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228"/>
  <workbookPr/>
  <bookViews>
    <workbookView xWindow="65416" yWindow="65416" windowWidth="29040" windowHeight="15840" activeTab="2"/>
  </bookViews>
  <sheets>
    <sheet name="Titulka" sheetId="4" r:id="rId1"/>
    <sheet name="Rekapitulace stavby" sheetId="1" r:id="rId2"/>
    <sheet name="45_ZAM - Realizace úspor ..." sheetId="2" r:id="rId3"/>
    <sheet name="Všeobecné podmínky" sheetId="5" r:id="rId4"/>
    <sheet name="Pokyny pro vyplnění" sheetId="6" r:id="rId5"/>
  </sheets>
  <definedNames>
    <definedName name="_xlnm._FilterDatabase" localSheetId="2" hidden="1">'45_ZAM - Realizace úspor ...'!$C$112:$K$1053</definedName>
    <definedName name="_xlnm.Print_Area" localSheetId="2">'45_ZAM - Realizace úspor ...'!$C$4:$J$37,'45_ZAM - Realizace úspor ...'!$C$43:$J$96,'45_ZAM - Realizace úspor ...'!$C$102:$K$1053</definedName>
    <definedName name="_xlnm.Print_Area" localSheetId="1">'Rekapitulace stavby'!$D$4:$AO$36,'Rekapitulace stavby'!$C$42:$AQ$56</definedName>
    <definedName name="_xlnm.Print_Titles" localSheetId="1">'Rekapitulace stavby'!$52:$52</definedName>
    <definedName name="_xlnm.Print_Titles" localSheetId="2">'45_ZAM - Realizace úspor ...'!$112:$112</definedName>
  </definedNames>
  <calcPr calcId="191029"/>
  <extLst/>
</workbook>
</file>

<file path=xl/sharedStrings.xml><?xml version="1.0" encoding="utf-8"?>
<sst xmlns="http://schemas.openxmlformats.org/spreadsheetml/2006/main" count="10183" uniqueCount="2190">
  <si>
    <t>Export Komplet</t>
  </si>
  <si>
    <t>VZ</t>
  </si>
  <si>
    <t>2.0</t>
  </si>
  <si>
    <t>ZAMOK</t>
  </si>
  <si>
    <t>False</t>
  </si>
  <si>
    <t>{81818eda-52f9-4ae1-893c-74d425c488df}</t>
  </si>
  <si>
    <t>0,01</t>
  </si>
  <si>
    <t>21</t>
  </si>
  <si>
    <t>15</t>
  </si>
  <si>
    <t>REKAPITULACE STAVBY</t>
  </si>
  <si>
    <t>v ---  níže se nacházejí doplnkové a pomocné údaje k sestavám  --- v</t>
  </si>
  <si>
    <t>Návod na vyplnění</t>
  </si>
  <si>
    <t>0,001</t>
  </si>
  <si>
    <t>Kód:</t>
  </si>
  <si>
    <t>45_ZAM</t>
  </si>
  <si>
    <t>Měnit lze pouze buňky se žlutým podbarvením!
1) v Rekapitulaci stavby vyplňte údaje o Uchazeči (přenesou se do ostatních sestav i v jiných listech)
2) na vybraných listech vyplňte v sestavě Soupis prací ceny u položek</t>
  </si>
  <si>
    <t>Stavba:</t>
  </si>
  <si>
    <t>Realizace úspor energie - SŠ obchodu, řemesel a služeb Žamberk, budova dílen</t>
  </si>
  <si>
    <t>KSO:</t>
  </si>
  <si>
    <t/>
  </si>
  <si>
    <t>CC-CZ:</t>
  </si>
  <si>
    <t>Místo:</t>
  </si>
  <si>
    <t>Žamberk</t>
  </si>
  <si>
    <t>Datum:</t>
  </si>
  <si>
    <t>20. 12. 2018</t>
  </si>
  <si>
    <t>Zadavatel:</t>
  </si>
  <si>
    <t>IČ:</t>
  </si>
  <si>
    <t>70892822</t>
  </si>
  <si>
    <t>Pardubický kraj</t>
  </si>
  <si>
    <t>DIČ:</t>
  </si>
  <si>
    <t>CZ70892822</t>
  </si>
  <si>
    <t>Uchazeč:</t>
  </si>
  <si>
    <t>Vyplň údaj</t>
  </si>
  <si>
    <t>Projektant:</t>
  </si>
  <si>
    <t>03301087</t>
  </si>
  <si>
    <t>SVIŽN s.r.o.</t>
  </si>
  <si>
    <t>CZ03301087</t>
  </si>
  <si>
    <t>True</t>
  </si>
  <si>
    <t>Zpracovatel:</t>
  </si>
  <si>
    <t>Viktor Vegricht, Ing. Tomáš Alexi</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</si>
  <si>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</si>
  <si>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</si>
  <si>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</si>
  <si>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</si>
  <si>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</si>
  <si>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</si>
  <si>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</si>
  <si>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</si>
  <si>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</si>
  <si>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</si>
  <si>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</si>
  <si>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</si>
  <si>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</si>
  <si>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</si>
  <si>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</si>
  <si>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</si>
  <si>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</si>
  <si>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</si>
  <si>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</si>
  <si>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</si>
  <si>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</si>
  <si>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</si>
  <si>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</si>
  <si>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</si>
  <si>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</si>
  <si>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</si>
  <si>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</si>
  <si>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</si>
  <si>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</si>
  <si>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</si>
  <si>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</si>
  <si>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</si>
  <si>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</si>
  <si>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</si>
  <si>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</si>
  <si>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</si>
  <si>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</si>
  <si>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</si>
  <si>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</si>
  <si>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</si>
  <si>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</si>
  <si>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</si>
  <si>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</si>
  <si>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</si>
  <si>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</si>
  <si>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</si>
  <si>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</si>
  <si>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</si>
  <si>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</si>
  <si>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</si>
  <si>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</si>
  <si>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</si>
  <si>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</si>
  <si>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</si>
  <si>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</si>
  <si>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</si>
  <si>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</si>
  <si>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</si>
  <si>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</si>
  <si>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</si>
  <si>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</si>
  <si>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</si>
  <si>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723 - Zdravotechnika - vnitřní plynovod</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</si>
  <si>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</si>
  <si>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</si>
  <si>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</si>
  <si>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</si>
  <si>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741 - Elektroinstalace - silnoproud</t>
  </si>
  <si>
    <t xml:space="preserve">      EL_01 - Rozvaděče</t>
  </si>
  <si>
    <t xml:space="preserve">        EL_01.01_01 - Stávající hlavní rozvaděč PR6 - doplnění přístrojů, včetně průchodek a přístrojové náplně</t>
  </si>
  <si>
    <t xml:space="preserve">        EL_01.02_01 - Stávající hlavní rozvaděč RHMS - doplnění přístrojů, včetně průchodek a přístrojové náplně</t>
  </si>
  <si>
    <t xml:space="preserve">      EL_02 - Kabely a vodiče</t>
  </si>
  <si>
    <t xml:space="preserve">      EL_03 - Instalační materiál</t>
  </si>
  <si>
    <t xml:space="preserve">      EL_04 - Svítidla vč. zdrojů</t>
  </si>
  <si>
    <t xml:space="preserve">      EL_05 - Jímací soustava a uzemnění</t>
  </si>
  <si>
    <t xml:space="preserve">      EL_06 - Ostatní </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</si>
  <si>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</si>
  <si>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</si>
  <si>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</si>
  <si>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</si>
  <si>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</si>
  <si>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</si>
  <si>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783 - Dokončovací práce - nátěry</t>
  </si>
  <si>
    <t xml:space="preserve">    784 - Dokončovací práce - malby a tapety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</si>
  <si>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</si>
  <si>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</si>
  <si>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</si>
  <si>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</si>
  <si>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</si>
  <si>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</si>
  <si>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</si>
  <si>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</si>
  <si>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</si>
  <si>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</si>
  <si>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</si>
  <si>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</si>
  <si>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</si>
  <si>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</si>
  <si>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</si>
  <si>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</si>
  <si>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</si>
  <si>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</si>
  <si>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</si>
  <si>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</si>
  <si>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</si>
  <si>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</si>
  <si>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</si>
  <si>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131303102</t>
  </si>
  <si>
    <t>Hloubení zapažených i nezapažených jam ručním nebo pneumatickým nářadím s urovnáním dna do předepsaného profilu a spádu v horninách tř. 4 nesoudržných</t>
  </si>
  <si>
    <t>m3</t>
  </si>
  <si>
    <t>CS ÚRS 2018 02</t>
  </si>
  <si>
    <t>4</t>
  </si>
  <si>
    <t>1054301987</t>
  </si>
  <si>
    <t>PSC</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</si>
  <si>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</si>
  <si>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132201101</t>
  </si>
  <si>
    <t>Hloubení zapažených i nezapažených rýh šířky do 600 mm s urovnáním dna do předepsaného profilu a spádu v hornině tř. 3 do 100 m3</t>
  </si>
  <si>
    <t>1227955978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</si>
  <si>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</si>
  <si>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VV</t>
  </si>
  <si>
    <t>123,53*2*0,5*0,6</t>
  </si>
  <si>
    <t>3</t>
  </si>
  <si>
    <t>174101101</t>
  </si>
  <si>
    <t>Zásyp sypaninou z jakékoliv horniny s uložením výkopku ve vrstvách se zhutněním jam, šachet, rýh nebo kolem objektů v těchto vykopávkách</t>
  </si>
  <si>
    <t>-1269131064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</si>
  <si>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</si>
  <si>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74,118+5,88+25,4</t>
  </si>
  <si>
    <t>Zakládání</t>
  </si>
  <si>
    <t>273322511</t>
  </si>
  <si>
    <t>Základy z betonu železového (bez výztuže) desky z betonu se zvýšenými nároky na prostředí tř. C 25/30</t>
  </si>
  <si>
    <t>583410600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</si>
  <si>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</si>
  <si>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5</t>
  </si>
  <si>
    <t>273351121</t>
  </si>
  <si>
    <t>Bednění základů desek zřízení</t>
  </si>
  <si>
    <t>m2</t>
  </si>
  <si>
    <t>2030829660</t>
  </si>
  <si>
    <t xml:space="preserve">Poznámka k souboru cen:
1. Ceny jsou určeny pro bednění ve volném prostranství, ve volných nebo zapažených jamách, rýhách a šachtách.
2. Kruhové nebo obloukové bednění poloměru do 1 m se oceňuje individuálně.
</t>
  </si>
  <si>
    <t>0,45*2,1*2</t>
  </si>
  <si>
    <t>0,45*1,8*4</t>
  </si>
  <si>
    <t>Součet</t>
  </si>
  <si>
    <t>6</t>
  </si>
  <si>
    <t>273351122</t>
  </si>
  <si>
    <t>Bednění základů desek odstranění</t>
  </si>
  <si>
    <t>1858815232</t>
  </si>
  <si>
    <t>7</t>
  </si>
  <si>
    <t>273352111</t>
  </si>
  <si>
    <t>Bednění základů desek ztracené (neodbedněné)</t>
  </si>
  <si>
    <t>-954592716</t>
  </si>
  <si>
    <t>0,25*2,1*4</t>
  </si>
  <si>
    <t>8</t>
  </si>
  <si>
    <t>273362021</t>
  </si>
  <si>
    <t>Výztuž základů desek ze svařovaných sítí z drátů typu KARI</t>
  </si>
  <si>
    <t>t</t>
  </si>
  <si>
    <t>-221980687</t>
  </si>
  <si>
    <t xml:space="preserve">Poznámka k souboru cen:
1. Ceny platí pro desky rovné, s náběhy, hřibové nebo upnuté do žeber včetně výztuže těchto žeber.
</t>
  </si>
  <si>
    <t>9</t>
  </si>
  <si>
    <t>274313611</t>
  </si>
  <si>
    <t>Základy z betonu prostého pasy betonu kamenem neprokládaného tř. C 16/20</t>
  </si>
  <si>
    <t>948143006</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</si>
  <si>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</si>
  <si>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10</t>
  </si>
  <si>
    <t>279113155</t>
  </si>
  <si>
    <t>Základové zdi z tvárnic ztraceného bednění včetně výplně z betonu bez zvláštních nároků na vliv prostředí třídy C 25/30, tloušťky zdiva přes 300 do 400 mm</t>
  </si>
  <si>
    <t>-264724608</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</si>
  <si>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</si>
  <si>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1*2,1*4</t>
  </si>
  <si>
    <t>12,7*4</t>
  </si>
  <si>
    <t>Svislé a kompletní konstrukce</t>
  </si>
  <si>
    <t>11</t>
  </si>
  <si>
    <t>310238211</t>
  </si>
  <si>
    <t>Zazdívka otvorů ve zdivu nadzákladovém cihlami pálenými plochy přes 0,25 m2 do 1 m2 na maltu vápenocementovou</t>
  </si>
  <si>
    <t>1756278575</t>
  </si>
  <si>
    <t>0,6*0,6*0,3*2</t>
  </si>
  <si>
    <t>12</t>
  </si>
  <si>
    <t>311231118</t>
  </si>
  <si>
    <t>Zdivo z cihel pálených nosné z cihel plných dl. 290 mm P 7 až 15, na maltu MC-15</t>
  </si>
  <si>
    <t>-2019460272</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</si>
  <si>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</si>
  <si>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5,48+3,324</t>
  </si>
  <si>
    <t>13</t>
  </si>
  <si>
    <t>311311961</t>
  </si>
  <si>
    <t>Nadzákladové zdi z betonu prostého nosné bez zvláštních nároků na vliv prostředí tř. C 25/30</t>
  </si>
  <si>
    <t>-287271302</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</si>
  <si>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bednění; tyto se oceňují cenami souboru cen:
a) 31* 35-11 Bednění nadzákladových zdí,
b) 31* 35-12 Ztracené bednění nadzákladových zdí ze štěpkocementových desek.
</t>
  </si>
  <si>
    <t>15,7+3,82+1,18</t>
  </si>
  <si>
    <t>14</t>
  </si>
  <si>
    <t>311351311</t>
  </si>
  <si>
    <t>Bednění nadzákladových zdí nosných rovné jednostranné zřízení</t>
  </si>
  <si>
    <t>-57607470</t>
  </si>
  <si>
    <t xml:space="preserve">Poznámka k souboru cen: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</si>
  <si>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8,82+6,18</t>
  </si>
  <si>
    <t>311351312</t>
  </si>
  <si>
    <t>Bednění nadzákladových zdí nosných rovné jednostranné odstranění</t>
  </si>
  <si>
    <t>274073558</t>
  </si>
  <si>
    <t>Vodorovné konstrukce</t>
  </si>
  <si>
    <t>16</t>
  </si>
  <si>
    <t>413941123</t>
  </si>
  <si>
    <t>Osazování ocelových válcovaných nosníků ve stropech I nebo IE nebo U nebo UE nebo L č. 14 až 22 nebo výšky do 220 mm</t>
  </si>
  <si>
    <t>651582228</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</si>
  <si>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</si>
  <si>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IPE 180 d. 5800  19,3kg/bm - 16 ks</t>
  </si>
  <si>
    <t>16*5,8*19,3/1000</t>
  </si>
  <si>
    <t>17</t>
  </si>
  <si>
    <t>M</t>
  </si>
  <si>
    <t>13010750</t>
  </si>
  <si>
    <t>ocel profilová IPE 180 jakost 11 375</t>
  </si>
  <si>
    <t>-1871649518</t>
  </si>
  <si>
    <t>18</t>
  </si>
  <si>
    <t>441171111</t>
  </si>
  <si>
    <t>Montáž ocelové konstrukce zastřešení (vazníky, krovy) hmotnosti jednotlivých prvků do 30 kg/m, délky do 12 m</t>
  </si>
  <si>
    <t>760334643</t>
  </si>
  <si>
    <t>montáž táhel IPE 160 vazníků V3; počet vazníků: 6</t>
  </si>
  <si>
    <t>6*2,2*15,8/1000</t>
  </si>
  <si>
    <t>montáž vzpěr MSH 50/50/5 vazníků V3; počet vazníků: 14</t>
  </si>
  <si>
    <t>7*1,84*6,97/1000+14*1,0*6,97/1000+14*2,0*6,97/1000</t>
  </si>
  <si>
    <t>montáž vzpěr MSH 70/70/5 vazníků V3; počet vazníků: 20</t>
  </si>
  <si>
    <t>20*3,5*6,97/1000</t>
  </si>
  <si>
    <t>19</t>
  </si>
  <si>
    <t>13010748</t>
  </si>
  <si>
    <t>ocel profilová IPE 160 jakost 11 375</t>
  </si>
  <si>
    <t>1099426208</t>
  </si>
  <si>
    <t>20</t>
  </si>
  <si>
    <t>14550250</t>
  </si>
  <si>
    <t>profil ocelový čtvercový svařovaný 50x50x5mm</t>
  </si>
  <si>
    <t>1878745405</t>
  </si>
  <si>
    <t>14550264</t>
  </si>
  <si>
    <t>profil ocelový čtvercový svařovaný 70x70x5mm</t>
  </si>
  <si>
    <t>-1851156270</t>
  </si>
  <si>
    <t>Komunikace pozemní</t>
  </si>
  <si>
    <t>22</t>
  </si>
  <si>
    <t>564740012</t>
  </si>
  <si>
    <t>Podklad nebo kryt z kameniva hrubého drceného vel. 8-16 mm s rozprostřením a zhutněním, po zhutnění tl. 130 mm</t>
  </si>
  <si>
    <t>298564433</t>
  </si>
  <si>
    <t>23</t>
  </si>
  <si>
    <t>564750111</t>
  </si>
  <si>
    <t>Podklad nebo kryt z kameniva hrubého drceného vel. 16-32 mm s rozprostřením a zhutněním, po zhutnění tl. 150 mm</t>
  </si>
  <si>
    <t>1494504594</t>
  </si>
  <si>
    <t>24</t>
  </si>
  <si>
    <t>637211123R</t>
  </si>
  <si>
    <t>Okapový chodník z dlaždic betonových kladených do štěrku, tl. dlaždic 50 mm</t>
  </si>
  <si>
    <t>odvozeno CS ÚRS 2018 02</t>
  </si>
  <si>
    <t>1005627394</t>
  </si>
  <si>
    <t>Úpravy povrchů, podlahy a osazování výplní</t>
  </si>
  <si>
    <t>25</t>
  </si>
  <si>
    <t>611311135</t>
  </si>
  <si>
    <t>Potažení vnitřních ploch štukem tloušťky do 3 mm schodišťových konstrukcí stropů, stěn, ramen nebo nosníků</t>
  </si>
  <si>
    <t>1325573170</t>
  </si>
  <si>
    <t>26</t>
  </si>
  <si>
    <t>612131121</t>
  </si>
  <si>
    <t>Podkladní a spojovací vrstva vnitřních omítaných ploch penetrace akrylát-silikonová nanášená ručně stěn</t>
  </si>
  <si>
    <t>-1272388651</t>
  </si>
  <si>
    <t>27</t>
  </si>
  <si>
    <t>612231004R</t>
  </si>
  <si>
    <t>Montáž vnitřního zateplení z polystyrenových desek stěn, tloušťky desek do 100 mm</t>
  </si>
  <si>
    <t>-346686283</t>
  </si>
  <si>
    <t xml:space="preserve">Poznámka k souboru cen:
1. V cenách jsou započteny náklady na:
a) upevnění desek celoplošným lepením.
2. V cenách nejsou započteny náklady na:
a) dodávku desek tepelné izolace; tyto se oceňují ve specifikaci, ztratné lze stanovit ve výši 2%,
b) provedení omítky, tyto se oceňují cenami souboru cen 612 82-20.1 Omítka kapilárně aktivní.
</t>
  </si>
  <si>
    <t>28</t>
  </si>
  <si>
    <t>28375938</t>
  </si>
  <si>
    <t>deska EPS 70 fasádní λ=0,039 tl 100mm</t>
  </si>
  <si>
    <t>297529918</t>
  </si>
  <si>
    <t>85,99*1,02 "Přepočtené koeficientem množství</t>
  </si>
  <si>
    <t>29</t>
  </si>
  <si>
    <t>612232001R</t>
  </si>
  <si>
    <t>Montáž vnitřního zateplení ostění nebo nadpraží z polystyrenových desek hloubky špalet do 200 mm, tloušťky desek do 40 mm</t>
  </si>
  <si>
    <t>m</t>
  </si>
  <si>
    <t>-888579570</t>
  </si>
  <si>
    <t xml:space="preserve">Poznámka k souboru cen:
1. V cenách jsou započteny náklady na:
a) upevnění desek celoplošným lepením.
2. V cenách nejsou započteny náklady na:
a) dodávku desek tepelné izolace, tyto se oceňují ve specifikaci; ztratné lze stanovit ve výši 10 %,
b) provedení vrchní omítky, tyto se oceňují cenami souboru cen 612 82-20.1 Omítka kapilárně aktivní.
3. Pro ocenění montáže zateplení ostění nebo nadpraží hloubky přes 400 mm se použijí ceny souboru cen 612 23-100. Montáž vnitřního zateplení.
</t>
  </si>
  <si>
    <t>30</t>
  </si>
  <si>
    <t>28375943</t>
  </si>
  <si>
    <t>deska EPS 100 fasádní λ=0,037 tl 30mm</t>
  </si>
  <si>
    <t>-1173589274</t>
  </si>
  <si>
    <t>416,45*0,18</t>
  </si>
  <si>
    <t>31</t>
  </si>
  <si>
    <t>612321141</t>
  </si>
  <si>
    <t>Omítka vápenocementová vnitřních ploch nanášená ručně dvouvrstvá, tloušťky jádrové omítky do 10 mm a tloušťky štuku do 3 mm štuková svislých konstrukcí stěn</t>
  </si>
  <si>
    <t>254901637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</si>
  <si>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</si>
  <si>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0,96+13,7+11,08</t>
  </si>
  <si>
    <t>32</t>
  </si>
  <si>
    <t>612321191</t>
  </si>
  <si>
    <t>Omítka vápenocementová vnitřních ploch nanášená ručně Příplatek k cenám za každých dalších i započatých 5 mm tloušťky omítky přes 10 mm stěn</t>
  </si>
  <si>
    <t>1957919197</t>
  </si>
  <si>
    <t>25,74*2 "Přepočtené koeficientem množství</t>
  </si>
  <si>
    <t>33</t>
  </si>
  <si>
    <t>619991001</t>
  </si>
  <si>
    <t>Zakrytí vnitřních ploch před znečištěním včetně pozdějšího odkrytí podlah fólií přilepenou lepící páskou</t>
  </si>
  <si>
    <t>1766939825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</si>
  <si>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</si>
  <si>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34</t>
  </si>
  <si>
    <t>622131121</t>
  </si>
  <si>
    <t>Podkladní a spojovací vrstva vnějších omítaných ploch penetrace akrylát-silikonová nanášená ručně stěn</t>
  </si>
  <si>
    <t>-729374445</t>
  </si>
  <si>
    <t>35</t>
  </si>
  <si>
    <t>622211021</t>
  </si>
  <si>
    <t>Montáž kontaktního zateplení z polystyrenových desek nebo z kombinovaných desek na vnější stěny, tloušťky desek přes 80 do 120 mm</t>
  </si>
  <si>
    <t>-166530739</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</si>
  <si>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</si>
  <si>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sokl</t>
  </si>
  <si>
    <t>86,47+74,12</t>
  </si>
  <si>
    <t>36</t>
  </si>
  <si>
    <t>28376383</t>
  </si>
  <si>
    <t>deska z polystyrénu XPS, hrana polodrážková a hladký povrch s vyšší odolností tl 120mm</t>
  </si>
  <si>
    <t>914122424</t>
  </si>
  <si>
    <t>160,59*1,02 "Přepočtené koeficientem množství</t>
  </si>
  <si>
    <t>37</t>
  </si>
  <si>
    <t>622211031</t>
  </si>
  <si>
    <t>Montáž kontaktního zateplení z polystyrenových desek nebo z kombinovaných desek na vnější stěny, tloušťky desek přes 120 do 160 mm</t>
  </si>
  <si>
    <t>-1627284651</t>
  </si>
  <si>
    <t>38</t>
  </si>
  <si>
    <t>28376044</t>
  </si>
  <si>
    <t>deska EPS grafitová fasadní  λ=0,033  tl 160mm</t>
  </si>
  <si>
    <t>1168265168</t>
  </si>
  <si>
    <t>659,641*1,02 "Přepočtené koeficientem množství</t>
  </si>
  <si>
    <t>39</t>
  </si>
  <si>
    <t>622212061</t>
  </si>
  <si>
    <t>Montáž kontaktního zateplení vnějšího ostění, nadpraží nebo parapetu z polystyrenových desek hloubky špalet přes 200 do 400 mm, tloušťky desek přes 40 do 80 mm</t>
  </si>
  <si>
    <t>-409595707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</si>
  <si>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</si>
  <si>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okna</t>
  </si>
  <si>
    <t>31*6,9</t>
  </si>
  <si>
    <t>3*6,7</t>
  </si>
  <si>
    <t>5,6</t>
  </si>
  <si>
    <t>3*4,8</t>
  </si>
  <si>
    <t>2*5,7</t>
  </si>
  <si>
    <t>11*6,4</t>
  </si>
  <si>
    <t>7,4</t>
  </si>
  <si>
    <t>2*4,2</t>
  </si>
  <si>
    <t>4,3</t>
  </si>
  <si>
    <t>6*3,6</t>
  </si>
  <si>
    <t>2*3</t>
  </si>
  <si>
    <t>4*5,3</t>
  </si>
  <si>
    <t>5,88</t>
  </si>
  <si>
    <t>5*6,3</t>
  </si>
  <si>
    <t>2*3,8</t>
  </si>
  <si>
    <t>2*4,8</t>
  </si>
  <si>
    <t>3,55</t>
  </si>
  <si>
    <t>Mezisoučet</t>
  </si>
  <si>
    <t>vrata, dveře</t>
  </si>
  <si>
    <t>6,6+5,5+5,9+5,6+3,05+5,4+5,46+9,03+6,3+4,76+7,15+7,12</t>
  </si>
  <si>
    <t>40</t>
  </si>
  <si>
    <t>28376073</t>
  </si>
  <si>
    <t>deska EPS grafitová fasadní  λ=0,031  tl 50mm</t>
  </si>
  <si>
    <t>-1104287958</t>
  </si>
  <si>
    <t>547,9*0,235</t>
  </si>
  <si>
    <t>41</t>
  </si>
  <si>
    <t>622521011</t>
  </si>
  <si>
    <t>Omítka tenkovrstvá silikátová vnějších ploch probarvená, včetně penetrace podkladu zrnitá, tloušťky 1,5 mm stěn</t>
  </si>
  <si>
    <t>825006999</t>
  </si>
  <si>
    <t>fasáda</t>
  </si>
  <si>
    <t>659,641</t>
  </si>
  <si>
    <t>86,47</t>
  </si>
  <si>
    <t>špalety</t>
  </si>
  <si>
    <t>416,45*0,235</t>
  </si>
  <si>
    <t>42</t>
  </si>
  <si>
    <t>629991001</t>
  </si>
  <si>
    <t>Zakrytí vnějších ploch před znečištěním včetně pozdějšího odkrytí ploch podélných rovných (např. chodníků) fólií položenou volně</t>
  </si>
  <si>
    <t>-649606225</t>
  </si>
  <si>
    <t xml:space="preserve">Poznámka k souboru cen:
1. V ceně -1012 nejsou započteny náklady na dodávku a montáž začišťovací lišty; tyto se oceňují cenou 622 14-3004 této části katalogu a materiálem ve specifikaci.
</t>
  </si>
  <si>
    <t>43</t>
  </si>
  <si>
    <t>629991011</t>
  </si>
  <si>
    <t>Zakrytí vnějších ploch před znečištěním včetně pozdějšího odkrytí výplní otvorů a svislých ploch fólií přilepenou lepící páskou</t>
  </si>
  <si>
    <t>-590925045</t>
  </si>
  <si>
    <t>31*2,835</t>
  </si>
  <si>
    <t>3*2,7</t>
  </si>
  <si>
    <t>1,92</t>
  </si>
  <si>
    <t>5*1,35</t>
  </si>
  <si>
    <t>2*2,025</t>
  </si>
  <si>
    <t>11*2,4</t>
  </si>
  <si>
    <t>3,36</t>
  </si>
  <si>
    <t>3*1,08</t>
  </si>
  <si>
    <t>1,71</t>
  </si>
  <si>
    <t>6*0,81</t>
  </si>
  <si>
    <t>2*0,54</t>
  </si>
  <si>
    <t>4*1,755</t>
  </si>
  <si>
    <t>2,052</t>
  </si>
  <si>
    <t>5*2,43</t>
  </si>
  <si>
    <t>2*0,88</t>
  </si>
  <si>
    <t>2*0,9</t>
  </si>
  <si>
    <t>dveře, vrata</t>
  </si>
  <si>
    <t>4,84+3+3,44+3,2+1,8+2,925+2,97+8,4535+4,18+1,737+5,64+5,412+1,6745</t>
  </si>
  <si>
    <t>44</t>
  </si>
  <si>
    <t>629995101</t>
  </si>
  <si>
    <t>Očištění vnějších ploch tlakovou vodou omytím</t>
  </si>
  <si>
    <t>-2010844995</t>
  </si>
  <si>
    <t>45</t>
  </si>
  <si>
    <t>642942111</t>
  </si>
  <si>
    <t>Osazování zárubní nebo rámů kovových dveřních lisovaných nebo z úhelníků bez dveřních křídel na cementovou maltu, plochy otvoru do 2,5 m2</t>
  </si>
  <si>
    <t>kus</t>
  </si>
  <si>
    <t>1270019726</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</si>
  <si>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</si>
  <si>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46</t>
  </si>
  <si>
    <t>55331201</t>
  </si>
  <si>
    <t>zárubeň ocelová pro běžné zdění hranatý profil s drážkou 110 800 L/P</t>
  </si>
  <si>
    <t>-1347270138</t>
  </si>
  <si>
    <t>Ostatní konstrukce a práce, bourání</t>
  </si>
  <si>
    <t>47</t>
  </si>
  <si>
    <t>941211111</t>
  </si>
  <si>
    <t>Montáž lešení řadového rámového lehkého pracovního s podlahami s provozním zatížením tř. 3 do 200 kg/m2 šířky tř. SW06 přes 0,6 do 0,9 m, výšky do 10 m</t>
  </si>
  <si>
    <t>-1497743453</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</si>
  <si>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</si>
  <si>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48</t>
  </si>
  <si>
    <t>941211211</t>
  </si>
  <si>
    <t>Montáž lešení řadového rámového lehkého pracovního s podlahami s provozním zatížením tř. 3 do 200 kg/m2 Příplatek za první a každý další den použití lešení k ceně -1111 nebo -1112</t>
  </si>
  <si>
    <t>-971778930</t>
  </si>
  <si>
    <t>P</t>
  </si>
  <si>
    <t>Poznámka k položce:
30 dní</t>
  </si>
  <si>
    <t>907,5*30 "Přepočtené koeficientem množství</t>
  </si>
  <si>
    <t>49</t>
  </si>
  <si>
    <t>941211811</t>
  </si>
  <si>
    <t>Demontáž lešení řadového rámového lehkého pracovního s provozním zatížením tř. 3 do 200 kg/m2 šířky tř. SW06 přes 0,6 do 0,9 m, výšky do 10 m</t>
  </si>
  <si>
    <t>988833988</t>
  </si>
  <si>
    <t xml:space="preserve">Poznámka k souboru cen:
1. Demontáž lešení řadového rámového lehkého výšky přes 40 m se oceňuje individuálně.
</t>
  </si>
  <si>
    <t>50</t>
  </si>
  <si>
    <t>944511111</t>
  </si>
  <si>
    <t>Montáž ochranné sítě zavěšené na konstrukci lešení z textilie z umělých vláken</t>
  </si>
  <si>
    <t>1717630739</t>
  </si>
  <si>
    <t xml:space="preserve">Poznámka k souboru cen:
1. V cenách nejsou započteny náklady na lešení potřebné pro zavěšení sítí; toto lešení se oceňuje příslušnými cenami lešení.
</t>
  </si>
  <si>
    <t>51</t>
  </si>
  <si>
    <t>944511211</t>
  </si>
  <si>
    <t>Montáž ochranné sítě Příplatek za první a každý další den použití sítě k ceně -1111</t>
  </si>
  <si>
    <t>650750697</t>
  </si>
  <si>
    <t>52</t>
  </si>
  <si>
    <t>944511811</t>
  </si>
  <si>
    <t>Demontáž ochranné sítě zavěšené na konstrukci lešení z textilie z umělých vláken</t>
  </si>
  <si>
    <t>-601328737</t>
  </si>
  <si>
    <t>53</t>
  </si>
  <si>
    <t>949101111</t>
  </si>
  <si>
    <t>Lešení pomocné pracovní pro objekty pozemních staveb pro zatížení do 150 kg/m2, o výšce lešeňové podlahy do 1,9 m</t>
  </si>
  <si>
    <t>-452829064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</si>
  <si>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</si>
  <si>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1560,8/3</t>
  </si>
  <si>
    <t>54</t>
  </si>
  <si>
    <t>952901111</t>
  </si>
  <si>
    <t>Vyčištění budov nebo objektů před předáním do užívání budov bytové nebo občanské výstavby, světlé výšky podlaží do 4 m</t>
  </si>
  <si>
    <t>1907335867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</si>
  <si>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</si>
  <si>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1478+82,8</t>
  </si>
  <si>
    <t>55</t>
  </si>
  <si>
    <t>952902131</t>
  </si>
  <si>
    <t>Čištění budov při provádění oprav a udržovacích prací podlah drsných nebo chodníků omytím</t>
  </si>
  <si>
    <t>-1981817654</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</si>
  <si>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</si>
  <si>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56</t>
  </si>
  <si>
    <t>962031133</t>
  </si>
  <si>
    <t>Bourání příček z cihel, tvárnic nebo příčkovek z cihel pálených, plných nebo dutých na maltu vápennou nebo vápenocementovou, tl. do 150 mm</t>
  </si>
  <si>
    <t>1517028467</t>
  </si>
  <si>
    <t>14,507</t>
  </si>
  <si>
    <t>57</t>
  </si>
  <si>
    <t>962032231</t>
  </si>
  <si>
    <t>Bourání zdiva nadzákladového z cihel nebo tvárnic z cihel pálených nebo vápenopískových, na maltu vápennou nebo vápenocementovou, objemu přes 1 m3</t>
  </si>
  <si>
    <t>-463554855</t>
  </si>
  <si>
    <t xml:space="preserve">Poznámka k souboru cen:
1. Bourání pilířů o průřezu přes 0,36 m2 se oceňuje příslušnými cenami -2230, -2231, -2240, -2241,-2253 a -2254 jako bourání zdiva nadzákladového cihelného.
</t>
  </si>
  <si>
    <t>8,245</t>
  </si>
  <si>
    <t>2,712</t>
  </si>
  <si>
    <t>58</t>
  </si>
  <si>
    <t>962042321</t>
  </si>
  <si>
    <t>Bourání zdiva z betonu prostého nadzákladového objemu přes 1 m3</t>
  </si>
  <si>
    <t>840787915</t>
  </si>
  <si>
    <t xml:space="preserve">Poznámka k souboru cen:
1. Bourání pilířů o průřezu přes 0,36 m2 se oceňuje cenami -2320 a - 2321 jako bourání zdiva nadzákladového z betonu prostého.
</t>
  </si>
  <si>
    <t>59</t>
  </si>
  <si>
    <t>962081131</t>
  </si>
  <si>
    <t>Bourání zdiva příček nebo vybourání otvorů ze skleněných tvárnic, tl. do 100 mm</t>
  </si>
  <si>
    <t>862128355</t>
  </si>
  <si>
    <t>60</t>
  </si>
  <si>
    <t>966071111</t>
  </si>
  <si>
    <t>Demontáž ocelových konstrukcí profilů hmotnosti do 13 kg/m, hmotnosti konstrukce do 5 t</t>
  </si>
  <si>
    <t>706141406</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</si>
  <si>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</si>
  <si>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demontáž táhel L50/50/5 vazníků V3; počet vazníků: 20</t>
  </si>
  <si>
    <t>20*2,2*4,03/1000</t>
  </si>
  <si>
    <t>demontáž vzpěr I80 vazníků V3; počet vazníků: 20</t>
  </si>
  <si>
    <t>20*3,5*5,94/1000</t>
  </si>
  <si>
    <t>61</t>
  </si>
  <si>
    <t>968062244</t>
  </si>
  <si>
    <t>Vybourání dřevěných rámů oken s křídly, dveřních zárubní, vrat, stěn, ostění nebo obkladů rámů oken s křídly jednoduchých, plochy do 1 m2</t>
  </si>
  <si>
    <t>-348931215</t>
  </si>
  <si>
    <t xml:space="preserve">Poznámka k souboru cen:
1. V cenách -2244 až -2747 jsou započteny i náklady na vyvěšení křídel.
</t>
  </si>
  <si>
    <t>4*0,63</t>
  </si>
  <si>
    <t>62</t>
  </si>
  <si>
    <t>968062245</t>
  </si>
  <si>
    <t>Vybourání dřevěných rámů oken s křídly, dveřních zárubní, vrat, stěn, ostění nebo obkladů rámů oken s křídly jednoduchých, plochy do 2 m2</t>
  </si>
  <si>
    <t>516431929</t>
  </si>
  <si>
    <t>2*1,08</t>
  </si>
  <si>
    <t>63</t>
  </si>
  <si>
    <t>968062246</t>
  </si>
  <si>
    <t>Vybourání dřevěných rámů oken s křídly, dveřních zárubní, vrat, stěn, ostění nebo obkladů rámů oken s křídly jednoduchých, plochy do 4 m2</t>
  </si>
  <si>
    <t>-699976146</t>
  </si>
  <si>
    <t>4*2,43</t>
  </si>
  <si>
    <t>32*2,835</t>
  </si>
  <si>
    <t>2,4</t>
  </si>
  <si>
    <t>64</t>
  </si>
  <si>
    <t>968072245</t>
  </si>
  <si>
    <t>Vybourání kovových rámů oken s křídly, dveřních zárubní, vrat, stěn, ostění nebo obkladů okenních rámů s křídly jednoduchých, plochy do 2 m2</t>
  </si>
  <si>
    <t>1172601479</t>
  </si>
  <si>
    <t xml:space="preserve">Poznámka k souboru cen:
1. V cenách -2244 až -2559 jsou započteny i náklady na vyvěšení křídel.
2. Cenou -2641 se oceňuje i vybourání nosné ocelové konstrukce pro sádrokartonové příčky.
</t>
  </si>
  <si>
    <t>1,5225</t>
  </si>
  <si>
    <t>65</t>
  </si>
  <si>
    <t>968072455</t>
  </si>
  <si>
    <t>Vybourání kovových rámů oken s křídly, dveřních zárubní, vrat, stěn, ostění nebo obkladů dveřních zárubní, plochy do 2 m2</t>
  </si>
  <si>
    <t>-953513726</t>
  </si>
  <si>
    <t>1,576</t>
  </si>
  <si>
    <t>1,737</t>
  </si>
  <si>
    <t>1,656</t>
  </si>
  <si>
    <t>66</t>
  </si>
  <si>
    <t>968072456</t>
  </si>
  <si>
    <t>Vybourání kovových rámů oken s křídly, dveřních zárubní, vrat, stěn, ostění nebo obkladů dveřních zárubní, plochy přes 2 m2</t>
  </si>
  <si>
    <t>-475503743</t>
  </si>
  <si>
    <t>3,2</t>
  </si>
  <si>
    <t>2,758</t>
  </si>
  <si>
    <t>2,925</t>
  </si>
  <si>
    <t>2,97</t>
  </si>
  <si>
    <t>67</t>
  </si>
  <si>
    <t>968072558</t>
  </si>
  <si>
    <t>Vybourání kovových rámů oken s křídly, dveřních zárubní, vrat, stěn, ostění nebo obkladů vrat, mimo posuvných a skládacích, plochy do 5 m2</t>
  </si>
  <si>
    <t>1621715067</t>
  </si>
  <si>
    <t>4,62</t>
  </si>
  <si>
    <t>3,888</t>
  </si>
  <si>
    <t>68</t>
  </si>
  <si>
    <t>968072559</t>
  </si>
  <si>
    <t>Vybourání kovových rámů oken s křídly, dveřních zárubní, vrat, stěn, ostění nebo obkladů vrat, mimo posuvných a skládacích, plochy přes 5 m2</t>
  </si>
  <si>
    <t>1193364640</t>
  </si>
  <si>
    <t>5,28</t>
  </si>
  <si>
    <t>5,65</t>
  </si>
  <si>
    <t>8,77</t>
  </si>
  <si>
    <t>69</t>
  </si>
  <si>
    <t>968082017</t>
  </si>
  <si>
    <t>Vybourání plastových rámů oken s křídly, dveřních zárubní, vrat rámu oken s křídly, plochy přes 2 do 4 m2</t>
  </si>
  <si>
    <t>1924933544</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</si>
  <si>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</si>
  <si>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8*2,4</t>
  </si>
  <si>
    <t>70</t>
  </si>
  <si>
    <t>971033541</t>
  </si>
  <si>
    <t>Vybourání otvorů ve zdivu základovém nebo nadzákladovém z cihel, tvárnic, příčkovek z cihel pálených na maltu vápennou nebo vápenocementovou plochy do 1 m2, tl. do 300 mm</t>
  </si>
  <si>
    <t>2136034243</t>
  </si>
  <si>
    <t>0,9*0,6*0,3</t>
  </si>
  <si>
    <t>0,91*0,52*0,3</t>
  </si>
  <si>
    <t>0,91*0,6*0,3</t>
  </si>
  <si>
    <t>71</t>
  </si>
  <si>
    <t>971033581</t>
  </si>
  <si>
    <t>Vybourání otvorů ve zdivu základovém nebo nadzákladovém z cihel, tvárnic, příčkovek z cihel pálených na maltu vápennou nebo vápenocementovou plochy do 1 m2, tl. do 900 mm</t>
  </si>
  <si>
    <t>-1770526783</t>
  </si>
  <si>
    <t>0,91*0,52*0,65</t>
  </si>
  <si>
    <t>72</t>
  </si>
  <si>
    <t>971033641</t>
  </si>
  <si>
    <t>Vybourání otvorů ve zdivu základovém nebo nadzákladovém z cihel, tvárnic, příčkovek z cihel pálených na maltu vápennou nebo vápenocementovou plochy do 4 m2, tl. do 300 mm</t>
  </si>
  <si>
    <t>-1989898442</t>
  </si>
  <si>
    <t>(1,755+1,89+1,89+1,08+2,014)*0,3</t>
  </si>
  <si>
    <t>73</t>
  </si>
  <si>
    <t>971033651</t>
  </si>
  <si>
    <t>Vybourání otvorů ve zdivu základovém nebo nadzákladovém z cihel, tvárnic, příčkovek z cihel pálených na maltu vápennou nebo vápenocementovou plochy do 4 m2, tl. do 600 mm</t>
  </si>
  <si>
    <t>-2079810069</t>
  </si>
  <si>
    <t>1,2*2*0,4</t>
  </si>
  <si>
    <t>74</t>
  </si>
  <si>
    <t>972054491</t>
  </si>
  <si>
    <t>Vybourání otvorů ve stropech nebo klenbách železobetonových bez odstranění podlahy a násypu, plochy do 1 m2, tl. přes 80 mm</t>
  </si>
  <si>
    <t>487484093</t>
  </si>
  <si>
    <t>0,96*0,61*0,4*2</t>
  </si>
  <si>
    <t>0,91*0,6*0,25*2</t>
  </si>
  <si>
    <t>75</t>
  </si>
  <si>
    <t>972054691</t>
  </si>
  <si>
    <t>Vybourání otvorů ve stropech nebo klenbách železobetonových bez odstranění podlahy a násypu, plochy do 4 m2, tl. přes 80 mm</t>
  </si>
  <si>
    <t>403018746</t>
  </si>
  <si>
    <t>1,22*0,87*0,4</t>
  </si>
  <si>
    <t>76</t>
  </si>
  <si>
    <t>977151132</t>
  </si>
  <si>
    <t>Jádrové vrty diamantovými korunkami do stavebních materiálů (železobetonu, betonu, cihel, obkladů, dlažeb, kamene) průměru přes 400 do 450 mm</t>
  </si>
  <si>
    <t>-2020485893</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</si>
  <si>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</si>
  <si>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420 mm</t>
  </si>
  <si>
    <t>2*0,62</t>
  </si>
  <si>
    <t>77</t>
  </si>
  <si>
    <t>977151133</t>
  </si>
  <si>
    <t>Jádrové vrty diamantovými korunkami do stavebních materiálů (železobetonu, betonu, cihel, obkladů, dlažeb, kamene) průměru přes 450 do 500 mm</t>
  </si>
  <si>
    <t>-417295900</t>
  </si>
  <si>
    <t>480 mm</t>
  </si>
  <si>
    <t>0,3+(3*0,25)</t>
  </si>
  <si>
    <t>500 mm</t>
  </si>
  <si>
    <t>2*0,25</t>
  </si>
  <si>
    <t>78</t>
  </si>
  <si>
    <t>977151134R</t>
  </si>
  <si>
    <t>Jádrové vrty diamantovými korunkami do stavebních materiálů (železobetonu, betonu, cihel, obkladů, dlažeb, kamene) průměru přes 500 do 550 mm</t>
  </si>
  <si>
    <t>-1180969120</t>
  </si>
  <si>
    <t>520 mm</t>
  </si>
  <si>
    <t>2*0,4</t>
  </si>
  <si>
    <t>79</t>
  </si>
  <si>
    <t>977151136R</t>
  </si>
  <si>
    <t>Jádrové vrty diamantovými korunkami do stavebních materiálů (železobetonu, betonu, cihel, obkladů, dlažeb, kamene) průměru přes 600 do 650 mm</t>
  </si>
  <si>
    <t>845660377</t>
  </si>
  <si>
    <t>650 mm</t>
  </si>
  <si>
    <t>2*0,45</t>
  </si>
  <si>
    <t>80</t>
  </si>
  <si>
    <t>977211112</t>
  </si>
  <si>
    <t>Řezání konstrukcí stěnovou pilou železobetonových průměru řezané výztuže do 16 mm hloubka řezu přes 200 do 350 mm</t>
  </si>
  <si>
    <t>-1976299036</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</si>
  <si>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</si>
  <si>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strop tl. 250 mm 0,91x0,6 m - 2ks</t>
  </si>
  <si>
    <t>2*4*0,6</t>
  </si>
  <si>
    <t>2*4*0,91</t>
  </si>
  <si>
    <t>81</t>
  </si>
  <si>
    <t>977211113</t>
  </si>
  <si>
    <t>Řezání konstrukcí stěnovou pilou železobetonových průměru řezané výztuže do 16 mm hloubka řezu přes 350 do 420 mm</t>
  </si>
  <si>
    <t>-1734399064</t>
  </si>
  <si>
    <t>střecha tl. 400 mm 1,22x0,87 m</t>
  </si>
  <si>
    <t>5*1,22</t>
  </si>
  <si>
    <t>7*0,87</t>
  </si>
  <si>
    <t>střecha tl. 400 mm 0,96x0,61 m - 2ks</t>
  </si>
  <si>
    <t>2*6*0,61</t>
  </si>
  <si>
    <t>2*4*0,96</t>
  </si>
  <si>
    <t>997</t>
  </si>
  <si>
    <t>Přesun sutě</t>
  </si>
  <si>
    <t>82</t>
  </si>
  <si>
    <t>997013151</t>
  </si>
  <si>
    <t>Vnitrostaveništní doprava suti a vybouraných hmot vodorovně do 50 m svisle s omezením mechanizace pro budovy a haly výšky do 6 m</t>
  </si>
  <si>
    <t>-1260988895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</si>
  <si>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</si>
  <si>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83</t>
  </si>
  <si>
    <t>997013501</t>
  </si>
  <si>
    <t>Odvoz suti a vybouraných hmot na skládku nebo meziskládku se složením, na vzdálenost do 1 km</t>
  </si>
  <si>
    <t>531997074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</si>
  <si>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</si>
  <si>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84</t>
  </si>
  <si>
    <t>997013509</t>
  </si>
  <si>
    <t>Odvoz suti a vybouraných hmot na skládku nebo meziskládku se složením, na vzdálenost Příplatek k ceně za každý další i započatý 1 km přes 1 km</t>
  </si>
  <si>
    <t>1313264556</t>
  </si>
  <si>
    <t>Poznámka k položce:
15 km</t>
  </si>
  <si>
    <t>70,004*15 'Přepočtené koeficientem množství</t>
  </si>
  <si>
    <t>85</t>
  </si>
  <si>
    <t>997013811</t>
  </si>
  <si>
    <t>Poplatek za uložení stavebního odpadu na skládce (skládkovné) dřevěného zatříděného do Katalogu odpadů pod kódem 170 201</t>
  </si>
  <si>
    <t>109517281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</si>
  <si>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</si>
  <si>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86</t>
  </si>
  <si>
    <t>997013831</t>
  </si>
  <si>
    <t>Poplatek za uložení stavebního odpadu na skládce (skládkovné) směsného stavebního a demoličního zatříděného do Katalogu odpadů pod kódem 170 904</t>
  </si>
  <si>
    <t>-124543708</t>
  </si>
  <si>
    <t>998</t>
  </si>
  <si>
    <t>Přesun hmot</t>
  </si>
  <si>
    <t>87</t>
  </si>
  <si>
    <t>998017001</t>
  </si>
  <si>
    <t>Přesun hmot pro budovy občanské výstavby, bydlení, výrobu a služby s omezením mechanizace vodorovná dopravní vzdálenost do 100 m pro budovy s jakoukoliv nosnou konstrukcí výšky do 6 m</t>
  </si>
  <si>
    <t>1725948684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</si>
  <si>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</si>
  <si>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</si>
  <si>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</si>
  <si>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</si>
  <si>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</si>
  <si>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88</t>
  </si>
  <si>
    <t>711111002</t>
  </si>
  <si>
    <t>Provedení izolace proti zemní vlhkosti natěradly a tmely za studena na ploše vodorovné V nátěrem lakem asfaltovým</t>
  </si>
  <si>
    <t>1432150400</t>
  </si>
  <si>
    <t xml:space="preserve">Poznámka k souboru cen:
1. Izolace plochy jednotlivě do 10 m2 se oceňují skladebně cenou příslušné izolace a cenou 711 19-9095 Příplatek za plochu do 10 m2.
</t>
  </si>
  <si>
    <t>66,32+38,52</t>
  </si>
  <si>
    <t>89</t>
  </si>
  <si>
    <t>11163150</t>
  </si>
  <si>
    <t>lak asfaltový penetrační</t>
  </si>
  <si>
    <t>1466814722</t>
  </si>
  <si>
    <t>104,84*0,00035 "Přepočtené koeficientem množství</t>
  </si>
  <si>
    <t>90</t>
  </si>
  <si>
    <t>711131111</t>
  </si>
  <si>
    <t>Provedení izolace proti zemní vlhkosti pásy na sucho samolepícího asfaltového pásu na ploše vodovné V</t>
  </si>
  <si>
    <t>-715611353</t>
  </si>
  <si>
    <t xml:space="preserve">Poznámka k souboru cen:
1. Izolace plochy jednotlivě do 10 m2 se oceňují skladebně cenou příslušné izolace a cenou 711 19-9096 Příplatek za plochu do 10 m2.
</t>
  </si>
  <si>
    <t>91</t>
  </si>
  <si>
    <t>62851004</t>
  </si>
  <si>
    <t>pás asfaltový samolepící podkladní tl. 3 mm na polystyren</t>
  </si>
  <si>
    <t>1205239387</t>
  </si>
  <si>
    <t>104,84*1,15 "Přepočtené koeficientem množství</t>
  </si>
  <si>
    <t>92</t>
  </si>
  <si>
    <t>711141559</t>
  </si>
  <si>
    <t>Provedení izolace proti zemní vlhkosti pásy přitavením NAIP na ploše vodorovné V</t>
  </si>
  <si>
    <t>-678428049</t>
  </si>
  <si>
    <t xml:space="preserve">Poznámka k souboru cen:
1. Izolace plochy jednotlivě do 10 m2 se oceňují skladebně cenou příslušné izolace a cenou 711 19-9097 Příplatek za plochu do 10 m2.
</t>
  </si>
  <si>
    <t>parotěsná zábrana</t>
  </si>
  <si>
    <t>NAIPV</t>
  </si>
  <si>
    <t>93</t>
  </si>
  <si>
    <t>62852123</t>
  </si>
  <si>
    <t>pásy s modifikovaným asfaltem vložka PE rouno minerální jemnozrnný posyp tl 4mm</t>
  </si>
  <si>
    <t>-438913248</t>
  </si>
  <si>
    <t>94</t>
  </si>
  <si>
    <t>62831116</t>
  </si>
  <si>
    <t>pás těžký asfaltovaný IPA400/H-PE S40</t>
  </si>
  <si>
    <t>-765201829</t>
  </si>
  <si>
    <t>95</t>
  </si>
  <si>
    <t>711491273</t>
  </si>
  <si>
    <t>Provedení izolace proti povrchové a podpovrchové tlakové vodě ostatní na ploše svislé S z nopové fólie</t>
  </si>
  <si>
    <t>468500864</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</si>
  <si>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</si>
  <si>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123,53*2*0,6</t>
  </si>
  <si>
    <t>96</t>
  </si>
  <si>
    <t>28323043</t>
  </si>
  <si>
    <t>fólie multifunkční nopová 1 x 20 m</t>
  </si>
  <si>
    <t>1711054673</t>
  </si>
  <si>
    <t>148,236*1,2 "Přepočtené koeficientem množství</t>
  </si>
  <si>
    <t>97</t>
  </si>
  <si>
    <t>998711101</t>
  </si>
  <si>
    <t>Přesun hmot pro izolace proti vodě, vlhkosti a plynům stanovený z hmotnosti přesunovaného materiálu vodorovná dopravní vzdálenost do 50 m v objektech výšky do 6 m</t>
  </si>
  <si>
    <t>-290842809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</si>
  <si>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</si>
  <si>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98</t>
  </si>
  <si>
    <t>998711181</t>
  </si>
  <si>
    <t>Přesun hmot pro izolace proti vodě, vlhkosti a plynům stanovený z hmotnosti přesunovaného materiálu Příplatek k cenám za přesun prováděný bez použití mechanizace pro jakoukoliv výšku objektu</t>
  </si>
  <si>
    <t>281909595</t>
  </si>
  <si>
    <t>713</t>
  </si>
  <si>
    <t>Izolace tepelné</t>
  </si>
  <si>
    <t>99</t>
  </si>
  <si>
    <t>713121111</t>
  </si>
  <si>
    <t>Montáž tepelné izolace podlah rohožemi, pásy, deskami, dílci, bloky (izolační materiál ve specifikaci) kladenými volně jednovrstvá</t>
  </si>
  <si>
    <t>1647973479</t>
  </si>
  <si>
    <t xml:space="preserve">Poznámka k souboru cen:
1. Množství tepelné izolace podlah okrajovými pásky k ceně -1211 se určuje v m projektované délky obložení (bez přesahů) na obvodu podlahy.
</t>
  </si>
  <si>
    <t>48,47*2 'Přepočtené koeficientem množství</t>
  </si>
  <si>
    <t>100</t>
  </si>
  <si>
    <t>63140403</t>
  </si>
  <si>
    <t>deska tepelně izolační minerální plochých střech pochozích dvouvrstvá λ=0,038-0,039 tl 100mm</t>
  </si>
  <si>
    <t>-959463272</t>
  </si>
  <si>
    <t>48,47*1,02 "Přepočtené koeficientem množství</t>
  </si>
  <si>
    <t>101</t>
  </si>
  <si>
    <t>63140408</t>
  </si>
  <si>
    <t>deska tepelně izolační minerální plochých střech pochozích dvouvrstvá λ=0,038-0,039 tl 180mm</t>
  </si>
  <si>
    <t>598822105</t>
  </si>
  <si>
    <t>102</t>
  </si>
  <si>
    <t>713141151</t>
  </si>
  <si>
    <t>Montáž tepelné izolace střech plochých rohožemi, pásy, deskami, dílci, bloky (izolační materiál ve specifikaci) kladenými volně jednovrstvá</t>
  </si>
  <si>
    <t>178598919</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</si>
  <si>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t>
  </si>
  <si>
    <t>103</t>
  </si>
  <si>
    <t>28372321</t>
  </si>
  <si>
    <t>deska EPS 100 pro trvalé zatížení v tlaku (max. 2000 kg/m2) tl 200mm</t>
  </si>
  <si>
    <t>1103883458</t>
  </si>
  <si>
    <t>104,84*1,02 "Přepočtené koeficientem množství</t>
  </si>
  <si>
    <t>104</t>
  </si>
  <si>
    <t>713141336</t>
  </si>
  <si>
    <t>Montáž tepelné izolace střech plochých spádovými klíny v ploše přilepenými za studena nízkoexpanzní (PUR) pěnou</t>
  </si>
  <si>
    <t>-1448557685</t>
  </si>
  <si>
    <t>105</t>
  </si>
  <si>
    <t>28376141</t>
  </si>
  <si>
    <t>klín izolační z pěnového polystyrenu EPS 100 spádový</t>
  </si>
  <si>
    <t>-1705453050</t>
  </si>
  <si>
    <t>106</t>
  </si>
  <si>
    <t>713411122</t>
  </si>
  <si>
    <t>Montáž izolace tepelné potrubí a ohybů pásy nebo rohožemi s povrchovou úpravou hliníkovou fólií připevněnými ocelovým drátem potrubí dvouvrstvá</t>
  </si>
  <si>
    <t>1544771946</t>
  </si>
  <si>
    <t>107</t>
  </si>
  <si>
    <t>63153582</t>
  </si>
  <si>
    <t>deska izolační z minerálních vláken 65 kg/m3 tl. 50 mm</t>
  </si>
  <si>
    <t>667510920</t>
  </si>
  <si>
    <t>175*0,9 "Přepočtené koeficientem množství</t>
  </si>
  <si>
    <t>108</t>
  </si>
  <si>
    <t>998713101</t>
  </si>
  <si>
    <t>Přesun hmot pro izolace tepelné stanovený z hmotnosti přesunovaného materiálu vodorovná dopravní vzdálenost do 50 m v objektech výšky do 6 m</t>
  </si>
  <si>
    <t>-69259633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</si>
  <si>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</si>
  <si>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109</t>
  </si>
  <si>
    <t>998713181</t>
  </si>
  <si>
    <t>Přesun hmot pro izolace tepelné stanovený z hmotnosti přesunovaného materiálu Příplatek k cenám za přesun prováděný bez použití mechanizace pro jakoukoliv výšku objektu</t>
  </si>
  <si>
    <t>308427485</t>
  </si>
  <si>
    <t>723</t>
  </si>
  <si>
    <t>Zdravotechnika - vnitřní plynovod</t>
  </si>
  <si>
    <t>110</t>
  </si>
  <si>
    <t>723150301R</t>
  </si>
  <si>
    <t>Potrubí z ocelových trubek hladkých černých spojovaných svařováním tvářených za tepla Ø 25/2,6</t>
  </si>
  <si>
    <t>1460889842</t>
  </si>
  <si>
    <t>111</t>
  </si>
  <si>
    <t>723150302R</t>
  </si>
  <si>
    <t>Potrubí z ocelových trubek hladkých černých spojovaných svařováním tvářených za tepla Ø 22/2,6</t>
  </si>
  <si>
    <t>1570458729</t>
  </si>
  <si>
    <t>112</t>
  </si>
  <si>
    <t>723150304</t>
  </si>
  <si>
    <t>Potrubí z ocelových trubek hladkých černých spojovaných svařováním tvářených za tepla Ø 31,8/2,6</t>
  </si>
  <si>
    <t>1053894768</t>
  </si>
  <si>
    <t>113</t>
  </si>
  <si>
    <t>723150404</t>
  </si>
  <si>
    <t>Potrubí z ocelových trubek hladkých chráničky z ušlechtilé oceli spojované lisováním DN 25</t>
  </si>
  <si>
    <t>1679347082</t>
  </si>
  <si>
    <t>114</t>
  </si>
  <si>
    <t>723230102</t>
  </si>
  <si>
    <t>Armatury se dvěma závity s protipožární armaturou PN 5 kulové uzávěry přímé závity vnitřní G 1/2 FF</t>
  </si>
  <si>
    <t>505320213</t>
  </si>
  <si>
    <t xml:space="preserve">Poznámka k souboru cen:
1. Cenami -9101 až -9108 nelze oceňovat montáž středotlakých regulátorů nebo jejich souprav.
2. V cenách -4351 a -4352 je upevňovací spojovací materiál součástí dodávky skříňky a soklu.
</t>
  </si>
  <si>
    <t>115</t>
  </si>
  <si>
    <t>723230103</t>
  </si>
  <si>
    <t>Armatury se dvěma závity s protipožární armaturou PN 5 kulové uzávěry přímé závity vnitřní G 3/4 FF</t>
  </si>
  <si>
    <t>1432356168</t>
  </si>
  <si>
    <t>116</t>
  </si>
  <si>
    <t>723230104</t>
  </si>
  <si>
    <t>Armatury se dvěma závity s protipožární armaturou PN 5 kulové uzávěry přímé závity vnitřní G 1 1/4 FF</t>
  </si>
  <si>
    <t>-1526409048</t>
  </si>
  <si>
    <t>117</t>
  </si>
  <si>
    <t>998723101</t>
  </si>
  <si>
    <t>Přesun hmot pro vnitřní plynovod stanovený z hmotnosti přesunovaného materiálu vodorovná dopravní vzdálenost do 50 m v objektech výšky do 6 m</t>
  </si>
  <si>
    <t>-1595148824</t>
  </si>
  <si>
    <t>118</t>
  </si>
  <si>
    <t>998723181</t>
  </si>
  <si>
    <t>Přesun hmot pro vnitřní plynovod stanovený z hmotnosti přesunovaného materiálu Příplatek k ceně za přesun prováděný bez použití mechanizace pro jakoukoliv výšku objektu</t>
  </si>
  <si>
    <t>-1488002103</t>
  </si>
  <si>
    <t>731</t>
  </si>
  <si>
    <t>Ústřední vytápění - kotelny</t>
  </si>
  <si>
    <t>119</t>
  </si>
  <si>
    <t>731130104R</t>
  </si>
  <si>
    <t>Plynový kondenzační kotel - nástěnný 25kW</t>
  </si>
  <si>
    <t>soubor</t>
  </si>
  <si>
    <t>průzkum trhu</t>
  </si>
  <si>
    <t>728594421</t>
  </si>
  <si>
    <t xml:space="preserve">Poznámka k souboru cen:
1. V cenách -0101 až -9620 jsou započteny i náklady na:
a) napojení kotle na připravené rozvody,
b) odzkoušení kotle a poučení provozovatele.
2. V cenách -0101 až -9620 nejsou započteny náklady, které se oceňují samostatně, a to:
a) zřízení rozvodů topné a vratné vody, přívodních potrubí plynu nebo kapalných paliv k hořáku,
b) dodávku a montáž odtahového potrubí odvodu spalin do komína,
c) dodávku a montáž monoblokových tlakových hořáků na kapalná nebo plynná paliva.
</t>
  </si>
  <si>
    <t>Poznámka k položce:
součástí dodávky je regulace, oběhové čerpadlo, manometr, automat. odvzdušnění, pojistný ventil, sifon, neutralizační box od kondenzátu z kotle, odkouření do stávajícho komína</t>
  </si>
  <si>
    <t>120</t>
  </si>
  <si>
    <t>731200826</t>
  </si>
  <si>
    <t>Demontáž kotlů ocelových na kapalná nebo plynná paliva, o výkonu přes 40 do 60 kW</t>
  </si>
  <si>
    <t>1177533318</t>
  </si>
  <si>
    <t>121</t>
  </si>
  <si>
    <t>998731201</t>
  </si>
  <si>
    <t>Přesun hmot pro kotelny stanovený procentní sazbou (%) z ceny vodorovná dopravní vzdálenost do 50 m v objektech výšky do 6 m</t>
  </si>
  <si>
    <t>%</t>
  </si>
  <si>
    <t>2143505553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</si>
  <si>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</si>
  <si>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732</t>
  </si>
  <si>
    <t>Ústřední vytápění - strojovny</t>
  </si>
  <si>
    <t>122</t>
  </si>
  <si>
    <t>Plynové tepelné čerpadlo včetně regulace a propojení s hydroboxem a akumulační nádobou</t>
  </si>
  <si>
    <t>soub</t>
  </si>
  <si>
    <t>-894926787</t>
  </si>
  <si>
    <t>Poznámka k položce:
včetně uvedení do provozu</t>
  </si>
  <si>
    <t>123</t>
  </si>
  <si>
    <t>732231103R</t>
  </si>
  <si>
    <t>Akumulační nádrže objem 1000 l</t>
  </si>
  <si>
    <t>550419694</t>
  </si>
  <si>
    <t>Poznámka k položce:
propojení mezi akumulačními nádobami a zapojení do systému</t>
  </si>
  <si>
    <t>124</t>
  </si>
  <si>
    <t>732331615R</t>
  </si>
  <si>
    <t>Nádoba tlaková expanzní s membránou o objemu 35 l</t>
  </si>
  <si>
    <t>-2071527763</t>
  </si>
  <si>
    <t>125</t>
  </si>
  <si>
    <t>732331621R</t>
  </si>
  <si>
    <t>Nádoba tlaková expanzní s membránou o objemu 200 l</t>
  </si>
  <si>
    <t>1915730190</t>
  </si>
  <si>
    <t>126</t>
  </si>
  <si>
    <t>998732201</t>
  </si>
  <si>
    <t>Přesun hmot pro strojovny stanovený procentní sazbou (%) z ceny vodorovná dopravní vzdálenost do 50 m v objektech výšky do 6 m</t>
  </si>
  <si>
    <t>-1829878428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</si>
  <si>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</si>
  <si>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733</t>
  </si>
  <si>
    <t>Ústřední vytápění - rozvodné potrubí</t>
  </si>
  <si>
    <t>127</t>
  </si>
  <si>
    <t>733121222</t>
  </si>
  <si>
    <t>Potrubí z trubek ocelových hladkých bezešvých tvářených za tepla v kotelnách a strojovnách Ø 76/3,2</t>
  </si>
  <si>
    <t>1430900064</t>
  </si>
  <si>
    <t xml:space="preserve">Poznámka k souboru cen:
1. Cenami –2122 a -2123 se oceňuje napojení rozvodu na jednotlivá stoupací potrubí, popř. na měřicí nebo regulační armaturu přípojky topného okruhu.
2. V cenách –2122 a -2123 je započteno:
a) úplné těleso přípojky,
b) navaření hrdla přípojky.
</t>
  </si>
  <si>
    <t>128</t>
  </si>
  <si>
    <t>733321213</t>
  </si>
  <si>
    <t>Potrubí z trubek plastových z polypropylenu (PP-RCT) spojovaných svařováním Ø 25/3,5</t>
  </si>
  <si>
    <t>-1313753834</t>
  </si>
  <si>
    <t xml:space="preserve">Poznámka k souboru cen:
1. Potrubí venkovních plošných kolektorů primárních okruhů tepelných čerpadel, lze oceňovat příslušnými cenami části A02 katalogu 827-1 Vedení trubní, dálková a přípojná - vodovod a kanalizace.
</t>
  </si>
  <si>
    <t>129</t>
  </si>
  <si>
    <t>733391101</t>
  </si>
  <si>
    <t>Zkoušky těsnosti potrubí z trubek plastových Ø do 32/3,0</t>
  </si>
  <si>
    <t>807003874</t>
  </si>
  <si>
    <t>130</t>
  </si>
  <si>
    <t>733811252</t>
  </si>
  <si>
    <t>Ochrana potrubí termoizolačními trubicemi z pěnového polyetylenu PE přilepenými v příčných a podélných spojích, tloušťky izolace přes 20 do 25 mm, vnitřního průměru izolace DN přes 22 do 45 mm</t>
  </si>
  <si>
    <t>-499544313</t>
  </si>
  <si>
    <t xml:space="preserve">Poznámka k souboru cen:
1. V cenách -1211 až -1256 jsou započteny i náklady na dodání tepelně izolačních trubic.
</t>
  </si>
  <si>
    <t>131</t>
  </si>
  <si>
    <t>733811254</t>
  </si>
  <si>
    <t>Ochrana potrubí termoizolačními trubicemi z pěnového polyetylenu PE přilepenými v příčných a podélných spojích, tloušťky izolace přes 20 do 25 mm, vnitřního průměru izolace DN přes 63 do 89 mm</t>
  </si>
  <si>
    <t>488029062</t>
  </si>
  <si>
    <t>132</t>
  </si>
  <si>
    <t>998733101</t>
  </si>
  <si>
    <t>Přesun hmot pro rozvody potrubí stanovený z hmotnosti přesunovaného materiálu vodorovná dopravní vzdálenost do 50 m v objektech výšky do 6 m</t>
  </si>
  <si>
    <t>-1270220937</t>
  </si>
  <si>
    <t>133</t>
  </si>
  <si>
    <t>998733181</t>
  </si>
  <si>
    <t>Přesun hmot pro rozvody potrubí stanovený z hmotnosti přesunovaného materiálu Příplatek k cenám za přesun prováděný bez použití mechanizace pro jakoukoliv výšku objektu</t>
  </si>
  <si>
    <t>-702162255</t>
  </si>
  <si>
    <t>734</t>
  </si>
  <si>
    <t>Ústřední vytápění - armatury</t>
  </si>
  <si>
    <t>134</t>
  </si>
  <si>
    <t>734291123</t>
  </si>
  <si>
    <t>Ostatní armatury kohouty plnicí a vypouštěcí PN 10 do 90°C G 1/2</t>
  </si>
  <si>
    <t>575627816</t>
  </si>
  <si>
    <t>135</t>
  </si>
  <si>
    <t>734292711</t>
  </si>
  <si>
    <t>Ostatní armatury kulové kohouty PN 42 do 185°C přímé vnitřní závit G 1/4</t>
  </si>
  <si>
    <t>-349863865</t>
  </si>
  <si>
    <t>136</t>
  </si>
  <si>
    <t>734292720</t>
  </si>
  <si>
    <t>Ostatní armatury kulové kohouty PN 42 do 185°C přímé vnitřní závit G 3</t>
  </si>
  <si>
    <t>-1921734840</t>
  </si>
  <si>
    <t>137</t>
  </si>
  <si>
    <t>998734101</t>
  </si>
  <si>
    <t>Přesun hmot pro armatury stanovený z hmotnosti přesunovaného materiálu vodorovná dopravní vzdálenost do 50 m v objektech výšky do 6 m</t>
  </si>
  <si>
    <t>-2056838258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</si>
  <si>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</si>
  <si>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138</t>
  </si>
  <si>
    <t>998734181</t>
  </si>
  <si>
    <t>Přesun hmot pro armatury stanovený z hmotnosti přesunovaného materiálu Příplatek k cenám za přesun prováděný bez použití mechanizace pro jakoukoliv výšku objektu</t>
  </si>
  <si>
    <t>-1335820048</t>
  </si>
  <si>
    <t>741</t>
  </si>
  <si>
    <t>Elektroinstalace - silnoproud</t>
  </si>
  <si>
    <t>EL_01</t>
  </si>
  <si>
    <t>Rozvaděče</t>
  </si>
  <si>
    <t>EL_01.01_01</t>
  </si>
  <si>
    <t>Stávající hlavní rozvaděč PR6 - doplnění přístrojů, včetně průchodek a přístrojové náplně</t>
  </si>
  <si>
    <t>139</t>
  </si>
  <si>
    <t>EL_01.01_02</t>
  </si>
  <si>
    <t>Jistič 16C/1, 10kA</t>
  </si>
  <si>
    <t>ks</t>
  </si>
  <si>
    <t>731685769</t>
  </si>
  <si>
    <t>140</t>
  </si>
  <si>
    <t>EL_01.01_03</t>
  </si>
  <si>
    <t>Jistič 16C/3, 10kA</t>
  </si>
  <si>
    <t>1306268676</t>
  </si>
  <si>
    <t>141</t>
  </si>
  <si>
    <t>EL_01.01_04</t>
  </si>
  <si>
    <t>Svorkovnice, kabelové průchodky, příslušenství, vnitřní propoje</t>
  </si>
  <si>
    <t>kpl</t>
  </si>
  <si>
    <t>1270605393</t>
  </si>
  <si>
    <t>EL_01.02_01</t>
  </si>
  <si>
    <t>Stávající hlavní rozvaděč RHMS - doplnění přístrojů, včetně průchodek a přístrojové náplně</t>
  </si>
  <si>
    <t>142</t>
  </si>
  <si>
    <t>EL_01.02_02</t>
  </si>
  <si>
    <t>Jistič 6B/1, 10kA</t>
  </si>
  <si>
    <t>309754913</t>
  </si>
  <si>
    <t>143</t>
  </si>
  <si>
    <t>EL_01.02_03</t>
  </si>
  <si>
    <t>Jistič 10C/1, 10kA</t>
  </si>
  <si>
    <t>449614831</t>
  </si>
  <si>
    <t>144</t>
  </si>
  <si>
    <t>EL_01.02_04</t>
  </si>
  <si>
    <t>-2097433949</t>
  </si>
  <si>
    <t>145</t>
  </si>
  <si>
    <t>EL_01.02_05</t>
  </si>
  <si>
    <t>1784391682</t>
  </si>
  <si>
    <t>EL_02</t>
  </si>
  <si>
    <t>Kabely a vodiče</t>
  </si>
  <si>
    <t>146</t>
  </si>
  <si>
    <t>EL_02.01_01</t>
  </si>
  <si>
    <t>Kabel CYKY-J 3 x 1,5mm2</t>
  </si>
  <si>
    <t>891263508</t>
  </si>
  <si>
    <t>147</t>
  </si>
  <si>
    <t>EL_02.01_02</t>
  </si>
  <si>
    <t>Kabel CYKY-J 3 x 2,5mm2</t>
  </si>
  <si>
    <t>-142985926</t>
  </si>
  <si>
    <t>148</t>
  </si>
  <si>
    <t>EL_02.01_03</t>
  </si>
  <si>
    <t>Kabel CYKY-J 5 x 2,5mm2</t>
  </si>
  <si>
    <t>1758530904</t>
  </si>
  <si>
    <t>149</t>
  </si>
  <si>
    <t>EL_02.01_04</t>
  </si>
  <si>
    <t>Telefonní kabel 6-žilový lanko</t>
  </si>
  <si>
    <t>-830314757</t>
  </si>
  <si>
    <t>150</t>
  </si>
  <si>
    <t>EL_02.01_05</t>
  </si>
  <si>
    <t>Vodič CY 6 (zel./žl.-pospojení)</t>
  </si>
  <si>
    <t>278888891</t>
  </si>
  <si>
    <t>EL_03</t>
  </si>
  <si>
    <t>Instalační materiál</t>
  </si>
  <si>
    <t>151</t>
  </si>
  <si>
    <t>EL_03.01_01</t>
  </si>
  <si>
    <t>Krabice IP 54 ukončení volný vývod</t>
  </si>
  <si>
    <t>397303446</t>
  </si>
  <si>
    <t>152</t>
  </si>
  <si>
    <t>EL_03.01_02</t>
  </si>
  <si>
    <t>Krabice s víčke a ekvipotenciální svorkovnicí, rozměry (d x v x h) 153 x 153 x 77 mm</t>
  </si>
  <si>
    <t>-20836642</t>
  </si>
  <si>
    <t>153</t>
  </si>
  <si>
    <t>EL_03.01_03</t>
  </si>
  <si>
    <t>Ohedná PVC trubka pr. 25mm s protahovacím drátem, střední mechanická odolnost</t>
  </si>
  <si>
    <t>2107568023</t>
  </si>
  <si>
    <t>154</t>
  </si>
  <si>
    <t>EL_03.01_04</t>
  </si>
  <si>
    <t>Ohedná PVC trubka pr. 32mm s protahovacím drátem, střední mechanická odolnost</t>
  </si>
  <si>
    <t>-114248492</t>
  </si>
  <si>
    <t>155</t>
  </si>
  <si>
    <t>EL_03.01_05</t>
  </si>
  <si>
    <t>Wago svorky</t>
  </si>
  <si>
    <t>-1217283630</t>
  </si>
  <si>
    <t>156</t>
  </si>
  <si>
    <t>EL_03.01_06</t>
  </si>
  <si>
    <t>Kabelové příchytky, různé dimenze dle kabelů</t>
  </si>
  <si>
    <t>1270163951</t>
  </si>
  <si>
    <t>157</t>
  </si>
  <si>
    <t>EL_03.01_07</t>
  </si>
  <si>
    <t>Pomocný montážní materiál (hmoždinky,vruty,příchytky,stahovací pásky atd)</t>
  </si>
  <si>
    <t>845808004</t>
  </si>
  <si>
    <t>EL_04</t>
  </si>
  <si>
    <t>Svítidla vč. zdrojů</t>
  </si>
  <si>
    <t>158</t>
  </si>
  <si>
    <t>EL_04.01_01</t>
  </si>
  <si>
    <t>Stropní přisazené/závěsné průmyslové prachotěsné LED svítidloé svítidlo, 50W, 6364lm, Ra 80, IP66, těleso - plasvový materiál PC, kryt - opálový kryt PC, s elektronickým předřadníkem, rozměry (d x š x v) 1580 x 152 x 102 mm, vč. montážní sady a ucpávkové vývodky - ozn. SV_1</t>
  </si>
  <si>
    <t>-161750937</t>
  </si>
  <si>
    <t>159</t>
  </si>
  <si>
    <t>EL_04.01_01.1</t>
  </si>
  <si>
    <t>Stropní přisazené/závěsné průmyslové prachotěsné LED svítidloé svítidlo, 27W, 3416lm, Ra 80, IP66, těleso - plasvový materiál PC, kryt - opálový kryt PC, s elektronickým předřadníkem, rozměry (d x š x v) 1580 x 152 x 102 mm, vč. montážní sady a ucpávkové vývodky - ozn. SV_3</t>
  </si>
  <si>
    <t>986760958</t>
  </si>
  <si>
    <t>160</t>
  </si>
  <si>
    <t>EL_04.01_01.2</t>
  </si>
  <si>
    <t>Stropní přisazené/závěsné průmyslové prachotěsné LED svítidloé svítidlo, 27W, 3416lm, Ra 80, IP66, těleso - plasvový materiál PC, kryt - opálový kryt PC, s elektronickým předřadníkem, s autonomním zdrojem na 1h, rozměry (d x š x v) 1580 x 152 x 102 mm, vč. montážní sady a ucpávkové vývodky - ozn. SV_4</t>
  </si>
  <si>
    <t>80339587</t>
  </si>
  <si>
    <t>161</t>
  </si>
  <si>
    <t>EL_04.01_02</t>
  </si>
  <si>
    <t>Stropní přisazené/závěsné průmyslové prachotěsné LED svítidloé svítidlo, 50W, 6364lm, Ra 80, IP66, těleso - plasvový materiál PC, kryt - opálový kryt PC, s elektronickým předřadníkem, s autonomním zdrojem na 1h, rozměry (d x š x v) 1580 x 152 x 102 mm, vč. montážní sady a ucpávkové vývodky - ozn. SV_2</t>
  </si>
  <si>
    <t>-534681758</t>
  </si>
  <si>
    <t>162</t>
  </si>
  <si>
    <t>EL_04.01_03</t>
  </si>
  <si>
    <t>Stropní zapuštěné kruhové LED svítidlo, 28W, 3000lm, Ra 80, IP43, těleso - hliník, kryt - opálové sklo, rozměry (š x v) 240 x 90mm, vč. montážní sady - ozn. SV_5</t>
  </si>
  <si>
    <t>-2135140231</t>
  </si>
  <si>
    <t>163</t>
  </si>
  <si>
    <t>EL_04.01_03.1</t>
  </si>
  <si>
    <t>Stropní zapuštěné kruhové LED svítidlo, 15W, 1500lm, Ra 80, IP43, těleso - hliník, kryt - opálové sklo, rozměry (š x v) 240 x 90mm, vč. montážní sady - ozn. SV_6</t>
  </si>
  <si>
    <t>-1187877687</t>
  </si>
  <si>
    <t>EL_05</t>
  </si>
  <si>
    <t>Jímací soustava a uzemnění</t>
  </si>
  <si>
    <t>164</t>
  </si>
  <si>
    <t>EL_05.01_01</t>
  </si>
  <si>
    <t>AlMgSi drát pr. 8 mm</t>
  </si>
  <si>
    <t>-1398760448</t>
  </si>
  <si>
    <t>165</t>
  </si>
  <si>
    <t>EL_05.01_02</t>
  </si>
  <si>
    <t>FeZn drát pr. 10 mm</t>
  </si>
  <si>
    <t>1503736632</t>
  </si>
  <si>
    <t>166</t>
  </si>
  <si>
    <t>EL_05.01_03</t>
  </si>
  <si>
    <t>FeZn pásek 30x4mm</t>
  </si>
  <si>
    <t>205661953</t>
  </si>
  <si>
    <t>167</t>
  </si>
  <si>
    <t>EL_05.01_04</t>
  </si>
  <si>
    <t>Sada oddáleného izolovaného jímače, vč. držáků</t>
  </si>
  <si>
    <t>1660001688</t>
  </si>
  <si>
    <t>168</t>
  </si>
  <si>
    <t>EL_05.01_06</t>
  </si>
  <si>
    <t>Svorky (SU, SO, ST, SK atd.)</t>
  </si>
  <si>
    <t>713234041</t>
  </si>
  <si>
    <t>169</t>
  </si>
  <si>
    <t>EL_05.01_07</t>
  </si>
  <si>
    <t>Svorka pásek-drát</t>
  </si>
  <si>
    <t>1911272237</t>
  </si>
  <si>
    <t>170</t>
  </si>
  <si>
    <t>EL_05.01_08</t>
  </si>
  <si>
    <t>Podpěra vedení na střechu</t>
  </si>
  <si>
    <t>1518032207</t>
  </si>
  <si>
    <t>171</t>
  </si>
  <si>
    <t>EL_05.01_09</t>
  </si>
  <si>
    <t>Držáky vedení - svodové</t>
  </si>
  <si>
    <t>-887100985</t>
  </si>
  <si>
    <t>172</t>
  </si>
  <si>
    <t>EL_05.01_10</t>
  </si>
  <si>
    <t>Ochraná trubka OT 1,7</t>
  </si>
  <si>
    <t>-1751232332</t>
  </si>
  <si>
    <t>173</t>
  </si>
  <si>
    <t>EL_05.01_11</t>
  </si>
  <si>
    <t>Štítek označovací</t>
  </si>
  <si>
    <t>1716369136</t>
  </si>
  <si>
    <t>174</t>
  </si>
  <si>
    <t>EL_05.01_12</t>
  </si>
  <si>
    <t>Svorka zkušební SZ</t>
  </si>
  <si>
    <t>1162354703</t>
  </si>
  <si>
    <t>175</t>
  </si>
  <si>
    <t>EL_05.01_13</t>
  </si>
  <si>
    <t>Pasivní ochrana vývodů ze zemnící soustavy (trubka + asfalto zálivka) - napojení svodů</t>
  </si>
  <si>
    <t>1290780701</t>
  </si>
  <si>
    <t>176</t>
  </si>
  <si>
    <t>EL_05.01_14</t>
  </si>
  <si>
    <t>Spoj pásku FeZn (svařování, mechanický spoj)</t>
  </si>
  <si>
    <t>688898568</t>
  </si>
  <si>
    <t>177</t>
  </si>
  <si>
    <t>EL_05.01_15</t>
  </si>
  <si>
    <t>Ochrana zemních spojů proti korozi</t>
  </si>
  <si>
    <t>-896843466</t>
  </si>
  <si>
    <t>178</t>
  </si>
  <si>
    <t>EL_05.01_16</t>
  </si>
  <si>
    <t>Měření odporu uzemnění</t>
  </si>
  <si>
    <t>115691342</t>
  </si>
  <si>
    <t>EL_06</t>
  </si>
  <si>
    <t xml:space="preserve">Ostatní </t>
  </si>
  <si>
    <t>179</t>
  </si>
  <si>
    <t>EL_06.01_01</t>
  </si>
  <si>
    <t>Revize elektrorozvodů</t>
  </si>
  <si>
    <t>578955408</t>
  </si>
  <si>
    <t>180</t>
  </si>
  <si>
    <t>EL_06.01_02</t>
  </si>
  <si>
    <t>Revize jímací soustavy a uzemnění</t>
  </si>
  <si>
    <t>-254948749</t>
  </si>
  <si>
    <t>181</t>
  </si>
  <si>
    <t>EL_06.01_03</t>
  </si>
  <si>
    <t>Potřebné zkoužky a certifikáty</t>
  </si>
  <si>
    <t>373394887</t>
  </si>
  <si>
    <t>182</t>
  </si>
  <si>
    <t>EL_06.01_04</t>
  </si>
  <si>
    <t>Uvedení do provozu</t>
  </si>
  <si>
    <t>263814498</t>
  </si>
  <si>
    <t>183</t>
  </si>
  <si>
    <t>EL_06.01_05</t>
  </si>
  <si>
    <t>Stavební přípomoce</t>
  </si>
  <si>
    <t>-101947189</t>
  </si>
  <si>
    <t>184</t>
  </si>
  <si>
    <t>EL_06.01_06</t>
  </si>
  <si>
    <t>Montážní práce</t>
  </si>
  <si>
    <t>-1119601110</t>
  </si>
  <si>
    <t>185</t>
  </si>
  <si>
    <t>EL_06.01_07</t>
  </si>
  <si>
    <t>Doprava</t>
  </si>
  <si>
    <t>1224887183</t>
  </si>
  <si>
    <t>186</t>
  </si>
  <si>
    <t>EL_06.01_08</t>
  </si>
  <si>
    <t>Požární ucpávkava nebo tesnění</t>
  </si>
  <si>
    <t>-965321902</t>
  </si>
  <si>
    <t>187</t>
  </si>
  <si>
    <t>EL_06.01_09</t>
  </si>
  <si>
    <t>Odpojení a následná úprava pozic a napojení stávajících elektro zařízení nacházejících se na fasádě (svítidla, kamery, čidla atd.) v souvislosti s realizací zateplením objektu</t>
  </si>
  <si>
    <t>1529275895</t>
  </si>
  <si>
    <t>188</t>
  </si>
  <si>
    <t>EL_06.01_10</t>
  </si>
  <si>
    <t>Demontáž stávajíchc rozvodů pro stávající VZT jednotky</t>
  </si>
  <si>
    <t>-660367191</t>
  </si>
  <si>
    <t>189</t>
  </si>
  <si>
    <t>EL_06.01_11</t>
  </si>
  <si>
    <t>Projekt dalšího stupně PD</t>
  </si>
  <si>
    <t>2055027740</t>
  </si>
  <si>
    <t>751</t>
  </si>
  <si>
    <t>Vzduchotechnika</t>
  </si>
  <si>
    <t>190</t>
  </si>
  <si>
    <t>7511R01</t>
  </si>
  <si>
    <t>Čtyřhranná mřížka, kruhové potrubí 200x100, dvouřadá, regulace protiběžnými listy, 2 řada podélná</t>
  </si>
  <si>
    <t>-564824254</t>
  </si>
  <si>
    <t>191</t>
  </si>
  <si>
    <t>7511R02</t>
  </si>
  <si>
    <t>Velkoplošná výusť 400x1250 mm , regulační klapka</t>
  </si>
  <si>
    <t>79636309</t>
  </si>
  <si>
    <t>192</t>
  </si>
  <si>
    <t>7511R03</t>
  </si>
  <si>
    <t>Čtyřhranná mřížka, kruhové potrubí 200x100, jednořadá, regulace protiběžnými listy</t>
  </si>
  <si>
    <t>1341116018</t>
  </si>
  <si>
    <t>193</t>
  </si>
  <si>
    <t>7511R04</t>
  </si>
  <si>
    <t>Čtyřhranná mřížka,hranaté potrubí 300x100, jednořadá, regulace protiběžnými listy</t>
  </si>
  <si>
    <t>-518173786</t>
  </si>
  <si>
    <t>194</t>
  </si>
  <si>
    <t>75121R</t>
  </si>
  <si>
    <t>Montáž požární klapky kruhové</t>
  </si>
  <si>
    <t>-1504857959</t>
  </si>
  <si>
    <t>195</t>
  </si>
  <si>
    <t>429R016</t>
  </si>
  <si>
    <t>Požární klapka kruhová D280</t>
  </si>
  <si>
    <t>1166588293</t>
  </si>
  <si>
    <t>196</t>
  </si>
  <si>
    <t>75122R</t>
  </si>
  <si>
    <t>Montáž regulační klapky kruhové</t>
  </si>
  <si>
    <t>-625364597</t>
  </si>
  <si>
    <t>197</t>
  </si>
  <si>
    <t>RegKl315</t>
  </si>
  <si>
    <t>Regulační klapka průměr 315 mm</t>
  </si>
  <si>
    <t>-1649265187</t>
  </si>
  <si>
    <t>198</t>
  </si>
  <si>
    <t>75123R</t>
  </si>
  <si>
    <t>Montáž regulační klapky čtyřhranné</t>
  </si>
  <si>
    <t>-433533265</t>
  </si>
  <si>
    <t>199</t>
  </si>
  <si>
    <t>RegKl500315</t>
  </si>
  <si>
    <t>Regulační klapka 500x315 mm</t>
  </si>
  <si>
    <t>1979892321</t>
  </si>
  <si>
    <t>200</t>
  </si>
  <si>
    <t>751344114</t>
  </si>
  <si>
    <t>Montáž tlumičů hluku pro kruhové potrubí, průměru přes 300 do 400 mm</t>
  </si>
  <si>
    <t>-1149009223</t>
  </si>
  <si>
    <t>201</t>
  </si>
  <si>
    <t>553R08</t>
  </si>
  <si>
    <t>Kruhový tlumič DN315, délka 900 mm</t>
  </si>
  <si>
    <t>-2106616807</t>
  </si>
  <si>
    <t>202</t>
  </si>
  <si>
    <t>553R09</t>
  </si>
  <si>
    <t>Kruhový tlumič DN315, délka 600 mm</t>
  </si>
  <si>
    <t>1481873170</t>
  </si>
  <si>
    <t>203</t>
  </si>
  <si>
    <t>7512R</t>
  </si>
  <si>
    <t>Montáž požární klapky čtyřhranné</t>
  </si>
  <si>
    <t>-64323561</t>
  </si>
  <si>
    <t>204</t>
  </si>
  <si>
    <t>429R06</t>
  </si>
  <si>
    <t>Požární klapka čtyřhranná EIS 90 710x400 mm</t>
  </si>
  <si>
    <t>1320483425</t>
  </si>
  <si>
    <t>205</t>
  </si>
  <si>
    <t>429R08</t>
  </si>
  <si>
    <t>Požární klapka čtyřhranná EIS 90 630x315 mm</t>
  </si>
  <si>
    <t>-548616934</t>
  </si>
  <si>
    <t>206</t>
  </si>
  <si>
    <t>751344122</t>
  </si>
  <si>
    <t>Montáž tlumičů hluku pro čtyřhranné potrubí, průřezu přes 0,150 do 0,300 m2</t>
  </si>
  <si>
    <t>722710496</t>
  </si>
  <si>
    <t>207</t>
  </si>
  <si>
    <t>553R04</t>
  </si>
  <si>
    <t>Kulisový tlumič 600x500x1250, kulisa 100/50</t>
  </si>
  <si>
    <t>-872185263</t>
  </si>
  <si>
    <t>208</t>
  </si>
  <si>
    <t>553R05</t>
  </si>
  <si>
    <t>Kulisový tlumič 900x450x1000, kulisa 100/50</t>
  </si>
  <si>
    <t>1628797306</t>
  </si>
  <si>
    <t>209</t>
  </si>
  <si>
    <t>751344123</t>
  </si>
  <si>
    <t>Montáž tlumičů hluku pro čtyřhranné potrubí, průřezu přes 0,300 do 0,450 m2</t>
  </si>
  <si>
    <t>95495010</t>
  </si>
  <si>
    <t>210</t>
  </si>
  <si>
    <t>553R06</t>
  </si>
  <si>
    <t>Kulisový tlumič 900x500x1500, kulisa 100/50</t>
  </si>
  <si>
    <t>1760499338</t>
  </si>
  <si>
    <t>211</t>
  </si>
  <si>
    <t>553R07</t>
  </si>
  <si>
    <t>Kulisový tlumič 900x450x1250, kulisa 100/50</t>
  </si>
  <si>
    <t>-2099306693</t>
  </si>
  <si>
    <t>212</t>
  </si>
  <si>
    <t>553R10</t>
  </si>
  <si>
    <t>Kulisový tlumič 900x500x1850, kulisa 100/50</t>
  </si>
  <si>
    <t>-1624972628</t>
  </si>
  <si>
    <t>213</t>
  </si>
  <si>
    <t>553R11</t>
  </si>
  <si>
    <t>Kulisový tlumič 900x450x1850, kulisa 100/50</t>
  </si>
  <si>
    <t>1330350382</t>
  </si>
  <si>
    <t>214</t>
  </si>
  <si>
    <t>751510013</t>
  </si>
  <si>
    <t>Vzduchotechnické potrubí z pozinkovaného plechu čtyřhranné s přírubou, průřezu přes 0,07 do 0,13 m2</t>
  </si>
  <si>
    <t>471211879</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</si>
  <si>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</si>
  <si>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215</t>
  </si>
  <si>
    <t>751510014</t>
  </si>
  <si>
    <t>Vzduchotechnické potrubí z pozinkovaného plechu čtyřhranné s přírubou, průřezu přes 0,13 do 0,28 m2</t>
  </si>
  <si>
    <t>626060482</t>
  </si>
  <si>
    <t>216</t>
  </si>
  <si>
    <t>751510015</t>
  </si>
  <si>
    <t>Vzduchotechnické potrubí z pozinkovaného plechu čtyřhranné s přírubou, průřezu přes 0,28 do 0,50 m2</t>
  </si>
  <si>
    <t>-1773738273</t>
  </si>
  <si>
    <t>217</t>
  </si>
  <si>
    <t>751510042</t>
  </si>
  <si>
    <t>Vzduchotechnické potrubí z pozinkovaného plechu kruhové, trouba spirálně vinutá bez příruby, průměru přes 100 do 200 mm</t>
  </si>
  <si>
    <t>-611532854</t>
  </si>
  <si>
    <t>218</t>
  </si>
  <si>
    <t>751510043</t>
  </si>
  <si>
    <t>Vzduchotechnické potrubí z pozinkovaného plechu kruhové, trouba spirálně vinutá bez příruby, průměru přes 200 do 300 mm</t>
  </si>
  <si>
    <t>1076814748</t>
  </si>
  <si>
    <t>219</t>
  </si>
  <si>
    <t>751510044</t>
  </si>
  <si>
    <t>Vzduchotechnické potrubí z pozinkovaného plechu kruhové, trouba spirálně vinutá bez příruby, průměru přes 300 do 400 mm</t>
  </si>
  <si>
    <t>-1185176800</t>
  </si>
  <si>
    <t>220</t>
  </si>
  <si>
    <t>CO2</t>
  </si>
  <si>
    <t>D+M IR čidlo CO2</t>
  </si>
  <si>
    <t>-62055324</t>
  </si>
  <si>
    <t>221</t>
  </si>
  <si>
    <t>OvPan</t>
  </si>
  <si>
    <t>D+M Ovládací panel VZT</t>
  </si>
  <si>
    <t>-960582865</t>
  </si>
  <si>
    <t>222</t>
  </si>
  <si>
    <t>REG01</t>
  </si>
  <si>
    <t>D+M Regulátor VZT</t>
  </si>
  <si>
    <t>-793919825</t>
  </si>
  <si>
    <t>223</t>
  </si>
  <si>
    <t>VZT1</t>
  </si>
  <si>
    <t>VZT jednotka 3220/3220 m3/h, teplovodní ohřívač</t>
  </si>
  <si>
    <t>2109011990</t>
  </si>
  <si>
    <t xml:space="preserve">Poznámka k souboru cen:
1. V cenách nejsou započteny náklady na připojení na rozvody a na regulaci.
2. Vzduchotechnické jednotky s výměnou vzduchu nad uvedený rozsah se oceňují individuálně.
</t>
  </si>
  <si>
    <t>224</t>
  </si>
  <si>
    <t>VZT11</t>
  </si>
  <si>
    <t>Regulace VZT1</t>
  </si>
  <si>
    <t>-665567329</t>
  </si>
  <si>
    <t>225</t>
  </si>
  <si>
    <t>VZT2</t>
  </si>
  <si>
    <t>VZT jednotka 580/580 m3/h, teplovodní ohřívač</t>
  </si>
  <si>
    <t>1168037107</t>
  </si>
  <si>
    <t>226</t>
  </si>
  <si>
    <t>VZT22</t>
  </si>
  <si>
    <t>Regulace VZT2</t>
  </si>
  <si>
    <t>946116425</t>
  </si>
  <si>
    <t>227</t>
  </si>
  <si>
    <t>VZT3</t>
  </si>
  <si>
    <t>VZT jednotka 2660/2660 m3/h, teplovodní ohřívač</t>
  </si>
  <si>
    <t>-863111071</t>
  </si>
  <si>
    <t>228</t>
  </si>
  <si>
    <t>VZT33</t>
  </si>
  <si>
    <t>Regulace VZT3</t>
  </si>
  <si>
    <t>-940507376</t>
  </si>
  <si>
    <t>229</t>
  </si>
  <si>
    <t>998751101</t>
  </si>
  <si>
    <t>Přesun hmot pro vzduchotechniku stanovený z hmotnosti přesunovaného materiálu vodorovná dopravní vzdálenost do 100 m v objektech výšky do 12 m</t>
  </si>
  <si>
    <t>-1088813584</t>
  </si>
  <si>
    <t>230</t>
  </si>
  <si>
    <t>998751181</t>
  </si>
  <si>
    <t>Přesun hmot pro vzduchotechniku stanovený z hmotnosti přesunovaného materiálu Příplatek k cenám za přesun prováděný bez použití mechanizace pro jakoukoliv výšku objektu</t>
  </si>
  <si>
    <t>734934745</t>
  </si>
  <si>
    <t>762</t>
  </si>
  <si>
    <t>Konstrukce tesařské</t>
  </si>
  <si>
    <t>231</t>
  </si>
  <si>
    <t>762331811</t>
  </si>
  <si>
    <t>Demontáž vázaných konstrukcí krovů sklonu do 60° z hranolů, hranolků, fošen, průřezové plochy do 120 cm2</t>
  </si>
  <si>
    <t>2137721248</t>
  </si>
  <si>
    <t>Vazník V1; počet kusů: 13</t>
  </si>
  <si>
    <t>"60/155" 15,2*13</t>
  </si>
  <si>
    <t>"60/150" 2*7,97*13</t>
  </si>
  <si>
    <t>"60/100" 2*1,625*13</t>
  </si>
  <si>
    <t>"80/80" 2*2,09*13</t>
  </si>
  <si>
    <t>"60/120" 2*2,09*13</t>
  </si>
  <si>
    <t>"60/80" 2*2,83*13</t>
  </si>
  <si>
    <t>232</t>
  </si>
  <si>
    <t>762332541</t>
  </si>
  <si>
    <t>Montáž vázaných konstrukcí krovů střech pultových, sedlových, valbových, stanových čtvercového nebo obdélníkového půdorysu, z řeziva hoblovaného s použitím ocelových spojek (spojky ve specifikaci), průřezové plochy do 120 cm2</t>
  </si>
  <si>
    <t>-1951926512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</si>
  <si>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</si>
  <si>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"100/100" 13*(2*1,625+2*2,09+2*2,09+2*2,83)</t>
  </si>
  <si>
    <t>233</t>
  </si>
  <si>
    <t>60512125</t>
  </si>
  <si>
    <t>hranol stavební řezivo průřezu do 120cm2 do dl 6m</t>
  </si>
  <si>
    <t>-1296023796</t>
  </si>
  <si>
    <t>"100/100" 13*(2*1,625+2*2,09+2*2,09+2*2,83)*0,1*0,1</t>
  </si>
  <si>
    <t>234</t>
  </si>
  <si>
    <t>762332542</t>
  </si>
  <si>
    <t>Montáž vázaných konstrukcí krovů střech pultových, sedlových, valbových, stanových čtvercového nebo obdélníkového půdorysu, z řeziva hoblovaného s použitím ocelových spojek (spojky ve specifikaci), průřezové plochy přes 120 do 224 cm2</t>
  </si>
  <si>
    <t>-1049507524</t>
  </si>
  <si>
    <t>"100/140" 15,2*13</t>
  </si>
  <si>
    <t>"100/220" 2*7,97*13</t>
  </si>
  <si>
    <t>235</t>
  </si>
  <si>
    <t>60512131</t>
  </si>
  <si>
    <t>hranol stavební řezivo průřezu do 224cm2 dl 6-8m</t>
  </si>
  <si>
    <t>205634052</t>
  </si>
  <si>
    <t>"100/220" 2*7,97*13*0,1*0,22</t>
  </si>
  <si>
    <t>236</t>
  </si>
  <si>
    <t>60512132</t>
  </si>
  <si>
    <t>hranol stavební řezivo průřezu do 224cm2 přes dl 8m</t>
  </si>
  <si>
    <t>-1771489168</t>
  </si>
  <si>
    <t>"100/140" 15,2*13*0,1*0,14</t>
  </si>
  <si>
    <t>237</t>
  </si>
  <si>
    <t>762342214</t>
  </si>
  <si>
    <t>Bednění a laťování montáž laťování střech jednoduchých sklonu do 60° při osové vzdálenosti latí přes 150 do 360 mm</t>
  </si>
  <si>
    <t>-579721459</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</si>
  <si>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</si>
  <si>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238</t>
  </si>
  <si>
    <t>60514101</t>
  </si>
  <si>
    <t>řezivo jehličnaté lať jakost I 10-25cm2</t>
  </si>
  <si>
    <t>1305258398</t>
  </si>
  <si>
    <t>239</t>
  </si>
  <si>
    <t>762395000</t>
  </si>
  <si>
    <t>Spojovací prostředky krovů, bednění a laťování, nadstřešních konstrukcí svory, prkna, hřebíky, pásová ocel, vruty</t>
  </si>
  <si>
    <t>-56947237</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</si>
  <si>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</si>
  <si>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"laťování" 0,535</t>
  </si>
  <si>
    <t>240</t>
  </si>
  <si>
    <t>762813115</t>
  </si>
  <si>
    <t>Záklop stropů montáž (materiál ve specifikaci) vrchního z desek dřevotřískových nebo dřevoštěpkových na pero a drážku</t>
  </si>
  <si>
    <t>-635632602</t>
  </si>
  <si>
    <t>241</t>
  </si>
  <si>
    <t>60726278</t>
  </si>
  <si>
    <t>deska dřevoštěpková OSB 3 pero-drážka nebroušená tl 22mm</t>
  </si>
  <si>
    <t>1801970853</t>
  </si>
  <si>
    <t>48,47*1,08 "Přepočtené koeficientem množství</t>
  </si>
  <si>
    <t>242</t>
  </si>
  <si>
    <t>998762101</t>
  </si>
  <si>
    <t>Přesun hmot pro konstrukce tesařské stanovený z hmotnosti přesunovaného materiálu vodorovná dopravní vzdálenost do 50 m v objektech výšky do 6 m</t>
  </si>
  <si>
    <t>-662630267</t>
  </si>
  <si>
    <t>243</t>
  </si>
  <si>
    <t>998762181</t>
  </si>
  <si>
    <t>Přesun hmot pro konstrukce tesařské stanovený z hmotnosti přesunovaného materiálu Příplatek k cenám za přesun prováděný bez použití mechanizace pro jakoukoliv výšku objektu</t>
  </si>
  <si>
    <t>283944604</t>
  </si>
  <si>
    <t>763</t>
  </si>
  <si>
    <t>Konstrukce suché výstavby</t>
  </si>
  <si>
    <t>244</t>
  </si>
  <si>
    <t>763131431</t>
  </si>
  <si>
    <t>Podhled ze sádrokartonových desek dvouvrstvá zavěšená spodní konstrukce z ocelových profilů CD, UD jednoduše opláštěná deskou protipožární DF, tl. 12,5 mm, bez TI</t>
  </si>
  <si>
    <t>-1817802812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</si>
  <si>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</si>
  <si>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245</t>
  </si>
  <si>
    <t>763131441</t>
  </si>
  <si>
    <t>Podhled ze sádrokartonových desek dvouvrstvá zavěšená spodní konstrukce z ocelových profilů CD, UD dvojitě opláštěná deskami protipožárními DF, tl. 2 x 12,5 mm, bez TI</t>
  </si>
  <si>
    <t>124356346</t>
  </si>
  <si>
    <t>246</t>
  </si>
  <si>
    <t>763131714</t>
  </si>
  <si>
    <t>Podhled ze sádrokartonových desek ostatní práce a konstrukce na podhledech ze sádrokartonových desek základní penetrační nátěr</t>
  </si>
  <si>
    <t>926720943</t>
  </si>
  <si>
    <t>1544,125+48,47</t>
  </si>
  <si>
    <t>247</t>
  </si>
  <si>
    <t>763131751</t>
  </si>
  <si>
    <t>Podhled ze sádrokartonových desek ostatní práce a konstrukce na podhledech ze sádrokartonových desek montáž parotěsné zábrany</t>
  </si>
  <si>
    <t>-713595871</t>
  </si>
  <si>
    <t>248</t>
  </si>
  <si>
    <t>28329221</t>
  </si>
  <si>
    <t>fólie parotěsná zábrana, délka role 50 m, šířka  1,50 m</t>
  </si>
  <si>
    <t>-525886622</t>
  </si>
  <si>
    <t>1592,595*1,1 "Přepočtené koeficientem množství</t>
  </si>
  <si>
    <t>249</t>
  </si>
  <si>
    <t>763131752</t>
  </si>
  <si>
    <t>Podhled ze sádrokartonových desek ostatní práce a konstrukce na podhledech ze sádrokartonových desek montáž jedné vrstvy tepelné izolace</t>
  </si>
  <si>
    <t>-1952100335</t>
  </si>
  <si>
    <t>Poznámka k položce:
TI 2 x 140 mm</t>
  </si>
  <si>
    <t>1544,125*2 "Přepočtené koeficientem množství</t>
  </si>
  <si>
    <t>250</t>
  </si>
  <si>
    <t>63152102</t>
  </si>
  <si>
    <t>pás tepelně izolační univerzální λ=0,033-0,033-0,035 tl 140mm</t>
  </si>
  <si>
    <t>-2005083025</t>
  </si>
  <si>
    <t>1544,125*2,02 "Přepočtené koeficientem množství</t>
  </si>
  <si>
    <t>251</t>
  </si>
  <si>
    <t>763131752a</t>
  </si>
  <si>
    <t>2112035911</t>
  </si>
  <si>
    <t>252</t>
  </si>
  <si>
    <t>63152106</t>
  </si>
  <si>
    <t>pás tepelně izolační univerzální λ=0,033-0,033-0,035 tl 180mm</t>
  </si>
  <si>
    <t>32744432</t>
  </si>
  <si>
    <t>253</t>
  </si>
  <si>
    <t>763131753R</t>
  </si>
  <si>
    <t>Podhled ze sádrokartonových desek ostatní práce a konstrukce na podhledech ze sádrokartonových desek montáž pojistné hydroizolace</t>
  </si>
  <si>
    <t>-1673342954</t>
  </si>
  <si>
    <t>254</t>
  </si>
  <si>
    <t>28322014</t>
  </si>
  <si>
    <t>fólie hydroizolační střešní mPVC, tl. 1,2 mm š 1300 mm šedá</t>
  </si>
  <si>
    <t>-1979473831</t>
  </si>
  <si>
    <t>255</t>
  </si>
  <si>
    <t>998763301</t>
  </si>
  <si>
    <t>Přesun hmot pro konstrukce montované z desek sádrokartonových, sádrovláknitých, cementovláknitých nebo cementových stanovený z hmotnosti přesunovaného materiálu vodorovná dopravní vzdálenost do 50 m v objektech výšky do 6 m</t>
  </si>
  <si>
    <t>-1495905661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</si>
  <si>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</si>
  <si>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256</t>
  </si>
  <si>
    <t>998763381</t>
  </si>
  <si>
    <t>Přesun hmot pro konstrukce montované z desek sádrokartonových, sádrovláknitých, cementovláknitých nebo cementových Příplatek k cenám za přesun prováděný bez použití mechanizace pro jakoukoliv výšku objektu</t>
  </si>
  <si>
    <t>-813975364</t>
  </si>
  <si>
    <t>764</t>
  </si>
  <si>
    <t>Konstrukce klempířské</t>
  </si>
  <si>
    <t>257</t>
  </si>
  <si>
    <t>764211656R</t>
  </si>
  <si>
    <t>Oplechování střešních prvků z pozinkovaného plechu s povrchovou úpravou nároží větraného, včetně větracího pásu rš 510 mm</t>
  </si>
  <si>
    <t>-1401846750</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</si>
  <si>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</si>
  <si>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Poznámka k položce:
boční oplechování ploché a sedlové střechy</t>
  </si>
  <si>
    <t>6,8+8,18+8,18+6,8</t>
  </si>
  <si>
    <t>258</t>
  </si>
  <si>
    <t>764212666R</t>
  </si>
  <si>
    <t>Oplechování střešních prvků z pozinkovaného plechu s povrchovou úpravou okapu okapovým plechem střechy rovné rš 510 mm</t>
  </si>
  <si>
    <t>790208090</t>
  </si>
  <si>
    <t>259</t>
  </si>
  <si>
    <t>764214604</t>
  </si>
  <si>
    <t>Oplechování horních ploch zdí a nadezdívek (atik) z pozinkovaného plechu s povrchovou úpravou mechanicky kotvené rš 330 mm</t>
  </si>
  <si>
    <t>-733067293</t>
  </si>
  <si>
    <t>7,125+7,1+6,675+6,91+6,675+7,125+1</t>
  </si>
  <si>
    <t>260</t>
  </si>
  <si>
    <t>764216603</t>
  </si>
  <si>
    <t>Oplechování parapetů z pozinkovaného plechu s povrchovou úpravou rovných mechanicky kotvené, bez rohů rš 250 mm</t>
  </si>
  <si>
    <t>-664686937</t>
  </si>
  <si>
    <t>261</t>
  </si>
  <si>
    <t>764311603</t>
  </si>
  <si>
    <t>Lemování zdí z pozinkovaného plechu s povrchovou úpravou boční nebo horní rovné, střech s krytinou prejzovou nebo vlnitou rš 250 mm</t>
  </si>
  <si>
    <t>1980176136</t>
  </si>
  <si>
    <t>7,63+7,63+1+1+7,4+7,4+8,18+8,18+7,4+2,55+2,55+7,4+7,63+7,63</t>
  </si>
  <si>
    <t>262</t>
  </si>
  <si>
    <t>764311604</t>
  </si>
  <si>
    <t>Lemování zdí z pozinkovaného plechu s povrchovou úpravou boční nebo horní rovné, střech s krytinou prejzovou nebo vlnitou rš 330 mm</t>
  </si>
  <si>
    <t>1039605903</t>
  </si>
  <si>
    <t>1,2+0,3+1,2</t>
  </si>
  <si>
    <t>263</t>
  </si>
  <si>
    <t>764511602</t>
  </si>
  <si>
    <t>Žlab podokapní z pozinkovaného plechu s povrchovou úpravou včetně háků a čel půlkruhový rš 330 mm</t>
  </si>
  <si>
    <t>-1225904138</t>
  </si>
  <si>
    <t>9,7+6</t>
  </si>
  <si>
    <t>264</t>
  </si>
  <si>
    <t>764511603</t>
  </si>
  <si>
    <t>Žlab podokapní z pozinkovaného plechu s povrchovou úpravou včetně háků a čel půlkruhový rš 400 mm</t>
  </si>
  <si>
    <t>-438738094</t>
  </si>
  <si>
    <t>3,5+11,91+11,91+16,165+16,165+14,895+14,895+9,36+15,115+15,115+15,235+15,235+13,75+13,755+12+5,355+5,355+6,15+2,9+2,9+5,75+3,22</t>
  </si>
  <si>
    <t>265</t>
  </si>
  <si>
    <t>764518622</t>
  </si>
  <si>
    <t>Svod z pozinkovaného plechu s upraveným povrchem včetně objímek, kolen a odskoků kruhový, průměru 100 mm</t>
  </si>
  <si>
    <t>810306601</t>
  </si>
  <si>
    <t>2,74+4,34</t>
  </si>
  <si>
    <t>266</t>
  </si>
  <si>
    <t>764518623R</t>
  </si>
  <si>
    <t>Svod z pozinkovaného plechu s upraveným povrchem včetně objímek, kolen a odskoků kruhový, průměru 125 mm</t>
  </si>
  <si>
    <t>-686024009</t>
  </si>
  <si>
    <t>3,325+3,29+3,24+3,4+3,655+4,375+0,95+3,715+3,13+3,145+2,74+2,795+2,93</t>
  </si>
  <si>
    <t>766</t>
  </si>
  <si>
    <t>Konstrukce truhlářské</t>
  </si>
  <si>
    <t>267</t>
  </si>
  <si>
    <t>766231113</t>
  </si>
  <si>
    <t>Montáž sklápěcich schodů na půdu s vyřezáním otvoru a kompletizací</t>
  </si>
  <si>
    <t>-371284009</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</si>
  <si>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</si>
  <si>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268</t>
  </si>
  <si>
    <t>612X1-1.28</t>
  </si>
  <si>
    <t>schody půdní skládací 700x1400</t>
  </si>
  <si>
    <t>-1447995611</t>
  </si>
  <si>
    <t>269</t>
  </si>
  <si>
    <t>766621724R</t>
  </si>
  <si>
    <t>Montáž okenních doplňků - venkovní žaluzie</t>
  </si>
  <si>
    <t>1092700319</t>
  </si>
  <si>
    <t>270</t>
  </si>
  <si>
    <t>X1-1</t>
  </si>
  <si>
    <t>žaluzie Al exteriérová 2100x1350 mechanická</t>
  </si>
  <si>
    <t>369216924</t>
  </si>
  <si>
    <t>271</t>
  </si>
  <si>
    <t>X1-2</t>
  </si>
  <si>
    <t>žaluzie Al exteriérová 1200x2000 mechanická</t>
  </si>
  <si>
    <t>-255865992</t>
  </si>
  <si>
    <t>272</t>
  </si>
  <si>
    <t>X1-3</t>
  </si>
  <si>
    <t>žaluzie Al exteriérová 2000x1350 mechanická</t>
  </si>
  <si>
    <t>-841259417</t>
  </si>
  <si>
    <t>273</t>
  </si>
  <si>
    <t>X1-4</t>
  </si>
  <si>
    <t>žaluzie Al exteriérová 1600x1200 mechanická</t>
  </si>
  <si>
    <t>1240645311</t>
  </si>
  <si>
    <t>274</t>
  </si>
  <si>
    <t>766622115</t>
  </si>
  <si>
    <t>Montáž oken plastových včetně montáže rámu na polyuretanovou pěnu plochy přes 1 m2 pevných do zdiva, výšky do 1,5 m</t>
  </si>
  <si>
    <t>1644896953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</si>
  <si>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</si>
  <si>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1,5*0,9 - fix</t>
  </si>
  <si>
    <t>1,5*0,9*2</t>
  </si>
  <si>
    <t>275</t>
  </si>
  <si>
    <t>61140003R</t>
  </si>
  <si>
    <t>okno plastové pevné zasklení 150x90 cm</t>
  </si>
  <si>
    <t>-869121069</t>
  </si>
  <si>
    <t>Poznámka k položce:
O1-2.01 - 2.02</t>
  </si>
  <si>
    <t>276</t>
  </si>
  <si>
    <t>766622131</t>
  </si>
  <si>
    <t>Montáž oken plastových včetně montáže rámu na polyuretanovou pěnu plochy přes 1 m2 otevíravých nebo sklápěcích do zdiva, výšky do 1,5 m</t>
  </si>
  <si>
    <t>902598520</t>
  </si>
  <si>
    <t>2,1*1,35 - 3 křídlo</t>
  </si>
  <si>
    <t>2,1*1,35*31</t>
  </si>
  <si>
    <t>2*1,35 - 3 křídlo</t>
  </si>
  <si>
    <t>2*1,35*3</t>
  </si>
  <si>
    <t>1,6*1,2 - 3 křídlo</t>
  </si>
  <si>
    <t>1,6*1,2</t>
  </si>
  <si>
    <t>1,5*0,9 - 2 křídlo</t>
  </si>
  <si>
    <t>1,5*0,9*3</t>
  </si>
  <si>
    <t>1,5*1,35 - 2 křídlo</t>
  </si>
  <si>
    <t>1,5*1,35*2</t>
  </si>
  <si>
    <t>1,2*0,9 - 1 křídlo</t>
  </si>
  <si>
    <t>1,2*0,9*2</t>
  </si>
  <si>
    <t>0,8*1,35 - 1 křídlo</t>
  </si>
  <si>
    <t>0,8*1,35</t>
  </si>
  <si>
    <t>1,9*0,9 - 2 křídlo</t>
  </si>
  <si>
    <t>1,9*0,9</t>
  </si>
  <si>
    <t>1,3*1,35 - 2 křídlo</t>
  </si>
  <si>
    <t>1,3*1,35*4</t>
  </si>
  <si>
    <t>1,8*1,14 - 3 křídlo</t>
  </si>
  <si>
    <t>1,8*1,14</t>
  </si>
  <si>
    <t>1,8*1,35 - 3 křídlo</t>
  </si>
  <si>
    <t>1,8*1,35*5</t>
  </si>
  <si>
    <t>1,05*1,45 - 1 křídlo</t>
  </si>
  <si>
    <t>1,05*1,45</t>
  </si>
  <si>
    <t>277</t>
  </si>
  <si>
    <t>61140034R1</t>
  </si>
  <si>
    <t>okno plastové trojkřídlé otvíravé a vyklápěcí 210x135cm</t>
  </si>
  <si>
    <t>1248554609</t>
  </si>
  <si>
    <t>Poznámka k položce:
O1-1.01 - 1.14; 1.20 - 1.29; 1.43; 1.47 - 1.52</t>
  </si>
  <si>
    <t>278</t>
  </si>
  <si>
    <t>61140034R2</t>
  </si>
  <si>
    <t>okno plastové trojkřídlé otvíravé a vyklápěcí 200x135 cm</t>
  </si>
  <si>
    <t>-1899900922</t>
  </si>
  <si>
    <t>Poznámka k položce:
O1-1.15; 1.55 - 1.56</t>
  </si>
  <si>
    <t>279</t>
  </si>
  <si>
    <t>611O1-1.16</t>
  </si>
  <si>
    <t>okno plastové trojkřídlé otvíravé a vyklápěcí 160x120 cm</t>
  </si>
  <si>
    <t>640089727</t>
  </si>
  <si>
    <t>Poznámka k položce:
O1-1.16</t>
  </si>
  <si>
    <t>280</t>
  </si>
  <si>
    <t>61143761R</t>
  </si>
  <si>
    <t>okno plastové dvoukřídlové otvíravé a sklápěcí 150x90 cm</t>
  </si>
  <si>
    <t>-594022364</t>
  </si>
  <si>
    <t>Poznámka k položce:
O1-1.17; 1.53 - 1.54</t>
  </si>
  <si>
    <t>281</t>
  </si>
  <si>
    <t>61143763R</t>
  </si>
  <si>
    <t>okno plastové dvoukřídlové otvíravé a sklápěcí 150x135 cm</t>
  </si>
  <si>
    <t>1591508477</t>
  </si>
  <si>
    <t>Poznámka k položce:
O1-1.18 - 1.19</t>
  </si>
  <si>
    <t>282</t>
  </si>
  <si>
    <t>61144221R</t>
  </si>
  <si>
    <t>okno plastové jednokřídlové otvíravé a sklápěcí 120x90 cm</t>
  </si>
  <si>
    <t>1971267035</t>
  </si>
  <si>
    <t>Poznámka k položce:
O1-1.42; 1.46</t>
  </si>
  <si>
    <t>283</t>
  </si>
  <si>
    <t>61144213R</t>
  </si>
  <si>
    <t>okno plastové jednokřídlové otvíravé a sklápěcí 105x145 cm</t>
  </si>
  <si>
    <t>690583865</t>
  </si>
  <si>
    <t>284</t>
  </si>
  <si>
    <t>611O1-1.44</t>
  </si>
  <si>
    <t>okno plastové jednokřídlové otvíravé a sklápěcí 80x135 cm</t>
  </si>
  <si>
    <t>77632684</t>
  </si>
  <si>
    <t>285</t>
  </si>
  <si>
    <t>611O1-1.45</t>
  </si>
  <si>
    <t>okno plastové dvoukřídlové otvíravé a sklápěcí 190x90 cm</t>
  </si>
  <si>
    <t>-305919097</t>
  </si>
  <si>
    <t>286</t>
  </si>
  <si>
    <t>61143762R</t>
  </si>
  <si>
    <t>okno plastové dvoukřídlové otvíravé a sklápěcí 130x135 cm</t>
  </si>
  <si>
    <t>1599965053</t>
  </si>
  <si>
    <t>Poznámka k položce:
O1-1.65 - 1.68</t>
  </si>
  <si>
    <t>287</t>
  </si>
  <si>
    <t>611O1-1.69</t>
  </si>
  <si>
    <t>okno plastové trojkřídlé otvíravé a vyklápěcí 180x114 cm</t>
  </si>
  <si>
    <t>-1638577007</t>
  </si>
  <si>
    <t>288</t>
  </si>
  <si>
    <t>61140033R1</t>
  </si>
  <si>
    <t>okno plastové trojkřídlé otvíravé a vyklápěcí 180x135 cm</t>
  </si>
  <si>
    <t>-1852896477</t>
  </si>
  <si>
    <t>Poznámka k položce:
O1-1.70 - 1.71; 1.74 - 1.76</t>
  </si>
  <si>
    <t>289</t>
  </si>
  <si>
    <t>766622136</t>
  </si>
  <si>
    <t>Montáž oken plastových včetně montáže rámu na polyuretanovou pěnu plochy přes 1 m2 otevíravých nebo sklápěcích do celostěnových panelů nebo ocelových rámů, výšky přes 1,5 do 2,5 m</t>
  </si>
  <si>
    <t>481912674</t>
  </si>
  <si>
    <t>1,2*2 - 2 křídlo</t>
  </si>
  <si>
    <t>1,2*2*11</t>
  </si>
  <si>
    <t>2,1*1,6 - 3 křídlo</t>
  </si>
  <si>
    <t>2,1*1,6</t>
  </si>
  <si>
    <t>290</t>
  </si>
  <si>
    <t>61143753R</t>
  </si>
  <si>
    <t>okno plastové dvoukřídlové otvíravé a sklápěcí 120x200 cm</t>
  </si>
  <si>
    <t>1429158310</t>
  </si>
  <si>
    <t>Poznámka k položce:
O1-1.30 - 1.40</t>
  </si>
  <si>
    <t>291</t>
  </si>
  <si>
    <t>61140034R</t>
  </si>
  <si>
    <t>okno plastové trojkřídlé otvíravé a vyklápěcí 210x160 cm</t>
  </si>
  <si>
    <t>822558949</t>
  </si>
  <si>
    <t>Poznámka k položce:
O1-1.41</t>
  </si>
  <si>
    <t>292</t>
  </si>
  <si>
    <t>766622212</t>
  </si>
  <si>
    <t>Montáž oken plastových plochy do 1 m2 včetně montáže rámu na polyuretanovou pěnu pevných do zdiva</t>
  </si>
  <si>
    <t>2139519800</t>
  </si>
  <si>
    <t>1*0,9 - fix</t>
  </si>
  <si>
    <t>293</t>
  </si>
  <si>
    <t>61140002R</t>
  </si>
  <si>
    <t>okno plastové pevné zasklení 100x90cm</t>
  </si>
  <si>
    <t>961675851</t>
  </si>
  <si>
    <t>Poznámka k položce:
O1-2.03 - 2.04</t>
  </si>
  <si>
    <t>294</t>
  </si>
  <si>
    <t>766622216</t>
  </si>
  <si>
    <t>Montáž oken plastových plochy do 1 m2 včetně montáže rámu na polyuretanovou pěnu otevíravých nebo sklápěcích do zdiva</t>
  </si>
  <si>
    <t>305841386</t>
  </si>
  <si>
    <t>0,9*0,9 - 1 křídlo</t>
  </si>
  <si>
    <t>0,9*0,6 - 1 křídlo</t>
  </si>
  <si>
    <t>0,8*1,1 - 1 křídlo</t>
  </si>
  <si>
    <t>295</t>
  </si>
  <si>
    <t>61144211R</t>
  </si>
  <si>
    <t>okno plastové jednokřídlové otvíravé a sklápěcí 90x90 cm</t>
  </si>
  <si>
    <t>-1313420638</t>
  </si>
  <si>
    <t>Poznámka k položce:
O1-1.57 - 1.62</t>
  </si>
  <si>
    <t>296</t>
  </si>
  <si>
    <t>61144210R</t>
  </si>
  <si>
    <t>okno plastové jednokřídlové otvíravé a sklápěcí 90x60 cm</t>
  </si>
  <si>
    <t>48414005</t>
  </si>
  <si>
    <t>Poznámka k položce:
O1-1.63 - 1.64</t>
  </si>
  <si>
    <t>297</t>
  </si>
  <si>
    <t>61144212</t>
  </si>
  <si>
    <t>okno plastové jednokřídlové otvíravé a sklápěcí 80x110 cm</t>
  </si>
  <si>
    <t>1925981528</t>
  </si>
  <si>
    <t>Poznámka k položce:
O1-1.72 - 1.73</t>
  </si>
  <si>
    <t>298</t>
  </si>
  <si>
    <t>766660002</t>
  </si>
  <si>
    <t>Montáž dveřních křídel dřevěných nebo plastových otevíravých do ocelové zárubně povrchově upravených jednokřídlových, šířky přes 800 mm</t>
  </si>
  <si>
    <t>-1221925240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</si>
  <si>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</si>
  <si>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299</t>
  </si>
  <si>
    <t>61160222</t>
  </si>
  <si>
    <t>dveře dřevěné vnitřní hladké plné 1křídlové 85x197</t>
  </si>
  <si>
    <t>1883965607</t>
  </si>
  <si>
    <t>D1-1.13</t>
  </si>
  <si>
    <t>300</t>
  </si>
  <si>
    <t>766660411</t>
  </si>
  <si>
    <t>Montáž dveřních křídel dřevěných nebo plastových vchodových dveří včetně rámu do zdiva jednokřídlových bez nadsvětlíku</t>
  </si>
  <si>
    <t>1972814199</t>
  </si>
  <si>
    <t>301</t>
  </si>
  <si>
    <t>D1-1.05z</t>
  </si>
  <si>
    <t>exteriérové dveře jednokřídlé, částečně prosklené izolačním trojsklem 800x2250 mm</t>
  </si>
  <si>
    <t>-1414817072</t>
  </si>
  <si>
    <t>302</t>
  </si>
  <si>
    <t>D1-1.10z</t>
  </si>
  <si>
    <t>exteriérové dveře jednokřídlé, částečně prosklené izolačním trojsklem 900x1930 mm</t>
  </si>
  <si>
    <t>751777385</t>
  </si>
  <si>
    <t>303</t>
  </si>
  <si>
    <t>766660451</t>
  </si>
  <si>
    <t>Montáž dveřních křídel dřevěných nebo plastových vchodových dveří včetně rámu do zdiva dvoukřídlových bez nadsvětlíku</t>
  </si>
  <si>
    <t>426710445</t>
  </si>
  <si>
    <t>304</t>
  </si>
  <si>
    <t>D1-1.02z</t>
  </si>
  <si>
    <t>exteriérové dveře dvoukřídlé, částečně prosklené izolačním trojsklem 1500x2000 mm</t>
  </si>
  <si>
    <t>1268521318</t>
  </si>
  <si>
    <t>305</t>
  </si>
  <si>
    <t>D1-1.03z</t>
  </si>
  <si>
    <t>exteriérové dveře dvoukřídlé, částečně prosklené izolačním trojsklem 1600x2150 mm</t>
  </si>
  <si>
    <t>-1191161594</t>
  </si>
  <si>
    <t>306</t>
  </si>
  <si>
    <t>D1-1.04z</t>
  </si>
  <si>
    <t>exteriérové dveře dvoukřídlé, částečně prosklené izolačním trojsklem 1600x2000 mm</t>
  </si>
  <si>
    <t>-825926317</t>
  </si>
  <si>
    <t>307</t>
  </si>
  <si>
    <t>D1-1.06z</t>
  </si>
  <si>
    <t>exteriérové dveře dvoukřídlé, částečně prosklené izolačním trojsklem 1500x1950 mm</t>
  </si>
  <si>
    <t>-120066657</t>
  </si>
  <si>
    <t>308</t>
  </si>
  <si>
    <t>D1-1.07z</t>
  </si>
  <si>
    <t>exteriérové dveře dvoukřídlé, částečně prosklené izolačním trojsklem 1500x1980 mm</t>
  </si>
  <si>
    <t>-762140764</t>
  </si>
  <si>
    <t>309</t>
  </si>
  <si>
    <t>D1-1.09z</t>
  </si>
  <si>
    <t>exteriérové dveře dvoukřídlé, částečně prosklené izolačním trojsklem 1900x2200 mm</t>
  </si>
  <si>
    <t>2090726592</t>
  </si>
  <si>
    <t>310</t>
  </si>
  <si>
    <t>766694111</t>
  </si>
  <si>
    <t>Montáž ostatních truhlářských konstrukcí parapetních desek dřevěných nebo plastových šířky do 300 mm, délky do 1000 mm</t>
  </si>
  <si>
    <t>-1697591672</t>
  </si>
  <si>
    <t xml:space="preserve">Poznámka k souboru cen:
1. Cenami -8111 a -8112 se oceňuje montáž vrat oboru JKPOV 611.
2. Cenami -97 . . nelze oceňovat venkovní krycí lišty balkónových dveří; tato montáž se oceňuje cenou -1610.
</t>
  </si>
  <si>
    <t>311</t>
  </si>
  <si>
    <t>766694112</t>
  </si>
  <si>
    <t>Montáž ostatních truhlářských konstrukcí parapetních desek dřevěných nebo plastových šířky do 300 mm, délky přes 1000 do 1600 mm</t>
  </si>
  <si>
    <t>-280022909</t>
  </si>
  <si>
    <t>312</t>
  </si>
  <si>
    <t>766694113</t>
  </si>
  <si>
    <t>Montáž ostatních truhlářských konstrukcí parapetních desek dřevěných nebo plastových šířky do 300 mm, délky přes 1600 do 2600 mm</t>
  </si>
  <si>
    <t>1617822815</t>
  </si>
  <si>
    <t>313</t>
  </si>
  <si>
    <t>61144401R</t>
  </si>
  <si>
    <t>parapet plastový vnitřní - komůrkový 25 x 2 x 100 cm</t>
  </si>
  <si>
    <t>-2005559287</t>
  </si>
  <si>
    <t>131,45</t>
  </si>
  <si>
    <t>314</t>
  </si>
  <si>
    <t>998766101</t>
  </si>
  <si>
    <t>Přesun hmot pro konstrukce truhlářské stanovený z hmotnosti přesunovaného materiálu vodorovná dopravní vzdálenost do 50 m v objektech výšky do 6 m</t>
  </si>
  <si>
    <t>550833089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</si>
  <si>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</si>
  <si>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315</t>
  </si>
  <si>
    <t>998766181</t>
  </si>
  <si>
    <t>Přesun hmot pro konstrukce truhlářské stanovený z hmotnosti přesunovaného materiálu Příplatek k ceně za přesun prováděný bez použití mechanizace pro jakoukoliv výšku objektu</t>
  </si>
  <si>
    <t>1670275165</t>
  </si>
  <si>
    <t>767</t>
  </si>
  <si>
    <t>Konstrukce zámečnické</t>
  </si>
  <si>
    <t>316</t>
  </si>
  <si>
    <t>642944222R</t>
  </si>
  <si>
    <t>Osazení ocelových zárubní vrat z úhelníků dodatečně s vybetonováním prahu, plochy přes 2,5 m2</t>
  </si>
  <si>
    <t>894614376</t>
  </si>
  <si>
    <t xml:space="preserve">Poznámka k souboru cen:
1. V cenách nejsou započteny náklady na dodání zárubní, tyto se oceňují ve specifikaci.
</t>
  </si>
  <si>
    <t>317</t>
  </si>
  <si>
    <t>61182257R</t>
  </si>
  <si>
    <t>zárubeň pro vrata dvoukřídlová 2200x2200</t>
  </si>
  <si>
    <t>-1334415931</t>
  </si>
  <si>
    <t>318</t>
  </si>
  <si>
    <t>61182258R</t>
  </si>
  <si>
    <t>zárubeň pro vrata dvoukřídlová 2650x3190</t>
  </si>
  <si>
    <t>1411672470</t>
  </si>
  <si>
    <t>319</t>
  </si>
  <si>
    <t>61182259R</t>
  </si>
  <si>
    <t>zárubeň pro vrata dvoukřídlová 2350x2400</t>
  </si>
  <si>
    <t>1348247876</t>
  </si>
  <si>
    <t>320</t>
  </si>
  <si>
    <t>61182260R</t>
  </si>
  <si>
    <t>zárubeň pro vrata dvoukřídlová 2200x2460</t>
  </si>
  <si>
    <t>-559956363</t>
  </si>
  <si>
    <t>321</t>
  </si>
  <si>
    <t>767161111</t>
  </si>
  <si>
    <t>Montáž zábradlí rovného z trubek nebo tenkostěnných profilů do zdiva, hmotnosti 1 m zábradlí do 20 kg</t>
  </si>
  <si>
    <t>-133863111</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</si>
  <si>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</si>
  <si>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prvky Z1-1.01, Z1-1.02, Z1-1.04, Z1-1.05</t>
  </si>
  <si>
    <t>3,85+15,52+3,85+15,52</t>
  </si>
  <si>
    <t>322</t>
  </si>
  <si>
    <t>Z1-1.01</t>
  </si>
  <si>
    <t>Nerezové zábradlí z ocelových trubek, sloupky a madlo, trubky průměr 50 mm s tlouštkou stěny 3 mm, včetně kotevního a spojovacího materiálu</t>
  </si>
  <si>
    <t>1359930875</t>
  </si>
  <si>
    <t>Poznámka k položce:
prvek Z1-1.01</t>
  </si>
  <si>
    <t>323</t>
  </si>
  <si>
    <t>Z1-1.02</t>
  </si>
  <si>
    <t>Nerezové zábradlí z ocelových trubek, sloupky a madlo, trubky průměr 50 mm s tloušťkou stěny 3 mm, včetně kotevního a spojovacího materiálu</t>
  </si>
  <si>
    <t>-32921649</t>
  </si>
  <si>
    <t>Poznámka k položce:
prvek Z1-1.02</t>
  </si>
  <si>
    <t>324</t>
  </si>
  <si>
    <t>Z1-1.04</t>
  </si>
  <si>
    <t>-1640965460</t>
  </si>
  <si>
    <t>Poznámka k položce:
prvek Z1-1.04</t>
  </si>
  <si>
    <t>325</t>
  </si>
  <si>
    <t>Z1-1.05</t>
  </si>
  <si>
    <t>1453414766</t>
  </si>
  <si>
    <t>326</t>
  </si>
  <si>
    <t>767165111</t>
  </si>
  <si>
    <t>Montáž zábradlí rovného madel z trubek nebo tenkostěnných profilů šroubováním</t>
  </si>
  <si>
    <t>1519879867</t>
  </si>
  <si>
    <t>Poznámka k položce:
prvky Z1-1.03 a Z1-1.06</t>
  </si>
  <si>
    <t>12,925+12,925</t>
  </si>
  <si>
    <t>327</t>
  </si>
  <si>
    <t>Z1-1.03</t>
  </si>
  <si>
    <t>Nerezové zábradlí z ocelových trubek, madlo na zeď, trubky průměr 50 mm s tloušťkou 3 mm, včetně koterního a spojovacího materiálu</t>
  </si>
  <si>
    <t>1752250283</t>
  </si>
  <si>
    <t>Poznámka k položce:
prvek Z1-1.03</t>
  </si>
  <si>
    <t>328</t>
  </si>
  <si>
    <t>Z1-1.06</t>
  </si>
  <si>
    <t>-1585656876</t>
  </si>
  <si>
    <t>Poznámka k položce:
prvek Z1-1.06</t>
  </si>
  <si>
    <t>329</t>
  </si>
  <si>
    <t>767391112</t>
  </si>
  <si>
    <t>Montáž krytiny z tvarovaných plechů trapézových nebo vlnitých, uchyceným šroubováním</t>
  </si>
  <si>
    <t>1603570664</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</si>
  <si>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</si>
  <si>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330</t>
  </si>
  <si>
    <t>-1969061896</t>
  </si>
  <si>
    <t>331</t>
  </si>
  <si>
    <t>767392802</t>
  </si>
  <si>
    <t>Demontáž krytin střech z plechů šroubovaných</t>
  </si>
  <si>
    <t>1366127593</t>
  </si>
  <si>
    <t>332</t>
  </si>
  <si>
    <t>767651210</t>
  </si>
  <si>
    <t>Montáž vrat garážových nebo průmyslových otvíravých do ocelové zárubně z dílů, plochy do 6 m2</t>
  </si>
  <si>
    <t>-1864697005</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</si>
  <si>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</si>
  <si>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333</t>
  </si>
  <si>
    <t>D1-1.01z</t>
  </si>
  <si>
    <t>vrata ocelová 2200x2200 dvoukřídlá oboustranně opláštěná s izolační výplní z minerálních desek</t>
  </si>
  <si>
    <t>-781672809</t>
  </si>
  <si>
    <t>334</t>
  </si>
  <si>
    <t>D1-1.11z</t>
  </si>
  <si>
    <t>vrata ocelová 2350x2400 dvoukřídlá oboustranně opláštěná s izolační výplní z minerálních desek</t>
  </si>
  <si>
    <t>740761023</t>
  </si>
  <si>
    <t>335</t>
  </si>
  <si>
    <t>D1-1.12z</t>
  </si>
  <si>
    <t>vrata ocelová 2200x2460 dvoukřídlá oboustranně opláštěná s izolační výplní z minerálních desek</t>
  </si>
  <si>
    <t>1192862650</t>
  </si>
  <si>
    <t>336</t>
  </si>
  <si>
    <t>767651220</t>
  </si>
  <si>
    <t>Montáž vrat garážových nebo průmyslových otvíravých do ocelové zárubně z dílů, plochy přes 6 do 9 m2</t>
  </si>
  <si>
    <t>1840786116</t>
  </si>
  <si>
    <t>337</t>
  </si>
  <si>
    <t>D1-1.08z</t>
  </si>
  <si>
    <t>vrata ocelová 2650x3190 dvoukřídlá oboustranně opláštěná s izolační výplní z minerálních desek</t>
  </si>
  <si>
    <t>-859257967</t>
  </si>
  <si>
    <t>338</t>
  </si>
  <si>
    <t>767651834</t>
  </si>
  <si>
    <t>Demontáž garážových a průmyslových vrat posuvných, plochy přes 13 do 20 m2</t>
  </si>
  <si>
    <t>1068633521</t>
  </si>
  <si>
    <t>339</t>
  </si>
  <si>
    <t>767995R01</t>
  </si>
  <si>
    <t>Montáž výztuh rohů vazníků z plechu tl. 8 mm, jednotlivě o hmotnosti do 5 kg</t>
  </si>
  <si>
    <t>kg</t>
  </si>
  <si>
    <t>odvozeno ÚRS</t>
  </si>
  <si>
    <t>20285804</t>
  </si>
  <si>
    <t xml:space="preserve">Poznámka k souboru cen:
1. Určení cen se řídí hmotností jednotlivě montovaného dílu konstrukce.
</t>
  </si>
  <si>
    <t>Vazník V2; 28 ks</t>
  </si>
  <si>
    <t>28*(4,48+4,48+4,48)</t>
  </si>
  <si>
    <t>340</t>
  </si>
  <si>
    <t>136112R1</t>
  </si>
  <si>
    <t>plech ocelový hladký jakost S 235 JR tl 8mm tabule</t>
  </si>
  <si>
    <t>-2029038900</t>
  </si>
  <si>
    <t>28*0,01344</t>
  </si>
  <si>
    <t>341</t>
  </si>
  <si>
    <t>767995R02</t>
  </si>
  <si>
    <t>Montáž výztuh rohů vazníků z plechu tl. 8 mm, jednotlivě o hmotnosti přes 5 do 10 kg</t>
  </si>
  <si>
    <t>923645506</t>
  </si>
  <si>
    <t>28*(7,04+5,12+5,12+5,12+8,32+5,12)</t>
  </si>
  <si>
    <t>342</t>
  </si>
  <si>
    <t>-1382979052</t>
  </si>
  <si>
    <t>Poznámka k položce:
Hmotnost 160 kg/kus</t>
  </si>
  <si>
    <t>28*0,03072</t>
  </si>
  <si>
    <t>343</t>
  </si>
  <si>
    <t>998767101</t>
  </si>
  <si>
    <t>Přesun hmot pro zámečnické konstrukce stanovený z hmotnosti přesunovaného materiálu vodorovná dopravní vzdálenost do 50 m v objektech výšky do 6 m</t>
  </si>
  <si>
    <t>111781935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</si>
  <si>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</si>
  <si>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344</t>
  </si>
  <si>
    <t>998767181</t>
  </si>
  <si>
    <t>Přesun hmot pro zámečnické konstrukce stanovený z hmotnosti přesunovaného materiálu Příplatek k cenám za přesun prováděný bez použití mechanizace pro jakoukoliv výšku objektu</t>
  </si>
  <si>
    <t>902558641</t>
  </si>
  <si>
    <t>783</t>
  </si>
  <si>
    <t>Dokončovací práce - nátěry</t>
  </si>
  <si>
    <t>345</t>
  </si>
  <si>
    <t>783201403</t>
  </si>
  <si>
    <t>Příprava podkladu tesařských konstrukcí před provedením nátěru oprášení</t>
  </si>
  <si>
    <t>-1490448030</t>
  </si>
  <si>
    <t>346</t>
  </si>
  <si>
    <t>783213011</t>
  </si>
  <si>
    <t>Napouštěcí nátěr tesařských prvků proti dřevokazným houbám, hmyzu a plísním nezabudovaných do konstrukce jednonásobný syntetický</t>
  </si>
  <si>
    <t>-1452855614</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</si>
  <si>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</si>
  <si>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"100/100" 13*(2*1,625+2*2,09+2*2,09+2*2,83)*(0,1+0,1)*2+2*0,1*0,1</t>
  </si>
  <si>
    <t>"100/220" 13*((2*7,97)*(0,1+0,22)*2+2*0,1*0,22)</t>
  </si>
  <si>
    <t>"100/140" 13*(15,2*(0,1+0,14)*2+2*0,1*0,14)</t>
  </si>
  <si>
    <t>347</t>
  </si>
  <si>
    <t>783301401</t>
  </si>
  <si>
    <t>Příprava podkladu zámečnických konstrukcí před provedením nátěru ometení</t>
  </si>
  <si>
    <t>-840722372</t>
  </si>
  <si>
    <t>348</t>
  </si>
  <si>
    <t>783314201</t>
  </si>
  <si>
    <t>Základní antikorozní nátěr zámečnických konstrukcí jednonásobný syntetický standardní</t>
  </si>
  <si>
    <t>442844770</t>
  </si>
  <si>
    <t>táhla IPE 160 vazníků V3; počet vazníků: 6</t>
  </si>
  <si>
    <t>6*2,2*(2*0,16+4*0,075)</t>
  </si>
  <si>
    <t>vzpěry MSH 50/50/5 vazníků V3; počet vazníků: 14</t>
  </si>
  <si>
    <t>(2*(0,05+0,05))*(7*1,84+14*1,0+14*2,0)</t>
  </si>
  <si>
    <t>vzpěry MSH 70/70/5 vazníků V3; počet vazníků: 20</t>
  </si>
  <si>
    <t>20*(2*(0,07+0,07))*3,5</t>
  </si>
  <si>
    <t>784</t>
  </si>
  <si>
    <t>Dokončovací práce - malby a tapety</t>
  </si>
  <si>
    <t>349</t>
  </si>
  <si>
    <t>784171111</t>
  </si>
  <si>
    <t>Zakrytí nemalovaných ploch (materiál ve specifikaci) včetně pozdějšího odkrytí svislých ploch např. stěn, oken, dveří v místnostech výšky do 3,80</t>
  </si>
  <si>
    <t>1652891874</t>
  </si>
  <si>
    <t xml:space="preserve">Poznámka k souboru cen:
1. V cenách nejsou započteny náklady na dodávku fólie, tyto se oceňují ve speifikaci.Ztratné lze stanovit ve výši 5%.
</t>
  </si>
  <si>
    <t>350</t>
  </si>
  <si>
    <t>58124844</t>
  </si>
  <si>
    <t>fólie pro malířské potřeby zakrývací,  25µ,  4 x 5 m</t>
  </si>
  <si>
    <t>300066954</t>
  </si>
  <si>
    <t>223,409*1,05 "Přepočtené koeficientem množství</t>
  </si>
  <si>
    <t>351</t>
  </si>
  <si>
    <t>784181121</t>
  </si>
  <si>
    <t>Penetrace podkladu jednonásobná hloubková v místnostech výšky do 3,80 m</t>
  </si>
  <si>
    <t>1125221669</t>
  </si>
  <si>
    <t>85,99+(416,45*0,18)+25,74</t>
  </si>
  <si>
    <t>352</t>
  </si>
  <si>
    <t>784191001</t>
  </si>
  <si>
    <t>Čištění vnitřních ploch hrubý úklid po provedení malířských prací omytím oken nebo balkonových dveří jednoduchých</t>
  </si>
  <si>
    <t>-1902453177</t>
  </si>
  <si>
    <t>353</t>
  </si>
  <si>
    <t>784191005</t>
  </si>
  <si>
    <t>Čištění vnitřních ploch hrubý úklid po provedení malířských prací omytím dveří nebo vrat</t>
  </si>
  <si>
    <t>602216533</t>
  </si>
  <si>
    <t>354</t>
  </si>
  <si>
    <t>784211101</t>
  </si>
  <si>
    <t>Malby z malířských směsí otěruvzdorných za mokra dvojnásobné, bílé za mokra otěruvzdorné výborně v místnostech výšky do 3,80 m</t>
  </si>
  <si>
    <t>-1213715840</t>
  </si>
  <si>
    <t>186,691+1544,125+48,47</t>
  </si>
  <si>
    <t>VRN</t>
  </si>
  <si>
    <t>Vedlejší rozpočtové náklady</t>
  </si>
  <si>
    <t>VRN1</t>
  </si>
  <si>
    <t>Průzkumné, geodetické a projektové práce</t>
  </si>
  <si>
    <t>355</t>
  </si>
  <si>
    <t>011434000</t>
  </si>
  <si>
    <t>Měření (monitoring) hlukové hladiny</t>
  </si>
  <si>
    <t>1024</t>
  </si>
  <si>
    <t>-1026783694</t>
  </si>
  <si>
    <t>Poznámka k položce:
Dle požadavku KHS</t>
  </si>
  <si>
    <t>356</t>
  </si>
  <si>
    <t>011464000</t>
  </si>
  <si>
    <t>Měření (monitoring) úrovně osvětlení</t>
  </si>
  <si>
    <t>154275874</t>
  </si>
  <si>
    <t>357</t>
  </si>
  <si>
    <t>012203000</t>
  </si>
  <si>
    <t>Geodetické práce při provádění stavby</t>
  </si>
  <si>
    <t>-1034170114</t>
  </si>
  <si>
    <t>Poznámka k položce:
vytyčení inženýrských sítí včetně ochrany stávajících vedení a zařízení před poškozením dle DOSS</t>
  </si>
  <si>
    <t>358</t>
  </si>
  <si>
    <t>013254000</t>
  </si>
  <si>
    <t>Dokumentace skutečného provedení stavby</t>
  </si>
  <si>
    <t>2147271103</t>
  </si>
  <si>
    <t>Poznámka k položce:
3x listinné vyhotovení, 1x elektronické vyhotovení na CD-ROM (formát PDF a DWG)</t>
  </si>
  <si>
    <t>359</t>
  </si>
  <si>
    <t>013294000</t>
  </si>
  <si>
    <t>Ostatní dokumentace</t>
  </si>
  <si>
    <t>134606571</t>
  </si>
  <si>
    <t>Poznámka k položce:
Dílenská dokumentace - výkresy zámečnických a klempířských prvků</t>
  </si>
  <si>
    <t>VRN3</t>
  </si>
  <si>
    <t>Zařízení staveniště</t>
  </si>
  <si>
    <t>360</t>
  </si>
  <si>
    <t>032103000</t>
  </si>
  <si>
    <t>Náklady na stavební buňky - včetně dopravy</t>
  </si>
  <si>
    <t>-2024682658</t>
  </si>
  <si>
    <t>Poznámka k položce:
2x kancelář vedení stavby, 2x šatna dělníků</t>
  </si>
  <si>
    <t>361</t>
  </si>
  <si>
    <t>032803000</t>
  </si>
  <si>
    <t>Ostatní vybavení staveniště - včetně dopravy</t>
  </si>
  <si>
    <t>586259057</t>
  </si>
  <si>
    <t>Poznámka k položce:
buňka s WC a sprchou + 2x skladové kontejnery</t>
  </si>
  <si>
    <t>362</t>
  </si>
  <si>
    <t>033203000</t>
  </si>
  <si>
    <t>Energie pro zařízení staveniště</t>
  </si>
  <si>
    <t>-2071979060</t>
  </si>
  <si>
    <t>Poznámka k položce:
Zřízení vnitrostaveništního rozvodu energie od připojení na hlavní přívod včetně rozvaděčů, obecné osvětlení staveniště; zřízení přípojek vody a kanalizace; následné zrušení přípojek elektrické energie, vody a kanalizace</t>
  </si>
  <si>
    <t>363</t>
  </si>
  <si>
    <t>034303000</t>
  </si>
  <si>
    <t>Dopravní značení na staveništi</t>
  </si>
  <si>
    <t>-134659064</t>
  </si>
  <si>
    <t>Poznámka k položce:
včetně vyřízení s DOSS a DI</t>
  </si>
  <si>
    <t>364</t>
  </si>
  <si>
    <t>035103001</t>
  </si>
  <si>
    <t>Pronájem ploch</t>
  </si>
  <si>
    <t>-552792397</t>
  </si>
  <si>
    <t>Poznámka k položce:
vyřízení povolení zvláštního užívání komunikace + náklady za pronájem</t>
  </si>
  <si>
    <t>365</t>
  </si>
  <si>
    <t>039103000</t>
  </si>
  <si>
    <t>Rozebrání, bourání a odvoz zařízení staveniště</t>
  </si>
  <si>
    <t>1980299906</t>
  </si>
  <si>
    <t>Poznámka k položce:
včetně uvedení ploch do původního stavu a kompletního odvozu odpadů a materiálů</t>
  </si>
  <si>
    <t>VRN4</t>
  </si>
  <si>
    <t>Inženýrská činnost</t>
  </si>
  <si>
    <t>366</t>
  </si>
  <si>
    <t>045203000</t>
  </si>
  <si>
    <t>Kompletační činnost</t>
  </si>
  <si>
    <t>-817229469</t>
  </si>
  <si>
    <t>Poznámka k položce:
zajištění dokladů k předání stavby</t>
  </si>
  <si>
    <t>VRN5</t>
  </si>
  <si>
    <t>Finanční náklady</t>
  </si>
  <si>
    <t>367</t>
  </si>
  <si>
    <t>051002000</t>
  </si>
  <si>
    <t>Pojistné</t>
  </si>
  <si>
    <t>-1692417922</t>
  </si>
  <si>
    <t>Poznámka k položce:
pojištění zhotovitele na částku 5mil. Kč</t>
  </si>
  <si>
    <t>368</t>
  </si>
  <si>
    <t>056002000</t>
  </si>
  <si>
    <t>Bankovní záruka 5% z celkové ceny díla bez VRN</t>
  </si>
  <si>
    <t>1900562232</t>
  </si>
  <si>
    <t>369</t>
  </si>
  <si>
    <t>059002000</t>
  </si>
  <si>
    <t>Ostatní finance - propagace</t>
  </si>
  <si>
    <t>-1068516900</t>
  </si>
  <si>
    <t>Poznámka k položce:
Povinná publicita projektu financovaného z OPŽP - celobarevný plakát velikost A3 k označení staveniště.</t>
  </si>
  <si>
    <t xml:space="preserve">  G  e  n  e  r  á  l  n  í    p  r  o  j  e  k  t  a  n  t</t>
  </si>
  <si>
    <t>S                    V                    I                    Ž                    N</t>
  </si>
  <si>
    <t xml:space="preserve">  A  u  t  o  r</t>
  </si>
  <si>
    <t xml:space="preserve">  H I P</t>
  </si>
  <si>
    <t xml:space="preserve">  V  y  p  r  a  c  o  v  a  l</t>
  </si>
  <si>
    <t>Michal Volbrecht</t>
  </si>
  <si>
    <t>Viktor Vegricht</t>
  </si>
  <si>
    <t xml:space="preserve">  k  o  r  e  s  p  o  n  d  e  n  č  n  í    a  d  r  e  s  a</t>
  </si>
  <si>
    <t xml:space="preserve">  k  o  n  t  a  k  t</t>
  </si>
  <si>
    <t>Zlatnická 10, 110 00 Praha 1</t>
  </si>
  <si>
    <t>tel.: 732 340 333</t>
  </si>
  <si>
    <t xml:space="preserve">  s  í  d  l  o</t>
  </si>
  <si>
    <t>mail.: volbrecht@svizn.com</t>
  </si>
  <si>
    <t>Milady Horákové 298/123</t>
  </si>
  <si>
    <t>160 00 Praha 6</t>
  </si>
  <si>
    <t xml:space="preserve">  Z  o  d  p  .     p  r  o  j  e  k  t  a  n  t</t>
  </si>
  <si>
    <t xml:space="preserve">  I  Č  O</t>
  </si>
  <si>
    <t>Ing. Arch. Marta Ševčíková</t>
  </si>
  <si>
    <t>033 01 087</t>
  </si>
  <si>
    <t xml:space="preserve">  č  í  s  l  o    a  u  t  o  r  i  z  a  c  e</t>
  </si>
  <si>
    <t>tel.: 606 062 636</t>
  </si>
  <si>
    <t>ČKA 04 407</t>
  </si>
  <si>
    <t>mail.: info@svizn.com</t>
  </si>
  <si>
    <t xml:space="preserve">  A  k  c  e</t>
  </si>
  <si>
    <t>ul. Zemědělsská č.p. 746, 564 01  Žamberk</t>
  </si>
  <si>
    <t xml:space="preserve">  S  t  a  v  e  b  n  í  k</t>
  </si>
  <si>
    <t>Pardubický kraj, Komenského náměstí 125, 532 11  Pardubice</t>
  </si>
  <si>
    <t xml:space="preserve">  S  t  u  p  e  ň</t>
  </si>
  <si>
    <t xml:space="preserve">  R  e  v  i  z  e</t>
  </si>
  <si>
    <t xml:space="preserve">  D  a  t  u  m</t>
  </si>
  <si>
    <t>DPS</t>
  </si>
  <si>
    <t>12 / 2018</t>
  </si>
  <si>
    <t xml:space="preserve">  O  z  n  a  č  e  n  í    č  á  s  t  i</t>
  </si>
  <si>
    <t xml:space="preserve">  Č  á  s  t</t>
  </si>
  <si>
    <t>F.2</t>
  </si>
  <si>
    <t>VÝKAZ VÝMĚR</t>
  </si>
  <si>
    <t>V          Š          E          O          B          E          C          N          É                    P          O          D          M          Í          N          K          Y</t>
  </si>
  <si>
    <t>Obecně</t>
  </si>
  <si>
    <t>1.</t>
  </si>
  <si>
    <r>
      <t xml:space="preserve">Tento soupis prací, dodávek a služeb (dále jen </t>
    </r>
    <r>
      <rPr>
        <i/>
        <sz val="9"/>
        <color indexed="8"/>
        <rFont val="Calibri"/>
        <family val="2"/>
      </rPr>
      <t>SP</t>
    </r>
    <r>
      <rPr>
        <sz val="9"/>
        <color indexed="8"/>
        <rFont val="Calibri"/>
        <family val="2"/>
      </rPr>
      <t xml:space="preserve">) je zpracován na základě projektové dokumentace (dále jen </t>
    </r>
    <r>
      <rPr>
        <i/>
        <sz val="9"/>
        <color indexed="8"/>
        <rFont val="Calibri"/>
        <family val="2"/>
      </rPr>
      <t>PD</t>
    </r>
    <r>
      <rPr>
        <sz val="9"/>
        <color indexed="8"/>
        <rFont val="Calibri"/>
        <family val="2"/>
      </rPr>
      <t>), jíž je nedílnou součástí. Jeho struktura odpovídá členění této PD.</t>
    </r>
  </si>
  <si>
    <t>2.</t>
  </si>
  <si>
    <t xml:space="preserve">Popisové položky uvedené přímo v SP slouží pouze pro upřesnění specifikace jednotlivých dodávek, služeb a prací. Položky nejsou oceněny. </t>
  </si>
  <si>
    <t>3.</t>
  </si>
  <si>
    <t>Při práci se SP a zejména při jeho oceňování a oceňování jednotlivých položek je třeba zohlednit veškeré skutečnosti v PD uvedené. Při stanovení jednotkové ceny jednotlivých položek je nutné vycházet z popisů uvedených v PD a v jejích příslušných částech včetně obrazových příloh a technologických předpisů.</t>
  </si>
  <si>
    <t>4.</t>
  </si>
  <si>
    <t>Pokud to není v SP uvedeno jinak, jednotkové ceny vždy zahrnují dodávku, dopravu na staveniště, veškeré přesuny hmot v rámci staveniště a montáž.</t>
  </si>
  <si>
    <t>5.</t>
  </si>
  <si>
    <t>Pokud to není v SP uvedeno jinak, jednotkové ceny položek vždy zahrnují všechny součásti nezbytné k jejich provedení včetně kotvícího a spojovacího materiálu a drobných přípomocí, které svou povahou nejsou postihnutelné PD ani SP.</t>
  </si>
  <si>
    <t>6.</t>
  </si>
  <si>
    <t>Pokud to není v SP uvedeno jinak, jsou veškeré výměry vykázány jako čisté. Případné ztratné a prořezy jsou zohledněny v jednotkové ceně.</t>
  </si>
  <si>
    <t>7.</t>
  </si>
  <si>
    <t>Pokud to není v SP uvedeno jinak, jsou veškeré stavební přípomoce zohledněny v jednotkové ceně. Stavebními přípomocemi se rozumí vytvoření drážek, drobných stavebních otvorů včetně jejich následného zapravení a ostatní drobné stavební práce pro instalace infrastruktury techniky prostředí staveb (dále jen TZB).</t>
  </si>
  <si>
    <t>8.</t>
  </si>
  <si>
    <t xml:space="preserve">Pokud jsou v SP uvedeny konkrétní obchodní názvy výrobků a materiálů, jedná se vždy pouze o kvalitativní vymezení standardu. </t>
  </si>
  <si>
    <t>9.</t>
  </si>
  <si>
    <t>Jednotková cena zahrnuje vždy veškeré náklady, které jsou spojené se vzorkováním na stavbě.</t>
  </si>
  <si>
    <t>10.</t>
  </si>
  <si>
    <t xml:space="preserve">Náklady na ochranu, údržbu a eventu. opravy veškerých konstrukcí, materiálů a prvků dodaných na stavbu po celou dobu realizace stavby až do jejího předání jsou zahrnuty v jednotkových cenách. </t>
  </si>
  <si>
    <t>11.</t>
  </si>
  <si>
    <t>K vykázání výměr uvedených v SP bylo užito projekčních softwarů.</t>
  </si>
  <si>
    <t>12.</t>
  </si>
  <si>
    <t>Pokud to není v SP uvedeno jinak, jednotkové ceny vždy zahrnují dodávku, dopravu na staveniště, veškeré přesuny hmot v rámci staveniště, manipulace, montáž, povinné zkoušky materiálů, vzorků a prací ve smyslu platných norem. Jednotkové ceny položek dále vždy zahrnují všechny součásti nezbytné k jejich provedení včetně kotvícího a spojovacího materiálu, těsnění, zatmelení, pomocných konstrukcí, stavebních přípomocí a ostatních prací a dodávek, které svou povahou nejsou postihnutelné PD ani SP, ale nezbytných pro zhotovení, plnou funkčnost a požadovanou kvalitu díla.</t>
  </si>
  <si>
    <t>13.</t>
  </si>
  <si>
    <t>Pokud to není v SP uvedeno jinak, jednotkové ceny potrubí vždy zahrnují náklady na veškeré tvarovky, kolena, příruby, přechodky, těsnící desky.</t>
  </si>
  <si>
    <t>14.</t>
  </si>
  <si>
    <t>Součástí díla je dodání potřebných atestů výrobků, provedení provozních zkoušek včetně dodání protokolů a dodání revizních zpráv a zaškolení obsluhy. Dále pak dodání informačního systému v rozsahu nevyhnutelně potřebném pro provoz a údržbu, označení tras potrubí dle ČN, označení požárních klapek, označení směrů toků medií v potrubích, označení přístupů, označení provozních stavů na ukazatelích stavu. Tyto práce a dodávky  jsou zahrnuty v jednotkových cenách.</t>
  </si>
  <si>
    <t>15.</t>
  </si>
  <si>
    <t>Pokud to není v SP uvedeno jinak, jednotkové ceny vždy zahrnují náklady na provedení veškerých potřebných nátěrů tepelně neizolované části potrubí, kovového kotvení a pomocných prvků.</t>
  </si>
  <si>
    <t>16.</t>
  </si>
  <si>
    <t>Pokud to není v SP uvedeno jinak, jednotkové ceny vždy zahrnují náklady spojené s přípravou stávajících zařízení a rozvodů a napojení nových zařízení a rozvodů na ně.</t>
  </si>
  <si>
    <t>Pokud to není v SP uvedeno jinak, náklady na veškerá média spojená s realizací stavby jsou zohledněny v jednotkové ceně. V případě odběru napojením na staveništní přípojky technické infrastruktury bude odběr fakturován stavebníkem na základě fakturačního měření skutečného odběru.</t>
  </si>
  <si>
    <t>Pokud to není v SP nebo PD uvedeno jinak, cena za zařízení staveniště zahrnuje zřízení jedné kanceláře pro potřeby činnosti technického dozoru stavebníka a autorského dozoru s možností vytápění, vybavenou jedním stolem, dvěma židlemi a skříní. Dále je v ceně zahrnuto zajištění vhodné místnosti pro konání kontrolních dnů stavby.</t>
  </si>
  <si>
    <t xml:space="preserve">Pokud to není v SP uvedeno jinak, zhotovení dopravních komunikací a cest pro pohyb osob a přepravu materiálu na stavbě včetně jejich následného odstranění a znovuuvedení do původního stavu je zahrnuto v jednotkových cenách. </t>
  </si>
  <si>
    <t>Pokud to není v SP uvedeno jinak, náklady na obsluhu staveništní mechanizace jsou zohledněny v jednotkových cenách.</t>
  </si>
  <si>
    <t>Pokud to není v SP uvedeno jinak, zajištění záboru veřejných prostranství, dočasného značení dopravních omezení a dalších činností za účelem provádění prací při střetu s provozem na veřejných komunikacích a prostranstvích při zajištění bezpečného pohybu osob je zohledněno v jednotkových cenách.</t>
  </si>
  <si>
    <t>Pokud to není v SP uvedeno jinak, jednotková cena zahrnuje zajištění očištění vozidel při výjezdu ze stavby a potřebnou ochranu a zajištění stávajících inženýrských sítí před pojížděním.</t>
  </si>
  <si>
    <t>Pokud to není v SP uvedeno jinak, náklady na odvodnění staveniště jsou zahrnuty v jednotkových cenách.</t>
  </si>
  <si>
    <t>Demolice a bourací práce</t>
  </si>
  <si>
    <t>Pokud to není v SP uvedeno jinak, jsou v jednotkových cenách zahrnuty náklady na povinné zkoušky materiálů před zahájením bouracích prací a demolic ve smyslu platných norem a předpisů.</t>
  </si>
  <si>
    <t xml:space="preserve">Pokud to není v SP uvedeno jinak, jsou v jednotkových cenách zahrnuty náklady na veškeré pomocné a dočasné konstrukce nezbytné pro provedení bouracích prací a demolic a to včetně souvisejícího kotvícího materiálu a spojovacích prvků. </t>
  </si>
  <si>
    <t xml:space="preserve">Pokud to není v SP uvedeno jinak, jsou v jednotkových cenách zahrnuty náklady na vybourání stávajících konstrukcí a naložení ve stavební jámě, nebo mimo ni na transportní zařízení. </t>
  </si>
  <si>
    <t xml:space="preserve">Pokud to není v SP uvedeno jinak, náklady na vnitrostaveništní dopravu suti a vybouraných hmot zahrnují veškeré náklady na mezipřesuny hmot, včetně vytvoření potřebných vjezdů a výjezdů ze stavební jámy. </t>
  </si>
  <si>
    <t>Pokud to není v SP uvedeno jinak, vytyčení pozemku stavby, skutečných tras podzemních i nadzemních sítí technické infrastruktury stejně jako jejich ochrana po celou dobu realizace stavby je zahrnuta v jednotkové ceně.</t>
  </si>
  <si>
    <t>Betonové a železobetonové konstrukce</t>
  </si>
  <si>
    <t xml:space="preserve">Pokud to není v SP uvedeno jinak, je provedení veškerých otvorů, rýh, otvorů pro kotvení zábradlí, výtahových konstrukcí, prostupů instalací a podobně zahrnuto v jednotkové ceně betonových a železobetonových konstrukcí. To se týká stejným způsobem uložení chrániček a obdobných ochranných prvků do bednění pro účely vedení instalačních rozvodů. Jednotková cena rovněž zahrnuje dodávku a montáž nutných kotevních prvků pro později instalované konstrukce.
</t>
  </si>
  <si>
    <t>Jednotkové ceny zahrnují náklady na hutnění, přípravu armatury a její uložení do bednění, veškeré kropení, zakrytí a další ošetřování betonových konstrukcí v průběhu zrání, včetně veškerých nákladů spojených se zabezpečením optimální teploty po dobu zrání.</t>
  </si>
  <si>
    <r>
      <t>Jednotkové ceny platí bez rozdílu, zda bude beton dovážen nebo přímo vyráběn na staveništi.</t>
    </r>
    <r>
      <rPr>
        <sz val="9"/>
        <color indexed="10"/>
        <rFont val="Calibri"/>
        <family val="2"/>
      </rPr>
      <t xml:space="preserve"> </t>
    </r>
    <r>
      <rPr>
        <sz val="9"/>
        <rFont val="Calibri"/>
        <family val="2"/>
      </rPr>
      <t>Pokud je třeba vyrobit betony odlišného složení, než je předepsáno pevnostní třídou betonu, je třeba odlišnou recepturu zahrnout do jednotkové ceny.</t>
    </r>
  </si>
  <si>
    <t xml:space="preserve">Pokud to není v SP uvedeno jinak, v jednotlivých položkách výztuže jsou zahrnuty veškeré druhy uvažované výztuže a betonářské oceli, nutné k provedení železobetonových konstrukcí. </t>
  </si>
  <si>
    <t xml:space="preserve">V jednotkových cenách položek bednění a odbednění jsou zahrnuty náklady na provedení veškerých ztužujících prvků, vyplnění montážních otvorů a odbednění po vyzrání betonových konstrukcí a uplynutí předepsaných technologických lhůt. </t>
  </si>
  <si>
    <t>Montované (sádrokartonové/sádrovláknité/cementovláknité..) stěny a příčky</t>
  </si>
  <si>
    <t>Jednotkové ceny zahrnují náklady na uložení nosných kovových profilů příček na pružnou podložku a ošetření spáry mezi deskou, podlahou a stěnami trvale pružným tmelem.</t>
  </si>
  <si>
    <t>Jednotkové ceny zahrnují náklady na výztužnou pásku, celoplošné tmelení a broušení spar.</t>
  </si>
  <si>
    <t>Podhledy</t>
  </si>
  <si>
    <r>
      <t xml:space="preserve">Pokud to není v SP uvedeno jinak, jsou veškeré výměry vykázány jako čisté a zahrnují i provedení svislých částí podhledů tj. čelních ploch, provedení potřebných otvorů pro instalace a výústky VZT a provedení revizních dvířek. </t>
    </r>
    <r>
      <rPr>
        <sz val="9"/>
        <rFont val="Calibri"/>
        <family val="2"/>
      </rPr>
      <t>Případné ztratné a prořezy jsou zohledněny v jednotkové ceně.</t>
    </r>
  </si>
  <si>
    <t>Malířské a natěračské práce</t>
  </si>
  <si>
    <t>Jednotková cena platí bez rozdílu, zda jsou nátěry prováděny v dílně zhotovitele, nebo přímo na stavbě. Totéž platí pro případné impregnační a základové nátěry v dílnách truhlářských nebo zámečnických.</t>
  </si>
  <si>
    <t>Pokud to není v SP uvedeno jinak, jsou v jednotkových cenách zahrnuty náklady na veškeré potřebné nátěry zámečnických a truhlářských výrobků, prosklených kovových stěn a fasád, dveří a oken.</t>
  </si>
  <si>
    <t>Pokud to není v SP uvedeno jinak, jsou v jednotkových cenách zahrnuty náklady na veškeré potřebné nátěry ocelových konstrukcí, rozvodů a zařízení vnitřních instalací topení, plynu, vzduchotechnických rozvodů apod.</t>
  </si>
  <si>
    <t>Pokud nejsou všechny materiály nátěrového povlaku výrobkem jednoho výrobce, musí zhotovitel prokázat jejich vzájemnou snášenlivost. Pokud byly základové nátěry, nebo impregnace provedeny jinými dodavateli, musí zhotovitel přezkoušet a prokázat snášenlivost s jím prováděným nátěrem.</t>
  </si>
  <si>
    <t>Nátěry musí být dodány na stavbu v originálním balení a teprve zde smějí být plněny do spotřebních zásobníků a nádob. Předpisy výrobce pro zpracování je nutné dodržovat. Na požádání předá zhotovitel objednateli jeden výtisk těchto předpisů.</t>
  </si>
  <si>
    <t>Izolace</t>
  </si>
  <si>
    <t>Pokud to není v SP uvedeno jinak, jsou v jednotkových cenách zahrnuty náklady na pokládku povlakových izolací, provedení nezbytných penetračních nátěrů a zakrytí geotextilií dle předepsaných technologických postupů a podmínek výrobce.</t>
  </si>
  <si>
    <t>Pokud to není v SP uvedeno jinak, jsou v jednotkových cenách zahrnuty náklady ochranu izolací OSB deskami při zpětných zásypech.</t>
  </si>
  <si>
    <t>Okna a skleněné konstrukce</t>
  </si>
  <si>
    <t>Pokud to není v SP uvedeno jinak, jednotkové ceny vždy zahrnují náklady na povrchovou úpravu, vybavení kováním a zamykacím zařízením, zasklení vč. slepých rámů, veškeré osazovací práce vč. zednického zapravení, těsnění spar mezi rámem a stavební konstrukcí a spar mezi slepým a okenním rámem, difuzní, komprimační a parotěsné pásky.</t>
  </si>
  <si>
    <t>Jednotkové ceny zahrnují náklady na balení oken a skleněných konstrukcí, roznesení do jednotlivých místností a zabudování, nezbytné vícenásobné zavěšení a vyvěšení okenních křídel, odvezení balícího materiálu ze staveniště, dokonalé očištění všech oken a skleněných výplní po jejich zabudování a sestavení, odstranění všech znečištěných míst v celém rozsahu.</t>
  </si>
  <si>
    <t>Dveře</t>
  </si>
  <si>
    <t>Pokud to není v SP uvedeno jinak, jednotkové ceny vždy zahrnují náklady na veškeré součásti dveří - obložkové zárubně, kování dveří, zamykací systémy a samozavírače, povrchovou úpravu a veškeré osazovací práce.</t>
  </si>
  <si>
    <t>Jednotková cena zahrnuje náklady na nezbytné těsnící profily ze zvláštních materiálů pro požární dveře.</t>
  </si>
  <si>
    <t>Jednotková cena zahrnuje náklady na balení dveří a zárubní, doprava na stavbu, roznesení do jednotlivých místností a zabudování, nezbytné vícenásobné zavěšení a vyvěšení dveřních křídel, montáž kování, odvezení balícího materiálu ze staveniště, dokonalé očištění všech dveří a zárubní po jejich zabudování a sestavení, odstranění všech znečištěných míst v celém rozsahu, je nutné zakalkulovat do jednotkových cen.</t>
  </si>
  <si>
    <t>Střešní plášť</t>
  </si>
  <si>
    <t>Pokud to není v SP uvedeno jinak, jednotkové ceny vždy zahrnují lišty, těsnící pásky, náběhové EPS pásky a provedení všech detailů.</t>
  </si>
  <si>
    <t>Klempířské konstrukce</t>
  </si>
  <si>
    <t>Pokud to není v SP uvedeno jinak, jednotkové ceny vždy zahrnují náklady na provedení povrchové úpravy nátěrem požadovaného barevného odstínu.</t>
  </si>
  <si>
    <t xml:space="preserve">Pokud to není v SP uvedeno jinak, jednotkové ceny vždy zahrnují náklady na provedení podkladních konstrukcí vč. nátěru. Dřevěné konstrukce pod vlastním oplechováním budou opatřeny ochranným protiplísňovým nátěrem. </t>
  </si>
  <si>
    <t>Truhlářské a tesařské konstrukce</t>
  </si>
  <si>
    <t>Pokud to není v SP uvedeno jinak, jednotkové ceny vždy zahrnují náklady na provedení povrchové úpravy nátěrem požadovaného barevného odstínu, nátěry a impregnace proti dřevokazným houbám a plísním, kování a závěsy a zasklení prosklených konstrukcí a prvků, veškeré montážní a osazovací práce a těsnění spar mezi rámy a stavební konstrukcí.</t>
  </si>
  <si>
    <t>Zámečnické konstrukce</t>
  </si>
  <si>
    <t>Pokud to není v SP uvedeno jinak, jednotkové ceny vždy zahrnují náklady na provedení povrchové úpravy nátěrem požadovaného barevného odstínu, zasklení prosklených konstrukcí a prvků, vybavení kováním a zamykacím zařízením, veškeré montážní a osazovací práce a těsnění spar mezi rámy a stavební konstrukcí.</t>
  </si>
  <si>
    <t>Veškeré konzervační a protipožární nátěry konstrukcí jsou zahrnuty v jednotkové ceně.</t>
  </si>
  <si>
    <t>Požární ucpávky</t>
  </si>
  <si>
    <t>Pokud to není v SP uvedeno jinak, jsou náklady na protipožární ucpávky vždy součástí jednotkových cen daného profesního oddílu.</t>
  </si>
  <si>
    <t>Hasící přístroje a protipožární systémy</t>
  </si>
  <si>
    <t>Součástí díla je dodání potřebných atestů výrobků, provedení provozních zkoušek včetně dodání protokolů a dodání revizních zpráv a zaškolení obsluhy. Tyto práce a dodávky  jsou zahrnuty v jednotkových cenách.</t>
  </si>
  <si>
    <t>Inženýrské objekty (areálové rozvody), Provozní soubory (trafostanice, náhradní zdroj el. energie)</t>
  </si>
  <si>
    <t>Součástí díla je dodání potřebných atestů výrobků, provedení provozních zkoušek včetně dodání protokolů a dodání revizních zpráv a zaškolení obsluhy. Dále pak dodání informačního systému v rozsahu nevyhnutelně potřebném pro provoz a údržbu – označení tras potrubí dle ČN, označení požárních klapek, označení směrů toků medií v potrubích, označení přístupů, označení provozních stavů na ukazatelích stavu. Tyto práce a dodávky  jsou součástí nabídky a nebudou zvlášť hrazeny.</t>
  </si>
  <si>
    <t>Jednotkové ceny zahrnují náklady na zjištění průběhu kolidujících inž.sítí a náklady na jejich ochranu.</t>
  </si>
  <si>
    <t xml:space="preserve">Místo pro uskladnění vykopaného materiálu určeného k dalšímu použití určuje zhotovitel  v projektu zařízení staveniště, pokud nebylo jinak určeno v nabídkovém řízení.
</t>
  </si>
  <si>
    <t xml:space="preserve">Sadové úpravy a oplocení </t>
  </si>
  <si>
    <t>Pokud to není v SP uvedeno jinak, jednotkové ceny vždy zahrnují náklady na údržba zeleně po dobu min. dva roky od výsadby, včetně náhrad uhynulé zeleně v tomto období.</t>
  </si>
  <si>
    <t>Ocelové konstrukce</t>
  </si>
  <si>
    <t>Lešení</t>
  </si>
  <si>
    <t>Doba pronájmu lešení vychází z harmonogramu dodavatele, tuto skutečnost je nutné zakalkulovat do nabídkové ceny pronájmu lešení a ochranných sítí.</t>
  </si>
  <si>
    <t>Exponáty, vitríny</t>
  </si>
  <si>
    <t>Pokud to není v SP uvedeno jinak, jednotkové ceny vždy zahrnují náklady na povrchovou úpravu, vybavení kováním a zamykacím zařízením, zasklení prosklených konstrukcí, veškeré osazovací práce vč. zednického zapravení.</t>
  </si>
  <si>
    <t>Pokud to není v SP uvedeno jinak, náklady na dílenskou dokumentaci jsou vždy zahrnuty v jednotkových cenách.</t>
  </si>
  <si>
    <t>Repliky, Restaurátorské práce</t>
  </si>
  <si>
    <t xml:space="preserve">Pokud to není v SP uvedeno jinak, jednotkové ceny vždy zahrnují náklady na zpracování restaurátorského záměru, který musí být předložen objednateli k odsouhlasení. </t>
  </si>
  <si>
    <t>P       O       K       Y       N       Y                 P       R       O                 V       Y       P       L       N       Ě       N       Í</t>
  </si>
  <si>
    <t>Dokument nesmí být upravován jiným způsobem, než je uvedeno v pokynech níže.</t>
  </si>
  <si>
    <t>Je nutné vycházet ze všeobecných podmínek uvedených v soupisu prací na samostatném listě.</t>
  </si>
  <si>
    <t>K vyplnění slouží pouze buňky zvýrazněny žlutým podbarvením, ostatní pole neslouží k editaci a nesmí být jakkoliv modifikovány.</t>
  </si>
  <si>
    <t xml:space="preserve">V listu "Rekapitulace stavby" vyplní uchazeč údaje o společnosti. </t>
  </si>
  <si>
    <t>V listu "Soupis prací" vyplní uchazeč jednotkové ceny u položek ve sloupci jednotkové ceny.</t>
  </si>
  <si>
    <t>01/2020</t>
  </si>
  <si>
    <t>Ing. Tomáš Alexi</t>
  </si>
  <si>
    <t>výztuhy vazníku V2; počet vazníků: 28</t>
  </si>
  <si>
    <t>2*0,703*28</t>
  </si>
  <si>
    <t>15481R01</t>
  </si>
  <si>
    <t>profil trapézový (typ 1012F) pozink tl. 0,8 mm, výška vlny 29 mm, 6 vln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</si>
</sst>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_(#,##0&quot;.&quot;_);;;_(@_)"/>
  </numFmts>
  <fonts count="6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7"/>
      <color theme="1" tint="0.49998000264167786"/>
      <name val="Calibri Light"/>
      <family val="2"/>
    </font>
    <font>
      <sz val="16"/>
      <color rgb="FF00B0F0"/>
      <name val="ADAM.CG PRO"/>
      <family val="3"/>
    </font>
    <font>
      <sz val="10"/>
      <name val="Calibri Light"/>
      <family val="2"/>
    </font>
    <font>
      <sz val="9"/>
      <name val="Calibri Light"/>
      <family val="2"/>
    </font>
    <font>
      <sz val="6"/>
      <color theme="1" tint="0.49998000264167786"/>
      <name val="Calibri Light"/>
      <family val="2"/>
    </font>
    <font>
      <sz val="10"/>
      <color theme="1"/>
      <name val="Calibri Light"/>
      <family val="2"/>
    </font>
    <font>
      <sz val="7"/>
      <name val="Calibri Light"/>
      <family val="2"/>
    </font>
    <font>
      <sz val="7"/>
      <color theme="1"/>
      <name val="Calibri Light"/>
      <family val="2"/>
    </font>
    <font>
      <sz val="10"/>
      <color theme="1"/>
      <name val="Arial"/>
      <family val="2"/>
    </font>
    <font>
      <b/>
      <sz val="10"/>
      <color theme="1"/>
      <name val="Calibri Light"/>
      <family val="2"/>
    </font>
    <font>
      <b/>
      <sz val="10"/>
      <color theme="1"/>
      <name val="Arial"/>
      <family val="2"/>
    </font>
    <font>
      <sz val="10"/>
      <name val="Calibri"/>
      <family val="2"/>
      <scheme val="minor"/>
    </font>
    <font>
      <sz val="9"/>
      <color indexed="8"/>
      <name val="Calibri"/>
      <family val="2"/>
      <scheme val="minor"/>
    </font>
    <font>
      <sz val="9"/>
      <name val="Calibri"/>
      <family val="2"/>
      <scheme val="minor"/>
    </font>
    <font>
      <b/>
      <sz val="11"/>
      <name val="Calibri"/>
      <family val="2"/>
      <scheme val="minor"/>
    </font>
    <font>
      <sz val="10"/>
      <color indexed="18"/>
      <name val="Calibri"/>
      <family val="2"/>
      <scheme val="minor"/>
    </font>
    <font>
      <b/>
      <sz val="9"/>
      <color theme="4" tint="-0.4999699890613556"/>
      <name val="Calibri"/>
      <family val="2"/>
      <scheme val="minor"/>
    </font>
    <font>
      <sz val="9"/>
      <color indexed="18"/>
      <name val="Calibri"/>
      <family val="2"/>
      <scheme val="minor"/>
    </font>
    <font>
      <b/>
      <sz val="9"/>
      <color indexed="18"/>
      <name val="Calibri"/>
      <family val="2"/>
      <scheme val="minor"/>
    </font>
    <font>
      <b/>
      <sz val="9"/>
      <color rgb="FF00B0F0"/>
      <name val="Calibri"/>
      <family val="2"/>
      <scheme val="minor"/>
    </font>
    <font>
      <b/>
      <sz val="9"/>
      <color rgb="FF00B050"/>
      <name val="Calibri"/>
      <family val="2"/>
      <scheme val="minor"/>
    </font>
    <font>
      <i/>
      <sz val="9"/>
      <color indexed="8"/>
      <name val="Calibri"/>
      <family val="2"/>
    </font>
    <font>
      <sz val="9"/>
      <color indexed="8"/>
      <name val="Calibri"/>
      <family val="2"/>
    </font>
    <font>
      <sz val="9"/>
      <color indexed="10"/>
      <name val="Calibri"/>
      <family val="2"/>
    </font>
    <font>
      <sz val="9"/>
      <name val="Calibri"/>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C000"/>
        <bgColor indexed="64"/>
      </patternFill>
    </fill>
  </fills>
  <borders count="3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right style="thin"/>
      <top/>
      <bottom/>
    </border>
    <border>
      <left style="thin"/>
      <right/>
      <top/>
      <bottom style="thin"/>
    </border>
    <border>
      <left/>
      <right/>
      <top style="medium"/>
      <bottom/>
    </border>
    <border>
      <left/>
      <right/>
      <top/>
      <bottom style="medium"/>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0" fillId="0" borderId="0">
      <alignment/>
      <protection/>
    </xf>
    <xf numFmtId="0" fontId="3" fillId="0" borderId="0">
      <alignment/>
      <protection/>
    </xf>
  </cellStyleXfs>
  <cellXfs count="41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13" xfId="0" applyFont="1" applyFill="1" applyBorder="1" applyAlignment="1" applyProtection="1">
      <alignment horizontal="center" vertical="center"/>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8"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locked="0"/>
    </xf>
    <xf numFmtId="0" fontId="24"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8"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2"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23" xfId="21" applyFont="1" applyBorder="1" applyAlignment="1">
      <alignment horizontal="left" vertical="top"/>
      <protection/>
    </xf>
    <xf numFmtId="0" fontId="0" fillId="0" borderId="24" xfId="21" applyBorder="1">
      <alignment/>
      <protection/>
    </xf>
    <xf numFmtId="0" fontId="0" fillId="0" borderId="25" xfId="21" applyBorder="1">
      <alignment/>
      <protection/>
    </xf>
    <xf numFmtId="0" fontId="0" fillId="0" borderId="0" xfId="21">
      <alignment/>
      <protection/>
    </xf>
    <xf numFmtId="0" fontId="0" fillId="0" borderId="26" xfId="21" applyBorder="1">
      <alignment/>
      <protection/>
    </xf>
    <xf numFmtId="0" fontId="0" fillId="0" borderId="27" xfId="21" applyBorder="1">
      <alignment/>
      <protection/>
    </xf>
    <xf numFmtId="0" fontId="0" fillId="0" borderId="28" xfId="21" applyBorder="1">
      <alignment/>
      <protection/>
    </xf>
    <xf numFmtId="0" fontId="40" fillId="0" borderId="0" xfId="21" applyFont="1" applyAlignment="1">
      <alignment horizontal="left" vertical="top"/>
      <protection/>
    </xf>
    <xf numFmtId="0" fontId="0" fillId="0" borderId="29" xfId="21" applyBorder="1">
      <alignment/>
      <protection/>
    </xf>
    <xf numFmtId="0" fontId="42" fillId="0" borderId="26" xfId="21" applyFont="1" applyBorder="1" applyAlignment="1">
      <alignment horizontal="left" vertical="top" indent="1"/>
      <protection/>
    </xf>
    <xf numFmtId="0" fontId="44" fillId="0" borderId="26" xfId="21" applyFont="1" applyBorder="1" applyAlignment="1">
      <alignment horizontal="left" vertical="top"/>
      <protection/>
    </xf>
    <xf numFmtId="49" fontId="42" fillId="0" borderId="26" xfId="21" applyNumberFormat="1" applyFont="1" applyBorder="1" applyAlignment="1">
      <alignment horizontal="left" vertical="top" indent="1"/>
      <protection/>
    </xf>
    <xf numFmtId="0" fontId="0" fillId="0" borderId="0" xfId="21" applyAlignment="1">
      <alignment vertical="center"/>
      <protection/>
    </xf>
    <xf numFmtId="0" fontId="0" fillId="0" borderId="29" xfId="21" applyBorder="1" applyAlignment="1">
      <alignment vertical="center"/>
      <protection/>
    </xf>
    <xf numFmtId="0" fontId="0" fillId="0" borderId="26" xfId="21" applyBorder="1" applyAlignment="1">
      <alignment vertical="center"/>
      <protection/>
    </xf>
    <xf numFmtId="0" fontId="42" fillId="0" borderId="30" xfId="21" applyFont="1" applyBorder="1" applyAlignment="1">
      <alignment horizontal="left" vertical="top" indent="1"/>
      <protection/>
    </xf>
    <xf numFmtId="0" fontId="0" fillId="0" borderId="30" xfId="21" applyBorder="1">
      <alignment/>
      <protection/>
    </xf>
    <xf numFmtId="0" fontId="0" fillId="0" borderId="24" xfId="21" applyBorder="1" applyAlignment="1">
      <alignment vertical="center"/>
      <protection/>
    </xf>
    <xf numFmtId="0" fontId="0" fillId="0" borderId="25" xfId="21" applyBorder="1" applyAlignment="1">
      <alignment vertical="center"/>
      <protection/>
    </xf>
    <xf numFmtId="0" fontId="47" fillId="0" borderId="23" xfId="21" applyFont="1" applyBorder="1" applyAlignment="1">
      <alignment horizontal="left" vertical="top"/>
      <protection/>
    </xf>
    <xf numFmtId="0" fontId="48" fillId="0" borderId="24" xfId="21" applyFont="1" applyBorder="1" applyAlignment="1">
      <alignment vertical="center"/>
      <protection/>
    </xf>
    <xf numFmtId="0" fontId="48" fillId="0" borderId="25" xfId="21" applyFont="1" applyBorder="1" applyAlignment="1">
      <alignment vertical="center"/>
      <protection/>
    </xf>
    <xf numFmtId="0" fontId="45" fillId="0" borderId="30" xfId="21" applyFont="1" applyBorder="1" applyAlignment="1">
      <alignment horizontal="left" vertical="top" indent="1"/>
      <protection/>
    </xf>
    <xf numFmtId="0" fontId="48" fillId="0" borderId="27" xfId="21" applyFont="1" applyBorder="1">
      <alignment/>
      <protection/>
    </xf>
    <xf numFmtId="0" fontId="48" fillId="0" borderId="28" xfId="21" applyFont="1" applyBorder="1">
      <alignment/>
      <protection/>
    </xf>
    <xf numFmtId="49" fontId="45" fillId="0" borderId="30" xfId="21" applyNumberFormat="1" applyFont="1" applyBorder="1" applyAlignment="1">
      <alignment horizontal="left" vertical="top" indent="1"/>
      <protection/>
    </xf>
    <xf numFmtId="0" fontId="45" fillId="0" borderId="0" xfId="21" applyFont="1" applyAlignment="1">
      <alignment horizontal="left" vertical="center" indent="1"/>
      <protection/>
    </xf>
    <xf numFmtId="0" fontId="48" fillId="0" borderId="0" xfId="21" applyFont="1">
      <alignment/>
      <protection/>
    </xf>
    <xf numFmtId="0" fontId="49" fillId="0" borderId="30" xfId="21" applyFont="1" applyBorder="1" applyAlignment="1">
      <alignment horizontal="left" vertical="top" indent="1"/>
      <protection/>
    </xf>
    <xf numFmtId="0" fontId="50" fillId="0" borderId="27" xfId="21" applyFont="1" applyBorder="1">
      <alignment/>
      <protection/>
    </xf>
    <xf numFmtId="0" fontId="51" fillId="0" borderId="0" xfId="22" applyFont="1" applyAlignment="1">
      <alignment horizontal="left" vertical="top" wrapText="1"/>
      <protection/>
    </xf>
    <xf numFmtId="49" fontId="52" fillId="0" borderId="0" xfId="22" applyNumberFormat="1" applyFont="1" applyAlignment="1">
      <alignment horizontal="left" vertical="top" wrapText="1"/>
      <protection/>
    </xf>
    <xf numFmtId="0" fontId="51" fillId="0" borderId="0" xfId="22" applyFont="1" applyAlignment="1">
      <alignment wrapText="1"/>
      <protection/>
    </xf>
    <xf numFmtId="0" fontId="53" fillId="0" borderId="0" xfId="22" applyFont="1" applyAlignment="1">
      <alignment wrapText="1"/>
      <protection/>
    </xf>
    <xf numFmtId="0" fontId="51" fillId="0" borderId="31" xfId="22" applyFont="1" applyBorder="1" applyAlignment="1">
      <alignment horizontal="left" vertical="top" wrapText="1"/>
      <protection/>
    </xf>
    <xf numFmtId="49" fontId="52" fillId="0" borderId="31" xfId="22" applyNumberFormat="1" applyFont="1" applyBorder="1" applyAlignment="1">
      <alignment horizontal="left" vertical="top" wrapText="1"/>
      <protection/>
    </xf>
    <xf numFmtId="0" fontId="51" fillId="0" borderId="31" xfId="22" applyFont="1" applyBorder="1" applyAlignment="1">
      <alignment wrapText="1"/>
      <protection/>
    </xf>
    <xf numFmtId="168" fontId="54" fillId="0" borderId="0" xfId="22" applyNumberFormat="1" applyFont="1" applyAlignment="1" applyProtection="1">
      <alignment horizontal="center" wrapText="1"/>
      <protection hidden="1"/>
    </xf>
    <xf numFmtId="0" fontId="55" fillId="0" borderId="32" xfId="22" applyFont="1" applyBorder="1" applyAlignment="1">
      <alignment horizontal="left" vertical="top" wrapText="1"/>
      <protection/>
    </xf>
    <xf numFmtId="0" fontId="56" fillId="0" borderId="32" xfId="22" applyFont="1" applyBorder="1" applyAlignment="1" applyProtection="1">
      <alignment horizontal="center" wrapText="1"/>
      <protection hidden="1"/>
    </xf>
    <xf numFmtId="0" fontId="55" fillId="0" borderId="32" xfId="22" applyFont="1" applyBorder="1" applyAlignment="1">
      <alignment wrapText="1"/>
      <protection/>
    </xf>
    <xf numFmtId="0" fontId="57" fillId="0" borderId="0" xfId="22" applyFont="1" applyAlignment="1">
      <alignment wrapText="1"/>
      <protection/>
    </xf>
    <xf numFmtId="0" fontId="55" fillId="0" borderId="0" xfId="22" applyFont="1" applyAlignment="1">
      <alignment wrapText="1"/>
      <protection/>
    </xf>
    <xf numFmtId="0" fontId="58" fillId="0" borderId="0" xfId="22" applyFont="1" applyAlignment="1">
      <alignment horizontal="left" wrapText="1"/>
      <protection/>
    </xf>
    <xf numFmtId="0" fontId="59" fillId="0" borderId="0" xfId="22" applyFont="1" applyAlignment="1">
      <alignment horizontal="left" vertical="top"/>
      <protection/>
    </xf>
    <xf numFmtId="0" fontId="60" fillId="0" borderId="0" xfId="22" applyFont="1" applyAlignment="1">
      <alignment wrapText="1"/>
      <protection/>
    </xf>
    <xf numFmtId="0" fontId="59" fillId="0" borderId="0" xfId="22" applyFont="1" applyAlignment="1">
      <alignment horizontal="left"/>
      <protection/>
    </xf>
    <xf numFmtId="0" fontId="53" fillId="0" borderId="33" xfId="22" applyFont="1" applyBorder="1" applyAlignment="1">
      <alignment horizontal="left" vertical="top" wrapText="1"/>
      <protection/>
    </xf>
    <xf numFmtId="0" fontId="52" fillId="0" borderId="33" xfId="22" applyFont="1" applyBorder="1" applyAlignment="1">
      <alignment horizontal="left" vertical="top" wrapText="1"/>
      <protection/>
    </xf>
    <xf numFmtId="0" fontId="53" fillId="0" borderId="0" xfId="22" applyFont="1" applyAlignment="1">
      <alignment horizontal="center" vertical="top"/>
      <protection/>
    </xf>
    <xf numFmtId="0" fontId="53" fillId="0" borderId="0" xfId="22" applyFont="1">
      <alignment/>
      <protection/>
    </xf>
    <xf numFmtId="0" fontId="53" fillId="0" borderId="0" xfId="22" applyFont="1" applyAlignment="1">
      <alignment horizontal="center" vertical="top" wrapText="1"/>
      <protection/>
    </xf>
    <xf numFmtId="0" fontId="53" fillId="0" borderId="0" xfId="22" applyFont="1" applyAlignment="1">
      <alignment horizontal="left" vertical="top" wrapText="1"/>
      <protection/>
    </xf>
    <xf numFmtId="0" fontId="52" fillId="0" borderId="0" xfId="22" applyFont="1" applyAlignment="1">
      <alignment horizontal="left" vertical="top" wrapText="1"/>
      <protection/>
    </xf>
    <xf numFmtId="0" fontId="59" fillId="0" borderId="27" xfId="22" applyFont="1" applyBorder="1" applyAlignment="1">
      <alignment vertical="top"/>
      <protection/>
    </xf>
    <xf numFmtId="0" fontId="59" fillId="0" borderId="27" xfId="22" applyFont="1" applyBorder="1" applyAlignment="1">
      <alignment vertical="top" wrapText="1"/>
      <protection/>
    </xf>
    <xf numFmtId="0" fontId="53" fillId="0" borderId="32" xfId="22" applyFont="1" applyBorder="1" applyAlignment="1">
      <alignment wrapText="1"/>
      <protection/>
    </xf>
    <xf numFmtId="0" fontId="53" fillId="0" borderId="0" xfId="22" applyFont="1" applyAlignment="1">
      <alignment vertical="top"/>
      <protection/>
    </xf>
    <xf numFmtId="49" fontId="52" fillId="0" borderId="0" xfId="22" applyNumberFormat="1" applyFont="1" applyAlignment="1" applyProtection="1">
      <alignment horizontal="left" vertical="top"/>
      <protection hidden="1"/>
    </xf>
    <xf numFmtId="0" fontId="10" fillId="0" borderId="0" xfId="0" applyFont="1" applyBorder="1" applyAlignment="1" applyProtection="1">
      <alignment vertical="center"/>
      <protection/>
    </xf>
    <xf numFmtId="0" fontId="35" fillId="0" borderId="0" xfId="0" applyFont="1" applyAlignment="1">
      <alignment horizontal="left" vertical="center"/>
    </xf>
    <xf numFmtId="0" fontId="12" fillId="0" borderId="0" xfId="0" applyFont="1" applyAlignment="1">
      <alignment horizontal="left" vertical="center" wrapText="1"/>
    </xf>
    <xf numFmtId="0" fontId="10" fillId="0" borderId="0" xfId="0" applyFont="1" applyAlignment="1">
      <alignment horizontal="left" vertical="center" wrapText="1"/>
    </xf>
    <xf numFmtId="167" fontId="10" fillId="0" borderId="0" xfId="0" applyNumberFormat="1" applyFont="1" applyAlignment="1">
      <alignment vertical="center"/>
    </xf>
    <xf numFmtId="0" fontId="24" fillId="5" borderId="22" xfId="0" applyFont="1" applyFill="1" applyBorder="1" applyAlignment="1" applyProtection="1">
      <alignment horizontal="center" vertical="center"/>
      <protection/>
    </xf>
    <xf numFmtId="49" fontId="24" fillId="5" borderId="22" xfId="0" applyNumberFormat="1" applyFont="1" applyFill="1" applyBorder="1" applyAlignment="1" applyProtection="1">
      <alignment horizontal="left" vertical="center" wrapText="1"/>
      <protection/>
    </xf>
    <xf numFmtId="0" fontId="24" fillId="5" borderId="22" xfId="0" applyFont="1" applyFill="1" applyBorder="1" applyAlignment="1" applyProtection="1">
      <alignment horizontal="left" vertical="center" wrapText="1"/>
      <protection/>
    </xf>
    <xf numFmtId="0" fontId="24" fillId="5" borderId="22" xfId="0" applyFont="1" applyFill="1" applyBorder="1" applyAlignment="1" applyProtection="1">
      <alignment horizontal="center" vertical="center" wrapText="1"/>
      <protection/>
    </xf>
    <xf numFmtId="167" fontId="24" fillId="5" borderId="22" xfId="0" applyNumberFormat="1" applyFont="1" applyFill="1" applyBorder="1" applyAlignment="1" applyProtection="1">
      <alignment vertical="center"/>
      <protection/>
    </xf>
    <xf numFmtId="4" fontId="24" fillId="5" borderId="22" xfId="0" applyNumberFormat="1" applyFont="1" applyFill="1" applyBorder="1" applyAlignment="1" applyProtection="1">
      <alignment vertical="center"/>
      <protection locked="0"/>
    </xf>
    <xf numFmtId="4" fontId="24" fillId="5" borderId="22" xfId="0" applyNumberFormat="1" applyFont="1" applyFill="1" applyBorder="1" applyAlignment="1" applyProtection="1">
      <alignment vertical="center"/>
      <protection/>
    </xf>
    <xf numFmtId="0" fontId="37" fillId="5" borderId="22" xfId="0" applyFont="1" applyFill="1" applyBorder="1" applyAlignment="1" applyProtection="1">
      <alignment horizontal="center" vertical="center"/>
      <protection/>
    </xf>
    <xf numFmtId="49" fontId="37" fillId="5" borderId="22" xfId="0" applyNumberFormat="1" applyFont="1" applyFill="1" applyBorder="1" applyAlignment="1" applyProtection="1">
      <alignment horizontal="left" vertical="center" wrapText="1"/>
      <protection/>
    </xf>
    <xf numFmtId="0" fontId="37" fillId="5" borderId="22" xfId="0" applyFont="1" applyFill="1" applyBorder="1" applyAlignment="1" applyProtection="1">
      <alignment horizontal="left" vertical="center" wrapText="1"/>
      <protection/>
    </xf>
    <xf numFmtId="0" fontId="37" fillId="5" borderId="22" xfId="0" applyFont="1" applyFill="1" applyBorder="1" applyAlignment="1" applyProtection="1">
      <alignment horizontal="center" vertical="center" wrapText="1"/>
      <protection/>
    </xf>
    <xf numFmtId="167" fontId="37" fillId="5" borderId="22" xfId="0" applyNumberFormat="1" applyFont="1" applyFill="1" applyBorder="1" applyAlignment="1" applyProtection="1">
      <alignment vertical="center"/>
      <protection/>
    </xf>
    <xf numFmtId="4" fontId="37" fillId="5" borderId="22" xfId="0" applyNumberFormat="1" applyFont="1" applyFill="1" applyBorder="1" applyAlignment="1" applyProtection="1">
      <alignment vertical="center"/>
      <protection/>
    </xf>
    <xf numFmtId="0" fontId="45" fillId="0" borderId="26" xfId="21" applyFont="1" applyBorder="1" applyAlignment="1">
      <alignment horizontal="center" vertical="top"/>
      <protection/>
    </xf>
    <xf numFmtId="0" fontId="45" fillId="0" borderId="0" xfId="21" applyFont="1" applyAlignment="1">
      <alignment horizontal="center" vertical="top"/>
      <protection/>
    </xf>
    <xf numFmtId="0" fontId="45" fillId="0" borderId="29" xfId="21" applyFont="1" applyBorder="1" applyAlignment="1">
      <alignment horizontal="center" vertical="top"/>
      <protection/>
    </xf>
    <xf numFmtId="0" fontId="46" fillId="0" borderId="30" xfId="21" applyFont="1" applyBorder="1" applyAlignment="1">
      <alignment horizontal="center" vertical="center"/>
      <protection/>
    </xf>
    <xf numFmtId="0" fontId="46" fillId="0" borderId="27" xfId="21" applyFont="1" applyBorder="1" applyAlignment="1">
      <alignment horizontal="center" vertical="center"/>
      <protection/>
    </xf>
    <xf numFmtId="0" fontId="46" fillId="0" borderId="28" xfId="21" applyFont="1" applyBorder="1" applyAlignment="1">
      <alignment horizontal="center" vertical="center"/>
      <protection/>
    </xf>
    <xf numFmtId="0" fontId="47" fillId="0" borderId="30" xfId="21" applyFont="1" applyBorder="1" applyAlignment="1">
      <alignment horizontal="center" vertical="center"/>
      <protection/>
    </xf>
    <xf numFmtId="0" fontId="47" fillId="0" borderId="27" xfId="21" applyFont="1" applyBorder="1" applyAlignment="1">
      <alignment horizontal="center" vertical="center"/>
      <protection/>
    </xf>
    <xf numFmtId="0" fontId="47" fillId="0" borderId="28" xfId="21" applyFont="1" applyBorder="1" applyAlignment="1">
      <alignment horizontal="center" vertical="center"/>
      <protection/>
    </xf>
    <xf numFmtId="0" fontId="41" fillId="0" borderId="26" xfId="21" applyFont="1" applyBorder="1" applyAlignment="1">
      <alignment horizontal="center" vertical="center" shrinkToFit="1"/>
      <protection/>
    </xf>
    <xf numFmtId="0" fontId="41" fillId="0" borderId="0" xfId="21" applyFont="1" applyAlignment="1">
      <alignment horizontal="center" vertical="center" shrinkToFit="1"/>
      <protection/>
    </xf>
    <xf numFmtId="0" fontId="41" fillId="0" borderId="29" xfId="21" applyFont="1" applyBorder="1" applyAlignment="1">
      <alignment horizontal="center" vertical="center" shrinkToFit="1"/>
      <protection/>
    </xf>
    <xf numFmtId="0" fontId="43" fillId="0" borderId="26" xfId="21" applyFont="1" applyBorder="1" applyAlignment="1">
      <alignment horizontal="left" vertical="center" indent="1"/>
      <protection/>
    </xf>
    <xf numFmtId="0" fontId="43" fillId="0" borderId="0" xfId="21" applyFont="1" applyAlignment="1">
      <alignment horizontal="left" vertical="center" indent="1"/>
      <protection/>
    </xf>
    <xf numFmtId="0" fontId="43" fillId="0" borderId="29" xfId="21" applyFont="1" applyBorder="1" applyAlignment="1">
      <alignment horizontal="left" vertical="center" indent="1"/>
      <protection/>
    </xf>
    <xf numFmtId="0" fontId="42" fillId="0" borderId="26" xfId="21" applyFont="1" applyBorder="1" applyAlignment="1">
      <alignment horizontal="left" vertical="center" indent="1"/>
      <protection/>
    </xf>
    <xf numFmtId="0" fontId="42" fillId="0" borderId="0" xfId="21" applyFont="1" applyAlignment="1">
      <alignment horizontal="left" vertical="center" indent="1"/>
      <protection/>
    </xf>
    <xf numFmtId="0" fontId="42" fillId="0" borderId="29" xfId="21" applyFont="1" applyBorder="1" applyAlignment="1">
      <alignment horizontal="left" vertical="center" indent="1"/>
      <protection/>
    </xf>
    <xf numFmtId="0" fontId="42" fillId="0" borderId="30" xfId="21" applyFont="1" applyBorder="1" applyAlignment="1">
      <alignment horizontal="left" vertical="center" indent="1"/>
      <protection/>
    </xf>
    <xf numFmtId="0" fontId="42" fillId="0" borderId="27" xfId="21" applyFont="1" applyBorder="1" applyAlignment="1">
      <alignment horizontal="left" vertical="center" indent="1"/>
      <protection/>
    </xf>
    <xf numFmtId="0" fontId="42" fillId="0" borderId="28" xfId="21" applyFont="1" applyBorder="1" applyAlignment="1">
      <alignment horizontal="left" vertical="center" indent="1"/>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22" fillId="0" borderId="17" xfId="0" applyFont="1" applyBorder="1" applyAlignment="1">
      <alignment horizontal="center" vertical="center"/>
    </xf>
    <xf numFmtId="0" fontId="22" fillId="0" borderId="10" xfId="0" applyFont="1" applyBorder="1" applyAlignment="1">
      <alignment horizontal="left" vertical="center"/>
    </xf>
    <xf numFmtId="0" fontId="23" fillId="0" borderId="18" xfId="0" applyFont="1" applyBorder="1" applyAlignment="1">
      <alignment horizontal="left" vertical="center"/>
    </xf>
    <xf numFmtId="0" fontId="23" fillId="0" borderId="0" xfId="0" applyFont="1" applyBorder="1" applyAlignment="1">
      <alignment horizontal="left" vertical="center"/>
    </xf>
    <xf numFmtId="0" fontId="23" fillId="0" borderId="18"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1" fillId="0" borderId="0" xfId="0" applyNumberFormat="1"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4" fontId="20"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49" fontId="54" fillId="0" borderId="0" xfId="22" applyNumberFormat="1" applyFont="1" applyAlignment="1" applyProtection="1">
      <alignment horizontal="center" vertical="center" wrapText="1"/>
      <protection hidden="1"/>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Normální 2 2"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295D-03CF-425F-A146-24C3CAB897AB}">
  <dimension ref="B27:J54"/>
  <sheetViews>
    <sheetView workbookViewId="0" topLeftCell="A13">
      <selection activeCell="E22" sqref="E22"/>
    </sheetView>
  </sheetViews>
  <sheetFormatPr defaultColWidth="10.28125" defaultRowHeight="12"/>
  <cols>
    <col min="1" max="4" width="10.28125" style="275" customWidth="1"/>
    <col min="5" max="5" width="16.7109375" style="275" bestFit="1" customWidth="1"/>
    <col min="6" max="260" width="10.28125" style="275" customWidth="1"/>
    <col min="261" max="261" width="16.7109375" style="275" bestFit="1" customWidth="1"/>
    <col min="262" max="516" width="10.28125" style="275" customWidth="1"/>
    <col min="517" max="517" width="16.7109375" style="275" bestFit="1" customWidth="1"/>
    <col min="518" max="772" width="10.28125" style="275" customWidth="1"/>
    <col min="773" max="773" width="16.7109375" style="275" bestFit="1" customWidth="1"/>
    <col min="774" max="1028" width="10.28125" style="275" customWidth="1"/>
    <col min="1029" max="1029" width="16.7109375" style="275" bestFit="1" customWidth="1"/>
    <col min="1030" max="1284" width="10.28125" style="275" customWidth="1"/>
    <col min="1285" max="1285" width="16.7109375" style="275" bestFit="1" customWidth="1"/>
    <col min="1286" max="1540" width="10.28125" style="275" customWidth="1"/>
    <col min="1541" max="1541" width="16.7109375" style="275" bestFit="1" customWidth="1"/>
    <col min="1542" max="1796" width="10.28125" style="275" customWidth="1"/>
    <col min="1797" max="1797" width="16.7109375" style="275" bestFit="1" customWidth="1"/>
    <col min="1798" max="2052" width="10.28125" style="275" customWidth="1"/>
    <col min="2053" max="2053" width="16.7109375" style="275" bestFit="1" customWidth="1"/>
    <col min="2054" max="2308" width="10.28125" style="275" customWidth="1"/>
    <col min="2309" max="2309" width="16.7109375" style="275" bestFit="1" customWidth="1"/>
    <col min="2310" max="2564" width="10.28125" style="275" customWidth="1"/>
    <col min="2565" max="2565" width="16.7109375" style="275" bestFit="1" customWidth="1"/>
    <col min="2566" max="2820" width="10.28125" style="275" customWidth="1"/>
    <col min="2821" max="2821" width="16.7109375" style="275" bestFit="1" customWidth="1"/>
    <col min="2822" max="3076" width="10.28125" style="275" customWidth="1"/>
    <col min="3077" max="3077" width="16.7109375" style="275" bestFit="1" customWidth="1"/>
    <col min="3078" max="3332" width="10.28125" style="275" customWidth="1"/>
    <col min="3333" max="3333" width="16.7109375" style="275" bestFit="1" customWidth="1"/>
    <col min="3334" max="3588" width="10.28125" style="275" customWidth="1"/>
    <col min="3589" max="3589" width="16.7109375" style="275" bestFit="1" customWidth="1"/>
    <col min="3590" max="3844" width="10.28125" style="275" customWidth="1"/>
    <col min="3845" max="3845" width="16.7109375" style="275" bestFit="1" customWidth="1"/>
    <col min="3846" max="4100" width="10.28125" style="275" customWidth="1"/>
    <col min="4101" max="4101" width="16.7109375" style="275" bestFit="1" customWidth="1"/>
    <col min="4102" max="4356" width="10.28125" style="275" customWidth="1"/>
    <col min="4357" max="4357" width="16.7109375" style="275" bestFit="1" customWidth="1"/>
    <col min="4358" max="4612" width="10.28125" style="275" customWidth="1"/>
    <col min="4613" max="4613" width="16.7109375" style="275" bestFit="1" customWidth="1"/>
    <col min="4614" max="4868" width="10.28125" style="275" customWidth="1"/>
    <col min="4869" max="4869" width="16.7109375" style="275" bestFit="1" customWidth="1"/>
    <col min="4870" max="5124" width="10.28125" style="275" customWidth="1"/>
    <col min="5125" max="5125" width="16.7109375" style="275" bestFit="1" customWidth="1"/>
    <col min="5126" max="5380" width="10.28125" style="275" customWidth="1"/>
    <col min="5381" max="5381" width="16.7109375" style="275" bestFit="1" customWidth="1"/>
    <col min="5382" max="5636" width="10.28125" style="275" customWidth="1"/>
    <col min="5637" max="5637" width="16.7109375" style="275" bestFit="1" customWidth="1"/>
    <col min="5638" max="5892" width="10.28125" style="275" customWidth="1"/>
    <col min="5893" max="5893" width="16.7109375" style="275" bestFit="1" customWidth="1"/>
    <col min="5894" max="6148" width="10.28125" style="275" customWidth="1"/>
    <col min="6149" max="6149" width="16.7109375" style="275" bestFit="1" customWidth="1"/>
    <col min="6150" max="6404" width="10.28125" style="275" customWidth="1"/>
    <col min="6405" max="6405" width="16.7109375" style="275" bestFit="1" customWidth="1"/>
    <col min="6406" max="6660" width="10.28125" style="275" customWidth="1"/>
    <col min="6661" max="6661" width="16.7109375" style="275" bestFit="1" customWidth="1"/>
    <col min="6662" max="6916" width="10.28125" style="275" customWidth="1"/>
    <col min="6917" max="6917" width="16.7109375" style="275" bestFit="1" customWidth="1"/>
    <col min="6918" max="7172" width="10.28125" style="275" customWidth="1"/>
    <col min="7173" max="7173" width="16.7109375" style="275" bestFit="1" customWidth="1"/>
    <col min="7174" max="7428" width="10.28125" style="275" customWidth="1"/>
    <col min="7429" max="7429" width="16.7109375" style="275" bestFit="1" customWidth="1"/>
    <col min="7430" max="7684" width="10.28125" style="275" customWidth="1"/>
    <col min="7685" max="7685" width="16.7109375" style="275" bestFit="1" customWidth="1"/>
    <col min="7686" max="7940" width="10.28125" style="275" customWidth="1"/>
    <col min="7941" max="7941" width="16.7109375" style="275" bestFit="1" customWidth="1"/>
    <col min="7942" max="8196" width="10.28125" style="275" customWidth="1"/>
    <col min="8197" max="8197" width="16.7109375" style="275" bestFit="1" customWidth="1"/>
    <col min="8198" max="8452" width="10.28125" style="275" customWidth="1"/>
    <col min="8453" max="8453" width="16.7109375" style="275" bestFit="1" customWidth="1"/>
    <col min="8454" max="8708" width="10.28125" style="275" customWidth="1"/>
    <col min="8709" max="8709" width="16.7109375" style="275" bestFit="1" customWidth="1"/>
    <col min="8710" max="8964" width="10.28125" style="275" customWidth="1"/>
    <col min="8965" max="8965" width="16.7109375" style="275" bestFit="1" customWidth="1"/>
    <col min="8966" max="9220" width="10.28125" style="275" customWidth="1"/>
    <col min="9221" max="9221" width="16.7109375" style="275" bestFit="1" customWidth="1"/>
    <col min="9222" max="9476" width="10.28125" style="275" customWidth="1"/>
    <col min="9477" max="9477" width="16.7109375" style="275" bestFit="1" customWidth="1"/>
    <col min="9478" max="9732" width="10.28125" style="275" customWidth="1"/>
    <col min="9733" max="9733" width="16.7109375" style="275" bestFit="1" customWidth="1"/>
    <col min="9734" max="9988" width="10.28125" style="275" customWidth="1"/>
    <col min="9989" max="9989" width="16.7109375" style="275" bestFit="1" customWidth="1"/>
    <col min="9990" max="10244" width="10.28125" style="275" customWidth="1"/>
    <col min="10245" max="10245" width="16.7109375" style="275" bestFit="1" customWidth="1"/>
    <col min="10246" max="10500" width="10.28125" style="275" customWidth="1"/>
    <col min="10501" max="10501" width="16.7109375" style="275" bestFit="1" customWidth="1"/>
    <col min="10502" max="10756" width="10.28125" style="275" customWidth="1"/>
    <col min="10757" max="10757" width="16.7109375" style="275" bestFit="1" customWidth="1"/>
    <col min="10758" max="11012" width="10.28125" style="275" customWidth="1"/>
    <col min="11013" max="11013" width="16.7109375" style="275" bestFit="1" customWidth="1"/>
    <col min="11014" max="11268" width="10.28125" style="275" customWidth="1"/>
    <col min="11269" max="11269" width="16.7109375" style="275" bestFit="1" customWidth="1"/>
    <col min="11270" max="11524" width="10.28125" style="275" customWidth="1"/>
    <col min="11525" max="11525" width="16.7109375" style="275" bestFit="1" customWidth="1"/>
    <col min="11526" max="11780" width="10.28125" style="275" customWidth="1"/>
    <col min="11781" max="11781" width="16.7109375" style="275" bestFit="1" customWidth="1"/>
    <col min="11782" max="12036" width="10.28125" style="275" customWidth="1"/>
    <col min="12037" max="12037" width="16.7109375" style="275" bestFit="1" customWidth="1"/>
    <col min="12038" max="12292" width="10.28125" style="275" customWidth="1"/>
    <col min="12293" max="12293" width="16.7109375" style="275" bestFit="1" customWidth="1"/>
    <col min="12294" max="12548" width="10.28125" style="275" customWidth="1"/>
    <col min="12549" max="12549" width="16.7109375" style="275" bestFit="1" customWidth="1"/>
    <col min="12550" max="12804" width="10.28125" style="275" customWidth="1"/>
    <col min="12805" max="12805" width="16.7109375" style="275" bestFit="1" customWidth="1"/>
    <col min="12806" max="13060" width="10.28125" style="275" customWidth="1"/>
    <col min="13061" max="13061" width="16.7109375" style="275" bestFit="1" customWidth="1"/>
    <col min="13062" max="13316" width="10.28125" style="275" customWidth="1"/>
    <col min="13317" max="13317" width="16.7109375" style="275" bestFit="1" customWidth="1"/>
    <col min="13318" max="13572" width="10.28125" style="275" customWidth="1"/>
    <col min="13573" max="13573" width="16.7109375" style="275" bestFit="1" customWidth="1"/>
    <col min="13574" max="13828" width="10.28125" style="275" customWidth="1"/>
    <col min="13829" max="13829" width="16.7109375" style="275" bestFit="1" customWidth="1"/>
    <col min="13830" max="14084" width="10.28125" style="275" customWidth="1"/>
    <col min="14085" max="14085" width="16.7109375" style="275" bestFit="1" customWidth="1"/>
    <col min="14086" max="14340" width="10.28125" style="275" customWidth="1"/>
    <col min="14341" max="14341" width="16.7109375" style="275" bestFit="1" customWidth="1"/>
    <col min="14342" max="14596" width="10.28125" style="275" customWidth="1"/>
    <col min="14597" max="14597" width="16.7109375" style="275" bestFit="1" customWidth="1"/>
    <col min="14598" max="14852" width="10.28125" style="275" customWidth="1"/>
    <col min="14853" max="14853" width="16.7109375" style="275" bestFit="1" customWidth="1"/>
    <col min="14854" max="15108" width="10.28125" style="275" customWidth="1"/>
    <col min="15109" max="15109" width="16.7109375" style="275" bestFit="1" customWidth="1"/>
    <col min="15110" max="15364" width="10.28125" style="275" customWidth="1"/>
    <col min="15365" max="15365" width="16.7109375" style="275" bestFit="1" customWidth="1"/>
    <col min="15366" max="15620" width="10.28125" style="275" customWidth="1"/>
    <col min="15621" max="15621" width="16.7109375" style="275" bestFit="1" customWidth="1"/>
    <col min="15622" max="15876" width="10.28125" style="275" customWidth="1"/>
    <col min="15877" max="15877" width="16.7109375" style="275" bestFit="1" customWidth="1"/>
    <col min="15878" max="16132" width="10.28125" style="275" customWidth="1"/>
    <col min="16133" max="16133" width="16.7109375" style="275" bestFit="1" customWidth="1"/>
    <col min="16134" max="16384" width="10.28125" style="275" customWidth="1"/>
  </cols>
  <sheetData>
    <row r="27" spans="2:10" ht="12">
      <c r="B27" s="272" t="s">
        <v>2040</v>
      </c>
      <c r="C27" s="273"/>
      <c r="D27" s="273"/>
      <c r="E27" s="273"/>
      <c r="F27" s="273"/>
      <c r="G27" s="273"/>
      <c r="H27" s="273"/>
      <c r="I27" s="273"/>
      <c r="J27" s="274"/>
    </row>
    <row r="28" spans="2:10" ht="12">
      <c r="B28" s="358" t="s">
        <v>2041</v>
      </c>
      <c r="C28" s="359"/>
      <c r="D28" s="359"/>
      <c r="E28" s="359"/>
      <c r="F28" s="359"/>
      <c r="G28" s="359"/>
      <c r="H28" s="359"/>
      <c r="I28" s="359"/>
      <c r="J28" s="360"/>
    </row>
    <row r="29" spans="2:10" ht="12">
      <c r="B29" s="358"/>
      <c r="C29" s="359"/>
      <c r="D29" s="359"/>
      <c r="E29" s="359"/>
      <c r="F29" s="359"/>
      <c r="G29" s="359"/>
      <c r="H29" s="359"/>
      <c r="I29" s="359"/>
      <c r="J29" s="360"/>
    </row>
    <row r="30" spans="2:10" ht="12">
      <c r="B30" s="358"/>
      <c r="C30" s="359"/>
      <c r="D30" s="359"/>
      <c r="E30" s="359"/>
      <c r="F30" s="359"/>
      <c r="G30" s="359"/>
      <c r="H30" s="359"/>
      <c r="I30" s="359"/>
      <c r="J30" s="360"/>
    </row>
    <row r="31" spans="2:10" ht="12">
      <c r="B31" s="276"/>
      <c r="E31" s="277"/>
      <c r="F31" s="277"/>
      <c r="G31" s="277"/>
      <c r="H31" s="277"/>
      <c r="I31" s="277"/>
      <c r="J31" s="278"/>
    </row>
    <row r="32" spans="2:10" ht="12">
      <c r="B32" s="272" t="s">
        <v>2042</v>
      </c>
      <c r="C32" s="273"/>
      <c r="D32" s="274"/>
      <c r="E32" s="279" t="s">
        <v>2043</v>
      </c>
      <c r="G32" s="280"/>
      <c r="H32" s="272" t="s">
        <v>2044</v>
      </c>
      <c r="I32" s="273"/>
      <c r="J32" s="274"/>
    </row>
    <row r="33" spans="2:10" ht="12.75">
      <c r="B33" s="281" t="s">
        <v>35</v>
      </c>
      <c r="D33" s="280"/>
      <c r="E33" s="281" t="s">
        <v>2045</v>
      </c>
      <c r="G33" s="280"/>
      <c r="H33" s="361" t="s">
        <v>2046</v>
      </c>
      <c r="I33" s="362"/>
      <c r="J33" s="363"/>
    </row>
    <row r="34" spans="2:10" ht="12">
      <c r="B34" s="282" t="s">
        <v>2047</v>
      </c>
      <c r="D34" s="280"/>
      <c r="E34" s="282" t="s">
        <v>2048</v>
      </c>
      <c r="G34" s="280"/>
      <c r="H34" s="361"/>
      <c r="I34" s="362"/>
      <c r="J34" s="363"/>
    </row>
    <row r="35" spans="2:10" ht="12.75">
      <c r="B35" s="281" t="s">
        <v>2049</v>
      </c>
      <c r="D35" s="280"/>
      <c r="E35" s="283" t="s">
        <v>2050</v>
      </c>
      <c r="G35" s="280"/>
      <c r="H35" s="361" t="s">
        <v>2185</v>
      </c>
      <c r="I35" s="362"/>
      <c r="J35" s="363"/>
    </row>
    <row r="36" spans="2:10" ht="12.75">
      <c r="B36" s="282" t="s">
        <v>2051</v>
      </c>
      <c r="D36" s="280"/>
      <c r="E36" s="281" t="s">
        <v>2052</v>
      </c>
      <c r="G36" s="280"/>
      <c r="H36" s="361"/>
      <c r="I36" s="362"/>
      <c r="J36" s="363"/>
    </row>
    <row r="37" spans="2:10" ht="12.75">
      <c r="B37" s="281" t="s">
        <v>2053</v>
      </c>
      <c r="D37" s="280"/>
      <c r="E37" s="281"/>
      <c r="F37" s="277"/>
      <c r="G37" s="278"/>
      <c r="H37" s="361"/>
      <c r="I37" s="362"/>
      <c r="J37" s="363"/>
    </row>
    <row r="38" spans="2:10" ht="12.75">
      <c r="B38" s="281" t="s">
        <v>2054</v>
      </c>
      <c r="D38" s="280"/>
      <c r="E38" s="272" t="s">
        <v>2055</v>
      </c>
      <c r="F38" s="273"/>
      <c r="G38" s="274"/>
      <c r="H38" s="361"/>
      <c r="I38" s="362"/>
      <c r="J38" s="363"/>
    </row>
    <row r="39" spans="2:10" ht="12">
      <c r="B39" s="282" t="s">
        <v>2056</v>
      </c>
      <c r="D39" s="280"/>
      <c r="E39" s="364" t="s">
        <v>2057</v>
      </c>
      <c r="F39" s="365"/>
      <c r="G39" s="366"/>
      <c r="H39" s="276"/>
      <c r="J39" s="280"/>
    </row>
    <row r="40" spans="2:10" ht="12.75">
      <c r="B40" s="281" t="s">
        <v>2058</v>
      </c>
      <c r="D40" s="280"/>
      <c r="E40" s="364"/>
      <c r="F40" s="365"/>
      <c r="G40" s="366"/>
      <c r="H40" s="276"/>
      <c r="J40" s="280"/>
    </row>
    <row r="41" spans="2:10" s="284" customFormat="1" ht="12">
      <c r="B41" s="282" t="s">
        <v>2048</v>
      </c>
      <c r="D41" s="285"/>
      <c r="E41" s="282" t="s">
        <v>2059</v>
      </c>
      <c r="G41" s="285"/>
      <c r="H41" s="286"/>
      <c r="J41" s="285"/>
    </row>
    <row r="42" spans="2:10" ht="12.75">
      <c r="B42" s="281" t="s">
        <v>2060</v>
      </c>
      <c r="D42" s="280"/>
      <c r="E42" s="364" t="s">
        <v>2061</v>
      </c>
      <c r="F42" s="365"/>
      <c r="G42" s="366"/>
      <c r="H42" s="276"/>
      <c r="J42" s="280"/>
    </row>
    <row r="43" spans="2:10" ht="12.75">
      <c r="B43" s="287" t="s">
        <v>2062</v>
      </c>
      <c r="C43" s="277"/>
      <c r="D43" s="278"/>
      <c r="E43" s="367"/>
      <c r="F43" s="368"/>
      <c r="G43" s="369"/>
      <c r="H43" s="288"/>
      <c r="I43" s="277"/>
      <c r="J43" s="278"/>
    </row>
    <row r="45" spans="2:10" s="284" customFormat="1" ht="12">
      <c r="B45" s="272" t="s">
        <v>2063</v>
      </c>
      <c r="C45" s="289"/>
      <c r="D45" s="289"/>
      <c r="E45" s="289"/>
      <c r="F45" s="289"/>
      <c r="G45" s="289"/>
      <c r="H45" s="289"/>
      <c r="I45" s="289"/>
      <c r="J45" s="290"/>
    </row>
    <row r="46" spans="2:10" ht="12.75">
      <c r="B46" s="349" t="s">
        <v>17</v>
      </c>
      <c r="C46" s="350"/>
      <c r="D46" s="350"/>
      <c r="E46" s="350"/>
      <c r="F46" s="350"/>
      <c r="G46" s="350"/>
      <c r="H46" s="350"/>
      <c r="I46" s="350"/>
      <c r="J46" s="351"/>
    </row>
    <row r="47" spans="2:10" ht="12">
      <c r="B47" s="352" t="s">
        <v>2064</v>
      </c>
      <c r="C47" s="353"/>
      <c r="D47" s="353"/>
      <c r="E47" s="353"/>
      <c r="F47" s="353"/>
      <c r="G47" s="353"/>
      <c r="H47" s="353"/>
      <c r="I47" s="353"/>
      <c r="J47" s="354"/>
    </row>
    <row r="48" spans="2:10" s="284" customFormat="1" ht="12.75">
      <c r="B48" s="291" t="s">
        <v>2065</v>
      </c>
      <c r="C48" s="292"/>
      <c r="D48" s="292"/>
      <c r="E48" s="292"/>
      <c r="F48" s="292"/>
      <c r="G48" s="292"/>
      <c r="H48" s="292"/>
      <c r="I48" s="292"/>
      <c r="J48" s="293"/>
    </row>
    <row r="49" spans="2:10" ht="12">
      <c r="B49" s="355" t="s">
        <v>2066</v>
      </c>
      <c r="C49" s="356"/>
      <c r="D49" s="356"/>
      <c r="E49" s="356"/>
      <c r="F49" s="356"/>
      <c r="G49" s="356"/>
      <c r="H49" s="356"/>
      <c r="I49" s="356"/>
      <c r="J49" s="357"/>
    </row>
    <row r="50" spans="2:10" s="284" customFormat="1" ht="12.75">
      <c r="B50" s="291" t="s">
        <v>2067</v>
      </c>
      <c r="C50" s="292"/>
      <c r="D50" s="293"/>
      <c r="E50" s="291" t="s">
        <v>2068</v>
      </c>
      <c r="F50" s="292"/>
      <c r="G50" s="293"/>
      <c r="H50" s="291" t="s">
        <v>2069</v>
      </c>
      <c r="I50" s="292"/>
      <c r="J50" s="293"/>
    </row>
    <row r="51" spans="2:10" ht="12.75">
      <c r="B51" s="294" t="s">
        <v>2070</v>
      </c>
      <c r="C51" s="295"/>
      <c r="D51" s="296"/>
      <c r="E51" s="297" t="s">
        <v>2184</v>
      </c>
      <c r="F51" s="295"/>
      <c r="G51" s="296"/>
      <c r="H51" s="297" t="s">
        <v>2071</v>
      </c>
      <c r="I51" s="295"/>
      <c r="J51" s="296"/>
    </row>
    <row r="52" spans="2:10" ht="12.75">
      <c r="B52" s="298"/>
      <c r="C52" s="299"/>
      <c r="D52" s="299"/>
      <c r="E52" s="299"/>
      <c r="F52" s="299"/>
      <c r="G52" s="299"/>
      <c r="H52" s="299"/>
      <c r="I52" s="299"/>
      <c r="J52" s="299"/>
    </row>
    <row r="53" spans="2:10" s="284" customFormat="1" ht="12.75">
      <c r="B53" s="291" t="s">
        <v>2072</v>
      </c>
      <c r="C53" s="292"/>
      <c r="D53" s="292"/>
      <c r="E53" s="291" t="s">
        <v>2073</v>
      </c>
      <c r="F53" s="292"/>
      <c r="G53" s="292"/>
      <c r="H53" s="292"/>
      <c r="I53" s="292"/>
      <c r="J53" s="293"/>
    </row>
    <row r="54" spans="2:10" ht="12.75">
      <c r="B54" s="300" t="s">
        <v>2074</v>
      </c>
      <c r="C54" s="301"/>
      <c r="D54" s="301"/>
      <c r="E54" s="300" t="s">
        <v>2075</v>
      </c>
      <c r="F54" s="295"/>
      <c r="G54" s="295"/>
      <c r="H54" s="295"/>
      <c r="I54" s="295"/>
      <c r="J54" s="296"/>
    </row>
  </sheetData>
  <mergeCells count="9">
    <mergeCell ref="B46:J46"/>
    <mergeCell ref="B47:J47"/>
    <mergeCell ref="B49:J49"/>
    <mergeCell ref="B28:J30"/>
    <mergeCell ref="H33:J34"/>
    <mergeCell ref="H35:J36"/>
    <mergeCell ref="H37:J38"/>
    <mergeCell ref="E39:G40"/>
    <mergeCell ref="E42:G43"/>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57"/>
  <sheetViews>
    <sheetView showGridLines="0" workbookViewId="0" topLeftCell="A1">
      <selection activeCell="AN17" sqref="AN1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97"/>
      <c r="AS2" s="397"/>
      <c r="AT2" s="397"/>
      <c r="AU2" s="397"/>
      <c r="AV2" s="397"/>
      <c r="AW2" s="397"/>
      <c r="AX2" s="397"/>
      <c r="AY2" s="397"/>
      <c r="AZ2" s="397"/>
      <c r="BA2" s="397"/>
      <c r="BB2" s="397"/>
      <c r="BC2" s="397"/>
      <c r="BD2" s="397"/>
      <c r="BE2" s="397"/>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98" t="s">
        <v>14</v>
      </c>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24"/>
      <c r="AQ5" s="24"/>
      <c r="AR5" s="22"/>
      <c r="BE5" s="404" t="s">
        <v>15</v>
      </c>
      <c r="BS5" s="19" t="s">
        <v>6</v>
      </c>
    </row>
    <row r="6" spans="2:71" s="1" customFormat="1" ht="36.95" customHeight="1">
      <c r="B6" s="23"/>
      <c r="C6" s="24"/>
      <c r="D6" s="30" t="s">
        <v>16</v>
      </c>
      <c r="E6" s="24"/>
      <c r="F6" s="24"/>
      <c r="G6" s="24"/>
      <c r="H6" s="24"/>
      <c r="I6" s="24"/>
      <c r="J6" s="24"/>
      <c r="K6" s="400" t="s">
        <v>17</v>
      </c>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24"/>
      <c r="AQ6" s="24"/>
      <c r="AR6" s="22"/>
      <c r="BE6" s="405"/>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405"/>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405"/>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405"/>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405"/>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405"/>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405"/>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405"/>
      <c r="BS13" s="19" t="s">
        <v>6</v>
      </c>
    </row>
    <row r="14" spans="2:71" ht="12.75">
      <c r="B14" s="23"/>
      <c r="C14" s="24"/>
      <c r="D14" s="24"/>
      <c r="E14" s="401" t="s">
        <v>32</v>
      </c>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31" t="s">
        <v>29</v>
      </c>
      <c r="AL14" s="24"/>
      <c r="AM14" s="24"/>
      <c r="AN14" s="33" t="s">
        <v>32</v>
      </c>
      <c r="AO14" s="24"/>
      <c r="AP14" s="24"/>
      <c r="AQ14" s="24"/>
      <c r="AR14" s="22"/>
      <c r="BE14" s="405"/>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405"/>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405"/>
      <c r="BS16" s="19" t="s">
        <v>4</v>
      </c>
    </row>
    <row r="17" spans="2:71" s="1" customFormat="1" ht="18.4"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405"/>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405"/>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405"/>
      <c r="BS19" s="19" t="s">
        <v>6</v>
      </c>
    </row>
    <row r="20" spans="2:71" s="1" customFormat="1" ht="18.4"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405"/>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405"/>
    </row>
    <row r="22" spans="2:57" s="1" customFormat="1" ht="12" customHeight="1">
      <c r="B22" s="23"/>
      <c r="C22" s="24"/>
      <c r="D22" s="31"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405"/>
    </row>
    <row r="23" spans="2:57" s="1" customFormat="1" ht="51" customHeight="1">
      <c r="B23" s="23"/>
      <c r="C23" s="24"/>
      <c r="D23" s="24"/>
      <c r="E23" s="403" t="s">
        <v>41</v>
      </c>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24"/>
      <c r="AP23" s="24"/>
      <c r="AQ23" s="24"/>
      <c r="AR23" s="22"/>
      <c r="BE23" s="405"/>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405"/>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405"/>
    </row>
    <row r="26" spans="1:57" s="2" customFormat="1" ht="25.9" customHeight="1">
      <c r="A26" s="36"/>
      <c r="B26" s="37"/>
      <c r="C26" s="38"/>
      <c r="D26" s="39" t="s">
        <v>42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7">
        <f>ROUND(AG54,2)</f>
        <v>0</v>
      </c>
      <c r="AL26" s="408"/>
      <c r="AM26" s="408"/>
      <c r="AN26" s="408"/>
      <c r="AO26" s="408"/>
      <c r="AP26" s="38"/>
      <c r="AQ26" s="38"/>
      <c r="AR26" s="41"/>
      <c r="BE26" s="405"/>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405"/>
    </row>
    <row r="28" spans="1:57" s="2" customFormat="1" ht="12.75">
      <c r="A28" s="36"/>
      <c r="B28" s="37"/>
      <c r="C28" s="38"/>
      <c r="D28" s="38"/>
      <c r="E28" s="38"/>
      <c r="F28" s="38"/>
      <c r="G28" s="38"/>
      <c r="H28" s="38"/>
      <c r="I28" s="38"/>
      <c r="J28" s="38"/>
      <c r="K28" s="38"/>
      <c r="L28" s="409" t="s">
        <v>43</v>
      </c>
      <c r="M28" s="409"/>
      <c r="N28" s="409"/>
      <c r="O28" s="409"/>
      <c r="P28" s="409"/>
      <c r="Q28" s="38"/>
      <c r="R28" s="38"/>
      <c r="S28" s="38"/>
      <c r="T28" s="38"/>
      <c r="U28" s="38"/>
      <c r="V28" s="38"/>
      <c r="W28" s="409" t="s">
        <v>44</v>
      </c>
      <c r="X28" s="409"/>
      <c r="Y28" s="409"/>
      <c r="Z28" s="409"/>
      <c r="AA28" s="409"/>
      <c r="AB28" s="409"/>
      <c r="AC28" s="409"/>
      <c r="AD28" s="409"/>
      <c r="AE28" s="409"/>
      <c r="AF28" s="38"/>
      <c r="AG28" s="38"/>
      <c r="AH28" s="38"/>
      <c r="AI28" s="38"/>
      <c r="AJ28" s="38"/>
      <c r="AK28" s="409" t="s">
        <v>45</v>
      </c>
      <c r="AL28" s="409"/>
      <c r="AM28" s="409"/>
      <c r="AN28" s="409"/>
      <c r="AO28" s="409"/>
      <c r="AP28" s="38"/>
      <c r="AQ28" s="38"/>
      <c r="AR28" s="41"/>
      <c r="BE28" s="405"/>
    </row>
    <row r="29" spans="2:57" s="3" customFormat="1" ht="14.45" customHeight="1">
      <c r="B29" s="42"/>
      <c r="C29" s="43"/>
      <c r="D29" s="31" t="s">
        <v>46</v>
      </c>
      <c r="E29" s="43"/>
      <c r="F29" s="31" t="s">
        <v>47</v>
      </c>
      <c r="G29" s="43"/>
      <c r="H29" s="43"/>
      <c r="I29" s="43"/>
      <c r="J29" s="43"/>
      <c r="K29" s="43"/>
      <c r="L29" s="370">
        <v>0.21</v>
      </c>
      <c r="M29" s="371"/>
      <c r="N29" s="371"/>
      <c r="O29" s="371"/>
      <c r="P29" s="371"/>
      <c r="Q29" s="43"/>
      <c r="R29" s="43"/>
      <c r="S29" s="43"/>
      <c r="T29" s="43"/>
      <c r="U29" s="43"/>
      <c r="V29" s="43"/>
      <c r="W29" s="392">
        <f>ROUND(AZ54,2)</f>
        <v>0</v>
      </c>
      <c r="X29" s="371"/>
      <c r="Y29" s="371"/>
      <c r="Z29" s="371"/>
      <c r="AA29" s="371"/>
      <c r="AB29" s="371"/>
      <c r="AC29" s="371"/>
      <c r="AD29" s="371"/>
      <c r="AE29" s="371"/>
      <c r="AF29" s="43"/>
      <c r="AG29" s="43"/>
      <c r="AH29" s="43"/>
      <c r="AI29" s="43"/>
      <c r="AJ29" s="43"/>
      <c r="AK29" s="392">
        <f>ROUND(AV54,2)</f>
        <v>0</v>
      </c>
      <c r="AL29" s="371"/>
      <c r="AM29" s="371"/>
      <c r="AN29" s="371"/>
      <c r="AO29" s="371"/>
      <c r="AP29" s="43"/>
      <c r="AQ29" s="43"/>
      <c r="AR29" s="44"/>
      <c r="BE29" s="406"/>
    </row>
    <row r="30" spans="2:57" s="3" customFormat="1" ht="14.45" customHeight="1">
      <c r="B30" s="42"/>
      <c r="C30" s="43"/>
      <c r="D30" s="43"/>
      <c r="E30" s="43"/>
      <c r="F30" s="31" t="s">
        <v>48</v>
      </c>
      <c r="G30" s="43"/>
      <c r="H30" s="43"/>
      <c r="I30" s="43"/>
      <c r="J30" s="43"/>
      <c r="K30" s="43"/>
      <c r="L30" s="370">
        <v>0.15</v>
      </c>
      <c r="M30" s="371"/>
      <c r="N30" s="371"/>
      <c r="O30" s="371"/>
      <c r="P30" s="371"/>
      <c r="Q30" s="43"/>
      <c r="R30" s="43"/>
      <c r="S30" s="43"/>
      <c r="T30" s="43"/>
      <c r="U30" s="43"/>
      <c r="V30" s="43"/>
      <c r="W30" s="392">
        <f>ROUND(BA54,2)</f>
        <v>0</v>
      </c>
      <c r="X30" s="371"/>
      <c r="Y30" s="371"/>
      <c r="Z30" s="371"/>
      <c r="AA30" s="371"/>
      <c r="AB30" s="371"/>
      <c r="AC30" s="371"/>
      <c r="AD30" s="371"/>
      <c r="AE30" s="371"/>
      <c r="AF30" s="43"/>
      <c r="AG30" s="43"/>
      <c r="AH30" s="43"/>
      <c r="AI30" s="43"/>
      <c r="AJ30" s="43"/>
      <c r="AK30" s="392">
        <f>ROUND(AW54,2)</f>
        <v>0</v>
      </c>
      <c r="AL30" s="371"/>
      <c r="AM30" s="371"/>
      <c r="AN30" s="371"/>
      <c r="AO30" s="371"/>
      <c r="AP30" s="43"/>
      <c r="AQ30" s="43"/>
      <c r="AR30" s="44"/>
      <c r="BE30" s="406"/>
    </row>
    <row r="31" spans="2:57" s="3" customFormat="1" ht="14.45" customHeight="1" hidden="1">
      <c r="B31" s="42"/>
      <c r="C31" s="43"/>
      <c r="D31" s="43"/>
      <c r="E31" s="43"/>
      <c r="F31" s="31" t="s">
        <v>49</v>
      </c>
      <c r="G31" s="43"/>
      <c r="H31" s="43"/>
      <c r="I31" s="43"/>
      <c r="J31" s="43"/>
      <c r="K31" s="43"/>
      <c r="L31" s="370">
        <v>0.21</v>
      </c>
      <c r="M31" s="371"/>
      <c r="N31" s="371"/>
      <c r="O31" s="371"/>
      <c r="P31" s="371"/>
      <c r="Q31" s="43"/>
      <c r="R31" s="43"/>
      <c r="S31" s="43"/>
      <c r="T31" s="43"/>
      <c r="U31" s="43"/>
      <c r="V31" s="43"/>
      <c r="W31" s="392">
        <f>ROUND(BB54,2)</f>
        <v>0</v>
      </c>
      <c r="X31" s="371"/>
      <c r="Y31" s="371"/>
      <c r="Z31" s="371"/>
      <c r="AA31" s="371"/>
      <c r="AB31" s="371"/>
      <c r="AC31" s="371"/>
      <c r="AD31" s="371"/>
      <c r="AE31" s="371"/>
      <c r="AF31" s="43"/>
      <c r="AG31" s="43"/>
      <c r="AH31" s="43"/>
      <c r="AI31" s="43"/>
      <c r="AJ31" s="43"/>
      <c r="AK31" s="392">
        <v>0</v>
      </c>
      <c r="AL31" s="371"/>
      <c r="AM31" s="371"/>
      <c r="AN31" s="371"/>
      <c r="AO31" s="371"/>
      <c r="AP31" s="43"/>
      <c r="AQ31" s="43"/>
      <c r="AR31" s="44"/>
      <c r="BE31" s="406"/>
    </row>
    <row r="32" spans="2:57" s="3" customFormat="1" ht="14.45" customHeight="1" hidden="1">
      <c r="B32" s="42"/>
      <c r="C32" s="43"/>
      <c r="D32" s="43"/>
      <c r="E32" s="43"/>
      <c r="F32" s="31" t="s">
        <v>50</v>
      </c>
      <c r="G32" s="43"/>
      <c r="H32" s="43"/>
      <c r="I32" s="43"/>
      <c r="J32" s="43"/>
      <c r="K32" s="43"/>
      <c r="L32" s="370">
        <v>0.15</v>
      </c>
      <c r="M32" s="371"/>
      <c r="N32" s="371"/>
      <c r="O32" s="371"/>
      <c r="P32" s="371"/>
      <c r="Q32" s="43"/>
      <c r="R32" s="43"/>
      <c r="S32" s="43"/>
      <c r="T32" s="43"/>
      <c r="U32" s="43"/>
      <c r="V32" s="43"/>
      <c r="W32" s="392">
        <f>ROUND(BC54,2)</f>
        <v>0</v>
      </c>
      <c r="X32" s="371"/>
      <c r="Y32" s="371"/>
      <c r="Z32" s="371"/>
      <c r="AA32" s="371"/>
      <c r="AB32" s="371"/>
      <c r="AC32" s="371"/>
      <c r="AD32" s="371"/>
      <c r="AE32" s="371"/>
      <c r="AF32" s="43"/>
      <c r="AG32" s="43"/>
      <c r="AH32" s="43"/>
      <c r="AI32" s="43"/>
      <c r="AJ32" s="43"/>
      <c r="AK32" s="392">
        <v>0</v>
      </c>
      <c r="AL32" s="371"/>
      <c r="AM32" s="371"/>
      <c r="AN32" s="371"/>
      <c r="AO32" s="371"/>
      <c r="AP32" s="43"/>
      <c r="AQ32" s="43"/>
      <c r="AR32" s="44"/>
      <c r="BE32" s="406"/>
    </row>
    <row r="33" spans="2:44" s="3" customFormat="1" ht="14.45" customHeight="1" hidden="1">
      <c r="B33" s="42"/>
      <c r="C33" s="43"/>
      <c r="D33" s="43"/>
      <c r="E33" s="43"/>
      <c r="F33" s="31" t="s">
        <v>51</v>
      </c>
      <c r="G33" s="43"/>
      <c r="H33" s="43"/>
      <c r="I33" s="43"/>
      <c r="J33" s="43"/>
      <c r="K33" s="43"/>
      <c r="L33" s="370">
        <v>0</v>
      </c>
      <c r="M33" s="371"/>
      <c r="N33" s="371"/>
      <c r="O33" s="371"/>
      <c r="P33" s="371"/>
      <c r="Q33" s="43"/>
      <c r="R33" s="43"/>
      <c r="S33" s="43"/>
      <c r="T33" s="43"/>
      <c r="U33" s="43"/>
      <c r="V33" s="43"/>
      <c r="W33" s="392">
        <f>ROUND(BD54,2)</f>
        <v>0</v>
      </c>
      <c r="X33" s="371"/>
      <c r="Y33" s="371"/>
      <c r="Z33" s="371"/>
      <c r="AA33" s="371"/>
      <c r="AB33" s="371"/>
      <c r="AC33" s="371"/>
      <c r="AD33" s="371"/>
      <c r="AE33" s="371"/>
      <c r="AF33" s="43"/>
      <c r="AG33" s="43"/>
      <c r="AH33" s="43"/>
      <c r="AI33" s="43"/>
      <c r="AJ33" s="43"/>
      <c r="AK33" s="392">
        <v>0</v>
      </c>
      <c r="AL33" s="371"/>
      <c r="AM33" s="371"/>
      <c r="AN33" s="371"/>
      <c r="AO33" s="371"/>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52</v>
      </c>
      <c r="E35" s="47"/>
      <c r="F35" s="47"/>
      <c r="G35" s="47"/>
      <c r="H35" s="47"/>
      <c r="I35" s="47"/>
      <c r="J35" s="47"/>
      <c r="K35" s="47"/>
      <c r="L35" s="47"/>
      <c r="M35" s="47"/>
      <c r="N35" s="47"/>
      <c r="O35" s="47"/>
      <c r="P35" s="47"/>
      <c r="Q35" s="47"/>
      <c r="R35" s="47"/>
      <c r="S35" s="47"/>
      <c r="T35" s="48" t="s">
        <v>53</v>
      </c>
      <c r="U35" s="47"/>
      <c r="V35" s="47"/>
      <c r="W35" s="47"/>
      <c r="X35" s="393" t="s">
        <v>54</v>
      </c>
      <c r="Y35" s="394"/>
      <c r="Z35" s="394"/>
      <c r="AA35" s="394"/>
      <c r="AB35" s="394"/>
      <c r="AC35" s="47"/>
      <c r="AD35" s="47"/>
      <c r="AE35" s="47"/>
      <c r="AF35" s="47"/>
      <c r="AG35" s="47"/>
      <c r="AH35" s="47"/>
      <c r="AI35" s="47"/>
      <c r="AJ35" s="47"/>
      <c r="AK35" s="395">
        <f>SUM(AK26:AK33)</f>
        <v>0</v>
      </c>
      <c r="AL35" s="394"/>
      <c r="AM35" s="394"/>
      <c r="AN35" s="394"/>
      <c r="AO35" s="396"/>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55</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45_ZAM</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78" t="str">
        <f>K6</f>
        <v>Realizace úspor energie - SŠ obchodu, řemesel a služeb Žamberk, budova dílen</v>
      </c>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Žamberk</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80" t="str">
        <f>IF(AN8="","",AN8)</f>
        <v>20. 12. 2018</v>
      </c>
      <c r="AN47" s="380"/>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Pardubický kraj</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76" t="str">
        <f>IF(E17="","",E17)</f>
        <v>SVIŽN s.r.o.</v>
      </c>
      <c r="AN49" s="377"/>
      <c r="AO49" s="377"/>
      <c r="AP49" s="377"/>
      <c r="AQ49" s="38"/>
      <c r="AR49" s="41"/>
      <c r="AS49" s="386" t="s">
        <v>56</v>
      </c>
      <c r="AT49" s="387"/>
      <c r="AU49" s="62"/>
      <c r="AV49" s="62"/>
      <c r="AW49" s="62"/>
      <c r="AX49" s="62"/>
      <c r="AY49" s="62"/>
      <c r="AZ49" s="62"/>
      <c r="BA49" s="62"/>
      <c r="BB49" s="62"/>
      <c r="BC49" s="62"/>
      <c r="BD49" s="63"/>
      <c r="BE49" s="36"/>
    </row>
    <row r="50" spans="1:57" s="2" customFormat="1" ht="27.95"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76" t="str">
        <f>IF(E20="","",E20)</f>
        <v>Viktor Vegricht, Ing. Tomáš Alexi</v>
      </c>
      <c r="AN50" s="377"/>
      <c r="AO50" s="377"/>
      <c r="AP50" s="377"/>
      <c r="AQ50" s="38"/>
      <c r="AR50" s="41"/>
      <c r="AS50" s="388"/>
      <c r="AT50" s="389"/>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90"/>
      <c r="AT51" s="391"/>
      <c r="AU51" s="66"/>
      <c r="AV51" s="66"/>
      <c r="AW51" s="66"/>
      <c r="AX51" s="66"/>
      <c r="AY51" s="66"/>
      <c r="AZ51" s="66"/>
      <c r="BA51" s="66"/>
      <c r="BB51" s="66"/>
      <c r="BC51" s="66"/>
      <c r="BD51" s="67"/>
      <c r="BE51" s="36"/>
    </row>
    <row r="52" spans="1:57" s="2" customFormat="1" ht="29.25" customHeight="1">
      <c r="A52" s="36"/>
      <c r="B52" s="37"/>
      <c r="C52" s="372" t="s">
        <v>57</v>
      </c>
      <c r="D52" s="373"/>
      <c r="E52" s="373"/>
      <c r="F52" s="373"/>
      <c r="G52" s="373"/>
      <c r="H52" s="68"/>
      <c r="I52" s="374" t="s">
        <v>58</v>
      </c>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5" t="s">
        <v>59</v>
      </c>
      <c r="AH52" s="373"/>
      <c r="AI52" s="373"/>
      <c r="AJ52" s="373"/>
      <c r="AK52" s="373"/>
      <c r="AL52" s="373"/>
      <c r="AM52" s="373"/>
      <c r="AN52" s="374" t="s">
        <v>60</v>
      </c>
      <c r="AO52" s="373"/>
      <c r="AP52" s="373"/>
      <c r="AQ52" s="69" t="s">
        <v>61</v>
      </c>
      <c r="AR52" s="41"/>
      <c r="AS52" s="70" t="s">
        <v>62</v>
      </c>
      <c r="AT52" s="71" t="s">
        <v>63</v>
      </c>
      <c r="AU52" s="71" t="s">
        <v>64</v>
      </c>
      <c r="AV52" s="71" t="s">
        <v>65</v>
      </c>
      <c r="AW52" s="71" t="s">
        <v>66</v>
      </c>
      <c r="AX52" s="71" t="s">
        <v>67</v>
      </c>
      <c r="AY52" s="71" t="s">
        <v>68</v>
      </c>
      <c r="AZ52" s="71" t="s">
        <v>69</v>
      </c>
      <c r="BA52" s="71" t="s">
        <v>70</v>
      </c>
      <c r="BB52" s="71" t="s">
        <v>71</v>
      </c>
      <c r="BC52" s="71" t="s">
        <v>72</v>
      </c>
      <c r="BD52" s="72" t="s">
        <v>73</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74</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4">
        <f>ROUND(AG55,2)</f>
        <v>0</v>
      </c>
      <c r="AH54" s="384"/>
      <c r="AI54" s="384"/>
      <c r="AJ54" s="384"/>
      <c r="AK54" s="384"/>
      <c r="AL54" s="384"/>
      <c r="AM54" s="384"/>
      <c r="AN54" s="385">
        <f>SUM(AG54,AT54)</f>
        <v>0</v>
      </c>
      <c r="AO54" s="385"/>
      <c r="AP54" s="385"/>
      <c r="AQ54" s="80" t="s">
        <v>19</v>
      </c>
      <c r="AR54" s="81"/>
      <c r="AS54" s="82">
        <f>ROUND(AS55,2)</f>
        <v>0</v>
      </c>
      <c r="AT54" s="83">
        <f>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75</v>
      </c>
      <c r="BT54" s="86" t="s">
        <v>76</v>
      </c>
      <c r="BV54" s="86" t="s">
        <v>77</v>
      </c>
      <c r="BW54" s="86" t="s">
        <v>5</v>
      </c>
      <c r="BX54" s="86" t="s">
        <v>78</v>
      </c>
      <c r="CL54" s="86" t="s">
        <v>19</v>
      </c>
    </row>
    <row r="55" spans="1:90" s="7" customFormat="1" ht="40.5" customHeight="1">
      <c r="A55" s="87" t="s">
        <v>79</v>
      </c>
      <c r="B55" s="88"/>
      <c r="C55" s="89"/>
      <c r="D55" s="383" t="s">
        <v>14</v>
      </c>
      <c r="E55" s="383"/>
      <c r="F55" s="383"/>
      <c r="G55" s="383"/>
      <c r="H55" s="383"/>
      <c r="I55" s="90"/>
      <c r="J55" s="383" t="s">
        <v>17</v>
      </c>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1">
        <f>'45_ZAM - Realizace úspor ...'!J28</f>
        <v>0</v>
      </c>
      <c r="AH55" s="382"/>
      <c r="AI55" s="382"/>
      <c r="AJ55" s="382"/>
      <c r="AK55" s="382"/>
      <c r="AL55" s="382"/>
      <c r="AM55" s="382"/>
      <c r="AN55" s="381">
        <f>SUM(AG55,AT55)</f>
        <v>0</v>
      </c>
      <c r="AO55" s="382"/>
      <c r="AP55" s="382"/>
      <c r="AQ55" s="91" t="s">
        <v>80</v>
      </c>
      <c r="AR55" s="92"/>
      <c r="AS55" s="93">
        <v>0</v>
      </c>
      <c r="AT55" s="94">
        <f>ROUND(SUM(AV55:AW55),2)</f>
        <v>0</v>
      </c>
      <c r="AU55" s="95">
        <f>'45_ZAM - Realizace úspor ...'!P113</f>
        <v>0</v>
      </c>
      <c r="AV55" s="94">
        <f>'45_ZAM - Realizace úspor ...'!J31</f>
        <v>0</v>
      </c>
      <c r="AW55" s="94">
        <f>'45_ZAM - Realizace úspor ...'!J32</f>
        <v>0</v>
      </c>
      <c r="AX55" s="94">
        <f>'45_ZAM - Realizace úspor ...'!J33</f>
        <v>0</v>
      </c>
      <c r="AY55" s="94">
        <f>'45_ZAM - Realizace úspor ...'!J34</f>
        <v>0</v>
      </c>
      <c r="AZ55" s="94">
        <f>'45_ZAM - Realizace úspor ...'!F31</f>
        <v>0</v>
      </c>
      <c r="BA55" s="94">
        <f>'45_ZAM - Realizace úspor ...'!F32</f>
        <v>0</v>
      </c>
      <c r="BB55" s="94">
        <f>'45_ZAM - Realizace úspor ...'!F33</f>
        <v>0</v>
      </c>
      <c r="BC55" s="94">
        <f>'45_ZAM - Realizace úspor ...'!F34</f>
        <v>0</v>
      </c>
      <c r="BD55" s="96">
        <f>'45_ZAM - Realizace úspor ...'!F35</f>
        <v>0</v>
      </c>
      <c r="BT55" s="97" t="s">
        <v>81</v>
      </c>
      <c r="BU55" s="97" t="s">
        <v>82</v>
      </c>
      <c r="BV55" s="97" t="s">
        <v>77</v>
      </c>
      <c r="BW55" s="97" t="s">
        <v>5</v>
      </c>
      <c r="BX55" s="97" t="s">
        <v>78</v>
      </c>
      <c r="CL55" s="97" t="s">
        <v>19</v>
      </c>
    </row>
    <row r="56" spans="1:57"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1"/>
      <c r="AS56" s="36"/>
      <c r="AT56" s="36"/>
      <c r="AU56" s="36"/>
      <c r="AV56" s="36"/>
      <c r="AW56" s="36"/>
      <c r="AX56" s="36"/>
      <c r="AY56" s="36"/>
      <c r="AZ56" s="36"/>
      <c r="BA56" s="36"/>
      <c r="BB56" s="36"/>
      <c r="BC56" s="36"/>
      <c r="BD56" s="36"/>
      <c r="BE56" s="36"/>
    </row>
    <row r="57" spans="1:57" s="2" customFormat="1" ht="6.95" customHeight="1">
      <c r="A57" s="36"/>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41"/>
      <c r="AS57" s="36"/>
      <c r="AT57" s="36"/>
      <c r="AU57" s="36"/>
      <c r="AV57" s="36"/>
      <c r="AW57" s="36"/>
      <c r="AX57" s="36"/>
      <c r="AY57" s="36"/>
      <c r="AZ57" s="36"/>
      <c r="BA57" s="36"/>
      <c r="BB57" s="36"/>
      <c r="BC57" s="36"/>
      <c r="BD57" s="36"/>
      <c r="BE57" s="36"/>
    </row>
  </sheetData>
  <sheetProtection algorithmName="SHA-512" hashValue="5iFyoluysfPX34SKyyGmIVsJrPipcYKgPLpYmpkuj/OK1LgfxQXBtEe9TiuDWC7uy/TLhCucMlCCF8SaKPsrqg==" saltValue="m520Ngi40UgN6ckwjjzxAs6/wnUmgY/heGeRfRWrFyk6RdPblRFOJ4E+FbGbpF50mQjh/I+zJDwbu6GUDM1XSA==" spinCount="100000" sheet="1" objects="1" scenarios="1" formatColumns="0" formatRows="0"/>
  <mergeCells count="42">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W33:AE33"/>
    <mergeCell ref="AK33:AO33"/>
    <mergeCell ref="X35:AB35"/>
    <mergeCell ref="AK35:AO35"/>
    <mergeCell ref="AN55:AP55"/>
    <mergeCell ref="AG55:AM55"/>
    <mergeCell ref="D55:H55"/>
    <mergeCell ref="J55:AF55"/>
    <mergeCell ref="AG54:AM54"/>
    <mergeCell ref="AN54:AP54"/>
    <mergeCell ref="L33:P33"/>
    <mergeCell ref="C52:G52"/>
    <mergeCell ref="I52:AF52"/>
    <mergeCell ref="AG52:AM52"/>
    <mergeCell ref="AN52:AP52"/>
    <mergeCell ref="AM50:AP50"/>
    <mergeCell ref="L45:AO45"/>
    <mergeCell ref="AM47:AN47"/>
    <mergeCell ref="AM49:AP49"/>
  </mergeCells>
  <hyperlinks>
    <hyperlink ref="A55" location="'45_ZAM - Realizace úspor ...'!C2" display="/"/>
  </hyperlinks>
  <printOptions/>
  <pageMargins left="0.3937007874015748" right="0.3937007874015748" top="0.3937007874015748" bottom="0.3937007874015748" header="0" footer="0"/>
  <pageSetup fitToHeight="100" fitToWidth="1" horizontalDpi="600" verticalDpi="600" orientation="landscape" paperSize="9" scale="9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054"/>
  <sheetViews>
    <sheetView showGridLines="0" tabSelected="1" workbookViewId="0" topLeftCell="A909">
      <selection activeCell="F913" sqref="F91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8"/>
      <c r="L2" s="397"/>
      <c r="M2" s="397"/>
      <c r="N2" s="397"/>
      <c r="O2" s="397"/>
      <c r="P2" s="397"/>
      <c r="Q2" s="397"/>
      <c r="R2" s="397"/>
      <c r="S2" s="397"/>
      <c r="T2" s="397"/>
      <c r="U2" s="397"/>
      <c r="V2" s="397"/>
      <c r="AT2" s="19" t="s">
        <v>5</v>
      </c>
    </row>
    <row r="3" spans="2:46" s="1" customFormat="1" ht="6.95" customHeight="1">
      <c r="B3" s="99"/>
      <c r="C3" s="100"/>
      <c r="D3" s="100"/>
      <c r="E3" s="100"/>
      <c r="F3" s="100"/>
      <c r="G3" s="100"/>
      <c r="H3" s="100"/>
      <c r="I3" s="101"/>
      <c r="J3" s="100"/>
      <c r="K3" s="100"/>
      <c r="L3" s="22"/>
      <c r="AT3" s="19" t="s">
        <v>83</v>
      </c>
    </row>
    <row r="4" spans="2:46" s="1" customFormat="1" ht="24.95" customHeight="1">
      <c r="B4" s="22"/>
      <c r="D4" s="102" t="s">
        <v>84</v>
      </c>
      <c r="I4" s="98"/>
      <c r="L4" s="22"/>
      <c r="M4" s="103" t="s">
        <v>10</v>
      </c>
      <c r="AT4" s="19" t="s">
        <v>4</v>
      </c>
    </row>
    <row r="5" spans="2:12" s="1" customFormat="1" ht="6.95" customHeight="1">
      <c r="B5" s="22"/>
      <c r="I5" s="98"/>
      <c r="L5" s="22"/>
    </row>
    <row r="6" spans="1:31" s="2" customFormat="1" ht="12" customHeight="1">
      <c r="A6" s="36"/>
      <c r="B6" s="41"/>
      <c r="C6" s="36"/>
      <c r="D6" s="104" t="s">
        <v>16</v>
      </c>
      <c r="E6" s="36"/>
      <c r="F6" s="36"/>
      <c r="G6" s="36"/>
      <c r="H6" s="36"/>
      <c r="I6" s="105"/>
      <c r="J6" s="36"/>
      <c r="K6" s="36"/>
      <c r="L6" s="106"/>
      <c r="S6" s="36"/>
      <c r="T6" s="36"/>
      <c r="U6" s="36"/>
      <c r="V6" s="36"/>
      <c r="W6" s="36"/>
      <c r="X6" s="36"/>
      <c r="Y6" s="36"/>
      <c r="Z6" s="36"/>
      <c r="AA6" s="36"/>
      <c r="AB6" s="36"/>
      <c r="AC6" s="36"/>
      <c r="AD6" s="36"/>
      <c r="AE6" s="36"/>
    </row>
    <row r="7" spans="1:31" s="2" customFormat="1" ht="16.5" customHeight="1">
      <c r="A7" s="36"/>
      <c r="B7" s="41"/>
      <c r="C7" s="36"/>
      <c r="D7" s="36"/>
      <c r="E7" s="411" t="s">
        <v>17</v>
      </c>
      <c r="F7" s="412"/>
      <c r="G7" s="412"/>
      <c r="H7" s="412"/>
      <c r="I7" s="105"/>
      <c r="J7" s="36"/>
      <c r="K7" s="36"/>
      <c r="L7" s="106"/>
      <c r="S7" s="36"/>
      <c r="T7" s="36"/>
      <c r="U7" s="36"/>
      <c r="V7" s="36"/>
      <c r="W7" s="36"/>
      <c r="X7" s="36"/>
      <c r="Y7" s="36"/>
      <c r="Z7" s="36"/>
      <c r="AA7" s="36"/>
      <c r="AB7" s="36"/>
      <c r="AC7" s="36"/>
      <c r="AD7" s="36"/>
      <c r="AE7" s="36"/>
    </row>
    <row r="8" spans="1:31" s="2" customFormat="1" ht="12">
      <c r="A8" s="36"/>
      <c r="B8" s="41"/>
      <c r="C8" s="36"/>
      <c r="D8" s="36"/>
      <c r="E8" s="36"/>
      <c r="F8" s="36"/>
      <c r="G8" s="36"/>
      <c r="H8" s="36"/>
      <c r="I8" s="105"/>
      <c r="J8" s="36"/>
      <c r="K8" s="36"/>
      <c r="L8" s="106"/>
      <c r="S8" s="36"/>
      <c r="T8" s="36"/>
      <c r="U8" s="36"/>
      <c r="V8" s="36"/>
      <c r="W8" s="36"/>
      <c r="X8" s="36"/>
      <c r="Y8" s="36"/>
      <c r="Z8" s="36"/>
      <c r="AA8" s="36"/>
      <c r="AB8" s="36"/>
      <c r="AC8" s="36"/>
      <c r="AD8" s="36"/>
      <c r="AE8" s="36"/>
    </row>
    <row r="9" spans="1:31" s="2" customFormat="1" ht="12" customHeight="1">
      <c r="A9" s="36"/>
      <c r="B9" s="41"/>
      <c r="C9" s="36"/>
      <c r="D9" s="104" t="s">
        <v>18</v>
      </c>
      <c r="E9" s="36"/>
      <c r="F9" s="107" t="s">
        <v>19</v>
      </c>
      <c r="G9" s="36"/>
      <c r="H9" s="36"/>
      <c r="I9" s="108" t="s">
        <v>20</v>
      </c>
      <c r="J9" s="107" t="s">
        <v>19</v>
      </c>
      <c r="K9" s="36"/>
      <c r="L9" s="106"/>
      <c r="S9" s="36"/>
      <c r="T9" s="36"/>
      <c r="U9" s="36"/>
      <c r="V9" s="36"/>
      <c r="W9" s="36"/>
      <c r="X9" s="36"/>
      <c r="Y9" s="36"/>
      <c r="Z9" s="36"/>
      <c r="AA9" s="36"/>
      <c r="AB9" s="36"/>
      <c r="AC9" s="36"/>
      <c r="AD9" s="36"/>
      <c r="AE9" s="36"/>
    </row>
    <row r="10" spans="1:31" s="2" customFormat="1" ht="12" customHeight="1">
      <c r="A10" s="36"/>
      <c r="B10" s="41"/>
      <c r="C10" s="36"/>
      <c r="D10" s="104" t="s">
        <v>21</v>
      </c>
      <c r="E10" s="36"/>
      <c r="F10" s="107" t="s">
        <v>22</v>
      </c>
      <c r="G10" s="36"/>
      <c r="H10" s="36"/>
      <c r="I10" s="108" t="s">
        <v>23</v>
      </c>
      <c r="J10" s="109" t="str">
        <f>'Rekapitulace stavby'!AN8</f>
        <v>20. 12. 2018</v>
      </c>
      <c r="K10" s="36"/>
      <c r="L10" s="106"/>
      <c r="S10" s="36"/>
      <c r="T10" s="36"/>
      <c r="U10" s="36"/>
      <c r="V10" s="36"/>
      <c r="W10" s="36"/>
      <c r="X10" s="36"/>
      <c r="Y10" s="36"/>
      <c r="Z10" s="36"/>
      <c r="AA10" s="36"/>
      <c r="AB10" s="36"/>
      <c r="AC10" s="36"/>
      <c r="AD10" s="36"/>
      <c r="AE10" s="36"/>
    </row>
    <row r="11" spans="1:31" s="2" customFormat="1" ht="10.9" customHeight="1">
      <c r="A11" s="36"/>
      <c r="B11" s="41"/>
      <c r="C11" s="36"/>
      <c r="D11" s="36"/>
      <c r="E11" s="36"/>
      <c r="F11" s="36"/>
      <c r="G11" s="36"/>
      <c r="H11" s="36"/>
      <c r="I11" s="105"/>
      <c r="J11" s="36"/>
      <c r="K11" s="36"/>
      <c r="L11" s="106"/>
      <c r="S11" s="36"/>
      <c r="T11" s="36"/>
      <c r="U11" s="36"/>
      <c r="V11" s="36"/>
      <c r="W11" s="36"/>
      <c r="X11" s="36"/>
      <c r="Y11" s="36"/>
      <c r="Z11" s="36"/>
      <c r="AA11" s="36"/>
      <c r="AB11" s="36"/>
      <c r="AC11" s="36"/>
      <c r="AD11" s="36"/>
      <c r="AE11" s="36"/>
    </row>
    <row r="12" spans="1:31" s="2" customFormat="1" ht="12" customHeight="1">
      <c r="A12" s="36"/>
      <c r="B12" s="41"/>
      <c r="C12" s="36"/>
      <c r="D12" s="104" t="s">
        <v>25</v>
      </c>
      <c r="E12" s="36"/>
      <c r="F12" s="36"/>
      <c r="G12" s="36"/>
      <c r="H12" s="36"/>
      <c r="I12" s="108" t="s">
        <v>26</v>
      </c>
      <c r="J12" s="107" t="s">
        <v>27</v>
      </c>
      <c r="K12" s="36"/>
      <c r="L12" s="106"/>
      <c r="S12" s="36"/>
      <c r="T12" s="36"/>
      <c r="U12" s="36"/>
      <c r="V12" s="36"/>
      <c r="W12" s="36"/>
      <c r="X12" s="36"/>
      <c r="Y12" s="36"/>
      <c r="Z12" s="36"/>
      <c r="AA12" s="36"/>
      <c r="AB12" s="36"/>
      <c r="AC12" s="36"/>
      <c r="AD12" s="36"/>
      <c r="AE12" s="36"/>
    </row>
    <row r="13" spans="1:31" s="2" customFormat="1" ht="18" customHeight="1">
      <c r="A13" s="36"/>
      <c r="B13" s="41"/>
      <c r="C13" s="36"/>
      <c r="D13" s="36"/>
      <c r="E13" s="107" t="s">
        <v>28</v>
      </c>
      <c r="F13" s="36"/>
      <c r="G13" s="36"/>
      <c r="H13" s="36"/>
      <c r="I13" s="108" t="s">
        <v>29</v>
      </c>
      <c r="J13" s="107" t="s">
        <v>30</v>
      </c>
      <c r="K13" s="36"/>
      <c r="L13" s="106"/>
      <c r="S13" s="36"/>
      <c r="T13" s="36"/>
      <c r="U13" s="36"/>
      <c r="V13" s="36"/>
      <c r="W13" s="36"/>
      <c r="X13" s="36"/>
      <c r="Y13" s="36"/>
      <c r="Z13" s="36"/>
      <c r="AA13" s="36"/>
      <c r="AB13" s="36"/>
      <c r="AC13" s="36"/>
      <c r="AD13" s="36"/>
      <c r="AE13" s="36"/>
    </row>
    <row r="14" spans="1:31" s="2" customFormat="1" ht="6.95" customHeight="1">
      <c r="A14" s="36"/>
      <c r="B14" s="41"/>
      <c r="C14" s="36"/>
      <c r="D14" s="36"/>
      <c r="E14" s="36"/>
      <c r="F14" s="36"/>
      <c r="G14" s="36"/>
      <c r="H14" s="36"/>
      <c r="I14" s="105"/>
      <c r="J14" s="36"/>
      <c r="K14" s="36"/>
      <c r="L14" s="106"/>
      <c r="S14" s="36"/>
      <c r="T14" s="36"/>
      <c r="U14" s="36"/>
      <c r="V14" s="36"/>
      <c r="W14" s="36"/>
      <c r="X14" s="36"/>
      <c r="Y14" s="36"/>
      <c r="Z14" s="36"/>
      <c r="AA14" s="36"/>
      <c r="AB14" s="36"/>
      <c r="AC14" s="36"/>
      <c r="AD14" s="36"/>
      <c r="AE14" s="36"/>
    </row>
    <row r="15" spans="1:31" s="2" customFormat="1" ht="12" customHeight="1">
      <c r="A15" s="36"/>
      <c r="B15" s="41"/>
      <c r="C15" s="36"/>
      <c r="D15" s="104" t="s">
        <v>31</v>
      </c>
      <c r="E15" s="36"/>
      <c r="F15" s="36"/>
      <c r="G15" s="36"/>
      <c r="H15" s="36"/>
      <c r="I15" s="108" t="s">
        <v>26</v>
      </c>
      <c r="J15" s="32" t="str">
        <f>'Rekapitulace stavby'!AN13</f>
        <v>Vyplň údaj</v>
      </c>
      <c r="K15" s="36"/>
      <c r="L15" s="106"/>
      <c r="S15" s="36"/>
      <c r="T15" s="36"/>
      <c r="U15" s="36"/>
      <c r="V15" s="36"/>
      <c r="W15" s="36"/>
      <c r="X15" s="36"/>
      <c r="Y15" s="36"/>
      <c r="Z15" s="36"/>
      <c r="AA15" s="36"/>
      <c r="AB15" s="36"/>
      <c r="AC15" s="36"/>
      <c r="AD15" s="36"/>
      <c r="AE15" s="36"/>
    </row>
    <row r="16" spans="1:31" s="2" customFormat="1" ht="18" customHeight="1">
      <c r="A16" s="36"/>
      <c r="B16" s="41"/>
      <c r="C16" s="36"/>
      <c r="D16" s="36"/>
      <c r="E16" s="413" t="str">
        <f>'Rekapitulace stavby'!E14</f>
        <v>Vyplň údaj</v>
      </c>
      <c r="F16" s="414"/>
      <c r="G16" s="414"/>
      <c r="H16" s="414"/>
      <c r="I16" s="108" t="s">
        <v>29</v>
      </c>
      <c r="J16" s="32" t="str">
        <f>'Rekapitulace stavby'!AN14</f>
        <v>Vyplň údaj</v>
      </c>
      <c r="K16" s="36"/>
      <c r="L16" s="106"/>
      <c r="S16" s="36"/>
      <c r="T16" s="36"/>
      <c r="U16" s="36"/>
      <c r="V16" s="36"/>
      <c r="W16" s="36"/>
      <c r="X16" s="36"/>
      <c r="Y16" s="36"/>
      <c r="Z16" s="36"/>
      <c r="AA16" s="36"/>
      <c r="AB16" s="36"/>
      <c r="AC16" s="36"/>
      <c r="AD16" s="36"/>
      <c r="AE16" s="36"/>
    </row>
    <row r="17" spans="1:31" s="2" customFormat="1" ht="6.95" customHeight="1">
      <c r="A17" s="36"/>
      <c r="B17" s="41"/>
      <c r="C17" s="36"/>
      <c r="D17" s="36"/>
      <c r="E17" s="36"/>
      <c r="F17" s="36"/>
      <c r="G17" s="36"/>
      <c r="H17" s="36"/>
      <c r="I17" s="105"/>
      <c r="J17" s="36"/>
      <c r="K17" s="36"/>
      <c r="L17" s="106"/>
      <c r="S17" s="36"/>
      <c r="T17" s="36"/>
      <c r="U17" s="36"/>
      <c r="V17" s="36"/>
      <c r="W17" s="36"/>
      <c r="X17" s="36"/>
      <c r="Y17" s="36"/>
      <c r="Z17" s="36"/>
      <c r="AA17" s="36"/>
      <c r="AB17" s="36"/>
      <c r="AC17" s="36"/>
      <c r="AD17" s="36"/>
      <c r="AE17" s="36"/>
    </row>
    <row r="18" spans="1:31" s="2" customFormat="1" ht="12" customHeight="1">
      <c r="A18" s="36"/>
      <c r="B18" s="41"/>
      <c r="C18" s="36"/>
      <c r="D18" s="104" t="s">
        <v>33</v>
      </c>
      <c r="E18" s="36"/>
      <c r="F18" s="36"/>
      <c r="G18" s="36"/>
      <c r="H18" s="36"/>
      <c r="I18" s="108" t="s">
        <v>26</v>
      </c>
      <c r="J18" s="107" t="s">
        <v>34</v>
      </c>
      <c r="K18" s="36"/>
      <c r="L18" s="106"/>
      <c r="S18" s="36"/>
      <c r="T18" s="36"/>
      <c r="U18" s="36"/>
      <c r="V18" s="36"/>
      <c r="W18" s="36"/>
      <c r="X18" s="36"/>
      <c r="Y18" s="36"/>
      <c r="Z18" s="36"/>
      <c r="AA18" s="36"/>
      <c r="AB18" s="36"/>
      <c r="AC18" s="36"/>
      <c r="AD18" s="36"/>
      <c r="AE18" s="36"/>
    </row>
    <row r="19" spans="1:31" s="2" customFormat="1" ht="18" customHeight="1">
      <c r="A19" s="36"/>
      <c r="B19" s="41"/>
      <c r="C19" s="36"/>
      <c r="D19" s="36"/>
      <c r="E19" s="107" t="s">
        <v>35</v>
      </c>
      <c r="F19" s="36"/>
      <c r="G19" s="36"/>
      <c r="H19" s="36"/>
      <c r="I19" s="108" t="s">
        <v>29</v>
      </c>
      <c r="J19" s="107" t="s">
        <v>36</v>
      </c>
      <c r="K19" s="36"/>
      <c r="L19" s="106"/>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05"/>
      <c r="J20" s="36"/>
      <c r="K20" s="36"/>
      <c r="L20" s="106"/>
      <c r="S20" s="36"/>
      <c r="T20" s="36"/>
      <c r="U20" s="36"/>
      <c r="V20" s="36"/>
      <c r="W20" s="36"/>
      <c r="X20" s="36"/>
      <c r="Y20" s="36"/>
      <c r="Z20" s="36"/>
      <c r="AA20" s="36"/>
      <c r="AB20" s="36"/>
      <c r="AC20" s="36"/>
      <c r="AD20" s="36"/>
      <c r="AE20" s="36"/>
    </row>
    <row r="21" spans="1:31" s="2" customFormat="1" ht="12" customHeight="1">
      <c r="A21" s="36"/>
      <c r="B21" s="41"/>
      <c r="C21" s="36"/>
      <c r="D21" s="104" t="s">
        <v>38</v>
      </c>
      <c r="E21" s="36"/>
      <c r="F21" s="36"/>
      <c r="G21" s="36"/>
      <c r="H21" s="36"/>
      <c r="I21" s="108" t="s">
        <v>26</v>
      </c>
      <c r="J21" s="107" t="s">
        <v>19</v>
      </c>
      <c r="K21" s="36"/>
      <c r="L21" s="106"/>
      <c r="S21" s="36"/>
      <c r="T21" s="36"/>
      <c r="U21" s="36"/>
      <c r="V21" s="36"/>
      <c r="W21" s="36"/>
      <c r="X21" s="36"/>
      <c r="Y21" s="36"/>
      <c r="Z21" s="36"/>
      <c r="AA21" s="36"/>
      <c r="AB21" s="36"/>
      <c r="AC21" s="36"/>
      <c r="AD21" s="36"/>
      <c r="AE21" s="36"/>
    </row>
    <row r="22" spans="1:31" s="2" customFormat="1" ht="18" customHeight="1">
      <c r="A22" s="36"/>
      <c r="B22" s="41"/>
      <c r="C22" s="36"/>
      <c r="D22" s="36"/>
      <c r="E22" s="107" t="s">
        <v>39</v>
      </c>
      <c r="F22" s="36"/>
      <c r="G22" s="36"/>
      <c r="H22" s="36"/>
      <c r="I22" s="108" t="s">
        <v>29</v>
      </c>
      <c r="J22" s="107" t="s">
        <v>19</v>
      </c>
      <c r="K22" s="36"/>
      <c r="L22" s="106"/>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05"/>
      <c r="J23" s="36"/>
      <c r="K23" s="36"/>
      <c r="L23" s="106"/>
      <c r="S23" s="36"/>
      <c r="T23" s="36"/>
      <c r="U23" s="36"/>
      <c r="V23" s="36"/>
      <c r="W23" s="36"/>
      <c r="X23" s="36"/>
      <c r="Y23" s="36"/>
      <c r="Z23" s="36"/>
      <c r="AA23" s="36"/>
      <c r="AB23" s="36"/>
      <c r="AC23" s="36"/>
      <c r="AD23" s="36"/>
      <c r="AE23" s="36"/>
    </row>
    <row r="24" spans="1:31" s="2" customFormat="1" ht="12" customHeight="1">
      <c r="A24" s="36"/>
      <c r="B24" s="41"/>
      <c r="C24" s="36"/>
      <c r="D24" s="104" t="s">
        <v>40</v>
      </c>
      <c r="E24" s="36"/>
      <c r="F24" s="36"/>
      <c r="G24" s="36"/>
      <c r="H24" s="36"/>
      <c r="I24" s="105"/>
      <c r="J24" s="36"/>
      <c r="K24" s="36"/>
      <c r="L24" s="106"/>
      <c r="S24" s="36"/>
      <c r="T24" s="36"/>
      <c r="U24" s="36"/>
      <c r="V24" s="36"/>
      <c r="W24" s="36"/>
      <c r="X24" s="36"/>
      <c r="Y24" s="36"/>
      <c r="Z24" s="36"/>
      <c r="AA24" s="36"/>
      <c r="AB24" s="36"/>
      <c r="AC24" s="36"/>
      <c r="AD24" s="36"/>
      <c r="AE24" s="36"/>
    </row>
    <row r="25" spans="1:31" s="8" customFormat="1" ht="51" customHeight="1">
      <c r="A25" s="110"/>
      <c r="B25" s="111"/>
      <c r="C25" s="110"/>
      <c r="D25" s="110"/>
      <c r="E25" s="415" t="s">
        <v>41</v>
      </c>
      <c r="F25" s="415"/>
      <c r="G25" s="415"/>
      <c r="H25" s="415"/>
      <c r="I25" s="112"/>
      <c r="J25" s="110"/>
      <c r="K25" s="110"/>
      <c r="L25" s="113"/>
      <c r="S25" s="110"/>
      <c r="T25" s="110"/>
      <c r="U25" s="110"/>
      <c r="V25" s="110"/>
      <c r="W25" s="110"/>
      <c r="X25" s="110"/>
      <c r="Y25" s="110"/>
      <c r="Z25" s="110"/>
      <c r="AA25" s="110"/>
      <c r="AB25" s="110"/>
      <c r="AC25" s="110"/>
      <c r="AD25" s="110"/>
      <c r="AE25" s="110"/>
    </row>
    <row r="26" spans="1:31" s="2" customFormat="1" ht="6.95" customHeight="1">
      <c r="A26" s="36"/>
      <c r="B26" s="41"/>
      <c r="C26" s="36"/>
      <c r="D26" s="36"/>
      <c r="E26" s="36"/>
      <c r="F26" s="36"/>
      <c r="G26" s="36"/>
      <c r="H26" s="36"/>
      <c r="I26" s="105"/>
      <c r="J26" s="36"/>
      <c r="K26" s="36"/>
      <c r="L26" s="106"/>
      <c r="S26" s="36"/>
      <c r="T26" s="36"/>
      <c r="U26" s="36"/>
      <c r="V26" s="36"/>
      <c r="W26" s="36"/>
      <c r="X26" s="36"/>
      <c r="Y26" s="36"/>
      <c r="Z26" s="36"/>
      <c r="AA26" s="36"/>
      <c r="AB26" s="36"/>
      <c r="AC26" s="36"/>
      <c r="AD26" s="36"/>
      <c r="AE26" s="36"/>
    </row>
    <row r="27" spans="1:31" s="2" customFormat="1" ht="6.95" customHeight="1">
      <c r="A27" s="36"/>
      <c r="B27" s="41"/>
      <c r="C27" s="36"/>
      <c r="D27" s="114"/>
      <c r="E27" s="114"/>
      <c r="F27" s="114"/>
      <c r="G27" s="114"/>
      <c r="H27" s="114"/>
      <c r="I27" s="115"/>
      <c r="J27" s="114"/>
      <c r="K27" s="114"/>
      <c r="L27" s="106"/>
      <c r="S27" s="36"/>
      <c r="T27" s="36"/>
      <c r="U27" s="36"/>
      <c r="V27" s="36"/>
      <c r="W27" s="36"/>
      <c r="X27" s="36"/>
      <c r="Y27" s="36"/>
      <c r="Z27" s="36"/>
      <c r="AA27" s="36"/>
      <c r="AB27" s="36"/>
      <c r="AC27" s="36"/>
      <c r="AD27" s="36"/>
      <c r="AE27" s="36"/>
    </row>
    <row r="28" spans="1:31" s="2" customFormat="1" ht="25.35" customHeight="1">
      <c r="A28" s="36"/>
      <c r="B28" s="41"/>
      <c r="C28" s="36"/>
      <c r="D28" s="116" t="s">
        <v>42</v>
      </c>
      <c r="E28" s="36"/>
      <c r="F28" s="36"/>
      <c r="G28" s="36"/>
      <c r="H28" s="36"/>
      <c r="I28" s="105"/>
      <c r="J28" s="117">
        <f>ROUND(J113,2)</f>
        <v>0</v>
      </c>
      <c r="K28" s="36"/>
      <c r="L28" s="106"/>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5"/>
      <c r="J29" s="114"/>
      <c r="K29" s="114"/>
      <c r="L29" s="106"/>
      <c r="S29" s="36"/>
      <c r="T29" s="36"/>
      <c r="U29" s="36"/>
      <c r="V29" s="36"/>
      <c r="W29" s="36"/>
      <c r="X29" s="36"/>
      <c r="Y29" s="36"/>
      <c r="Z29" s="36"/>
      <c r="AA29" s="36"/>
      <c r="AB29" s="36"/>
      <c r="AC29" s="36"/>
      <c r="AD29" s="36"/>
      <c r="AE29" s="36"/>
    </row>
    <row r="30" spans="1:31" s="2" customFormat="1" ht="14.45" customHeight="1">
      <c r="A30" s="36"/>
      <c r="B30" s="41"/>
      <c r="C30" s="36"/>
      <c r="D30" s="36"/>
      <c r="E30" s="36"/>
      <c r="F30" s="118" t="s">
        <v>44</v>
      </c>
      <c r="G30" s="36"/>
      <c r="H30" s="36"/>
      <c r="I30" s="119" t="s">
        <v>43</v>
      </c>
      <c r="J30" s="118" t="s">
        <v>45</v>
      </c>
      <c r="K30" s="36"/>
      <c r="L30" s="106"/>
      <c r="S30" s="36"/>
      <c r="T30" s="36"/>
      <c r="U30" s="36"/>
      <c r="V30" s="36"/>
      <c r="W30" s="36"/>
      <c r="X30" s="36"/>
      <c r="Y30" s="36"/>
      <c r="Z30" s="36"/>
      <c r="AA30" s="36"/>
      <c r="AB30" s="36"/>
      <c r="AC30" s="36"/>
      <c r="AD30" s="36"/>
      <c r="AE30" s="36"/>
    </row>
    <row r="31" spans="1:31" s="2" customFormat="1" ht="14.45" customHeight="1">
      <c r="A31" s="36"/>
      <c r="B31" s="41"/>
      <c r="C31" s="36"/>
      <c r="D31" s="120" t="s">
        <v>46</v>
      </c>
      <c r="E31" s="104" t="s">
        <v>47</v>
      </c>
      <c r="F31" s="121">
        <f>ROUND((SUM(BE113:BE1053)),2)</f>
        <v>0</v>
      </c>
      <c r="G31" s="36"/>
      <c r="H31" s="36"/>
      <c r="I31" s="122">
        <v>0.21</v>
      </c>
      <c r="J31" s="121">
        <f>ROUND(((SUM(BE113:BE1053))*I31),2)</f>
        <v>0</v>
      </c>
      <c r="K31" s="36"/>
      <c r="L31" s="106"/>
      <c r="S31" s="36"/>
      <c r="T31" s="36"/>
      <c r="U31" s="36"/>
      <c r="V31" s="36"/>
      <c r="W31" s="36"/>
      <c r="X31" s="36"/>
      <c r="Y31" s="36"/>
      <c r="Z31" s="36"/>
      <c r="AA31" s="36"/>
      <c r="AB31" s="36"/>
      <c r="AC31" s="36"/>
      <c r="AD31" s="36"/>
      <c r="AE31" s="36"/>
    </row>
    <row r="32" spans="1:31" s="2" customFormat="1" ht="14.45" customHeight="1">
      <c r="A32" s="36"/>
      <c r="B32" s="41"/>
      <c r="C32" s="36"/>
      <c r="D32" s="36"/>
      <c r="E32" s="104" t="s">
        <v>48</v>
      </c>
      <c r="F32" s="121">
        <f>ROUND((SUM(BF113:BF1053)),2)</f>
        <v>0</v>
      </c>
      <c r="G32" s="36"/>
      <c r="H32" s="36"/>
      <c r="I32" s="122">
        <v>0.15</v>
      </c>
      <c r="J32" s="121">
        <f>ROUND(((SUM(BF113:BF1053))*I32),2)</f>
        <v>0</v>
      </c>
      <c r="K32" s="36"/>
      <c r="L32" s="106"/>
      <c r="S32" s="36"/>
      <c r="T32" s="36"/>
      <c r="U32" s="36"/>
      <c r="V32" s="36"/>
      <c r="W32" s="36"/>
      <c r="X32" s="36"/>
      <c r="Y32" s="36"/>
      <c r="Z32" s="36"/>
      <c r="AA32" s="36"/>
      <c r="AB32" s="36"/>
      <c r="AC32" s="36"/>
      <c r="AD32" s="36"/>
      <c r="AE32" s="36"/>
    </row>
    <row r="33" spans="1:31" s="2" customFormat="1" ht="14.45" customHeight="1" hidden="1">
      <c r="A33" s="36"/>
      <c r="B33" s="41"/>
      <c r="C33" s="36"/>
      <c r="D33" s="36"/>
      <c r="E33" s="104" t="s">
        <v>49</v>
      </c>
      <c r="F33" s="121">
        <f>ROUND((SUM(BG113:BG1053)),2)</f>
        <v>0</v>
      </c>
      <c r="G33" s="36"/>
      <c r="H33" s="36"/>
      <c r="I33" s="122">
        <v>0.21</v>
      </c>
      <c r="J33" s="121">
        <f>0</f>
        <v>0</v>
      </c>
      <c r="K33" s="36"/>
      <c r="L33" s="106"/>
      <c r="S33" s="36"/>
      <c r="T33" s="36"/>
      <c r="U33" s="36"/>
      <c r="V33" s="36"/>
      <c r="W33" s="36"/>
      <c r="X33" s="36"/>
      <c r="Y33" s="36"/>
      <c r="Z33" s="36"/>
      <c r="AA33" s="36"/>
      <c r="AB33" s="36"/>
      <c r="AC33" s="36"/>
      <c r="AD33" s="36"/>
      <c r="AE33" s="36"/>
    </row>
    <row r="34" spans="1:31" s="2" customFormat="1" ht="14.45" customHeight="1" hidden="1">
      <c r="A34" s="36"/>
      <c r="B34" s="41"/>
      <c r="C34" s="36"/>
      <c r="D34" s="36"/>
      <c r="E34" s="104" t="s">
        <v>50</v>
      </c>
      <c r="F34" s="121">
        <f>ROUND((SUM(BH113:BH1053)),2)</f>
        <v>0</v>
      </c>
      <c r="G34" s="36"/>
      <c r="H34" s="36"/>
      <c r="I34" s="122">
        <v>0.15</v>
      </c>
      <c r="J34" s="121">
        <f>0</f>
        <v>0</v>
      </c>
      <c r="K34" s="36"/>
      <c r="L34" s="106"/>
      <c r="S34" s="36"/>
      <c r="T34" s="36"/>
      <c r="U34" s="36"/>
      <c r="V34" s="36"/>
      <c r="W34" s="36"/>
      <c r="X34" s="36"/>
      <c r="Y34" s="36"/>
      <c r="Z34" s="36"/>
      <c r="AA34" s="36"/>
      <c r="AB34" s="36"/>
      <c r="AC34" s="36"/>
      <c r="AD34" s="36"/>
      <c r="AE34" s="36"/>
    </row>
    <row r="35" spans="1:31" s="2" customFormat="1" ht="14.45" customHeight="1" hidden="1">
      <c r="A35" s="36"/>
      <c r="B35" s="41"/>
      <c r="C35" s="36"/>
      <c r="D35" s="36"/>
      <c r="E35" s="104" t="s">
        <v>51</v>
      </c>
      <c r="F35" s="121">
        <f>ROUND((SUM(BI113:BI1053)),2)</f>
        <v>0</v>
      </c>
      <c r="G35" s="36"/>
      <c r="H35" s="36"/>
      <c r="I35" s="122">
        <v>0</v>
      </c>
      <c r="J35" s="121">
        <f>0</f>
        <v>0</v>
      </c>
      <c r="K35" s="36"/>
      <c r="L35" s="106"/>
      <c r="S35" s="36"/>
      <c r="T35" s="36"/>
      <c r="U35" s="36"/>
      <c r="V35" s="36"/>
      <c r="W35" s="36"/>
      <c r="X35" s="36"/>
      <c r="Y35" s="36"/>
      <c r="Z35" s="36"/>
      <c r="AA35" s="36"/>
      <c r="AB35" s="36"/>
      <c r="AC35" s="36"/>
      <c r="AD35" s="36"/>
      <c r="AE35" s="36"/>
    </row>
    <row r="36" spans="1:31" s="2" customFormat="1" ht="6.95" customHeight="1">
      <c r="A36" s="36"/>
      <c r="B36" s="41"/>
      <c r="C36" s="36"/>
      <c r="D36" s="36"/>
      <c r="E36" s="36"/>
      <c r="F36" s="36"/>
      <c r="G36" s="36"/>
      <c r="H36" s="36"/>
      <c r="I36" s="105"/>
      <c r="J36" s="36"/>
      <c r="K36" s="36"/>
      <c r="L36" s="106"/>
      <c r="S36" s="36"/>
      <c r="T36" s="36"/>
      <c r="U36" s="36"/>
      <c r="V36" s="36"/>
      <c r="W36" s="36"/>
      <c r="X36" s="36"/>
      <c r="Y36" s="36"/>
      <c r="Z36" s="36"/>
      <c r="AA36" s="36"/>
      <c r="AB36" s="36"/>
      <c r="AC36" s="36"/>
      <c r="AD36" s="36"/>
      <c r="AE36" s="36"/>
    </row>
    <row r="37" spans="1:31" s="2" customFormat="1" ht="25.35" customHeight="1">
      <c r="A37" s="36"/>
      <c r="B37" s="41"/>
      <c r="C37" s="123"/>
      <c r="D37" s="124" t="s">
        <v>52</v>
      </c>
      <c r="E37" s="125"/>
      <c r="F37" s="125"/>
      <c r="G37" s="126" t="s">
        <v>53</v>
      </c>
      <c r="H37" s="127" t="s">
        <v>54</v>
      </c>
      <c r="I37" s="128"/>
      <c r="J37" s="129">
        <f>SUM(J28:J35)</f>
        <v>0</v>
      </c>
      <c r="K37" s="130"/>
      <c r="L37" s="106"/>
      <c r="S37" s="36"/>
      <c r="T37" s="36"/>
      <c r="U37" s="36"/>
      <c r="V37" s="36"/>
      <c r="W37" s="36"/>
      <c r="X37" s="36"/>
      <c r="Y37" s="36"/>
      <c r="Z37" s="36"/>
      <c r="AA37" s="36"/>
      <c r="AB37" s="36"/>
      <c r="AC37" s="36"/>
      <c r="AD37" s="36"/>
      <c r="AE37" s="36"/>
    </row>
    <row r="38" spans="1:31" s="2" customFormat="1" ht="14.45" customHeight="1">
      <c r="A38" s="36"/>
      <c r="B38" s="131"/>
      <c r="C38" s="132"/>
      <c r="D38" s="132"/>
      <c r="E38" s="132"/>
      <c r="F38" s="132"/>
      <c r="G38" s="132"/>
      <c r="H38" s="132"/>
      <c r="I38" s="133"/>
      <c r="J38" s="132"/>
      <c r="K38" s="132"/>
      <c r="L38" s="106"/>
      <c r="S38" s="36"/>
      <c r="T38" s="36"/>
      <c r="U38" s="36"/>
      <c r="V38" s="36"/>
      <c r="W38" s="36"/>
      <c r="X38" s="36"/>
      <c r="Y38" s="36"/>
      <c r="Z38" s="36"/>
      <c r="AA38" s="36"/>
      <c r="AB38" s="36"/>
      <c r="AC38" s="36"/>
      <c r="AD38" s="36"/>
      <c r="AE38" s="36"/>
    </row>
    <row r="42" spans="1:31" s="2" customFormat="1" ht="6.95" customHeight="1">
      <c r="A42" s="36"/>
      <c r="B42" s="134"/>
      <c r="C42" s="135"/>
      <c r="D42" s="135"/>
      <c r="E42" s="135"/>
      <c r="F42" s="135"/>
      <c r="G42" s="135"/>
      <c r="H42" s="135"/>
      <c r="I42" s="136"/>
      <c r="J42" s="135"/>
      <c r="K42" s="135"/>
      <c r="L42" s="106"/>
      <c r="S42" s="36"/>
      <c r="T42" s="36"/>
      <c r="U42" s="36"/>
      <c r="V42" s="36"/>
      <c r="W42" s="36"/>
      <c r="X42" s="36"/>
      <c r="Y42" s="36"/>
      <c r="Z42" s="36"/>
      <c r="AA42" s="36"/>
      <c r="AB42" s="36"/>
      <c r="AC42" s="36"/>
      <c r="AD42" s="36"/>
      <c r="AE42" s="36"/>
    </row>
    <row r="43" spans="1:31" s="2" customFormat="1" ht="24.95" customHeight="1">
      <c r="A43" s="36"/>
      <c r="B43" s="37"/>
      <c r="C43" s="25" t="s">
        <v>85</v>
      </c>
      <c r="D43" s="38"/>
      <c r="E43" s="38"/>
      <c r="F43" s="38"/>
      <c r="G43" s="38"/>
      <c r="H43" s="38"/>
      <c r="I43" s="105"/>
      <c r="J43" s="38"/>
      <c r="K43" s="38"/>
      <c r="L43" s="106"/>
      <c r="S43" s="36"/>
      <c r="T43" s="36"/>
      <c r="U43" s="36"/>
      <c r="V43" s="36"/>
      <c r="W43" s="36"/>
      <c r="X43" s="36"/>
      <c r="Y43" s="36"/>
      <c r="Z43" s="36"/>
      <c r="AA43" s="36"/>
      <c r="AB43" s="36"/>
      <c r="AC43" s="36"/>
      <c r="AD43" s="36"/>
      <c r="AE43" s="36"/>
    </row>
    <row r="44" spans="1:31" s="2" customFormat="1" ht="6.95" customHeight="1">
      <c r="A44" s="36"/>
      <c r="B44" s="37"/>
      <c r="C44" s="38"/>
      <c r="D44" s="38"/>
      <c r="E44" s="38"/>
      <c r="F44" s="38"/>
      <c r="G44" s="38"/>
      <c r="H44" s="38"/>
      <c r="I44" s="105"/>
      <c r="J44" s="38"/>
      <c r="K44" s="38"/>
      <c r="L44" s="106"/>
      <c r="S44" s="36"/>
      <c r="T44" s="36"/>
      <c r="U44" s="36"/>
      <c r="V44" s="36"/>
      <c r="W44" s="36"/>
      <c r="X44" s="36"/>
      <c r="Y44" s="36"/>
      <c r="Z44" s="36"/>
      <c r="AA44" s="36"/>
      <c r="AB44" s="36"/>
      <c r="AC44" s="36"/>
      <c r="AD44" s="36"/>
      <c r="AE44" s="36"/>
    </row>
    <row r="45" spans="1:31" s="2" customFormat="1" ht="12" customHeight="1">
      <c r="A45" s="36"/>
      <c r="B45" s="37"/>
      <c r="C45" s="31" t="s">
        <v>16</v>
      </c>
      <c r="D45" s="38"/>
      <c r="E45" s="38"/>
      <c r="F45" s="38"/>
      <c r="G45" s="38"/>
      <c r="H45" s="38"/>
      <c r="I45" s="105"/>
      <c r="J45" s="38"/>
      <c r="K45" s="38"/>
      <c r="L45" s="106"/>
      <c r="S45" s="36"/>
      <c r="T45" s="36"/>
      <c r="U45" s="36"/>
      <c r="V45" s="36"/>
      <c r="W45" s="36"/>
      <c r="X45" s="36"/>
      <c r="Y45" s="36"/>
      <c r="Z45" s="36"/>
      <c r="AA45" s="36"/>
      <c r="AB45" s="36"/>
      <c r="AC45" s="36"/>
      <c r="AD45" s="36"/>
      <c r="AE45" s="36"/>
    </row>
    <row r="46" spans="1:31" s="2" customFormat="1" ht="16.5" customHeight="1">
      <c r="A46" s="36"/>
      <c r="B46" s="37"/>
      <c r="C46" s="38"/>
      <c r="D46" s="38"/>
      <c r="E46" s="378" t="str">
        <f>E7</f>
        <v>Realizace úspor energie - SŠ obchodu, řemesel a služeb Žamberk, budova dílen</v>
      </c>
      <c r="F46" s="410"/>
      <c r="G46" s="410"/>
      <c r="H46" s="410"/>
      <c r="I46" s="105"/>
      <c r="J46" s="38"/>
      <c r="K46" s="38"/>
      <c r="L46" s="106"/>
      <c r="S46" s="36"/>
      <c r="T46" s="36"/>
      <c r="U46" s="36"/>
      <c r="V46" s="36"/>
      <c r="W46" s="36"/>
      <c r="X46" s="36"/>
      <c r="Y46" s="36"/>
      <c r="Z46" s="36"/>
      <c r="AA46" s="36"/>
      <c r="AB46" s="36"/>
      <c r="AC46" s="36"/>
      <c r="AD46" s="36"/>
      <c r="AE46" s="36"/>
    </row>
    <row r="47" spans="1:31" s="2" customFormat="1" ht="6.95" customHeight="1">
      <c r="A47" s="36"/>
      <c r="B47" s="37"/>
      <c r="C47" s="38"/>
      <c r="D47" s="38"/>
      <c r="E47" s="38"/>
      <c r="F47" s="38"/>
      <c r="G47" s="38"/>
      <c r="H47" s="38"/>
      <c r="I47" s="105"/>
      <c r="J47" s="38"/>
      <c r="K47" s="38"/>
      <c r="L47" s="106"/>
      <c r="S47" s="36"/>
      <c r="T47" s="36"/>
      <c r="U47" s="36"/>
      <c r="V47" s="36"/>
      <c r="W47" s="36"/>
      <c r="X47" s="36"/>
      <c r="Y47" s="36"/>
      <c r="Z47" s="36"/>
      <c r="AA47" s="36"/>
      <c r="AB47" s="36"/>
      <c r="AC47" s="36"/>
      <c r="AD47" s="36"/>
      <c r="AE47" s="36"/>
    </row>
    <row r="48" spans="1:31" s="2" customFormat="1" ht="12" customHeight="1">
      <c r="A48" s="36"/>
      <c r="B48" s="37"/>
      <c r="C48" s="31" t="s">
        <v>21</v>
      </c>
      <c r="D48" s="38"/>
      <c r="E48" s="38"/>
      <c r="F48" s="29" t="str">
        <f>F10</f>
        <v>Žamberk</v>
      </c>
      <c r="G48" s="38"/>
      <c r="H48" s="38"/>
      <c r="I48" s="108" t="s">
        <v>23</v>
      </c>
      <c r="J48" s="61" t="str">
        <f>IF(J10="","",J10)</f>
        <v>20. 12. 2018</v>
      </c>
      <c r="K48" s="38"/>
      <c r="L48" s="106"/>
      <c r="S48" s="36"/>
      <c r="T48" s="36"/>
      <c r="U48" s="36"/>
      <c r="V48" s="36"/>
      <c r="W48" s="36"/>
      <c r="X48" s="36"/>
      <c r="Y48" s="36"/>
      <c r="Z48" s="36"/>
      <c r="AA48" s="36"/>
      <c r="AB48" s="36"/>
      <c r="AC48" s="36"/>
      <c r="AD48" s="36"/>
      <c r="AE48" s="36"/>
    </row>
    <row r="49" spans="1:31" s="2" customFormat="1" ht="6.95" customHeight="1">
      <c r="A49" s="36"/>
      <c r="B49" s="37"/>
      <c r="C49" s="38"/>
      <c r="D49" s="38"/>
      <c r="E49" s="38"/>
      <c r="F49" s="38"/>
      <c r="G49" s="38"/>
      <c r="H49" s="38"/>
      <c r="I49" s="105"/>
      <c r="J49" s="38"/>
      <c r="K49" s="38"/>
      <c r="L49" s="106"/>
      <c r="S49" s="36"/>
      <c r="T49" s="36"/>
      <c r="U49" s="36"/>
      <c r="V49" s="36"/>
      <c r="W49" s="36"/>
      <c r="X49" s="36"/>
      <c r="Y49" s="36"/>
      <c r="Z49" s="36"/>
      <c r="AA49" s="36"/>
      <c r="AB49" s="36"/>
      <c r="AC49" s="36"/>
      <c r="AD49" s="36"/>
      <c r="AE49" s="36"/>
    </row>
    <row r="50" spans="1:31" s="2" customFormat="1" ht="15.2" customHeight="1">
      <c r="A50" s="36"/>
      <c r="B50" s="37"/>
      <c r="C50" s="31" t="s">
        <v>25</v>
      </c>
      <c r="D50" s="38"/>
      <c r="E50" s="38"/>
      <c r="F50" s="29" t="str">
        <f>E13</f>
        <v>Pardubický kraj</v>
      </c>
      <c r="G50" s="38"/>
      <c r="H50" s="38"/>
      <c r="I50" s="108" t="s">
        <v>33</v>
      </c>
      <c r="J50" s="34" t="str">
        <f>E19</f>
        <v>SVIŽN s.r.o.</v>
      </c>
      <c r="K50" s="38"/>
      <c r="L50" s="106"/>
      <c r="S50" s="36"/>
      <c r="T50" s="36"/>
      <c r="U50" s="36"/>
      <c r="V50" s="36"/>
      <c r="W50" s="36"/>
      <c r="X50" s="36"/>
      <c r="Y50" s="36"/>
      <c r="Z50" s="36"/>
      <c r="AA50" s="36"/>
      <c r="AB50" s="36"/>
      <c r="AC50" s="36"/>
      <c r="AD50" s="36"/>
      <c r="AE50" s="36"/>
    </row>
    <row r="51" spans="1:31" s="2" customFormat="1" ht="27.95" customHeight="1">
      <c r="A51" s="36"/>
      <c r="B51" s="37"/>
      <c r="C51" s="31" t="s">
        <v>31</v>
      </c>
      <c r="D51" s="38"/>
      <c r="E51" s="38"/>
      <c r="F51" s="29" t="str">
        <f>IF(E16="","",E16)</f>
        <v>Vyplň údaj</v>
      </c>
      <c r="G51" s="38"/>
      <c r="H51" s="38"/>
      <c r="I51" s="108" t="s">
        <v>38</v>
      </c>
      <c r="J51" s="34" t="str">
        <f>E22</f>
        <v>Viktor Vegricht, Ing. Tomáš Alexi</v>
      </c>
      <c r="K51" s="38"/>
      <c r="L51" s="106"/>
      <c r="S51" s="36"/>
      <c r="T51" s="36"/>
      <c r="U51" s="36"/>
      <c r="V51" s="36"/>
      <c r="W51" s="36"/>
      <c r="X51" s="36"/>
      <c r="Y51" s="36"/>
      <c r="Z51" s="36"/>
      <c r="AA51" s="36"/>
      <c r="AB51" s="36"/>
      <c r="AC51" s="36"/>
      <c r="AD51" s="36"/>
      <c r="AE51" s="36"/>
    </row>
    <row r="52" spans="1:31" s="2" customFormat="1" ht="10.35" customHeight="1">
      <c r="A52" s="36"/>
      <c r="B52" s="37"/>
      <c r="C52" s="38"/>
      <c r="D52" s="38"/>
      <c r="E52" s="38"/>
      <c r="F52" s="38"/>
      <c r="G52" s="38"/>
      <c r="H52" s="38"/>
      <c r="I52" s="105"/>
      <c r="J52" s="38"/>
      <c r="K52" s="38"/>
      <c r="L52" s="106"/>
      <c r="S52" s="36"/>
      <c r="T52" s="36"/>
      <c r="U52" s="36"/>
      <c r="V52" s="36"/>
      <c r="W52" s="36"/>
      <c r="X52" s="36"/>
      <c r="Y52" s="36"/>
      <c r="Z52" s="36"/>
      <c r="AA52" s="36"/>
      <c r="AB52" s="36"/>
      <c r="AC52" s="36"/>
      <c r="AD52" s="36"/>
      <c r="AE52" s="36"/>
    </row>
    <row r="53" spans="1:31" s="2" customFormat="1" ht="29.25" customHeight="1">
      <c r="A53" s="36"/>
      <c r="B53" s="37"/>
      <c r="C53" s="137" t="s">
        <v>86</v>
      </c>
      <c r="D53" s="138"/>
      <c r="E53" s="138"/>
      <c r="F53" s="138"/>
      <c r="G53" s="138"/>
      <c r="H53" s="138"/>
      <c r="I53" s="139"/>
      <c r="J53" s="140" t="s">
        <v>87</v>
      </c>
      <c r="K53" s="138"/>
      <c r="L53" s="106"/>
      <c r="S53" s="36"/>
      <c r="T53" s="36"/>
      <c r="U53" s="36"/>
      <c r="V53" s="36"/>
      <c r="W53" s="36"/>
      <c r="X53" s="36"/>
      <c r="Y53" s="36"/>
      <c r="Z53" s="36"/>
      <c r="AA53" s="36"/>
      <c r="AB53" s="36"/>
      <c r="AC53" s="36"/>
      <c r="AD53" s="36"/>
      <c r="AE53" s="36"/>
    </row>
    <row r="54" spans="1:31" s="2" customFormat="1" ht="10.35" customHeight="1">
      <c r="A54" s="36"/>
      <c r="B54" s="37"/>
      <c r="C54" s="38"/>
      <c r="D54" s="38"/>
      <c r="E54" s="38"/>
      <c r="F54" s="38"/>
      <c r="G54" s="38"/>
      <c r="H54" s="38"/>
      <c r="I54" s="105"/>
      <c r="J54" s="38"/>
      <c r="K54" s="38"/>
      <c r="L54" s="106"/>
      <c r="S54" s="36"/>
      <c r="T54" s="36"/>
      <c r="U54" s="36"/>
      <c r="V54" s="36"/>
      <c r="W54" s="36"/>
      <c r="X54" s="36"/>
      <c r="Y54" s="36"/>
      <c r="Z54" s="36"/>
      <c r="AA54" s="36"/>
      <c r="AB54" s="36"/>
      <c r="AC54" s="36"/>
      <c r="AD54" s="36"/>
      <c r="AE54" s="36"/>
    </row>
    <row r="55" spans="1:47" s="2" customFormat="1" ht="22.9" customHeight="1">
      <c r="A55" s="36"/>
      <c r="B55" s="37"/>
      <c r="C55" s="141" t="s">
        <v>74</v>
      </c>
      <c r="D55" s="38"/>
      <c r="E55" s="38"/>
      <c r="F55" s="38"/>
      <c r="G55" s="38"/>
      <c r="H55" s="38"/>
      <c r="I55" s="105"/>
      <c r="J55" s="79">
        <f>J113</f>
        <v>0</v>
      </c>
      <c r="K55" s="38"/>
      <c r="L55" s="106"/>
      <c r="S55" s="36"/>
      <c r="T55" s="36"/>
      <c r="U55" s="36"/>
      <c r="V55" s="36"/>
      <c r="W55" s="36"/>
      <c r="X55" s="36"/>
      <c r="Y55" s="36"/>
      <c r="Z55" s="36"/>
      <c r="AA55" s="36"/>
      <c r="AB55" s="36"/>
      <c r="AC55" s="36"/>
      <c r="AD55" s="36"/>
      <c r="AE55" s="36"/>
      <c r="AU55" s="19" t="s">
        <v>88</v>
      </c>
    </row>
    <row r="56" spans="2:12" s="9" customFormat="1" ht="24.95" customHeight="1">
      <c r="B56" s="142"/>
      <c r="C56" s="143"/>
      <c r="D56" s="144" t="s">
        <v>89</v>
      </c>
      <c r="E56" s="145"/>
      <c r="F56" s="145"/>
      <c r="G56" s="145"/>
      <c r="H56" s="145"/>
      <c r="I56" s="146"/>
      <c r="J56" s="147">
        <f>J114</f>
        <v>0</v>
      </c>
      <c r="K56" s="143"/>
      <c r="L56" s="148"/>
    </row>
    <row r="57" spans="2:12" s="10" customFormat="1" ht="19.9" customHeight="1">
      <c r="B57" s="149"/>
      <c r="C57" s="150"/>
      <c r="D57" s="151" t="s">
        <v>90</v>
      </c>
      <c r="E57" s="152"/>
      <c r="F57" s="152"/>
      <c r="G57" s="152"/>
      <c r="H57" s="152"/>
      <c r="I57" s="153"/>
      <c r="J57" s="154">
        <f>J115</f>
        <v>0</v>
      </c>
      <c r="K57" s="150"/>
      <c r="L57" s="155"/>
    </row>
    <row r="58" spans="2:12" s="10" customFormat="1" ht="19.9" customHeight="1">
      <c r="B58" s="149"/>
      <c r="C58" s="150"/>
      <c r="D58" s="151" t="s">
        <v>91</v>
      </c>
      <c r="E58" s="152"/>
      <c r="F58" s="152"/>
      <c r="G58" s="152"/>
      <c r="H58" s="152"/>
      <c r="I58" s="153"/>
      <c r="J58" s="154">
        <f>J124</f>
        <v>0</v>
      </c>
      <c r="K58" s="150"/>
      <c r="L58" s="155"/>
    </row>
    <row r="59" spans="2:12" s="10" customFormat="1" ht="19.9" customHeight="1">
      <c r="B59" s="149"/>
      <c r="C59" s="150"/>
      <c r="D59" s="151" t="s">
        <v>92</v>
      </c>
      <c r="E59" s="152"/>
      <c r="F59" s="152"/>
      <c r="G59" s="152"/>
      <c r="H59" s="152"/>
      <c r="I59" s="153"/>
      <c r="J59" s="154">
        <f>J146</f>
        <v>0</v>
      </c>
      <c r="K59" s="150"/>
      <c r="L59" s="155"/>
    </row>
    <row r="60" spans="2:12" s="10" customFormat="1" ht="19.9" customHeight="1">
      <c r="B60" s="149"/>
      <c r="C60" s="150"/>
      <c r="D60" s="151" t="s">
        <v>93</v>
      </c>
      <c r="E60" s="152"/>
      <c r="F60" s="152"/>
      <c r="G60" s="152"/>
      <c r="H60" s="152"/>
      <c r="I60" s="153"/>
      <c r="J60" s="154">
        <f>J160</f>
        <v>0</v>
      </c>
      <c r="K60" s="150"/>
      <c r="L60" s="155"/>
    </row>
    <row r="61" spans="2:12" s="10" customFormat="1" ht="19.9" customHeight="1">
      <c r="B61" s="149"/>
      <c r="C61" s="150"/>
      <c r="D61" s="151" t="s">
        <v>94</v>
      </c>
      <c r="E61" s="152"/>
      <c r="F61" s="152"/>
      <c r="G61" s="152"/>
      <c r="H61" s="152"/>
      <c r="I61" s="153"/>
      <c r="J61" s="154">
        <f>J183</f>
        <v>0</v>
      </c>
      <c r="K61" s="150"/>
      <c r="L61" s="155"/>
    </row>
    <row r="62" spans="2:12" s="10" customFormat="1" ht="19.9" customHeight="1">
      <c r="B62" s="149"/>
      <c r="C62" s="150"/>
      <c r="D62" s="151" t="s">
        <v>95</v>
      </c>
      <c r="E62" s="152"/>
      <c r="F62" s="152"/>
      <c r="G62" s="152"/>
      <c r="H62" s="152"/>
      <c r="I62" s="153"/>
      <c r="J62" s="154">
        <f>J187</f>
        <v>0</v>
      </c>
      <c r="K62" s="150"/>
      <c r="L62" s="155"/>
    </row>
    <row r="63" spans="2:12" s="10" customFormat="1" ht="19.9" customHeight="1">
      <c r="B63" s="149"/>
      <c r="C63" s="150"/>
      <c r="D63" s="151" t="s">
        <v>96</v>
      </c>
      <c r="E63" s="152"/>
      <c r="F63" s="152"/>
      <c r="G63" s="152"/>
      <c r="H63" s="152"/>
      <c r="I63" s="153"/>
      <c r="J63" s="154">
        <f>J283</f>
        <v>0</v>
      </c>
      <c r="K63" s="150"/>
      <c r="L63" s="155"/>
    </row>
    <row r="64" spans="2:12" s="10" customFormat="1" ht="19.9" customHeight="1">
      <c r="B64" s="149"/>
      <c r="C64" s="150"/>
      <c r="D64" s="151" t="s">
        <v>97</v>
      </c>
      <c r="E64" s="152"/>
      <c r="F64" s="152"/>
      <c r="G64" s="152"/>
      <c r="H64" s="152"/>
      <c r="I64" s="153"/>
      <c r="J64" s="154">
        <f>J433</f>
        <v>0</v>
      </c>
      <c r="K64" s="150"/>
      <c r="L64" s="155"/>
    </row>
    <row r="65" spans="2:12" s="10" customFormat="1" ht="19.9" customHeight="1">
      <c r="B65" s="149"/>
      <c r="C65" s="150"/>
      <c r="D65" s="151" t="s">
        <v>98</v>
      </c>
      <c r="E65" s="152"/>
      <c r="F65" s="152"/>
      <c r="G65" s="152"/>
      <c r="H65" s="152"/>
      <c r="I65" s="153"/>
      <c r="J65" s="154">
        <f>J446</f>
        <v>0</v>
      </c>
      <c r="K65" s="150"/>
      <c r="L65" s="155"/>
    </row>
    <row r="66" spans="2:12" s="9" customFormat="1" ht="24.95" customHeight="1">
      <c r="B66" s="142"/>
      <c r="C66" s="143"/>
      <c r="D66" s="144" t="s">
        <v>99</v>
      </c>
      <c r="E66" s="145"/>
      <c r="F66" s="145"/>
      <c r="G66" s="145"/>
      <c r="H66" s="145"/>
      <c r="I66" s="146"/>
      <c r="J66" s="147">
        <f>J449</f>
        <v>0</v>
      </c>
      <c r="K66" s="143"/>
      <c r="L66" s="148"/>
    </row>
    <row r="67" spans="2:12" s="10" customFormat="1" ht="19.9" customHeight="1">
      <c r="B67" s="149"/>
      <c r="C67" s="150"/>
      <c r="D67" s="151" t="s">
        <v>100</v>
      </c>
      <c r="E67" s="152"/>
      <c r="F67" s="152"/>
      <c r="G67" s="152"/>
      <c r="H67" s="152"/>
      <c r="I67" s="153"/>
      <c r="J67" s="154">
        <f>J450</f>
        <v>0</v>
      </c>
      <c r="K67" s="150"/>
      <c r="L67" s="155"/>
    </row>
    <row r="68" spans="2:12" s="10" customFormat="1" ht="19.9" customHeight="1">
      <c r="B68" s="149"/>
      <c r="C68" s="150"/>
      <c r="D68" s="151" t="s">
        <v>101</v>
      </c>
      <c r="E68" s="152"/>
      <c r="F68" s="152"/>
      <c r="G68" s="152"/>
      <c r="H68" s="152"/>
      <c r="I68" s="153"/>
      <c r="J68" s="154">
        <f>J479</f>
        <v>0</v>
      </c>
      <c r="K68" s="150"/>
      <c r="L68" s="155"/>
    </row>
    <row r="69" spans="2:12" s="10" customFormat="1" ht="19.9" customHeight="1">
      <c r="B69" s="149"/>
      <c r="C69" s="150"/>
      <c r="D69" s="151" t="s">
        <v>102</v>
      </c>
      <c r="E69" s="152"/>
      <c r="F69" s="152"/>
      <c r="G69" s="152"/>
      <c r="H69" s="152"/>
      <c r="I69" s="153"/>
      <c r="J69" s="154">
        <f>J500</f>
        <v>0</v>
      </c>
      <c r="K69" s="150"/>
      <c r="L69" s="155"/>
    </row>
    <row r="70" spans="2:12" s="10" customFormat="1" ht="19.9" customHeight="1">
      <c r="B70" s="149"/>
      <c r="C70" s="150"/>
      <c r="D70" s="151" t="s">
        <v>103</v>
      </c>
      <c r="E70" s="152"/>
      <c r="F70" s="152"/>
      <c r="G70" s="152"/>
      <c r="H70" s="152"/>
      <c r="I70" s="153"/>
      <c r="J70" s="154">
        <f>J515</f>
        <v>0</v>
      </c>
      <c r="K70" s="150"/>
      <c r="L70" s="155"/>
    </row>
    <row r="71" spans="2:12" s="10" customFormat="1" ht="19.9" customHeight="1">
      <c r="B71" s="149"/>
      <c r="C71" s="150"/>
      <c r="D71" s="151" t="s">
        <v>104</v>
      </c>
      <c r="E71" s="152"/>
      <c r="F71" s="152"/>
      <c r="G71" s="152"/>
      <c r="H71" s="152"/>
      <c r="I71" s="153"/>
      <c r="J71" s="154">
        <f>J522</f>
        <v>0</v>
      </c>
      <c r="K71" s="150"/>
      <c r="L71" s="155"/>
    </row>
    <row r="72" spans="2:12" s="10" customFormat="1" ht="19.9" customHeight="1">
      <c r="B72" s="149"/>
      <c r="C72" s="150"/>
      <c r="D72" s="151" t="s">
        <v>105</v>
      </c>
      <c r="E72" s="152"/>
      <c r="F72" s="152"/>
      <c r="G72" s="152"/>
      <c r="H72" s="152"/>
      <c r="I72" s="153"/>
      <c r="J72" s="154">
        <f>J531</f>
        <v>0</v>
      </c>
      <c r="K72" s="150"/>
      <c r="L72" s="155"/>
    </row>
    <row r="73" spans="2:12" s="10" customFormat="1" ht="19.9" customHeight="1">
      <c r="B73" s="149"/>
      <c r="C73" s="150"/>
      <c r="D73" s="151" t="s">
        <v>106</v>
      </c>
      <c r="E73" s="152"/>
      <c r="F73" s="152"/>
      <c r="G73" s="152"/>
      <c r="H73" s="152"/>
      <c r="I73" s="153"/>
      <c r="J73" s="154">
        <f>J545</f>
        <v>0</v>
      </c>
      <c r="K73" s="150"/>
      <c r="L73" s="155"/>
    </row>
    <row r="74" spans="2:12" s="10" customFormat="1" ht="19.9" customHeight="1">
      <c r="B74" s="149"/>
      <c r="C74" s="150"/>
      <c r="D74" s="151" t="s">
        <v>107</v>
      </c>
      <c r="E74" s="152"/>
      <c r="F74" s="152"/>
      <c r="G74" s="152"/>
      <c r="H74" s="152"/>
      <c r="I74" s="153"/>
      <c r="J74" s="154">
        <f>J553</f>
        <v>0</v>
      </c>
      <c r="K74" s="150"/>
      <c r="L74" s="155"/>
    </row>
    <row r="75" spans="2:12" s="10" customFormat="1" ht="14.85" customHeight="1">
      <c r="B75" s="149"/>
      <c r="C75" s="150"/>
      <c r="D75" s="151" t="s">
        <v>108</v>
      </c>
      <c r="E75" s="152"/>
      <c r="F75" s="152"/>
      <c r="G75" s="152"/>
      <c r="H75" s="152"/>
      <c r="I75" s="153"/>
      <c r="J75" s="154">
        <f>J554</f>
        <v>0</v>
      </c>
      <c r="K75" s="150"/>
      <c r="L75" s="155"/>
    </row>
    <row r="76" spans="2:12" s="10" customFormat="1" ht="21.75" customHeight="1">
      <c r="B76" s="149"/>
      <c r="C76" s="150"/>
      <c r="D76" s="151" t="s">
        <v>109</v>
      </c>
      <c r="E76" s="152"/>
      <c r="F76" s="152"/>
      <c r="G76" s="152"/>
      <c r="H76" s="152"/>
      <c r="I76" s="153"/>
      <c r="J76" s="154">
        <f>J555</f>
        <v>0</v>
      </c>
      <c r="K76" s="150"/>
      <c r="L76" s="155"/>
    </row>
    <row r="77" spans="2:12" s="10" customFormat="1" ht="21.75" customHeight="1">
      <c r="B77" s="149"/>
      <c r="C77" s="150"/>
      <c r="D77" s="151" t="s">
        <v>110</v>
      </c>
      <c r="E77" s="152"/>
      <c r="F77" s="152"/>
      <c r="G77" s="152"/>
      <c r="H77" s="152"/>
      <c r="I77" s="153"/>
      <c r="J77" s="154">
        <f>J559</f>
        <v>0</v>
      </c>
      <c r="K77" s="150"/>
      <c r="L77" s="155"/>
    </row>
    <row r="78" spans="2:12" s="10" customFormat="1" ht="14.85" customHeight="1">
      <c r="B78" s="149"/>
      <c r="C78" s="150"/>
      <c r="D78" s="151" t="s">
        <v>111</v>
      </c>
      <c r="E78" s="152"/>
      <c r="F78" s="152"/>
      <c r="G78" s="152"/>
      <c r="H78" s="152"/>
      <c r="I78" s="153"/>
      <c r="J78" s="154">
        <f>J564</f>
        <v>0</v>
      </c>
      <c r="K78" s="150"/>
      <c r="L78" s="155"/>
    </row>
    <row r="79" spans="2:12" s="10" customFormat="1" ht="14.85" customHeight="1">
      <c r="B79" s="149"/>
      <c r="C79" s="150"/>
      <c r="D79" s="151" t="s">
        <v>112</v>
      </c>
      <c r="E79" s="152"/>
      <c r="F79" s="152"/>
      <c r="G79" s="152"/>
      <c r="H79" s="152"/>
      <c r="I79" s="153"/>
      <c r="J79" s="154">
        <f>J570</f>
        <v>0</v>
      </c>
      <c r="K79" s="150"/>
      <c r="L79" s="155"/>
    </row>
    <row r="80" spans="2:12" s="10" customFormat="1" ht="14.85" customHeight="1">
      <c r="B80" s="149"/>
      <c r="C80" s="150"/>
      <c r="D80" s="151" t="s">
        <v>113</v>
      </c>
      <c r="E80" s="152"/>
      <c r="F80" s="152"/>
      <c r="G80" s="152"/>
      <c r="H80" s="152"/>
      <c r="I80" s="153"/>
      <c r="J80" s="154">
        <f>J578</f>
        <v>0</v>
      </c>
      <c r="K80" s="150"/>
      <c r="L80" s="155"/>
    </row>
    <row r="81" spans="2:12" s="10" customFormat="1" ht="14.85" customHeight="1">
      <c r="B81" s="149"/>
      <c r="C81" s="150"/>
      <c r="D81" s="151" t="s">
        <v>114</v>
      </c>
      <c r="E81" s="152"/>
      <c r="F81" s="152"/>
      <c r="G81" s="152"/>
      <c r="H81" s="152"/>
      <c r="I81" s="153"/>
      <c r="J81" s="154">
        <f>J585</f>
        <v>0</v>
      </c>
      <c r="K81" s="150"/>
      <c r="L81" s="155"/>
    </row>
    <row r="82" spans="2:12" s="10" customFormat="1" ht="14.85" customHeight="1">
      <c r="B82" s="149"/>
      <c r="C82" s="150"/>
      <c r="D82" s="151" t="s">
        <v>115</v>
      </c>
      <c r="E82" s="152"/>
      <c r="F82" s="152"/>
      <c r="G82" s="152"/>
      <c r="H82" s="152"/>
      <c r="I82" s="153"/>
      <c r="J82" s="154">
        <f>J601</f>
        <v>0</v>
      </c>
      <c r="K82" s="150"/>
      <c r="L82" s="155"/>
    </row>
    <row r="83" spans="2:12" s="10" customFormat="1" ht="19.9" customHeight="1">
      <c r="B83" s="149"/>
      <c r="C83" s="150"/>
      <c r="D83" s="151" t="s">
        <v>116</v>
      </c>
      <c r="E83" s="152"/>
      <c r="F83" s="152"/>
      <c r="G83" s="152"/>
      <c r="H83" s="152"/>
      <c r="I83" s="153"/>
      <c r="J83" s="154">
        <f>J613</f>
        <v>0</v>
      </c>
      <c r="K83" s="150"/>
      <c r="L83" s="155"/>
    </row>
    <row r="84" spans="2:12" s="10" customFormat="1" ht="19.9" customHeight="1">
      <c r="B84" s="149"/>
      <c r="C84" s="150"/>
      <c r="D84" s="151" t="s">
        <v>117</v>
      </c>
      <c r="E84" s="152"/>
      <c r="F84" s="152"/>
      <c r="G84" s="152"/>
      <c r="H84" s="152"/>
      <c r="I84" s="153"/>
      <c r="J84" s="154">
        <f>J669</f>
        <v>0</v>
      </c>
      <c r="K84" s="150"/>
      <c r="L84" s="155"/>
    </row>
    <row r="85" spans="2:12" s="10" customFormat="1" ht="19.9" customHeight="1">
      <c r="B85" s="149"/>
      <c r="C85" s="150"/>
      <c r="D85" s="151" t="s">
        <v>118</v>
      </c>
      <c r="E85" s="152"/>
      <c r="F85" s="152"/>
      <c r="G85" s="152"/>
      <c r="H85" s="152"/>
      <c r="I85" s="153"/>
      <c r="J85" s="154">
        <f>J716</f>
        <v>0</v>
      </c>
      <c r="K85" s="150"/>
      <c r="L85" s="155"/>
    </row>
    <row r="86" spans="2:12" s="10" customFormat="1" ht="19.9" customHeight="1">
      <c r="B86" s="149"/>
      <c r="C86" s="150"/>
      <c r="D86" s="151" t="s">
        <v>119</v>
      </c>
      <c r="E86" s="152"/>
      <c r="F86" s="152"/>
      <c r="G86" s="152"/>
      <c r="H86" s="152"/>
      <c r="I86" s="153"/>
      <c r="J86" s="154">
        <f>J746</f>
        <v>0</v>
      </c>
      <c r="K86" s="150"/>
      <c r="L86" s="155"/>
    </row>
    <row r="87" spans="2:12" s="10" customFormat="1" ht="19.9" customHeight="1">
      <c r="B87" s="149"/>
      <c r="C87" s="150"/>
      <c r="D87" s="151" t="s">
        <v>120</v>
      </c>
      <c r="E87" s="152"/>
      <c r="F87" s="152"/>
      <c r="G87" s="152"/>
      <c r="H87" s="152"/>
      <c r="I87" s="153"/>
      <c r="J87" s="154">
        <f>J768</f>
        <v>0</v>
      </c>
      <c r="K87" s="150"/>
      <c r="L87" s="155"/>
    </row>
    <row r="88" spans="2:12" s="10" customFormat="1" ht="19.9" customHeight="1">
      <c r="B88" s="149"/>
      <c r="C88" s="150"/>
      <c r="D88" s="151" t="s">
        <v>121</v>
      </c>
      <c r="E88" s="152"/>
      <c r="F88" s="152"/>
      <c r="G88" s="152"/>
      <c r="H88" s="152"/>
      <c r="I88" s="153"/>
      <c r="J88" s="154">
        <f>J891</f>
        <v>0</v>
      </c>
      <c r="K88" s="150"/>
      <c r="L88" s="155"/>
    </row>
    <row r="89" spans="2:12" s="10" customFormat="1" ht="19.9" customHeight="1">
      <c r="B89" s="149"/>
      <c r="C89" s="150"/>
      <c r="D89" s="151" t="s">
        <v>122</v>
      </c>
      <c r="E89" s="152"/>
      <c r="F89" s="152"/>
      <c r="G89" s="152"/>
      <c r="H89" s="152"/>
      <c r="I89" s="153"/>
      <c r="J89" s="154">
        <f>J947</f>
        <v>0</v>
      </c>
      <c r="K89" s="150"/>
      <c r="L89" s="155"/>
    </row>
    <row r="90" spans="2:12" s="10" customFormat="1" ht="19.9" customHeight="1">
      <c r="B90" s="149"/>
      <c r="C90" s="150"/>
      <c r="D90" s="151" t="s">
        <v>123</v>
      </c>
      <c r="E90" s="152"/>
      <c r="F90" s="152"/>
      <c r="G90" s="152"/>
      <c r="H90" s="152"/>
      <c r="I90" s="153"/>
      <c r="J90" s="154">
        <f>J967</f>
        <v>0</v>
      </c>
      <c r="K90" s="150"/>
      <c r="L90" s="155"/>
    </row>
    <row r="91" spans="2:12" s="9" customFormat="1" ht="24.95" customHeight="1">
      <c r="B91" s="142"/>
      <c r="C91" s="143"/>
      <c r="D91" s="144" t="s">
        <v>124</v>
      </c>
      <c r="E91" s="145"/>
      <c r="F91" s="145"/>
      <c r="G91" s="145"/>
      <c r="H91" s="145"/>
      <c r="I91" s="146"/>
      <c r="J91" s="147">
        <f>J1020</f>
        <v>0</v>
      </c>
      <c r="K91" s="143"/>
      <c r="L91" s="148"/>
    </row>
    <row r="92" spans="2:12" s="10" customFormat="1" ht="19.9" customHeight="1">
      <c r="B92" s="149"/>
      <c r="C92" s="150"/>
      <c r="D92" s="151" t="s">
        <v>125</v>
      </c>
      <c r="E92" s="152"/>
      <c r="F92" s="152"/>
      <c r="G92" s="152"/>
      <c r="H92" s="152"/>
      <c r="I92" s="153"/>
      <c r="J92" s="154">
        <f>J1021</f>
        <v>0</v>
      </c>
      <c r="K92" s="150"/>
      <c r="L92" s="155"/>
    </row>
    <row r="93" spans="2:12" s="10" customFormat="1" ht="19.9" customHeight="1">
      <c r="B93" s="149"/>
      <c r="C93" s="150"/>
      <c r="D93" s="151" t="s">
        <v>126</v>
      </c>
      <c r="E93" s="152"/>
      <c r="F93" s="152"/>
      <c r="G93" s="152"/>
      <c r="H93" s="152"/>
      <c r="I93" s="153"/>
      <c r="J93" s="154">
        <f>J1032</f>
        <v>0</v>
      </c>
      <c r="K93" s="150"/>
      <c r="L93" s="155"/>
    </row>
    <row r="94" spans="2:12" s="10" customFormat="1" ht="19.9" customHeight="1">
      <c r="B94" s="149"/>
      <c r="C94" s="150"/>
      <c r="D94" s="151" t="s">
        <v>127</v>
      </c>
      <c r="E94" s="152"/>
      <c r="F94" s="152"/>
      <c r="G94" s="152"/>
      <c r="H94" s="152"/>
      <c r="I94" s="153"/>
      <c r="J94" s="154">
        <f>J1045</f>
        <v>0</v>
      </c>
      <c r="K94" s="150"/>
      <c r="L94" s="155"/>
    </row>
    <row r="95" spans="2:12" s="10" customFormat="1" ht="19.9" customHeight="1">
      <c r="B95" s="149"/>
      <c r="C95" s="150"/>
      <c r="D95" s="151" t="s">
        <v>128</v>
      </c>
      <c r="E95" s="152"/>
      <c r="F95" s="152"/>
      <c r="G95" s="152"/>
      <c r="H95" s="152"/>
      <c r="I95" s="153"/>
      <c r="J95" s="154">
        <f>J1048</f>
        <v>0</v>
      </c>
      <c r="K95" s="150"/>
      <c r="L95" s="155"/>
    </row>
    <row r="96" spans="1:31" s="2" customFormat="1" ht="21.75" customHeight="1">
      <c r="A96" s="36"/>
      <c r="B96" s="37"/>
      <c r="C96" s="38"/>
      <c r="D96" s="38"/>
      <c r="E96" s="38"/>
      <c r="F96" s="38"/>
      <c r="G96" s="38"/>
      <c r="H96" s="38"/>
      <c r="I96" s="105"/>
      <c r="J96" s="38"/>
      <c r="K96" s="38"/>
      <c r="L96" s="106"/>
      <c r="S96" s="36"/>
      <c r="T96" s="36"/>
      <c r="U96" s="36"/>
      <c r="V96" s="36"/>
      <c r="W96" s="36"/>
      <c r="X96" s="36"/>
      <c r="Y96" s="36"/>
      <c r="Z96" s="36"/>
      <c r="AA96" s="36"/>
      <c r="AB96" s="36"/>
      <c r="AC96" s="36"/>
      <c r="AD96" s="36"/>
      <c r="AE96" s="36"/>
    </row>
    <row r="97" spans="1:31" s="2" customFormat="1" ht="6.95" customHeight="1">
      <c r="A97" s="36"/>
      <c r="B97" s="49"/>
      <c r="C97" s="50"/>
      <c r="D97" s="50"/>
      <c r="E97" s="50"/>
      <c r="F97" s="50"/>
      <c r="G97" s="50"/>
      <c r="H97" s="50"/>
      <c r="I97" s="133"/>
      <c r="J97" s="50"/>
      <c r="K97" s="50"/>
      <c r="L97" s="106"/>
      <c r="S97" s="36"/>
      <c r="T97" s="36"/>
      <c r="U97" s="36"/>
      <c r="V97" s="36"/>
      <c r="W97" s="36"/>
      <c r="X97" s="36"/>
      <c r="Y97" s="36"/>
      <c r="Z97" s="36"/>
      <c r="AA97" s="36"/>
      <c r="AB97" s="36"/>
      <c r="AC97" s="36"/>
      <c r="AD97" s="36"/>
      <c r="AE97" s="36"/>
    </row>
    <row r="101" spans="1:31" s="2" customFormat="1" ht="6.95" customHeight="1">
      <c r="A101" s="36"/>
      <c r="B101" s="51"/>
      <c r="C101" s="52"/>
      <c r="D101" s="52"/>
      <c r="E101" s="52"/>
      <c r="F101" s="52"/>
      <c r="G101" s="52"/>
      <c r="H101" s="52"/>
      <c r="I101" s="136"/>
      <c r="J101" s="52"/>
      <c r="K101" s="52"/>
      <c r="L101" s="106"/>
      <c r="S101" s="36"/>
      <c r="T101" s="36"/>
      <c r="U101" s="36"/>
      <c r="V101" s="36"/>
      <c r="W101" s="36"/>
      <c r="X101" s="36"/>
      <c r="Y101" s="36"/>
      <c r="Z101" s="36"/>
      <c r="AA101" s="36"/>
      <c r="AB101" s="36"/>
      <c r="AC101" s="36"/>
      <c r="AD101" s="36"/>
      <c r="AE101" s="36"/>
    </row>
    <row r="102" spans="1:31" s="2" customFormat="1" ht="24.95" customHeight="1">
      <c r="A102" s="36"/>
      <c r="B102" s="37"/>
      <c r="C102" s="25" t="s">
        <v>129</v>
      </c>
      <c r="D102" s="38"/>
      <c r="E102" s="38"/>
      <c r="F102" s="38"/>
      <c r="G102" s="38"/>
      <c r="H102" s="38"/>
      <c r="I102" s="105"/>
      <c r="J102" s="38"/>
      <c r="K102" s="38"/>
      <c r="L102" s="106"/>
      <c r="S102" s="36"/>
      <c r="T102" s="36"/>
      <c r="U102" s="36"/>
      <c r="V102" s="36"/>
      <c r="W102" s="36"/>
      <c r="X102" s="36"/>
      <c r="Y102" s="36"/>
      <c r="Z102" s="36"/>
      <c r="AA102" s="36"/>
      <c r="AB102" s="36"/>
      <c r="AC102" s="36"/>
      <c r="AD102" s="36"/>
      <c r="AE102" s="36"/>
    </row>
    <row r="103" spans="1:31" s="2" customFormat="1" ht="6.95" customHeight="1">
      <c r="A103" s="36"/>
      <c r="B103" s="37"/>
      <c r="C103" s="38"/>
      <c r="D103" s="38"/>
      <c r="E103" s="38"/>
      <c r="F103" s="38"/>
      <c r="G103" s="38"/>
      <c r="H103" s="38"/>
      <c r="I103" s="105"/>
      <c r="J103" s="38"/>
      <c r="K103" s="38"/>
      <c r="L103" s="106"/>
      <c r="S103" s="36"/>
      <c r="T103" s="36"/>
      <c r="U103" s="36"/>
      <c r="V103" s="36"/>
      <c r="W103" s="36"/>
      <c r="X103" s="36"/>
      <c r="Y103" s="36"/>
      <c r="Z103" s="36"/>
      <c r="AA103" s="36"/>
      <c r="AB103" s="36"/>
      <c r="AC103" s="36"/>
      <c r="AD103" s="36"/>
      <c r="AE103" s="36"/>
    </row>
    <row r="104" spans="1:31" s="2" customFormat="1" ht="12" customHeight="1">
      <c r="A104" s="36"/>
      <c r="B104" s="37"/>
      <c r="C104" s="31" t="s">
        <v>16</v>
      </c>
      <c r="D104" s="38"/>
      <c r="E104" s="38"/>
      <c r="F104" s="38"/>
      <c r="G104" s="38"/>
      <c r="H104" s="38"/>
      <c r="I104" s="105"/>
      <c r="J104" s="38"/>
      <c r="K104" s="38"/>
      <c r="L104" s="106"/>
      <c r="S104" s="36"/>
      <c r="T104" s="36"/>
      <c r="U104" s="36"/>
      <c r="V104" s="36"/>
      <c r="W104" s="36"/>
      <c r="X104" s="36"/>
      <c r="Y104" s="36"/>
      <c r="Z104" s="36"/>
      <c r="AA104" s="36"/>
      <c r="AB104" s="36"/>
      <c r="AC104" s="36"/>
      <c r="AD104" s="36"/>
      <c r="AE104" s="36"/>
    </row>
    <row r="105" spans="1:31" s="2" customFormat="1" ht="16.5" customHeight="1">
      <c r="A105" s="36"/>
      <c r="B105" s="37"/>
      <c r="C105" s="38"/>
      <c r="D105" s="38"/>
      <c r="E105" s="378" t="str">
        <f>E7</f>
        <v>Realizace úspor energie - SŠ obchodu, řemesel a služeb Žamberk, budova dílen</v>
      </c>
      <c r="F105" s="410"/>
      <c r="G105" s="410"/>
      <c r="H105" s="410"/>
      <c r="I105" s="105"/>
      <c r="J105" s="38"/>
      <c r="K105" s="38"/>
      <c r="L105" s="106"/>
      <c r="S105" s="36"/>
      <c r="T105" s="36"/>
      <c r="U105" s="36"/>
      <c r="V105" s="36"/>
      <c r="W105" s="36"/>
      <c r="X105" s="36"/>
      <c r="Y105" s="36"/>
      <c r="Z105" s="36"/>
      <c r="AA105" s="36"/>
      <c r="AB105" s="36"/>
      <c r="AC105" s="36"/>
      <c r="AD105" s="36"/>
      <c r="AE105" s="36"/>
    </row>
    <row r="106" spans="1:31" s="2" customFormat="1" ht="6.95" customHeight="1">
      <c r="A106" s="36"/>
      <c r="B106" s="37"/>
      <c r="C106" s="38"/>
      <c r="D106" s="38"/>
      <c r="E106" s="38"/>
      <c r="F106" s="38"/>
      <c r="G106" s="38"/>
      <c r="H106" s="38"/>
      <c r="I106" s="105"/>
      <c r="J106" s="38"/>
      <c r="K106" s="38"/>
      <c r="L106" s="106"/>
      <c r="S106" s="36"/>
      <c r="T106" s="36"/>
      <c r="U106" s="36"/>
      <c r="V106" s="36"/>
      <c r="W106" s="36"/>
      <c r="X106" s="36"/>
      <c r="Y106" s="36"/>
      <c r="Z106" s="36"/>
      <c r="AA106" s="36"/>
      <c r="AB106" s="36"/>
      <c r="AC106" s="36"/>
      <c r="AD106" s="36"/>
      <c r="AE106" s="36"/>
    </row>
    <row r="107" spans="1:31" s="2" customFormat="1" ht="12" customHeight="1">
      <c r="A107" s="36"/>
      <c r="B107" s="37"/>
      <c r="C107" s="31" t="s">
        <v>21</v>
      </c>
      <c r="D107" s="38"/>
      <c r="E107" s="38"/>
      <c r="F107" s="29" t="str">
        <f>F10</f>
        <v>Žamberk</v>
      </c>
      <c r="G107" s="38"/>
      <c r="H107" s="38"/>
      <c r="I107" s="108" t="s">
        <v>23</v>
      </c>
      <c r="J107" s="61" t="str">
        <f>IF(J10="","",J10)</f>
        <v>20. 12. 2018</v>
      </c>
      <c r="K107" s="38"/>
      <c r="L107" s="106"/>
      <c r="S107" s="36"/>
      <c r="T107" s="36"/>
      <c r="U107" s="36"/>
      <c r="V107" s="36"/>
      <c r="W107" s="36"/>
      <c r="X107" s="36"/>
      <c r="Y107" s="36"/>
      <c r="Z107" s="36"/>
      <c r="AA107" s="36"/>
      <c r="AB107" s="36"/>
      <c r="AC107" s="36"/>
      <c r="AD107" s="36"/>
      <c r="AE107" s="36"/>
    </row>
    <row r="108" spans="1:31" s="2" customFormat="1" ht="6.95" customHeight="1">
      <c r="A108" s="36"/>
      <c r="B108" s="37"/>
      <c r="C108" s="38"/>
      <c r="D108" s="38"/>
      <c r="E108" s="38"/>
      <c r="F108" s="38"/>
      <c r="G108" s="38"/>
      <c r="H108" s="38"/>
      <c r="I108" s="105"/>
      <c r="J108" s="38"/>
      <c r="K108" s="38"/>
      <c r="L108" s="106"/>
      <c r="S108" s="36"/>
      <c r="T108" s="36"/>
      <c r="U108" s="36"/>
      <c r="V108" s="36"/>
      <c r="W108" s="36"/>
      <c r="X108" s="36"/>
      <c r="Y108" s="36"/>
      <c r="Z108" s="36"/>
      <c r="AA108" s="36"/>
      <c r="AB108" s="36"/>
      <c r="AC108" s="36"/>
      <c r="AD108" s="36"/>
      <c r="AE108" s="36"/>
    </row>
    <row r="109" spans="1:31" s="2" customFormat="1" ht="15.2" customHeight="1">
      <c r="A109" s="36"/>
      <c r="B109" s="37"/>
      <c r="C109" s="31" t="s">
        <v>25</v>
      </c>
      <c r="D109" s="38"/>
      <c r="E109" s="38"/>
      <c r="F109" s="29" t="str">
        <f>E13</f>
        <v>Pardubický kraj</v>
      </c>
      <c r="G109" s="38"/>
      <c r="H109" s="38"/>
      <c r="I109" s="108" t="s">
        <v>33</v>
      </c>
      <c r="J109" s="34" t="str">
        <f>E19</f>
        <v>SVIŽN s.r.o.</v>
      </c>
      <c r="K109" s="38"/>
      <c r="L109" s="106"/>
      <c r="S109" s="36"/>
      <c r="T109" s="36"/>
      <c r="U109" s="36"/>
      <c r="V109" s="36"/>
      <c r="W109" s="36"/>
      <c r="X109" s="36"/>
      <c r="Y109" s="36"/>
      <c r="Z109" s="36"/>
      <c r="AA109" s="36"/>
      <c r="AB109" s="36"/>
      <c r="AC109" s="36"/>
      <c r="AD109" s="36"/>
      <c r="AE109" s="36"/>
    </row>
    <row r="110" spans="1:31" s="2" customFormat="1" ht="27.95" customHeight="1">
      <c r="A110" s="36"/>
      <c r="B110" s="37"/>
      <c r="C110" s="31" t="s">
        <v>31</v>
      </c>
      <c r="D110" s="38"/>
      <c r="E110" s="38"/>
      <c r="F110" s="29" t="str">
        <f>IF(E16="","",E16)</f>
        <v>Vyplň údaj</v>
      </c>
      <c r="G110" s="38"/>
      <c r="H110" s="38"/>
      <c r="I110" s="108" t="s">
        <v>38</v>
      </c>
      <c r="J110" s="34" t="str">
        <f>E22</f>
        <v>Viktor Vegricht, Ing. Tomáš Alexi</v>
      </c>
      <c r="K110" s="38"/>
      <c r="L110" s="106"/>
      <c r="S110" s="36"/>
      <c r="T110" s="36"/>
      <c r="U110" s="36"/>
      <c r="V110" s="36"/>
      <c r="W110" s="36"/>
      <c r="X110" s="36"/>
      <c r="Y110" s="36"/>
      <c r="Z110" s="36"/>
      <c r="AA110" s="36"/>
      <c r="AB110" s="36"/>
      <c r="AC110" s="36"/>
      <c r="AD110" s="36"/>
      <c r="AE110" s="36"/>
    </row>
    <row r="111" spans="1:31" s="2" customFormat="1" ht="10.35" customHeight="1">
      <c r="A111" s="36"/>
      <c r="B111" s="37"/>
      <c r="C111" s="38"/>
      <c r="D111" s="38"/>
      <c r="E111" s="38"/>
      <c r="F111" s="38"/>
      <c r="G111" s="38"/>
      <c r="H111" s="38"/>
      <c r="I111" s="105"/>
      <c r="J111" s="38"/>
      <c r="K111" s="38"/>
      <c r="L111" s="106"/>
      <c r="S111" s="36"/>
      <c r="T111" s="36"/>
      <c r="U111" s="36"/>
      <c r="V111" s="36"/>
      <c r="W111" s="36"/>
      <c r="X111" s="36"/>
      <c r="Y111" s="36"/>
      <c r="Z111" s="36"/>
      <c r="AA111" s="36"/>
      <c r="AB111" s="36"/>
      <c r="AC111" s="36"/>
      <c r="AD111" s="36"/>
      <c r="AE111" s="36"/>
    </row>
    <row r="112" spans="1:31" s="11" customFormat="1" ht="29.25" customHeight="1">
      <c r="A112" s="156"/>
      <c r="B112" s="157"/>
      <c r="C112" s="158" t="s">
        <v>130</v>
      </c>
      <c r="D112" s="159" t="s">
        <v>61</v>
      </c>
      <c r="E112" s="159" t="s">
        <v>57</v>
      </c>
      <c r="F112" s="159" t="s">
        <v>58</v>
      </c>
      <c r="G112" s="159" t="s">
        <v>131</v>
      </c>
      <c r="H112" s="159" t="s">
        <v>132</v>
      </c>
      <c r="I112" s="160" t="s">
        <v>133</v>
      </c>
      <c r="J112" s="159" t="s">
        <v>87</v>
      </c>
      <c r="K112" s="161" t="s">
        <v>134</v>
      </c>
      <c r="L112" s="162"/>
      <c r="M112" s="70" t="s">
        <v>19</v>
      </c>
      <c r="N112" s="71" t="s">
        <v>46</v>
      </c>
      <c r="O112" s="71" t="s">
        <v>135</v>
      </c>
      <c r="P112" s="71" t="s">
        <v>136</v>
      </c>
      <c r="Q112" s="71" t="s">
        <v>137</v>
      </c>
      <c r="R112" s="71" t="s">
        <v>138</v>
      </c>
      <c r="S112" s="71" t="s">
        <v>139</v>
      </c>
      <c r="T112" s="72" t="s">
        <v>140</v>
      </c>
      <c r="U112" s="156"/>
      <c r="V112" s="156"/>
      <c r="W112" s="156"/>
      <c r="X112" s="156"/>
      <c r="Y112" s="156"/>
      <c r="Z112" s="156"/>
      <c r="AA112" s="156"/>
      <c r="AB112" s="156"/>
      <c r="AC112" s="156"/>
      <c r="AD112" s="156"/>
      <c r="AE112" s="156"/>
    </row>
    <row r="113" spans="1:63" s="2" customFormat="1" ht="22.9" customHeight="1">
      <c r="A113" s="36"/>
      <c r="B113" s="37"/>
      <c r="C113" s="77" t="s">
        <v>141</v>
      </c>
      <c r="D113" s="38"/>
      <c r="E113" s="38"/>
      <c r="F113" s="38"/>
      <c r="G113" s="38"/>
      <c r="H113" s="38"/>
      <c r="I113" s="105"/>
      <c r="J113" s="163">
        <f>BK113</f>
        <v>0</v>
      </c>
      <c r="K113" s="38"/>
      <c r="L113" s="41"/>
      <c r="M113" s="73"/>
      <c r="N113" s="164"/>
      <c r="O113" s="74"/>
      <c r="P113" s="165">
        <f>P114+P449+P1020</f>
        <v>0</v>
      </c>
      <c r="Q113" s="74"/>
      <c r="R113" s="165">
        <f>R114+R449+R1020</f>
        <v>283.17562193</v>
      </c>
      <c r="S113" s="74"/>
      <c r="T113" s="166">
        <f>T114+T449+T1020</f>
        <v>70.00428699999999</v>
      </c>
      <c r="U113" s="36"/>
      <c r="V113" s="36"/>
      <c r="W113" s="36"/>
      <c r="X113" s="36"/>
      <c r="Y113" s="36"/>
      <c r="Z113" s="36"/>
      <c r="AA113" s="36"/>
      <c r="AB113" s="36"/>
      <c r="AC113" s="36"/>
      <c r="AD113" s="36"/>
      <c r="AE113" s="36"/>
      <c r="AT113" s="19" t="s">
        <v>75</v>
      </c>
      <c r="AU113" s="19" t="s">
        <v>88</v>
      </c>
      <c r="BK113" s="167">
        <f>BK114+BK449+BK1020</f>
        <v>0</v>
      </c>
    </row>
    <row r="114" spans="2:63" s="12" customFormat="1" ht="25.9" customHeight="1">
      <c r="B114" s="168"/>
      <c r="C114" s="169"/>
      <c r="D114" s="170" t="s">
        <v>75</v>
      </c>
      <c r="E114" s="171" t="s">
        <v>142</v>
      </c>
      <c r="F114" s="171" t="s">
        <v>143</v>
      </c>
      <c r="G114" s="169"/>
      <c r="H114" s="169"/>
      <c r="I114" s="172"/>
      <c r="J114" s="173">
        <f>BK114</f>
        <v>0</v>
      </c>
      <c r="K114" s="169"/>
      <c r="L114" s="174"/>
      <c r="M114" s="175"/>
      <c r="N114" s="176"/>
      <c r="O114" s="176"/>
      <c r="P114" s="177">
        <f>P115+P124+P146+P160+P183+P187+P283+P433+P446</f>
        <v>0</v>
      </c>
      <c r="Q114" s="176"/>
      <c r="R114" s="177">
        <f>R115+R124+R146+R160+R183+R187+R283+R433+R446</f>
        <v>181.86071212</v>
      </c>
      <c r="S114" s="176"/>
      <c r="T114" s="178">
        <f>T115+T124+T146+T160+T183+T187+T283+T433+T446</f>
        <v>50.12864699999999</v>
      </c>
      <c r="AR114" s="179" t="s">
        <v>81</v>
      </c>
      <c r="AT114" s="180" t="s">
        <v>75</v>
      </c>
      <c r="AU114" s="180" t="s">
        <v>76</v>
      </c>
      <c r="AY114" s="179" t="s">
        <v>144</v>
      </c>
      <c r="BK114" s="181">
        <f>BK115+BK124+BK146+BK160+BK183+BK187+BK283+BK433+BK446</f>
        <v>0</v>
      </c>
    </row>
    <row r="115" spans="2:63" s="12" customFormat="1" ht="22.9" customHeight="1">
      <c r="B115" s="168"/>
      <c r="C115" s="169"/>
      <c r="D115" s="170" t="s">
        <v>75</v>
      </c>
      <c r="E115" s="182" t="s">
        <v>81</v>
      </c>
      <c r="F115" s="182" t="s">
        <v>145</v>
      </c>
      <c r="G115" s="169"/>
      <c r="H115" s="169"/>
      <c r="I115" s="172"/>
      <c r="J115" s="183">
        <f>BK115</f>
        <v>0</v>
      </c>
      <c r="K115" s="169"/>
      <c r="L115" s="174"/>
      <c r="M115" s="175"/>
      <c r="N115" s="176"/>
      <c r="O115" s="176"/>
      <c r="P115" s="177">
        <f>SUM(P116:P123)</f>
        <v>0</v>
      </c>
      <c r="Q115" s="176"/>
      <c r="R115" s="177">
        <f>SUM(R116:R123)</f>
        <v>0</v>
      </c>
      <c r="S115" s="176"/>
      <c r="T115" s="178">
        <f>SUM(T116:T123)</f>
        <v>0</v>
      </c>
      <c r="AR115" s="179" t="s">
        <v>81</v>
      </c>
      <c r="AT115" s="180" t="s">
        <v>75</v>
      </c>
      <c r="AU115" s="180" t="s">
        <v>81</v>
      </c>
      <c r="AY115" s="179" t="s">
        <v>144</v>
      </c>
      <c r="BK115" s="181">
        <f>SUM(BK116:BK123)</f>
        <v>0</v>
      </c>
    </row>
    <row r="116" spans="1:65" s="2" customFormat="1" ht="24" customHeight="1">
      <c r="A116" s="36"/>
      <c r="B116" s="37"/>
      <c r="C116" s="184" t="s">
        <v>81</v>
      </c>
      <c r="D116" s="184" t="s">
        <v>146</v>
      </c>
      <c r="E116" s="185" t="s">
        <v>147</v>
      </c>
      <c r="F116" s="186" t="s">
        <v>148</v>
      </c>
      <c r="G116" s="187" t="s">
        <v>149</v>
      </c>
      <c r="H116" s="188">
        <v>81.19</v>
      </c>
      <c r="I116" s="189"/>
      <c r="J116" s="190">
        <f>ROUND(I116*H116,2)</f>
        <v>0</v>
      </c>
      <c r="K116" s="186" t="s">
        <v>150</v>
      </c>
      <c r="L116" s="41"/>
      <c r="M116" s="191" t="s">
        <v>19</v>
      </c>
      <c r="N116" s="192" t="s">
        <v>47</v>
      </c>
      <c r="O116" s="66"/>
      <c r="P116" s="193">
        <f>O116*H116</f>
        <v>0</v>
      </c>
      <c r="Q116" s="193">
        <v>0</v>
      </c>
      <c r="R116" s="193">
        <f>Q116*H116</f>
        <v>0</v>
      </c>
      <c r="S116" s="193">
        <v>0</v>
      </c>
      <c r="T116" s="194">
        <f>S116*H116</f>
        <v>0</v>
      </c>
      <c r="U116" s="36"/>
      <c r="V116" s="36"/>
      <c r="W116" s="36"/>
      <c r="X116" s="36"/>
      <c r="Y116" s="36"/>
      <c r="Z116" s="36"/>
      <c r="AA116" s="36"/>
      <c r="AB116" s="36"/>
      <c r="AC116" s="36"/>
      <c r="AD116" s="36"/>
      <c r="AE116" s="36"/>
      <c r="AR116" s="195" t="s">
        <v>151</v>
      </c>
      <c r="AT116" s="195" t="s">
        <v>146</v>
      </c>
      <c r="AU116" s="195" t="s">
        <v>83</v>
      </c>
      <c r="AY116" s="19" t="s">
        <v>144</v>
      </c>
      <c r="BE116" s="196">
        <f>IF(N116="základní",J116,0)</f>
        <v>0</v>
      </c>
      <c r="BF116" s="196">
        <f>IF(N116="snížená",J116,0)</f>
        <v>0</v>
      </c>
      <c r="BG116" s="196">
        <f>IF(N116="zákl. přenesená",J116,0)</f>
        <v>0</v>
      </c>
      <c r="BH116" s="196">
        <f>IF(N116="sníž. přenesená",J116,0)</f>
        <v>0</v>
      </c>
      <c r="BI116" s="196">
        <f>IF(N116="nulová",J116,0)</f>
        <v>0</v>
      </c>
      <c r="BJ116" s="19" t="s">
        <v>81</v>
      </c>
      <c r="BK116" s="196">
        <f>ROUND(I116*H116,2)</f>
        <v>0</v>
      </c>
      <c r="BL116" s="19" t="s">
        <v>151</v>
      </c>
      <c r="BM116" s="195" t="s">
        <v>152</v>
      </c>
    </row>
    <row r="117" spans="1:47" s="2" customFormat="1" ht="48.75">
      <c r="A117" s="36"/>
      <c r="B117" s="37"/>
      <c r="C117" s="38"/>
      <c r="D117" s="197" t="s">
        <v>153</v>
      </c>
      <c r="E117" s="38"/>
      <c r="F117" s="198" t="s">
        <v>154</v>
      </c>
      <c r="G117" s="38"/>
      <c r="H117" s="38"/>
      <c r="I117" s="105"/>
      <c r="J117" s="38"/>
      <c r="K117" s="38"/>
      <c r="L117" s="41"/>
      <c r="M117" s="199"/>
      <c r="N117" s="200"/>
      <c r="O117" s="66"/>
      <c r="P117" s="66"/>
      <c r="Q117" s="66"/>
      <c r="R117" s="66"/>
      <c r="S117" s="66"/>
      <c r="T117" s="67"/>
      <c r="U117" s="36"/>
      <c r="V117" s="36"/>
      <c r="W117" s="36"/>
      <c r="X117" s="36"/>
      <c r="Y117" s="36"/>
      <c r="Z117" s="36"/>
      <c r="AA117" s="36"/>
      <c r="AB117" s="36"/>
      <c r="AC117" s="36"/>
      <c r="AD117" s="36"/>
      <c r="AE117" s="36"/>
      <c r="AT117" s="19" t="s">
        <v>153</v>
      </c>
      <c r="AU117" s="19" t="s">
        <v>83</v>
      </c>
    </row>
    <row r="118" spans="1:65" s="2" customFormat="1" ht="24" customHeight="1">
      <c r="A118" s="36"/>
      <c r="B118" s="37"/>
      <c r="C118" s="184" t="s">
        <v>83</v>
      </c>
      <c r="D118" s="184" t="s">
        <v>146</v>
      </c>
      <c r="E118" s="185" t="s">
        <v>155</v>
      </c>
      <c r="F118" s="186" t="s">
        <v>156</v>
      </c>
      <c r="G118" s="187" t="s">
        <v>149</v>
      </c>
      <c r="H118" s="188">
        <v>74.118</v>
      </c>
      <c r="I118" s="189"/>
      <c r="J118" s="190">
        <f>ROUND(I118*H118,2)</f>
        <v>0</v>
      </c>
      <c r="K118" s="186" t="s">
        <v>150</v>
      </c>
      <c r="L118" s="41"/>
      <c r="M118" s="191" t="s">
        <v>19</v>
      </c>
      <c r="N118" s="192" t="s">
        <v>47</v>
      </c>
      <c r="O118" s="66"/>
      <c r="P118" s="193">
        <f>O118*H118</f>
        <v>0</v>
      </c>
      <c r="Q118" s="193">
        <v>0</v>
      </c>
      <c r="R118" s="193">
        <f>Q118*H118</f>
        <v>0</v>
      </c>
      <c r="S118" s="193">
        <v>0</v>
      </c>
      <c r="T118" s="194">
        <f>S118*H118</f>
        <v>0</v>
      </c>
      <c r="U118" s="36"/>
      <c r="V118" s="36"/>
      <c r="W118" s="36"/>
      <c r="X118" s="36"/>
      <c r="Y118" s="36"/>
      <c r="Z118" s="36"/>
      <c r="AA118" s="36"/>
      <c r="AB118" s="36"/>
      <c r="AC118" s="36"/>
      <c r="AD118" s="36"/>
      <c r="AE118" s="36"/>
      <c r="AR118" s="195" t="s">
        <v>151</v>
      </c>
      <c r="AT118" s="195" t="s">
        <v>146</v>
      </c>
      <c r="AU118" s="195" t="s">
        <v>83</v>
      </c>
      <c r="AY118" s="19" t="s">
        <v>144</v>
      </c>
      <c r="BE118" s="196">
        <f>IF(N118="základní",J118,0)</f>
        <v>0</v>
      </c>
      <c r="BF118" s="196">
        <f>IF(N118="snížená",J118,0)</f>
        <v>0</v>
      </c>
      <c r="BG118" s="196">
        <f>IF(N118="zákl. přenesená",J118,0)</f>
        <v>0</v>
      </c>
      <c r="BH118" s="196">
        <f>IF(N118="sníž. přenesená",J118,0)</f>
        <v>0</v>
      </c>
      <c r="BI118" s="196">
        <f>IF(N118="nulová",J118,0)</f>
        <v>0</v>
      </c>
      <c r="BJ118" s="19" t="s">
        <v>81</v>
      </c>
      <c r="BK118" s="196">
        <f>ROUND(I118*H118,2)</f>
        <v>0</v>
      </c>
      <c r="BL118" s="19" t="s">
        <v>151</v>
      </c>
      <c r="BM118" s="195" t="s">
        <v>157</v>
      </c>
    </row>
    <row r="119" spans="1:47" s="2" customFormat="1" ht="97.5">
      <c r="A119" s="36"/>
      <c r="B119" s="37"/>
      <c r="C119" s="38"/>
      <c r="D119" s="197" t="s">
        <v>153</v>
      </c>
      <c r="E119" s="38"/>
      <c r="F119" s="198" t="s">
        <v>158</v>
      </c>
      <c r="G119" s="38"/>
      <c r="H119" s="38"/>
      <c r="I119" s="105"/>
      <c r="J119" s="38"/>
      <c r="K119" s="38"/>
      <c r="L119" s="41"/>
      <c r="M119" s="199"/>
      <c r="N119" s="200"/>
      <c r="O119" s="66"/>
      <c r="P119" s="66"/>
      <c r="Q119" s="66"/>
      <c r="R119" s="66"/>
      <c r="S119" s="66"/>
      <c r="T119" s="67"/>
      <c r="U119" s="36"/>
      <c r="V119" s="36"/>
      <c r="W119" s="36"/>
      <c r="X119" s="36"/>
      <c r="Y119" s="36"/>
      <c r="Z119" s="36"/>
      <c r="AA119" s="36"/>
      <c r="AB119" s="36"/>
      <c r="AC119" s="36"/>
      <c r="AD119" s="36"/>
      <c r="AE119" s="36"/>
      <c r="AT119" s="19" t="s">
        <v>153</v>
      </c>
      <c r="AU119" s="19" t="s">
        <v>83</v>
      </c>
    </row>
    <row r="120" spans="2:51" s="13" customFormat="1" ht="12">
      <c r="B120" s="201"/>
      <c r="C120" s="202"/>
      <c r="D120" s="197" t="s">
        <v>159</v>
      </c>
      <c r="E120" s="203" t="s">
        <v>19</v>
      </c>
      <c r="F120" s="204" t="s">
        <v>160</v>
      </c>
      <c r="G120" s="202"/>
      <c r="H120" s="205">
        <v>74.118</v>
      </c>
      <c r="I120" s="206"/>
      <c r="J120" s="202"/>
      <c r="K120" s="202"/>
      <c r="L120" s="207"/>
      <c r="M120" s="208"/>
      <c r="N120" s="209"/>
      <c r="O120" s="209"/>
      <c r="P120" s="209"/>
      <c r="Q120" s="209"/>
      <c r="R120" s="209"/>
      <c r="S120" s="209"/>
      <c r="T120" s="210"/>
      <c r="AT120" s="211" t="s">
        <v>159</v>
      </c>
      <c r="AU120" s="211" t="s">
        <v>83</v>
      </c>
      <c r="AV120" s="13" t="s">
        <v>83</v>
      </c>
      <c r="AW120" s="13" t="s">
        <v>37</v>
      </c>
      <c r="AX120" s="13" t="s">
        <v>81</v>
      </c>
      <c r="AY120" s="211" t="s">
        <v>144</v>
      </c>
    </row>
    <row r="121" spans="1:65" s="2" customFormat="1" ht="24" customHeight="1">
      <c r="A121" s="36"/>
      <c r="B121" s="37"/>
      <c r="C121" s="184" t="s">
        <v>161</v>
      </c>
      <c r="D121" s="184" t="s">
        <v>146</v>
      </c>
      <c r="E121" s="185" t="s">
        <v>162</v>
      </c>
      <c r="F121" s="186" t="s">
        <v>163</v>
      </c>
      <c r="G121" s="187" t="s">
        <v>149</v>
      </c>
      <c r="H121" s="188">
        <v>105.398</v>
      </c>
      <c r="I121" s="189"/>
      <c r="J121" s="190">
        <f>ROUND(I121*H121,2)</f>
        <v>0</v>
      </c>
      <c r="K121" s="186" t="s">
        <v>150</v>
      </c>
      <c r="L121" s="41"/>
      <c r="M121" s="191" t="s">
        <v>19</v>
      </c>
      <c r="N121" s="192" t="s">
        <v>47</v>
      </c>
      <c r="O121" s="66"/>
      <c r="P121" s="193">
        <f>O121*H121</f>
        <v>0</v>
      </c>
      <c r="Q121" s="193">
        <v>0</v>
      </c>
      <c r="R121" s="193">
        <f>Q121*H121</f>
        <v>0</v>
      </c>
      <c r="S121" s="193">
        <v>0</v>
      </c>
      <c r="T121" s="194">
        <f>S121*H121</f>
        <v>0</v>
      </c>
      <c r="U121" s="36"/>
      <c r="V121" s="36"/>
      <c r="W121" s="36"/>
      <c r="X121" s="36"/>
      <c r="Y121" s="36"/>
      <c r="Z121" s="36"/>
      <c r="AA121" s="36"/>
      <c r="AB121" s="36"/>
      <c r="AC121" s="36"/>
      <c r="AD121" s="36"/>
      <c r="AE121" s="36"/>
      <c r="AR121" s="195" t="s">
        <v>151</v>
      </c>
      <c r="AT121" s="195" t="s">
        <v>146</v>
      </c>
      <c r="AU121" s="195" t="s">
        <v>83</v>
      </c>
      <c r="AY121" s="19" t="s">
        <v>144</v>
      </c>
      <c r="BE121" s="196">
        <f>IF(N121="základní",J121,0)</f>
        <v>0</v>
      </c>
      <c r="BF121" s="196">
        <f>IF(N121="snížená",J121,0)</f>
        <v>0</v>
      </c>
      <c r="BG121" s="196">
        <f>IF(N121="zákl. přenesená",J121,0)</f>
        <v>0</v>
      </c>
      <c r="BH121" s="196">
        <f>IF(N121="sníž. přenesená",J121,0)</f>
        <v>0</v>
      </c>
      <c r="BI121" s="196">
        <f>IF(N121="nulová",J121,0)</f>
        <v>0</v>
      </c>
      <c r="BJ121" s="19" t="s">
        <v>81</v>
      </c>
      <c r="BK121" s="196">
        <f>ROUND(I121*H121,2)</f>
        <v>0</v>
      </c>
      <c r="BL121" s="19" t="s">
        <v>151</v>
      </c>
      <c r="BM121" s="195" t="s">
        <v>164</v>
      </c>
    </row>
    <row r="122" spans="1:47" s="2" customFormat="1" ht="321.75">
      <c r="A122" s="36"/>
      <c r="B122" s="37"/>
      <c r="C122" s="38"/>
      <c r="D122" s="197" t="s">
        <v>153</v>
      </c>
      <c r="E122" s="38"/>
      <c r="F122" s="198" t="s">
        <v>165</v>
      </c>
      <c r="G122" s="38"/>
      <c r="H122" s="38"/>
      <c r="I122" s="105"/>
      <c r="J122" s="38"/>
      <c r="K122" s="38"/>
      <c r="L122" s="41"/>
      <c r="M122" s="199"/>
      <c r="N122" s="200"/>
      <c r="O122" s="66"/>
      <c r="P122" s="66"/>
      <c r="Q122" s="66"/>
      <c r="R122" s="66"/>
      <c r="S122" s="66"/>
      <c r="T122" s="67"/>
      <c r="U122" s="36"/>
      <c r="V122" s="36"/>
      <c r="W122" s="36"/>
      <c r="X122" s="36"/>
      <c r="Y122" s="36"/>
      <c r="Z122" s="36"/>
      <c r="AA122" s="36"/>
      <c r="AB122" s="36"/>
      <c r="AC122" s="36"/>
      <c r="AD122" s="36"/>
      <c r="AE122" s="36"/>
      <c r="AT122" s="19" t="s">
        <v>153</v>
      </c>
      <c r="AU122" s="19" t="s">
        <v>83</v>
      </c>
    </row>
    <row r="123" spans="2:51" s="13" customFormat="1" ht="12">
      <c r="B123" s="201"/>
      <c r="C123" s="202"/>
      <c r="D123" s="197" t="s">
        <v>159</v>
      </c>
      <c r="E123" s="203" t="s">
        <v>19</v>
      </c>
      <c r="F123" s="204" t="s">
        <v>166</v>
      </c>
      <c r="G123" s="202"/>
      <c r="H123" s="205">
        <v>105.398</v>
      </c>
      <c r="I123" s="206"/>
      <c r="J123" s="202"/>
      <c r="K123" s="202"/>
      <c r="L123" s="207"/>
      <c r="M123" s="208"/>
      <c r="N123" s="209"/>
      <c r="O123" s="209"/>
      <c r="P123" s="209"/>
      <c r="Q123" s="209"/>
      <c r="R123" s="209"/>
      <c r="S123" s="209"/>
      <c r="T123" s="210"/>
      <c r="AT123" s="211" t="s">
        <v>159</v>
      </c>
      <c r="AU123" s="211" t="s">
        <v>83</v>
      </c>
      <c r="AV123" s="13" t="s">
        <v>83</v>
      </c>
      <c r="AW123" s="13" t="s">
        <v>37</v>
      </c>
      <c r="AX123" s="13" t="s">
        <v>81</v>
      </c>
      <c r="AY123" s="211" t="s">
        <v>144</v>
      </c>
    </row>
    <row r="124" spans="2:63" s="12" customFormat="1" ht="22.9" customHeight="1">
      <c r="B124" s="168"/>
      <c r="C124" s="169"/>
      <c r="D124" s="170" t="s">
        <v>75</v>
      </c>
      <c r="E124" s="182" t="s">
        <v>83</v>
      </c>
      <c r="F124" s="182" t="s">
        <v>167</v>
      </c>
      <c r="G124" s="169"/>
      <c r="H124" s="169"/>
      <c r="I124" s="172"/>
      <c r="J124" s="183">
        <f>BK124</f>
        <v>0</v>
      </c>
      <c r="K124" s="169"/>
      <c r="L124" s="174"/>
      <c r="M124" s="175"/>
      <c r="N124" s="176"/>
      <c r="O124" s="176"/>
      <c r="P124" s="177">
        <f>SUM(P125:P145)</f>
        <v>0</v>
      </c>
      <c r="Q124" s="176"/>
      <c r="R124" s="177">
        <f>SUM(R125:R145)</f>
        <v>64.32907242</v>
      </c>
      <c r="S124" s="176"/>
      <c r="T124" s="178">
        <f>SUM(T125:T145)</f>
        <v>0</v>
      </c>
      <c r="AR124" s="179" t="s">
        <v>81</v>
      </c>
      <c r="AT124" s="180" t="s">
        <v>75</v>
      </c>
      <c r="AU124" s="180" t="s">
        <v>81</v>
      </c>
      <c r="AY124" s="179" t="s">
        <v>144</v>
      </c>
      <c r="BK124" s="181">
        <f>SUM(BK125:BK145)</f>
        <v>0</v>
      </c>
    </row>
    <row r="125" spans="1:65" s="2" customFormat="1" ht="16.5" customHeight="1">
      <c r="A125" s="36"/>
      <c r="B125" s="37"/>
      <c r="C125" s="184" t="s">
        <v>151</v>
      </c>
      <c r="D125" s="184" t="s">
        <v>146</v>
      </c>
      <c r="E125" s="185" t="s">
        <v>168</v>
      </c>
      <c r="F125" s="186" t="s">
        <v>169</v>
      </c>
      <c r="G125" s="187" t="s">
        <v>149</v>
      </c>
      <c r="H125" s="188">
        <v>2.1</v>
      </c>
      <c r="I125" s="189"/>
      <c r="J125" s="190">
        <f>ROUND(I125*H125,2)</f>
        <v>0</v>
      </c>
      <c r="K125" s="186" t="s">
        <v>150</v>
      </c>
      <c r="L125" s="41"/>
      <c r="M125" s="191" t="s">
        <v>19</v>
      </c>
      <c r="N125" s="192" t="s">
        <v>47</v>
      </c>
      <c r="O125" s="66"/>
      <c r="P125" s="193">
        <f>O125*H125</f>
        <v>0</v>
      </c>
      <c r="Q125" s="193">
        <v>2.45329</v>
      </c>
      <c r="R125" s="193">
        <f>Q125*H125</f>
        <v>5.151909</v>
      </c>
      <c r="S125" s="193">
        <v>0</v>
      </c>
      <c r="T125" s="194">
        <f>S125*H125</f>
        <v>0</v>
      </c>
      <c r="U125" s="36"/>
      <c r="V125" s="36"/>
      <c r="W125" s="36"/>
      <c r="X125" s="36"/>
      <c r="Y125" s="36"/>
      <c r="Z125" s="36"/>
      <c r="AA125" s="36"/>
      <c r="AB125" s="36"/>
      <c r="AC125" s="36"/>
      <c r="AD125" s="36"/>
      <c r="AE125" s="36"/>
      <c r="AR125" s="195" t="s">
        <v>151</v>
      </c>
      <c r="AT125" s="195" t="s">
        <v>146</v>
      </c>
      <c r="AU125" s="195" t="s">
        <v>83</v>
      </c>
      <c r="AY125" s="19" t="s">
        <v>144</v>
      </c>
      <c r="BE125" s="196">
        <f>IF(N125="základní",J125,0)</f>
        <v>0</v>
      </c>
      <c r="BF125" s="196">
        <f>IF(N125="snížená",J125,0)</f>
        <v>0</v>
      </c>
      <c r="BG125" s="196">
        <f>IF(N125="zákl. přenesená",J125,0)</f>
        <v>0</v>
      </c>
      <c r="BH125" s="196">
        <f>IF(N125="sníž. přenesená",J125,0)</f>
        <v>0</v>
      </c>
      <c r="BI125" s="196">
        <f>IF(N125="nulová",J125,0)</f>
        <v>0</v>
      </c>
      <c r="BJ125" s="19" t="s">
        <v>81</v>
      </c>
      <c r="BK125" s="196">
        <f>ROUND(I125*H125,2)</f>
        <v>0</v>
      </c>
      <c r="BL125" s="19" t="s">
        <v>151</v>
      </c>
      <c r="BM125" s="195" t="s">
        <v>170</v>
      </c>
    </row>
    <row r="126" spans="1:47" s="2" customFormat="1" ht="87.75">
      <c r="A126" s="36"/>
      <c r="B126" s="37"/>
      <c r="C126" s="38"/>
      <c r="D126" s="197" t="s">
        <v>153</v>
      </c>
      <c r="E126" s="38"/>
      <c r="F126" s="198" t="s">
        <v>171</v>
      </c>
      <c r="G126" s="38"/>
      <c r="H126" s="38"/>
      <c r="I126" s="105"/>
      <c r="J126" s="38"/>
      <c r="K126" s="38"/>
      <c r="L126" s="41"/>
      <c r="M126" s="199"/>
      <c r="N126" s="200"/>
      <c r="O126" s="66"/>
      <c r="P126" s="66"/>
      <c r="Q126" s="66"/>
      <c r="R126" s="66"/>
      <c r="S126" s="66"/>
      <c r="T126" s="67"/>
      <c r="U126" s="36"/>
      <c r="V126" s="36"/>
      <c r="W126" s="36"/>
      <c r="X126" s="36"/>
      <c r="Y126" s="36"/>
      <c r="Z126" s="36"/>
      <c r="AA126" s="36"/>
      <c r="AB126" s="36"/>
      <c r="AC126" s="36"/>
      <c r="AD126" s="36"/>
      <c r="AE126" s="36"/>
      <c r="AT126" s="19" t="s">
        <v>153</v>
      </c>
      <c r="AU126" s="19" t="s">
        <v>83</v>
      </c>
    </row>
    <row r="127" spans="1:65" s="2" customFormat="1" ht="16.5" customHeight="1">
      <c r="A127" s="36"/>
      <c r="B127" s="37"/>
      <c r="C127" s="184" t="s">
        <v>172</v>
      </c>
      <c r="D127" s="184" t="s">
        <v>146</v>
      </c>
      <c r="E127" s="185" t="s">
        <v>173</v>
      </c>
      <c r="F127" s="186" t="s">
        <v>174</v>
      </c>
      <c r="G127" s="187" t="s">
        <v>175</v>
      </c>
      <c r="H127" s="188">
        <v>5.13</v>
      </c>
      <c r="I127" s="189"/>
      <c r="J127" s="190">
        <f>ROUND(I127*H127,2)</f>
        <v>0</v>
      </c>
      <c r="K127" s="186" t="s">
        <v>150</v>
      </c>
      <c r="L127" s="41"/>
      <c r="M127" s="191" t="s">
        <v>19</v>
      </c>
      <c r="N127" s="192" t="s">
        <v>47</v>
      </c>
      <c r="O127" s="66"/>
      <c r="P127" s="193">
        <f>O127*H127</f>
        <v>0</v>
      </c>
      <c r="Q127" s="193">
        <v>0.00247</v>
      </c>
      <c r="R127" s="193">
        <f>Q127*H127</f>
        <v>0.0126711</v>
      </c>
      <c r="S127" s="193">
        <v>0</v>
      </c>
      <c r="T127" s="194">
        <f>S127*H127</f>
        <v>0</v>
      </c>
      <c r="U127" s="36"/>
      <c r="V127" s="36"/>
      <c r="W127" s="36"/>
      <c r="X127" s="36"/>
      <c r="Y127" s="36"/>
      <c r="Z127" s="36"/>
      <c r="AA127" s="36"/>
      <c r="AB127" s="36"/>
      <c r="AC127" s="36"/>
      <c r="AD127" s="36"/>
      <c r="AE127" s="36"/>
      <c r="AR127" s="195" t="s">
        <v>151</v>
      </c>
      <c r="AT127" s="195" t="s">
        <v>146</v>
      </c>
      <c r="AU127" s="195" t="s">
        <v>83</v>
      </c>
      <c r="AY127" s="19" t="s">
        <v>144</v>
      </c>
      <c r="BE127" s="196">
        <f>IF(N127="základní",J127,0)</f>
        <v>0</v>
      </c>
      <c r="BF127" s="196">
        <f>IF(N127="snížená",J127,0)</f>
        <v>0</v>
      </c>
      <c r="BG127" s="196">
        <f>IF(N127="zákl. přenesená",J127,0)</f>
        <v>0</v>
      </c>
      <c r="BH127" s="196">
        <f>IF(N127="sníž. přenesená",J127,0)</f>
        <v>0</v>
      </c>
      <c r="BI127" s="196">
        <f>IF(N127="nulová",J127,0)</f>
        <v>0</v>
      </c>
      <c r="BJ127" s="19" t="s">
        <v>81</v>
      </c>
      <c r="BK127" s="196">
        <f>ROUND(I127*H127,2)</f>
        <v>0</v>
      </c>
      <c r="BL127" s="19" t="s">
        <v>151</v>
      </c>
      <c r="BM127" s="195" t="s">
        <v>176</v>
      </c>
    </row>
    <row r="128" spans="1:47" s="2" customFormat="1" ht="39">
      <c r="A128" s="36"/>
      <c r="B128" s="37"/>
      <c r="C128" s="38"/>
      <c r="D128" s="197" t="s">
        <v>153</v>
      </c>
      <c r="E128" s="38"/>
      <c r="F128" s="198" t="s">
        <v>177</v>
      </c>
      <c r="G128" s="38"/>
      <c r="H128" s="38"/>
      <c r="I128" s="105"/>
      <c r="J128" s="38"/>
      <c r="K128" s="38"/>
      <c r="L128" s="41"/>
      <c r="M128" s="199"/>
      <c r="N128" s="200"/>
      <c r="O128" s="66"/>
      <c r="P128" s="66"/>
      <c r="Q128" s="66"/>
      <c r="R128" s="66"/>
      <c r="S128" s="66"/>
      <c r="T128" s="67"/>
      <c r="U128" s="36"/>
      <c r="V128" s="36"/>
      <c r="W128" s="36"/>
      <c r="X128" s="36"/>
      <c r="Y128" s="36"/>
      <c r="Z128" s="36"/>
      <c r="AA128" s="36"/>
      <c r="AB128" s="36"/>
      <c r="AC128" s="36"/>
      <c r="AD128" s="36"/>
      <c r="AE128" s="36"/>
      <c r="AT128" s="19" t="s">
        <v>153</v>
      </c>
      <c r="AU128" s="19" t="s">
        <v>83</v>
      </c>
    </row>
    <row r="129" spans="2:51" s="13" customFormat="1" ht="12">
      <c r="B129" s="201"/>
      <c r="C129" s="202"/>
      <c r="D129" s="197" t="s">
        <v>159</v>
      </c>
      <c r="E129" s="203" t="s">
        <v>19</v>
      </c>
      <c r="F129" s="204" t="s">
        <v>178</v>
      </c>
      <c r="G129" s="202"/>
      <c r="H129" s="205">
        <v>1.89</v>
      </c>
      <c r="I129" s="206"/>
      <c r="J129" s="202"/>
      <c r="K129" s="202"/>
      <c r="L129" s="207"/>
      <c r="M129" s="208"/>
      <c r="N129" s="209"/>
      <c r="O129" s="209"/>
      <c r="P129" s="209"/>
      <c r="Q129" s="209"/>
      <c r="R129" s="209"/>
      <c r="S129" s="209"/>
      <c r="T129" s="210"/>
      <c r="AT129" s="211" t="s">
        <v>159</v>
      </c>
      <c r="AU129" s="211" t="s">
        <v>83</v>
      </c>
      <c r="AV129" s="13" t="s">
        <v>83</v>
      </c>
      <c r="AW129" s="13" t="s">
        <v>37</v>
      </c>
      <c r="AX129" s="13" t="s">
        <v>76</v>
      </c>
      <c r="AY129" s="211" t="s">
        <v>144</v>
      </c>
    </row>
    <row r="130" spans="2:51" s="13" customFormat="1" ht="12">
      <c r="B130" s="201"/>
      <c r="C130" s="202"/>
      <c r="D130" s="197" t="s">
        <v>159</v>
      </c>
      <c r="E130" s="203" t="s">
        <v>19</v>
      </c>
      <c r="F130" s="204" t="s">
        <v>179</v>
      </c>
      <c r="G130" s="202"/>
      <c r="H130" s="205">
        <v>3.24</v>
      </c>
      <c r="I130" s="206"/>
      <c r="J130" s="202"/>
      <c r="K130" s="202"/>
      <c r="L130" s="207"/>
      <c r="M130" s="208"/>
      <c r="N130" s="209"/>
      <c r="O130" s="209"/>
      <c r="P130" s="209"/>
      <c r="Q130" s="209"/>
      <c r="R130" s="209"/>
      <c r="S130" s="209"/>
      <c r="T130" s="210"/>
      <c r="AT130" s="211" t="s">
        <v>159</v>
      </c>
      <c r="AU130" s="211" t="s">
        <v>83</v>
      </c>
      <c r="AV130" s="13" t="s">
        <v>83</v>
      </c>
      <c r="AW130" s="13" t="s">
        <v>37</v>
      </c>
      <c r="AX130" s="13" t="s">
        <v>76</v>
      </c>
      <c r="AY130" s="211" t="s">
        <v>144</v>
      </c>
    </row>
    <row r="131" spans="2:51" s="14" customFormat="1" ht="12">
      <c r="B131" s="212"/>
      <c r="C131" s="213"/>
      <c r="D131" s="197" t="s">
        <v>159</v>
      </c>
      <c r="E131" s="214" t="s">
        <v>19</v>
      </c>
      <c r="F131" s="215" t="s">
        <v>180</v>
      </c>
      <c r="G131" s="213"/>
      <c r="H131" s="216">
        <v>5.13</v>
      </c>
      <c r="I131" s="217"/>
      <c r="J131" s="213"/>
      <c r="K131" s="213"/>
      <c r="L131" s="218"/>
      <c r="M131" s="219"/>
      <c r="N131" s="220"/>
      <c r="O131" s="220"/>
      <c r="P131" s="220"/>
      <c r="Q131" s="220"/>
      <c r="R131" s="220"/>
      <c r="S131" s="220"/>
      <c r="T131" s="221"/>
      <c r="AT131" s="222" t="s">
        <v>159</v>
      </c>
      <c r="AU131" s="222" t="s">
        <v>83</v>
      </c>
      <c r="AV131" s="14" t="s">
        <v>151</v>
      </c>
      <c r="AW131" s="14" t="s">
        <v>37</v>
      </c>
      <c r="AX131" s="14" t="s">
        <v>81</v>
      </c>
      <c r="AY131" s="222" t="s">
        <v>144</v>
      </c>
    </row>
    <row r="132" spans="1:65" s="2" customFormat="1" ht="16.5" customHeight="1">
      <c r="A132" s="36"/>
      <c r="B132" s="37"/>
      <c r="C132" s="184" t="s">
        <v>181</v>
      </c>
      <c r="D132" s="184" t="s">
        <v>146</v>
      </c>
      <c r="E132" s="185" t="s">
        <v>182</v>
      </c>
      <c r="F132" s="186" t="s">
        <v>183</v>
      </c>
      <c r="G132" s="187" t="s">
        <v>175</v>
      </c>
      <c r="H132" s="188">
        <v>5.13</v>
      </c>
      <c r="I132" s="189"/>
      <c r="J132" s="190">
        <f>ROUND(I132*H132,2)</f>
        <v>0</v>
      </c>
      <c r="K132" s="186" t="s">
        <v>150</v>
      </c>
      <c r="L132" s="41"/>
      <c r="M132" s="191" t="s">
        <v>19</v>
      </c>
      <c r="N132" s="192" t="s">
        <v>47</v>
      </c>
      <c r="O132" s="66"/>
      <c r="P132" s="193">
        <f>O132*H132</f>
        <v>0</v>
      </c>
      <c r="Q132" s="193">
        <v>0</v>
      </c>
      <c r="R132" s="193">
        <f>Q132*H132</f>
        <v>0</v>
      </c>
      <c r="S132" s="193">
        <v>0</v>
      </c>
      <c r="T132" s="194">
        <f>S132*H132</f>
        <v>0</v>
      </c>
      <c r="U132" s="36"/>
      <c r="V132" s="36"/>
      <c r="W132" s="36"/>
      <c r="X132" s="36"/>
      <c r="Y132" s="36"/>
      <c r="Z132" s="36"/>
      <c r="AA132" s="36"/>
      <c r="AB132" s="36"/>
      <c r="AC132" s="36"/>
      <c r="AD132" s="36"/>
      <c r="AE132" s="36"/>
      <c r="AR132" s="195" t="s">
        <v>151</v>
      </c>
      <c r="AT132" s="195" t="s">
        <v>146</v>
      </c>
      <c r="AU132" s="195" t="s">
        <v>83</v>
      </c>
      <c r="AY132" s="19" t="s">
        <v>144</v>
      </c>
      <c r="BE132" s="196">
        <f>IF(N132="základní",J132,0)</f>
        <v>0</v>
      </c>
      <c r="BF132" s="196">
        <f>IF(N132="snížená",J132,0)</f>
        <v>0</v>
      </c>
      <c r="BG132" s="196">
        <f>IF(N132="zákl. přenesená",J132,0)</f>
        <v>0</v>
      </c>
      <c r="BH132" s="196">
        <f>IF(N132="sníž. přenesená",J132,0)</f>
        <v>0</v>
      </c>
      <c r="BI132" s="196">
        <f>IF(N132="nulová",J132,0)</f>
        <v>0</v>
      </c>
      <c r="BJ132" s="19" t="s">
        <v>81</v>
      </c>
      <c r="BK132" s="196">
        <f>ROUND(I132*H132,2)</f>
        <v>0</v>
      </c>
      <c r="BL132" s="19" t="s">
        <v>151</v>
      </c>
      <c r="BM132" s="195" t="s">
        <v>184</v>
      </c>
    </row>
    <row r="133" spans="1:47" s="2" customFormat="1" ht="39">
      <c r="A133" s="36"/>
      <c r="B133" s="37"/>
      <c r="C133" s="38"/>
      <c r="D133" s="197" t="s">
        <v>153</v>
      </c>
      <c r="E133" s="38"/>
      <c r="F133" s="198" t="s">
        <v>177</v>
      </c>
      <c r="G133" s="38"/>
      <c r="H133" s="38"/>
      <c r="I133" s="105"/>
      <c r="J133" s="38"/>
      <c r="K133" s="38"/>
      <c r="L133" s="41"/>
      <c r="M133" s="199"/>
      <c r="N133" s="200"/>
      <c r="O133" s="66"/>
      <c r="P133" s="66"/>
      <c r="Q133" s="66"/>
      <c r="R133" s="66"/>
      <c r="S133" s="66"/>
      <c r="T133" s="67"/>
      <c r="U133" s="36"/>
      <c r="V133" s="36"/>
      <c r="W133" s="36"/>
      <c r="X133" s="36"/>
      <c r="Y133" s="36"/>
      <c r="Z133" s="36"/>
      <c r="AA133" s="36"/>
      <c r="AB133" s="36"/>
      <c r="AC133" s="36"/>
      <c r="AD133" s="36"/>
      <c r="AE133" s="36"/>
      <c r="AT133" s="19" t="s">
        <v>153</v>
      </c>
      <c r="AU133" s="19" t="s">
        <v>83</v>
      </c>
    </row>
    <row r="134" spans="1:65" s="2" customFormat="1" ht="16.5" customHeight="1">
      <c r="A134" s="36"/>
      <c r="B134" s="37"/>
      <c r="C134" s="184" t="s">
        <v>185</v>
      </c>
      <c r="D134" s="184" t="s">
        <v>146</v>
      </c>
      <c r="E134" s="185" t="s">
        <v>186</v>
      </c>
      <c r="F134" s="186" t="s">
        <v>187</v>
      </c>
      <c r="G134" s="187" t="s">
        <v>175</v>
      </c>
      <c r="H134" s="188">
        <v>2.1</v>
      </c>
      <c r="I134" s="189"/>
      <c r="J134" s="190">
        <f>ROUND(I134*H134,2)</f>
        <v>0</v>
      </c>
      <c r="K134" s="186" t="s">
        <v>150</v>
      </c>
      <c r="L134" s="41"/>
      <c r="M134" s="191" t="s">
        <v>19</v>
      </c>
      <c r="N134" s="192" t="s">
        <v>47</v>
      </c>
      <c r="O134" s="66"/>
      <c r="P134" s="193">
        <f>O134*H134</f>
        <v>0</v>
      </c>
      <c r="Q134" s="193">
        <v>0.01743</v>
      </c>
      <c r="R134" s="193">
        <f>Q134*H134</f>
        <v>0.036603000000000004</v>
      </c>
      <c r="S134" s="193">
        <v>0</v>
      </c>
      <c r="T134" s="194">
        <f>S134*H134</f>
        <v>0</v>
      </c>
      <c r="U134" s="36"/>
      <c r="V134" s="36"/>
      <c r="W134" s="36"/>
      <c r="X134" s="36"/>
      <c r="Y134" s="36"/>
      <c r="Z134" s="36"/>
      <c r="AA134" s="36"/>
      <c r="AB134" s="36"/>
      <c r="AC134" s="36"/>
      <c r="AD134" s="36"/>
      <c r="AE134" s="36"/>
      <c r="AR134" s="195" t="s">
        <v>151</v>
      </c>
      <c r="AT134" s="195" t="s">
        <v>146</v>
      </c>
      <c r="AU134" s="195" t="s">
        <v>83</v>
      </c>
      <c r="AY134" s="19" t="s">
        <v>144</v>
      </c>
      <c r="BE134" s="196">
        <f>IF(N134="základní",J134,0)</f>
        <v>0</v>
      </c>
      <c r="BF134" s="196">
        <f>IF(N134="snížená",J134,0)</f>
        <v>0</v>
      </c>
      <c r="BG134" s="196">
        <f>IF(N134="zákl. přenesená",J134,0)</f>
        <v>0</v>
      </c>
      <c r="BH134" s="196">
        <f>IF(N134="sníž. přenesená",J134,0)</f>
        <v>0</v>
      </c>
      <c r="BI134" s="196">
        <f>IF(N134="nulová",J134,0)</f>
        <v>0</v>
      </c>
      <c r="BJ134" s="19" t="s">
        <v>81</v>
      </c>
      <c r="BK134" s="196">
        <f>ROUND(I134*H134,2)</f>
        <v>0</v>
      </c>
      <c r="BL134" s="19" t="s">
        <v>151</v>
      </c>
      <c r="BM134" s="195" t="s">
        <v>188</v>
      </c>
    </row>
    <row r="135" spans="1:47" s="2" customFormat="1" ht="39">
      <c r="A135" s="36"/>
      <c r="B135" s="37"/>
      <c r="C135" s="38"/>
      <c r="D135" s="197" t="s">
        <v>153</v>
      </c>
      <c r="E135" s="38"/>
      <c r="F135" s="198" t="s">
        <v>177</v>
      </c>
      <c r="G135" s="38"/>
      <c r="H135" s="38"/>
      <c r="I135" s="105"/>
      <c r="J135" s="38"/>
      <c r="K135" s="38"/>
      <c r="L135" s="41"/>
      <c r="M135" s="199"/>
      <c r="N135" s="200"/>
      <c r="O135" s="66"/>
      <c r="P135" s="66"/>
      <c r="Q135" s="66"/>
      <c r="R135" s="66"/>
      <c r="S135" s="66"/>
      <c r="T135" s="67"/>
      <c r="U135" s="36"/>
      <c r="V135" s="36"/>
      <c r="W135" s="36"/>
      <c r="X135" s="36"/>
      <c r="Y135" s="36"/>
      <c r="Z135" s="36"/>
      <c r="AA135" s="36"/>
      <c r="AB135" s="36"/>
      <c r="AC135" s="36"/>
      <c r="AD135" s="36"/>
      <c r="AE135" s="36"/>
      <c r="AT135" s="19" t="s">
        <v>153</v>
      </c>
      <c r="AU135" s="19" t="s">
        <v>83</v>
      </c>
    </row>
    <row r="136" spans="2:51" s="13" customFormat="1" ht="12">
      <c r="B136" s="201"/>
      <c r="C136" s="202"/>
      <c r="D136" s="197" t="s">
        <v>159</v>
      </c>
      <c r="E136" s="203" t="s">
        <v>19</v>
      </c>
      <c r="F136" s="204" t="s">
        <v>189</v>
      </c>
      <c r="G136" s="202"/>
      <c r="H136" s="205">
        <v>2.1</v>
      </c>
      <c r="I136" s="206"/>
      <c r="J136" s="202"/>
      <c r="K136" s="202"/>
      <c r="L136" s="207"/>
      <c r="M136" s="208"/>
      <c r="N136" s="209"/>
      <c r="O136" s="209"/>
      <c r="P136" s="209"/>
      <c r="Q136" s="209"/>
      <c r="R136" s="209"/>
      <c r="S136" s="209"/>
      <c r="T136" s="210"/>
      <c r="AT136" s="211" t="s">
        <v>159</v>
      </c>
      <c r="AU136" s="211" t="s">
        <v>83</v>
      </c>
      <c r="AV136" s="13" t="s">
        <v>83</v>
      </c>
      <c r="AW136" s="13" t="s">
        <v>37</v>
      </c>
      <c r="AX136" s="13" t="s">
        <v>81</v>
      </c>
      <c r="AY136" s="211" t="s">
        <v>144</v>
      </c>
    </row>
    <row r="137" spans="1:65" s="2" customFormat="1" ht="16.5" customHeight="1">
      <c r="A137" s="36"/>
      <c r="B137" s="37"/>
      <c r="C137" s="184" t="s">
        <v>190</v>
      </c>
      <c r="D137" s="184" t="s">
        <v>146</v>
      </c>
      <c r="E137" s="185" t="s">
        <v>191</v>
      </c>
      <c r="F137" s="186" t="s">
        <v>192</v>
      </c>
      <c r="G137" s="187" t="s">
        <v>193</v>
      </c>
      <c r="H137" s="188">
        <v>0.036</v>
      </c>
      <c r="I137" s="189"/>
      <c r="J137" s="190">
        <f>ROUND(I137*H137,2)</f>
        <v>0</v>
      </c>
      <c r="K137" s="186" t="s">
        <v>150</v>
      </c>
      <c r="L137" s="41"/>
      <c r="M137" s="191" t="s">
        <v>19</v>
      </c>
      <c r="N137" s="192" t="s">
        <v>47</v>
      </c>
      <c r="O137" s="66"/>
      <c r="P137" s="193">
        <f>O137*H137</f>
        <v>0</v>
      </c>
      <c r="Q137" s="193">
        <v>1.06277</v>
      </c>
      <c r="R137" s="193">
        <f>Q137*H137</f>
        <v>0.03825972</v>
      </c>
      <c r="S137" s="193">
        <v>0</v>
      </c>
      <c r="T137" s="194">
        <f>S137*H137</f>
        <v>0</v>
      </c>
      <c r="U137" s="36"/>
      <c r="V137" s="36"/>
      <c r="W137" s="36"/>
      <c r="X137" s="36"/>
      <c r="Y137" s="36"/>
      <c r="Z137" s="36"/>
      <c r="AA137" s="36"/>
      <c r="AB137" s="36"/>
      <c r="AC137" s="36"/>
      <c r="AD137" s="36"/>
      <c r="AE137" s="36"/>
      <c r="AR137" s="195" t="s">
        <v>151</v>
      </c>
      <c r="AT137" s="195" t="s">
        <v>146</v>
      </c>
      <c r="AU137" s="195" t="s">
        <v>83</v>
      </c>
      <c r="AY137" s="19" t="s">
        <v>144</v>
      </c>
      <c r="BE137" s="196">
        <f>IF(N137="základní",J137,0)</f>
        <v>0</v>
      </c>
      <c r="BF137" s="196">
        <f>IF(N137="snížená",J137,0)</f>
        <v>0</v>
      </c>
      <c r="BG137" s="196">
        <f>IF(N137="zákl. přenesená",J137,0)</f>
        <v>0</v>
      </c>
      <c r="BH137" s="196">
        <f>IF(N137="sníž. přenesená",J137,0)</f>
        <v>0</v>
      </c>
      <c r="BI137" s="196">
        <f>IF(N137="nulová",J137,0)</f>
        <v>0</v>
      </c>
      <c r="BJ137" s="19" t="s">
        <v>81</v>
      </c>
      <c r="BK137" s="196">
        <f>ROUND(I137*H137,2)</f>
        <v>0</v>
      </c>
      <c r="BL137" s="19" t="s">
        <v>151</v>
      </c>
      <c r="BM137" s="195" t="s">
        <v>194</v>
      </c>
    </row>
    <row r="138" spans="1:47" s="2" customFormat="1" ht="29.25">
      <c r="A138" s="36"/>
      <c r="B138" s="37"/>
      <c r="C138" s="38"/>
      <c r="D138" s="197" t="s">
        <v>153</v>
      </c>
      <c r="E138" s="38"/>
      <c r="F138" s="198" t="s">
        <v>195</v>
      </c>
      <c r="G138" s="38"/>
      <c r="H138" s="38"/>
      <c r="I138" s="105"/>
      <c r="J138" s="38"/>
      <c r="K138" s="38"/>
      <c r="L138" s="41"/>
      <c r="M138" s="199"/>
      <c r="N138" s="200"/>
      <c r="O138" s="66"/>
      <c r="P138" s="66"/>
      <c r="Q138" s="66"/>
      <c r="R138" s="66"/>
      <c r="S138" s="66"/>
      <c r="T138" s="67"/>
      <c r="U138" s="36"/>
      <c r="V138" s="36"/>
      <c r="W138" s="36"/>
      <c r="X138" s="36"/>
      <c r="Y138" s="36"/>
      <c r="Z138" s="36"/>
      <c r="AA138" s="36"/>
      <c r="AB138" s="36"/>
      <c r="AC138" s="36"/>
      <c r="AD138" s="36"/>
      <c r="AE138" s="36"/>
      <c r="AT138" s="19" t="s">
        <v>153</v>
      </c>
      <c r="AU138" s="19" t="s">
        <v>83</v>
      </c>
    </row>
    <row r="139" spans="1:65" s="2" customFormat="1" ht="16.5" customHeight="1">
      <c r="A139" s="36"/>
      <c r="B139" s="37"/>
      <c r="C139" s="184" t="s">
        <v>196</v>
      </c>
      <c r="D139" s="184" t="s">
        <v>146</v>
      </c>
      <c r="E139" s="185" t="s">
        <v>197</v>
      </c>
      <c r="F139" s="186" t="s">
        <v>198</v>
      </c>
      <c r="G139" s="187" t="s">
        <v>149</v>
      </c>
      <c r="H139" s="188">
        <v>0.84</v>
      </c>
      <c r="I139" s="189"/>
      <c r="J139" s="190">
        <f>ROUND(I139*H139,2)</f>
        <v>0</v>
      </c>
      <c r="K139" s="186" t="s">
        <v>150</v>
      </c>
      <c r="L139" s="41"/>
      <c r="M139" s="191" t="s">
        <v>19</v>
      </c>
      <c r="N139" s="192" t="s">
        <v>47</v>
      </c>
      <c r="O139" s="66"/>
      <c r="P139" s="193">
        <f>O139*H139</f>
        <v>0</v>
      </c>
      <c r="Q139" s="193">
        <v>2.25634</v>
      </c>
      <c r="R139" s="193">
        <f>Q139*H139</f>
        <v>1.8953255999999998</v>
      </c>
      <c r="S139" s="193">
        <v>0</v>
      </c>
      <c r="T139" s="194">
        <f>S139*H139</f>
        <v>0</v>
      </c>
      <c r="U139" s="36"/>
      <c r="V139" s="36"/>
      <c r="W139" s="36"/>
      <c r="X139" s="36"/>
      <c r="Y139" s="36"/>
      <c r="Z139" s="36"/>
      <c r="AA139" s="36"/>
      <c r="AB139" s="36"/>
      <c r="AC139" s="36"/>
      <c r="AD139" s="36"/>
      <c r="AE139" s="36"/>
      <c r="AR139" s="195" t="s">
        <v>151</v>
      </c>
      <c r="AT139" s="195" t="s">
        <v>146</v>
      </c>
      <c r="AU139" s="195" t="s">
        <v>83</v>
      </c>
      <c r="AY139" s="19" t="s">
        <v>144</v>
      </c>
      <c r="BE139" s="196">
        <f>IF(N139="základní",J139,0)</f>
        <v>0</v>
      </c>
      <c r="BF139" s="196">
        <f>IF(N139="snížená",J139,0)</f>
        <v>0</v>
      </c>
      <c r="BG139" s="196">
        <f>IF(N139="zákl. přenesená",J139,0)</f>
        <v>0</v>
      </c>
      <c r="BH139" s="196">
        <f>IF(N139="sníž. přenesená",J139,0)</f>
        <v>0</v>
      </c>
      <c r="BI139" s="196">
        <f>IF(N139="nulová",J139,0)</f>
        <v>0</v>
      </c>
      <c r="BJ139" s="19" t="s">
        <v>81</v>
      </c>
      <c r="BK139" s="196">
        <f>ROUND(I139*H139,2)</f>
        <v>0</v>
      </c>
      <c r="BL139" s="19" t="s">
        <v>151</v>
      </c>
      <c r="BM139" s="195" t="s">
        <v>199</v>
      </c>
    </row>
    <row r="140" spans="1:47" s="2" customFormat="1" ht="58.5">
      <c r="A140" s="36"/>
      <c r="B140" s="37"/>
      <c r="C140" s="38"/>
      <c r="D140" s="197" t="s">
        <v>153</v>
      </c>
      <c r="E140" s="38"/>
      <c r="F140" s="198" t="s">
        <v>200</v>
      </c>
      <c r="G140" s="38"/>
      <c r="H140" s="38"/>
      <c r="I140" s="105"/>
      <c r="J140" s="38"/>
      <c r="K140" s="38"/>
      <c r="L140" s="41"/>
      <c r="M140" s="199"/>
      <c r="N140" s="200"/>
      <c r="O140" s="66"/>
      <c r="P140" s="66"/>
      <c r="Q140" s="66"/>
      <c r="R140" s="66"/>
      <c r="S140" s="66"/>
      <c r="T140" s="67"/>
      <c r="U140" s="36"/>
      <c r="V140" s="36"/>
      <c r="W140" s="36"/>
      <c r="X140" s="36"/>
      <c r="Y140" s="36"/>
      <c r="Z140" s="36"/>
      <c r="AA140" s="36"/>
      <c r="AB140" s="36"/>
      <c r="AC140" s="36"/>
      <c r="AD140" s="36"/>
      <c r="AE140" s="36"/>
      <c r="AT140" s="19" t="s">
        <v>153</v>
      </c>
      <c r="AU140" s="19" t="s">
        <v>83</v>
      </c>
    </row>
    <row r="141" spans="1:65" s="2" customFormat="1" ht="24" customHeight="1">
      <c r="A141" s="36"/>
      <c r="B141" s="37"/>
      <c r="C141" s="184" t="s">
        <v>201</v>
      </c>
      <c r="D141" s="184" t="s">
        <v>146</v>
      </c>
      <c r="E141" s="185" t="s">
        <v>202</v>
      </c>
      <c r="F141" s="186" t="s">
        <v>203</v>
      </c>
      <c r="G141" s="187" t="s">
        <v>175</v>
      </c>
      <c r="H141" s="188">
        <v>59.2</v>
      </c>
      <c r="I141" s="189"/>
      <c r="J141" s="190">
        <f>ROUND(I141*H141,2)</f>
        <v>0</v>
      </c>
      <c r="K141" s="186" t="s">
        <v>150</v>
      </c>
      <c r="L141" s="41"/>
      <c r="M141" s="191" t="s">
        <v>19</v>
      </c>
      <c r="N141" s="192" t="s">
        <v>47</v>
      </c>
      <c r="O141" s="66"/>
      <c r="P141" s="193">
        <f>O141*H141</f>
        <v>0</v>
      </c>
      <c r="Q141" s="193">
        <v>0.96612</v>
      </c>
      <c r="R141" s="193">
        <f>Q141*H141</f>
        <v>57.194304</v>
      </c>
      <c r="S141" s="193">
        <v>0</v>
      </c>
      <c r="T141" s="194">
        <f>S141*H141</f>
        <v>0</v>
      </c>
      <c r="U141" s="36"/>
      <c r="V141" s="36"/>
      <c r="W141" s="36"/>
      <c r="X141" s="36"/>
      <c r="Y141" s="36"/>
      <c r="Z141" s="36"/>
      <c r="AA141" s="36"/>
      <c r="AB141" s="36"/>
      <c r="AC141" s="36"/>
      <c r="AD141" s="36"/>
      <c r="AE141" s="36"/>
      <c r="AR141" s="195" t="s">
        <v>151</v>
      </c>
      <c r="AT141" s="195" t="s">
        <v>146</v>
      </c>
      <c r="AU141" s="195" t="s">
        <v>83</v>
      </c>
      <c r="AY141" s="19" t="s">
        <v>144</v>
      </c>
      <c r="BE141" s="196">
        <f>IF(N141="základní",J141,0)</f>
        <v>0</v>
      </c>
      <c r="BF141" s="196">
        <f>IF(N141="snížená",J141,0)</f>
        <v>0</v>
      </c>
      <c r="BG141" s="196">
        <f>IF(N141="zákl. přenesená",J141,0)</f>
        <v>0</v>
      </c>
      <c r="BH141" s="196">
        <f>IF(N141="sníž. přenesená",J141,0)</f>
        <v>0</v>
      </c>
      <c r="BI141" s="196">
        <f>IF(N141="nulová",J141,0)</f>
        <v>0</v>
      </c>
      <c r="BJ141" s="19" t="s">
        <v>81</v>
      </c>
      <c r="BK141" s="196">
        <f>ROUND(I141*H141,2)</f>
        <v>0</v>
      </c>
      <c r="BL141" s="19" t="s">
        <v>151</v>
      </c>
      <c r="BM141" s="195" t="s">
        <v>204</v>
      </c>
    </row>
    <row r="142" spans="1:47" s="2" customFormat="1" ht="58.5">
      <c r="A142" s="36"/>
      <c r="B142" s="37"/>
      <c r="C142" s="38"/>
      <c r="D142" s="197" t="s">
        <v>153</v>
      </c>
      <c r="E142" s="38"/>
      <c r="F142" s="198" t="s">
        <v>205</v>
      </c>
      <c r="G142" s="38"/>
      <c r="H142" s="38"/>
      <c r="I142" s="105"/>
      <c r="J142" s="38"/>
      <c r="K142" s="38"/>
      <c r="L142" s="41"/>
      <c r="M142" s="199"/>
      <c r="N142" s="200"/>
      <c r="O142" s="66"/>
      <c r="P142" s="66"/>
      <c r="Q142" s="66"/>
      <c r="R142" s="66"/>
      <c r="S142" s="66"/>
      <c r="T142" s="67"/>
      <c r="U142" s="36"/>
      <c r="V142" s="36"/>
      <c r="W142" s="36"/>
      <c r="X142" s="36"/>
      <c r="Y142" s="36"/>
      <c r="Z142" s="36"/>
      <c r="AA142" s="36"/>
      <c r="AB142" s="36"/>
      <c r="AC142" s="36"/>
      <c r="AD142" s="36"/>
      <c r="AE142" s="36"/>
      <c r="AT142" s="19" t="s">
        <v>153</v>
      </c>
      <c r="AU142" s="19" t="s">
        <v>83</v>
      </c>
    </row>
    <row r="143" spans="2:51" s="13" customFormat="1" ht="12">
      <c r="B143" s="201"/>
      <c r="C143" s="202"/>
      <c r="D143" s="197" t="s">
        <v>159</v>
      </c>
      <c r="E143" s="203" t="s">
        <v>19</v>
      </c>
      <c r="F143" s="204" t="s">
        <v>206</v>
      </c>
      <c r="G143" s="202"/>
      <c r="H143" s="205">
        <v>8.4</v>
      </c>
      <c r="I143" s="206"/>
      <c r="J143" s="202"/>
      <c r="K143" s="202"/>
      <c r="L143" s="207"/>
      <c r="M143" s="208"/>
      <c r="N143" s="209"/>
      <c r="O143" s="209"/>
      <c r="P143" s="209"/>
      <c r="Q143" s="209"/>
      <c r="R143" s="209"/>
      <c r="S143" s="209"/>
      <c r="T143" s="210"/>
      <c r="AT143" s="211" t="s">
        <v>159</v>
      </c>
      <c r="AU143" s="211" t="s">
        <v>83</v>
      </c>
      <c r="AV143" s="13" t="s">
        <v>83</v>
      </c>
      <c r="AW143" s="13" t="s">
        <v>37</v>
      </c>
      <c r="AX143" s="13" t="s">
        <v>76</v>
      </c>
      <c r="AY143" s="211" t="s">
        <v>144</v>
      </c>
    </row>
    <row r="144" spans="2:51" s="13" customFormat="1" ht="12">
      <c r="B144" s="201"/>
      <c r="C144" s="202"/>
      <c r="D144" s="197" t="s">
        <v>159</v>
      </c>
      <c r="E144" s="203" t="s">
        <v>19</v>
      </c>
      <c r="F144" s="204" t="s">
        <v>207</v>
      </c>
      <c r="G144" s="202"/>
      <c r="H144" s="205">
        <v>50.8</v>
      </c>
      <c r="I144" s="206"/>
      <c r="J144" s="202"/>
      <c r="K144" s="202"/>
      <c r="L144" s="207"/>
      <c r="M144" s="208"/>
      <c r="N144" s="209"/>
      <c r="O144" s="209"/>
      <c r="P144" s="209"/>
      <c r="Q144" s="209"/>
      <c r="R144" s="209"/>
      <c r="S144" s="209"/>
      <c r="T144" s="210"/>
      <c r="AT144" s="211" t="s">
        <v>159</v>
      </c>
      <c r="AU144" s="211" t="s">
        <v>83</v>
      </c>
      <c r="AV144" s="13" t="s">
        <v>83</v>
      </c>
      <c r="AW144" s="13" t="s">
        <v>37</v>
      </c>
      <c r="AX144" s="13" t="s">
        <v>76</v>
      </c>
      <c r="AY144" s="211" t="s">
        <v>144</v>
      </c>
    </row>
    <row r="145" spans="2:51" s="14" customFormat="1" ht="12">
      <c r="B145" s="212"/>
      <c r="C145" s="213"/>
      <c r="D145" s="197" t="s">
        <v>159</v>
      </c>
      <c r="E145" s="214" t="s">
        <v>19</v>
      </c>
      <c r="F145" s="215" t="s">
        <v>180</v>
      </c>
      <c r="G145" s="213"/>
      <c r="H145" s="216">
        <v>59.2</v>
      </c>
      <c r="I145" s="217"/>
      <c r="J145" s="213"/>
      <c r="K145" s="213"/>
      <c r="L145" s="218"/>
      <c r="M145" s="219"/>
      <c r="N145" s="220"/>
      <c r="O145" s="220"/>
      <c r="P145" s="220"/>
      <c r="Q145" s="220"/>
      <c r="R145" s="220"/>
      <c r="S145" s="220"/>
      <c r="T145" s="221"/>
      <c r="AT145" s="222" t="s">
        <v>159</v>
      </c>
      <c r="AU145" s="222" t="s">
        <v>83</v>
      </c>
      <c r="AV145" s="14" t="s">
        <v>151</v>
      </c>
      <c r="AW145" s="14" t="s">
        <v>37</v>
      </c>
      <c r="AX145" s="14" t="s">
        <v>81</v>
      </c>
      <c r="AY145" s="222" t="s">
        <v>144</v>
      </c>
    </row>
    <row r="146" spans="2:63" s="12" customFormat="1" ht="22.9" customHeight="1">
      <c r="B146" s="168"/>
      <c r="C146" s="169"/>
      <c r="D146" s="170" t="s">
        <v>75</v>
      </c>
      <c r="E146" s="182" t="s">
        <v>161</v>
      </c>
      <c r="F146" s="182" t="s">
        <v>208</v>
      </c>
      <c r="G146" s="169"/>
      <c r="H146" s="169"/>
      <c r="I146" s="172"/>
      <c r="J146" s="183">
        <f>BK146</f>
        <v>0</v>
      </c>
      <c r="K146" s="169"/>
      <c r="L146" s="174"/>
      <c r="M146" s="175"/>
      <c r="N146" s="176"/>
      <c r="O146" s="176"/>
      <c r="P146" s="177">
        <f>SUM(P147:P159)</f>
        <v>0</v>
      </c>
      <c r="Q146" s="176"/>
      <c r="R146" s="177">
        <f>SUM(R147:R159)</f>
        <v>67.17331788</v>
      </c>
      <c r="S146" s="176"/>
      <c r="T146" s="178">
        <f>SUM(T147:T159)</f>
        <v>0</v>
      </c>
      <c r="AR146" s="179" t="s">
        <v>81</v>
      </c>
      <c r="AT146" s="180" t="s">
        <v>75</v>
      </c>
      <c r="AU146" s="180" t="s">
        <v>81</v>
      </c>
      <c r="AY146" s="179" t="s">
        <v>144</v>
      </c>
      <c r="BK146" s="181">
        <f>SUM(BK147:BK159)</f>
        <v>0</v>
      </c>
    </row>
    <row r="147" spans="1:65" s="2" customFormat="1" ht="24" customHeight="1">
      <c r="A147" s="36"/>
      <c r="B147" s="37"/>
      <c r="C147" s="184" t="s">
        <v>209</v>
      </c>
      <c r="D147" s="184" t="s">
        <v>146</v>
      </c>
      <c r="E147" s="185" t="s">
        <v>210</v>
      </c>
      <c r="F147" s="186" t="s">
        <v>211</v>
      </c>
      <c r="G147" s="187" t="s">
        <v>149</v>
      </c>
      <c r="H147" s="188">
        <v>0.216</v>
      </c>
      <c r="I147" s="189"/>
      <c r="J147" s="190">
        <f>ROUND(I147*H147,2)</f>
        <v>0</v>
      </c>
      <c r="K147" s="186" t="s">
        <v>150</v>
      </c>
      <c r="L147" s="41"/>
      <c r="M147" s="191" t="s">
        <v>19</v>
      </c>
      <c r="N147" s="192" t="s">
        <v>47</v>
      </c>
      <c r="O147" s="66"/>
      <c r="P147" s="193">
        <f>O147*H147</f>
        <v>0</v>
      </c>
      <c r="Q147" s="193">
        <v>1.8775</v>
      </c>
      <c r="R147" s="193">
        <f>Q147*H147</f>
        <v>0.40554</v>
      </c>
      <c r="S147" s="193">
        <v>0</v>
      </c>
      <c r="T147" s="194">
        <f>S147*H147</f>
        <v>0</v>
      </c>
      <c r="U147" s="36"/>
      <c r="V147" s="36"/>
      <c r="W147" s="36"/>
      <c r="X147" s="36"/>
      <c r="Y147" s="36"/>
      <c r="Z147" s="36"/>
      <c r="AA147" s="36"/>
      <c r="AB147" s="36"/>
      <c r="AC147" s="36"/>
      <c r="AD147" s="36"/>
      <c r="AE147" s="36"/>
      <c r="AR147" s="195" t="s">
        <v>151</v>
      </c>
      <c r="AT147" s="195" t="s">
        <v>146</v>
      </c>
      <c r="AU147" s="195" t="s">
        <v>83</v>
      </c>
      <c r="AY147" s="19" t="s">
        <v>144</v>
      </c>
      <c r="BE147" s="196">
        <f>IF(N147="základní",J147,0)</f>
        <v>0</v>
      </c>
      <c r="BF147" s="196">
        <f>IF(N147="snížená",J147,0)</f>
        <v>0</v>
      </c>
      <c r="BG147" s="196">
        <f>IF(N147="zákl. přenesená",J147,0)</f>
        <v>0</v>
      </c>
      <c r="BH147" s="196">
        <f>IF(N147="sníž. přenesená",J147,0)</f>
        <v>0</v>
      </c>
      <c r="BI147" s="196">
        <f>IF(N147="nulová",J147,0)</f>
        <v>0</v>
      </c>
      <c r="BJ147" s="19" t="s">
        <v>81</v>
      </c>
      <c r="BK147" s="196">
        <f>ROUND(I147*H147,2)</f>
        <v>0</v>
      </c>
      <c r="BL147" s="19" t="s">
        <v>151</v>
      </c>
      <c r="BM147" s="195" t="s">
        <v>212</v>
      </c>
    </row>
    <row r="148" spans="2:51" s="13" customFormat="1" ht="12">
      <c r="B148" s="201"/>
      <c r="C148" s="202"/>
      <c r="D148" s="197" t="s">
        <v>159</v>
      </c>
      <c r="E148" s="203" t="s">
        <v>19</v>
      </c>
      <c r="F148" s="204" t="s">
        <v>213</v>
      </c>
      <c r="G148" s="202"/>
      <c r="H148" s="205">
        <v>0.216</v>
      </c>
      <c r="I148" s="206"/>
      <c r="J148" s="202"/>
      <c r="K148" s="202"/>
      <c r="L148" s="207"/>
      <c r="M148" s="208"/>
      <c r="N148" s="209"/>
      <c r="O148" s="209"/>
      <c r="P148" s="209"/>
      <c r="Q148" s="209"/>
      <c r="R148" s="209"/>
      <c r="S148" s="209"/>
      <c r="T148" s="210"/>
      <c r="AT148" s="211" t="s">
        <v>159</v>
      </c>
      <c r="AU148" s="211" t="s">
        <v>83</v>
      </c>
      <c r="AV148" s="13" t="s">
        <v>83</v>
      </c>
      <c r="AW148" s="13" t="s">
        <v>37</v>
      </c>
      <c r="AX148" s="13" t="s">
        <v>81</v>
      </c>
      <c r="AY148" s="211" t="s">
        <v>144</v>
      </c>
    </row>
    <row r="149" spans="1:65" s="2" customFormat="1" ht="16.5" customHeight="1">
      <c r="A149" s="36"/>
      <c r="B149" s="37"/>
      <c r="C149" s="184" t="s">
        <v>214</v>
      </c>
      <c r="D149" s="184" t="s">
        <v>146</v>
      </c>
      <c r="E149" s="185" t="s">
        <v>215</v>
      </c>
      <c r="F149" s="186" t="s">
        <v>216</v>
      </c>
      <c r="G149" s="187" t="s">
        <v>149</v>
      </c>
      <c r="H149" s="188">
        <v>8.804</v>
      </c>
      <c r="I149" s="189"/>
      <c r="J149" s="190">
        <f>ROUND(I149*H149,2)</f>
        <v>0</v>
      </c>
      <c r="K149" s="186" t="s">
        <v>150</v>
      </c>
      <c r="L149" s="41"/>
      <c r="M149" s="191" t="s">
        <v>19</v>
      </c>
      <c r="N149" s="192" t="s">
        <v>47</v>
      </c>
      <c r="O149" s="66"/>
      <c r="P149" s="193">
        <f>O149*H149</f>
        <v>0</v>
      </c>
      <c r="Q149" s="193">
        <v>1.80972</v>
      </c>
      <c r="R149" s="193">
        <f>Q149*H149</f>
        <v>15.93277488</v>
      </c>
      <c r="S149" s="193">
        <v>0</v>
      </c>
      <c r="T149" s="194">
        <f>S149*H149</f>
        <v>0</v>
      </c>
      <c r="U149" s="36"/>
      <c r="V149" s="36"/>
      <c r="W149" s="36"/>
      <c r="X149" s="36"/>
      <c r="Y149" s="36"/>
      <c r="Z149" s="36"/>
      <c r="AA149" s="36"/>
      <c r="AB149" s="36"/>
      <c r="AC149" s="36"/>
      <c r="AD149" s="36"/>
      <c r="AE149" s="36"/>
      <c r="AR149" s="195" t="s">
        <v>151</v>
      </c>
      <c r="AT149" s="195" t="s">
        <v>146</v>
      </c>
      <c r="AU149" s="195" t="s">
        <v>83</v>
      </c>
      <c r="AY149" s="19" t="s">
        <v>144</v>
      </c>
      <c r="BE149" s="196">
        <f>IF(N149="základní",J149,0)</f>
        <v>0</v>
      </c>
      <c r="BF149" s="196">
        <f>IF(N149="snížená",J149,0)</f>
        <v>0</v>
      </c>
      <c r="BG149" s="196">
        <f>IF(N149="zákl. přenesená",J149,0)</f>
        <v>0</v>
      </c>
      <c r="BH149" s="196">
        <f>IF(N149="sníž. přenesená",J149,0)</f>
        <v>0</v>
      </c>
      <c r="BI149" s="196">
        <f>IF(N149="nulová",J149,0)</f>
        <v>0</v>
      </c>
      <c r="BJ149" s="19" t="s">
        <v>81</v>
      </c>
      <c r="BK149" s="196">
        <f>ROUND(I149*H149,2)</f>
        <v>0</v>
      </c>
      <c r="BL149" s="19" t="s">
        <v>151</v>
      </c>
      <c r="BM149" s="195" t="s">
        <v>217</v>
      </c>
    </row>
    <row r="150" spans="1:47" s="2" customFormat="1" ht="68.25">
      <c r="A150" s="36"/>
      <c r="B150" s="37"/>
      <c r="C150" s="38"/>
      <c r="D150" s="197" t="s">
        <v>153</v>
      </c>
      <c r="E150" s="38"/>
      <c r="F150" s="198" t="s">
        <v>218</v>
      </c>
      <c r="G150" s="38"/>
      <c r="H150" s="38"/>
      <c r="I150" s="105"/>
      <c r="J150" s="38"/>
      <c r="K150" s="38"/>
      <c r="L150" s="41"/>
      <c r="M150" s="199"/>
      <c r="N150" s="200"/>
      <c r="O150" s="66"/>
      <c r="P150" s="66"/>
      <c r="Q150" s="66"/>
      <c r="R150" s="66"/>
      <c r="S150" s="66"/>
      <c r="T150" s="67"/>
      <c r="U150" s="36"/>
      <c r="V150" s="36"/>
      <c r="W150" s="36"/>
      <c r="X150" s="36"/>
      <c r="Y150" s="36"/>
      <c r="Z150" s="36"/>
      <c r="AA150" s="36"/>
      <c r="AB150" s="36"/>
      <c r="AC150" s="36"/>
      <c r="AD150" s="36"/>
      <c r="AE150" s="36"/>
      <c r="AT150" s="19" t="s">
        <v>153</v>
      </c>
      <c r="AU150" s="19" t="s">
        <v>83</v>
      </c>
    </row>
    <row r="151" spans="2:51" s="13" customFormat="1" ht="12">
      <c r="B151" s="201"/>
      <c r="C151" s="202"/>
      <c r="D151" s="197" t="s">
        <v>159</v>
      </c>
      <c r="E151" s="203" t="s">
        <v>19</v>
      </c>
      <c r="F151" s="204" t="s">
        <v>219</v>
      </c>
      <c r="G151" s="202"/>
      <c r="H151" s="205">
        <v>8.804</v>
      </c>
      <c r="I151" s="206"/>
      <c r="J151" s="202"/>
      <c r="K151" s="202"/>
      <c r="L151" s="207"/>
      <c r="M151" s="208"/>
      <c r="N151" s="209"/>
      <c r="O151" s="209"/>
      <c r="P151" s="209"/>
      <c r="Q151" s="209"/>
      <c r="R151" s="209"/>
      <c r="S151" s="209"/>
      <c r="T151" s="210"/>
      <c r="AT151" s="211" t="s">
        <v>159</v>
      </c>
      <c r="AU151" s="211" t="s">
        <v>83</v>
      </c>
      <c r="AV151" s="13" t="s">
        <v>83</v>
      </c>
      <c r="AW151" s="13" t="s">
        <v>37</v>
      </c>
      <c r="AX151" s="13" t="s">
        <v>81</v>
      </c>
      <c r="AY151" s="211" t="s">
        <v>144</v>
      </c>
    </row>
    <row r="152" spans="1:65" s="2" customFormat="1" ht="16.5" customHeight="1">
      <c r="A152" s="36"/>
      <c r="B152" s="37"/>
      <c r="C152" s="184" t="s">
        <v>220</v>
      </c>
      <c r="D152" s="184" t="s">
        <v>146</v>
      </c>
      <c r="E152" s="185" t="s">
        <v>221</v>
      </c>
      <c r="F152" s="186" t="s">
        <v>222</v>
      </c>
      <c r="G152" s="187" t="s">
        <v>149</v>
      </c>
      <c r="H152" s="188">
        <v>20.7</v>
      </c>
      <c r="I152" s="189"/>
      <c r="J152" s="190">
        <f>ROUND(I152*H152,2)</f>
        <v>0</v>
      </c>
      <c r="K152" s="186" t="s">
        <v>150</v>
      </c>
      <c r="L152" s="41"/>
      <c r="M152" s="191" t="s">
        <v>19</v>
      </c>
      <c r="N152" s="192" t="s">
        <v>47</v>
      </c>
      <c r="O152" s="66"/>
      <c r="P152" s="193">
        <f>O152*H152</f>
        <v>0</v>
      </c>
      <c r="Q152" s="193">
        <v>2.45329</v>
      </c>
      <c r="R152" s="193">
        <f>Q152*H152</f>
        <v>50.783103</v>
      </c>
      <c r="S152" s="193">
        <v>0</v>
      </c>
      <c r="T152" s="194">
        <f>S152*H152</f>
        <v>0</v>
      </c>
      <c r="U152" s="36"/>
      <c r="V152" s="36"/>
      <c r="W152" s="36"/>
      <c r="X152" s="36"/>
      <c r="Y152" s="36"/>
      <c r="Z152" s="36"/>
      <c r="AA152" s="36"/>
      <c r="AB152" s="36"/>
      <c r="AC152" s="36"/>
      <c r="AD152" s="36"/>
      <c r="AE152" s="36"/>
      <c r="AR152" s="195" t="s">
        <v>151</v>
      </c>
      <c r="AT152" s="195" t="s">
        <v>146</v>
      </c>
      <c r="AU152" s="195" t="s">
        <v>83</v>
      </c>
      <c r="AY152" s="19" t="s">
        <v>144</v>
      </c>
      <c r="BE152" s="196">
        <f>IF(N152="základní",J152,0)</f>
        <v>0</v>
      </c>
      <c r="BF152" s="196">
        <f>IF(N152="snížená",J152,0)</f>
        <v>0</v>
      </c>
      <c r="BG152" s="196">
        <f>IF(N152="zákl. přenesená",J152,0)</f>
        <v>0</v>
      </c>
      <c r="BH152" s="196">
        <f>IF(N152="sníž. přenesená",J152,0)</f>
        <v>0</v>
      </c>
      <c r="BI152" s="196">
        <f>IF(N152="nulová",J152,0)</f>
        <v>0</v>
      </c>
      <c r="BJ152" s="19" t="s">
        <v>81</v>
      </c>
      <c r="BK152" s="196">
        <f>ROUND(I152*H152,2)</f>
        <v>0</v>
      </c>
      <c r="BL152" s="19" t="s">
        <v>151</v>
      </c>
      <c r="BM152" s="195" t="s">
        <v>223</v>
      </c>
    </row>
    <row r="153" spans="1:47" s="2" customFormat="1" ht="78">
      <c r="A153" s="36"/>
      <c r="B153" s="37"/>
      <c r="C153" s="38"/>
      <c r="D153" s="197" t="s">
        <v>153</v>
      </c>
      <c r="E153" s="38"/>
      <c r="F153" s="198" t="s">
        <v>224</v>
      </c>
      <c r="G153" s="38"/>
      <c r="H153" s="38"/>
      <c r="I153" s="105"/>
      <c r="J153" s="38"/>
      <c r="K153" s="38"/>
      <c r="L153" s="41"/>
      <c r="M153" s="199"/>
      <c r="N153" s="200"/>
      <c r="O153" s="66"/>
      <c r="P153" s="66"/>
      <c r="Q153" s="66"/>
      <c r="R153" s="66"/>
      <c r="S153" s="66"/>
      <c r="T153" s="67"/>
      <c r="U153" s="36"/>
      <c r="V153" s="36"/>
      <c r="W153" s="36"/>
      <c r="X153" s="36"/>
      <c r="Y153" s="36"/>
      <c r="Z153" s="36"/>
      <c r="AA153" s="36"/>
      <c r="AB153" s="36"/>
      <c r="AC153" s="36"/>
      <c r="AD153" s="36"/>
      <c r="AE153" s="36"/>
      <c r="AT153" s="19" t="s">
        <v>153</v>
      </c>
      <c r="AU153" s="19" t="s">
        <v>83</v>
      </c>
    </row>
    <row r="154" spans="2:51" s="13" customFormat="1" ht="12">
      <c r="B154" s="201"/>
      <c r="C154" s="202"/>
      <c r="D154" s="197" t="s">
        <v>159</v>
      </c>
      <c r="E154" s="203" t="s">
        <v>19</v>
      </c>
      <c r="F154" s="204" t="s">
        <v>225</v>
      </c>
      <c r="G154" s="202"/>
      <c r="H154" s="205">
        <v>20.7</v>
      </c>
      <c r="I154" s="206"/>
      <c r="J154" s="202"/>
      <c r="K154" s="202"/>
      <c r="L154" s="207"/>
      <c r="M154" s="208"/>
      <c r="N154" s="209"/>
      <c r="O154" s="209"/>
      <c r="P154" s="209"/>
      <c r="Q154" s="209"/>
      <c r="R154" s="209"/>
      <c r="S154" s="209"/>
      <c r="T154" s="210"/>
      <c r="AT154" s="211" t="s">
        <v>159</v>
      </c>
      <c r="AU154" s="211" t="s">
        <v>83</v>
      </c>
      <c r="AV154" s="13" t="s">
        <v>83</v>
      </c>
      <c r="AW154" s="13" t="s">
        <v>37</v>
      </c>
      <c r="AX154" s="13" t="s">
        <v>81</v>
      </c>
      <c r="AY154" s="211" t="s">
        <v>144</v>
      </c>
    </row>
    <row r="155" spans="1:65" s="2" customFormat="1" ht="16.5" customHeight="1">
      <c r="A155" s="36"/>
      <c r="B155" s="37"/>
      <c r="C155" s="184" t="s">
        <v>226</v>
      </c>
      <c r="D155" s="184" t="s">
        <v>146</v>
      </c>
      <c r="E155" s="185" t="s">
        <v>227</v>
      </c>
      <c r="F155" s="186" t="s">
        <v>228</v>
      </c>
      <c r="G155" s="187" t="s">
        <v>175</v>
      </c>
      <c r="H155" s="188">
        <v>15</v>
      </c>
      <c r="I155" s="189"/>
      <c r="J155" s="190">
        <f>ROUND(I155*H155,2)</f>
        <v>0</v>
      </c>
      <c r="K155" s="186" t="s">
        <v>150</v>
      </c>
      <c r="L155" s="41"/>
      <c r="M155" s="191" t="s">
        <v>19</v>
      </c>
      <c r="N155" s="192" t="s">
        <v>47</v>
      </c>
      <c r="O155" s="66"/>
      <c r="P155" s="193">
        <f>O155*H155</f>
        <v>0</v>
      </c>
      <c r="Q155" s="193">
        <v>0.00346</v>
      </c>
      <c r="R155" s="193">
        <f>Q155*H155</f>
        <v>0.0519</v>
      </c>
      <c r="S155" s="193">
        <v>0</v>
      </c>
      <c r="T155" s="194">
        <f>S155*H155</f>
        <v>0</v>
      </c>
      <c r="U155" s="36"/>
      <c r="V155" s="36"/>
      <c r="W155" s="36"/>
      <c r="X155" s="36"/>
      <c r="Y155" s="36"/>
      <c r="Z155" s="36"/>
      <c r="AA155" s="36"/>
      <c r="AB155" s="36"/>
      <c r="AC155" s="36"/>
      <c r="AD155" s="36"/>
      <c r="AE155" s="36"/>
      <c r="AR155" s="195" t="s">
        <v>151</v>
      </c>
      <c r="AT155" s="195" t="s">
        <v>146</v>
      </c>
      <c r="AU155" s="195" t="s">
        <v>83</v>
      </c>
      <c r="AY155" s="19" t="s">
        <v>144</v>
      </c>
      <c r="BE155" s="196">
        <f>IF(N155="základní",J155,0)</f>
        <v>0</v>
      </c>
      <c r="BF155" s="196">
        <f>IF(N155="snížená",J155,0)</f>
        <v>0</v>
      </c>
      <c r="BG155" s="196">
        <f>IF(N155="zákl. přenesená",J155,0)</f>
        <v>0</v>
      </c>
      <c r="BH155" s="196">
        <f>IF(N155="sníž. přenesená",J155,0)</f>
        <v>0</v>
      </c>
      <c r="BI155" s="196">
        <f>IF(N155="nulová",J155,0)</f>
        <v>0</v>
      </c>
      <c r="BJ155" s="19" t="s">
        <v>81</v>
      </c>
      <c r="BK155" s="196">
        <f>ROUND(I155*H155,2)</f>
        <v>0</v>
      </c>
      <c r="BL155" s="19" t="s">
        <v>151</v>
      </c>
      <c r="BM155" s="195" t="s">
        <v>229</v>
      </c>
    </row>
    <row r="156" spans="1:47" s="2" customFormat="1" ht="97.5">
      <c r="A156" s="36"/>
      <c r="B156" s="37"/>
      <c r="C156" s="38"/>
      <c r="D156" s="197" t="s">
        <v>153</v>
      </c>
      <c r="E156" s="38"/>
      <c r="F156" s="198" t="s">
        <v>230</v>
      </c>
      <c r="G156" s="38"/>
      <c r="H156" s="38"/>
      <c r="I156" s="105"/>
      <c r="J156" s="38"/>
      <c r="K156" s="38"/>
      <c r="L156" s="41"/>
      <c r="M156" s="199"/>
      <c r="N156" s="200"/>
      <c r="O156" s="66"/>
      <c r="P156" s="66"/>
      <c r="Q156" s="66"/>
      <c r="R156" s="66"/>
      <c r="S156" s="66"/>
      <c r="T156" s="67"/>
      <c r="U156" s="36"/>
      <c r="V156" s="36"/>
      <c r="W156" s="36"/>
      <c r="X156" s="36"/>
      <c r="Y156" s="36"/>
      <c r="Z156" s="36"/>
      <c r="AA156" s="36"/>
      <c r="AB156" s="36"/>
      <c r="AC156" s="36"/>
      <c r="AD156" s="36"/>
      <c r="AE156" s="36"/>
      <c r="AT156" s="19" t="s">
        <v>153</v>
      </c>
      <c r="AU156" s="19" t="s">
        <v>83</v>
      </c>
    </row>
    <row r="157" spans="2:51" s="13" customFormat="1" ht="12">
      <c r="B157" s="201"/>
      <c r="C157" s="202"/>
      <c r="D157" s="197" t="s">
        <v>159</v>
      </c>
      <c r="E157" s="203" t="s">
        <v>19</v>
      </c>
      <c r="F157" s="204" t="s">
        <v>231</v>
      </c>
      <c r="G157" s="202"/>
      <c r="H157" s="205">
        <v>15</v>
      </c>
      <c r="I157" s="206"/>
      <c r="J157" s="202"/>
      <c r="K157" s="202"/>
      <c r="L157" s="207"/>
      <c r="M157" s="208"/>
      <c r="N157" s="209"/>
      <c r="O157" s="209"/>
      <c r="P157" s="209"/>
      <c r="Q157" s="209"/>
      <c r="R157" s="209"/>
      <c r="S157" s="209"/>
      <c r="T157" s="210"/>
      <c r="AT157" s="211" t="s">
        <v>159</v>
      </c>
      <c r="AU157" s="211" t="s">
        <v>83</v>
      </c>
      <c r="AV157" s="13" t="s">
        <v>83</v>
      </c>
      <c r="AW157" s="13" t="s">
        <v>37</v>
      </c>
      <c r="AX157" s="13" t="s">
        <v>81</v>
      </c>
      <c r="AY157" s="211" t="s">
        <v>144</v>
      </c>
    </row>
    <row r="158" spans="1:65" s="2" customFormat="1" ht="16.5" customHeight="1">
      <c r="A158" s="36"/>
      <c r="B158" s="37"/>
      <c r="C158" s="184" t="s">
        <v>8</v>
      </c>
      <c r="D158" s="184" t="s">
        <v>146</v>
      </c>
      <c r="E158" s="185" t="s">
        <v>232</v>
      </c>
      <c r="F158" s="186" t="s">
        <v>233</v>
      </c>
      <c r="G158" s="187" t="s">
        <v>175</v>
      </c>
      <c r="H158" s="188">
        <v>15</v>
      </c>
      <c r="I158" s="189"/>
      <c r="J158" s="190">
        <f>ROUND(I158*H158,2)</f>
        <v>0</v>
      </c>
      <c r="K158" s="186" t="s">
        <v>150</v>
      </c>
      <c r="L158" s="41"/>
      <c r="M158" s="191" t="s">
        <v>19</v>
      </c>
      <c r="N158" s="192" t="s">
        <v>47</v>
      </c>
      <c r="O158" s="66"/>
      <c r="P158" s="193">
        <f>O158*H158</f>
        <v>0</v>
      </c>
      <c r="Q158" s="193">
        <v>0</v>
      </c>
      <c r="R158" s="193">
        <f>Q158*H158</f>
        <v>0</v>
      </c>
      <c r="S158" s="193">
        <v>0</v>
      </c>
      <c r="T158" s="194">
        <f>S158*H158</f>
        <v>0</v>
      </c>
      <c r="U158" s="36"/>
      <c r="V158" s="36"/>
      <c r="W158" s="36"/>
      <c r="X158" s="36"/>
      <c r="Y158" s="36"/>
      <c r="Z158" s="36"/>
      <c r="AA158" s="36"/>
      <c r="AB158" s="36"/>
      <c r="AC158" s="36"/>
      <c r="AD158" s="36"/>
      <c r="AE158" s="36"/>
      <c r="AR158" s="195" t="s">
        <v>151</v>
      </c>
      <c r="AT158" s="195" t="s">
        <v>146</v>
      </c>
      <c r="AU158" s="195" t="s">
        <v>83</v>
      </c>
      <c r="AY158" s="19" t="s">
        <v>144</v>
      </c>
      <c r="BE158" s="196">
        <f>IF(N158="základní",J158,0)</f>
        <v>0</v>
      </c>
      <c r="BF158" s="196">
        <f>IF(N158="snížená",J158,0)</f>
        <v>0</v>
      </c>
      <c r="BG158" s="196">
        <f>IF(N158="zákl. přenesená",J158,0)</f>
        <v>0</v>
      </c>
      <c r="BH158" s="196">
        <f>IF(N158="sníž. přenesená",J158,0)</f>
        <v>0</v>
      </c>
      <c r="BI158" s="196">
        <f>IF(N158="nulová",J158,0)</f>
        <v>0</v>
      </c>
      <c r="BJ158" s="19" t="s">
        <v>81</v>
      </c>
      <c r="BK158" s="196">
        <f>ROUND(I158*H158,2)</f>
        <v>0</v>
      </c>
      <c r="BL158" s="19" t="s">
        <v>151</v>
      </c>
      <c r="BM158" s="195" t="s">
        <v>234</v>
      </c>
    </row>
    <row r="159" spans="1:47" s="2" customFormat="1" ht="97.5">
      <c r="A159" s="36"/>
      <c r="B159" s="37"/>
      <c r="C159" s="38"/>
      <c r="D159" s="197" t="s">
        <v>153</v>
      </c>
      <c r="E159" s="38"/>
      <c r="F159" s="198" t="s">
        <v>230</v>
      </c>
      <c r="G159" s="38"/>
      <c r="H159" s="38"/>
      <c r="I159" s="105"/>
      <c r="J159" s="38"/>
      <c r="K159" s="38"/>
      <c r="L159" s="41"/>
      <c r="M159" s="199"/>
      <c r="N159" s="200"/>
      <c r="O159" s="66"/>
      <c r="P159" s="66"/>
      <c r="Q159" s="66"/>
      <c r="R159" s="66"/>
      <c r="S159" s="66"/>
      <c r="T159" s="67"/>
      <c r="U159" s="36"/>
      <c r="V159" s="36"/>
      <c r="W159" s="36"/>
      <c r="X159" s="36"/>
      <c r="Y159" s="36"/>
      <c r="Z159" s="36"/>
      <c r="AA159" s="36"/>
      <c r="AB159" s="36"/>
      <c r="AC159" s="36"/>
      <c r="AD159" s="36"/>
      <c r="AE159" s="36"/>
      <c r="AT159" s="19" t="s">
        <v>153</v>
      </c>
      <c r="AU159" s="19" t="s">
        <v>83</v>
      </c>
    </row>
    <row r="160" spans="2:63" s="12" customFormat="1" ht="22.9" customHeight="1">
      <c r="B160" s="168"/>
      <c r="C160" s="169"/>
      <c r="D160" s="170" t="s">
        <v>75</v>
      </c>
      <c r="E160" s="182" t="s">
        <v>151</v>
      </c>
      <c r="F160" s="182" t="s">
        <v>235</v>
      </c>
      <c r="G160" s="169"/>
      <c r="H160" s="169"/>
      <c r="I160" s="172"/>
      <c r="J160" s="183">
        <f>BK160</f>
        <v>0</v>
      </c>
      <c r="K160" s="169"/>
      <c r="L160" s="174"/>
      <c r="M160" s="175"/>
      <c r="N160" s="176"/>
      <c r="O160" s="176"/>
      <c r="P160" s="177">
        <f>SUM(P161:P182)</f>
        <v>0</v>
      </c>
      <c r="Q160" s="176"/>
      <c r="R160" s="177">
        <f>SUM(R161:R182)</f>
        <v>2.9016081899999997</v>
      </c>
      <c r="S160" s="176"/>
      <c r="T160" s="178">
        <f>SUM(T161:T182)</f>
        <v>0</v>
      </c>
      <c r="AR160" s="179" t="s">
        <v>81</v>
      </c>
      <c r="AT160" s="180" t="s">
        <v>75</v>
      </c>
      <c r="AU160" s="180" t="s">
        <v>81</v>
      </c>
      <c r="AY160" s="179" t="s">
        <v>144</v>
      </c>
      <c r="BK160" s="181">
        <f>SUM(BK161:BK182)</f>
        <v>0</v>
      </c>
    </row>
    <row r="161" spans="1:65" s="2" customFormat="1" ht="24" customHeight="1">
      <c r="A161" s="36"/>
      <c r="B161" s="37"/>
      <c r="C161" s="184" t="s">
        <v>236</v>
      </c>
      <c r="D161" s="184" t="s">
        <v>146</v>
      </c>
      <c r="E161" s="185" t="s">
        <v>237</v>
      </c>
      <c r="F161" s="186" t="s">
        <v>238</v>
      </c>
      <c r="G161" s="187" t="s">
        <v>193</v>
      </c>
      <c r="H161" s="188">
        <v>1.791</v>
      </c>
      <c r="I161" s="189"/>
      <c r="J161" s="190">
        <f>ROUND(I161*H161,2)</f>
        <v>0</v>
      </c>
      <c r="K161" s="186" t="s">
        <v>150</v>
      </c>
      <c r="L161" s="41"/>
      <c r="M161" s="191" t="s">
        <v>19</v>
      </c>
      <c r="N161" s="192" t="s">
        <v>47</v>
      </c>
      <c r="O161" s="66"/>
      <c r="P161" s="193">
        <f>O161*H161</f>
        <v>0</v>
      </c>
      <c r="Q161" s="193">
        <v>0.01709</v>
      </c>
      <c r="R161" s="193">
        <f>Q161*H161</f>
        <v>0.03060819</v>
      </c>
      <c r="S161" s="193">
        <v>0</v>
      </c>
      <c r="T161" s="194">
        <f>S161*H161</f>
        <v>0</v>
      </c>
      <c r="U161" s="36"/>
      <c r="V161" s="36"/>
      <c r="W161" s="36"/>
      <c r="X161" s="36"/>
      <c r="Y161" s="36"/>
      <c r="Z161" s="36"/>
      <c r="AA161" s="36"/>
      <c r="AB161" s="36"/>
      <c r="AC161" s="36"/>
      <c r="AD161" s="36"/>
      <c r="AE161" s="36"/>
      <c r="AR161" s="195" t="s">
        <v>151</v>
      </c>
      <c r="AT161" s="195" t="s">
        <v>146</v>
      </c>
      <c r="AU161" s="195" t="s">
        <v>83</v>
      </c>
      <c r="AY161" s="19" t="s">
        <v>144</v>
      </c>
      <c r="BE161" s="196">
        <f>IF(N161="základní",J161,0)</f>
        <v>0</v>
      </c>
      <c r="BF161" s="196">
        <f>IF(N161="snížená",J161,0)</f>
        <v>0</v>
      </c>
      <c r="BG161" s="196">
        <f>IF(N161="zákl. přenesená",J161,0)</f>
        <v>0</v>
      </c>
      <c r="BH161" s="196">
        <f>IF(N161="sníž. přenesená",J161,0)</f>
        <v>0</v>
      </c>
      <c r="BI161" s="196">
        <f>IF(N161="nulová",J161,0)</f>
        <v>0</v>
      </c>
      <c r="BJ161" s="19" t="s">
        <v>81</v>
      </c>
      <c r="BK161" s="196">
        <f>ROUND(I161*H161,2)</f>
        <v>0</v>
      </c>
      <c r="BL161" s="19" t="s">
        <v>151</v>
      </c>
      <c r="BM161" s="195" t="s">
        <v>239</v>
      </c>
    </row>
    <row r="162" spans="1:47" s="2" customFormat="1" ht="58.5">
      <c r="A162" s="36"/>
      <c r="B162" s="37"/>
      <c r="C162" s="38"/>
      <c r="D162" s="197" t="s">
        <v>153</v>
      </c>
      <c r="E162" s="38"/>
      <c r="F162" s="198" t="s">
        <v>240</v>
      </c>
      <c r="G162" s="38"/>
      <c r="H162" s="38"/>
      <c r="I162" s="105"/>
      <c r="J162" s="38"/>
      <c r="K162" s="38"/>
      <c r="L162" s="41"/>
      <c r="M162" s="199"/>
      <c r="N162" s="200"/>
      <c r="O162" s="66"/>
      <c r="P162" s="66"/>
      <c r="Q162" s="66"/>
      <c r="R162" s="66"/>
      <c r="S162" s="66"/>
      <c r="T162" s="67"/>
      <c r="U162" s="36"/>
      <c r="V162" s="36"/>
      <c r="W162" s="36"/>
      <c r="X162" s="36"/>
      <c r="Y162" s="36"/>
      <c r="Z162" s="36"/>
      <c r="AA162" s="36"/>
      <c r="AB162" s="36"/>
      <c r="AC162" s="36"/>
      <c r="AD162" s="36"/>
      <c r="AE162" s="36"/>
      <c r="AT162" s="19" t="s">
        <v>153</v>
      </c>
      <c r="AU162" s="19" t="s">
        <v>83</v>
      </c>
    </row>
    <row r="163" spans="2:51" s="15" customFormat="1" ht="12">
      <c r="B163" s="223"/>
      <c r="C163" s="224"/>
      <c r="D163" s="197" t="s">
        <v>159</v>
      </c>
      <c r="E163" s="225" t="s">
        <v>19</v>
      </c>
      <c r="F163" s="226" t="s">
        <v>241</v>
      </c>
      <c r="G163" s="224"/>
      <c r="H163" s="225" t="s">
        <v>19</v>
      </c>
      <c r="I163" s="227"/>
      <c r="J163" s="224"/>
      <c r="K163" s="224"/>
      <c r="L163" s="228"/>
      <c r="M163" s="229"/>
      <c r="N163" s="230"/>
      <c r="O163" s="230"/>
      <c r="P163" s="230"/>
      <c r="Q163" s="230"/>
      <c r="R163" s="230"/>
      <c r="S163" s="230"/>
      <c r="T163" s="231"/>
      <c r="AT163" s="232" t="s">
        <v>159</v>
      </c>
      <c r="AU163" s="232" t="s">
        <v>83</v>
      </c>
      <c r="AV163" s="15" t="s">
        <v>81</v>
      </c>
      <c r="AW163" s="15" t="s">
        <v>37</v>
      </c>
      <c r="AX163" s="15" t="s">
        <v>76</v>
      </c>
      <c r="AY163" s="232" t="s">
        <v>144</v>
      </c>
    </row>
    <row r="164" spans="2:51" s="13" customFormat="1" ht="12">
      <c r="B164" s="201"/>
      <c r="C164" s="202"/>
      <c r="D164" s="197" t="s">
        <v>159</v>
      </c>
      <c r="E164" s="203" t="s">
        <v>19</v>
      </c>
      <c r="F164" s="204" t="s">
        <v>242</v>
      </c>
      <c r="G164" s="202"/>
      <c r="H164" s="205">
        <v>1.791</v>
      </c>
      <c r="I164" s="206"/>
      <c r="J164" s="202"/>
      <c r="K164" s="202"/>
      <c r="L164" s="207"/>
      <c r="M164" s="208"/>
      <c r="N164" s="209"/>
      <c r="O164" s="209"/>
      <c r="P164" s="209"/>
      <c r="Q164" s="209"/>
      <c r="R164" s="209"/>
      <c r="S164" s="209"/>
      <c r="T164" s="210"/>
      <c r="AT164" s="211" t="s">
        <v>159</v>
      </c>
      <c r="AU164" s="211" t="s">
        <v>83</v>
      </c>
      <c r="AV164" s="13" t="s">
        <v>83</v>
      </c>
      <c r="AW164" s="13" t="s">
        <v>37</v>
      </c>
      <c r="AX164" s="13" t="s">
        <v>81</v>
      </c>
      <c r="AY164" s="211" t="s">
        <v>144</v>
      </c>
    </row>
    <row r="165" spans="1:65" s="2" customFormat="1" ht="16.5" customHeight="1">
      <c r="A165" s="36"/>
      <c r="B165" s="37"/>
      <c r="C165" s="233" t="s">
        <v>243</v>
      </c>
      <c r="D165" s="233" t="s">
        <v>244</v>
      </c>
      <c r="E165" s="234" t="s">
        <v>245</v>
      </c>
      <c r="F165" s="235" t="s">
        <v>246</v>
      </c>
      <c r="G165" s="236" t="s">
        <v>193</v>
      </c>
      <c r="H165" s="237">
        <v>1.791</v>
      </c>
      <c r="I165" s="238"/>
      <c r="J165" s="239">
        <f>ROUND(I165*H165,2)</f>
        <v>0</v>
      </c>
      <c r="K165" s="235" t="s">
        <v>150</v>
      </c>
      <c r="L165" s="240"/>
      <c r="M165" s="241" t="s">
        <v>19</v>
      </c>
      <c r="N165" s="242" t="s">
        <v>47</v>
      </c>
      <c r="O165" s="66"/>
      <c r="P165" s="193">
        <f>O165*H165</f>
        <v>0</v>
      </c>
      <c r="Q165" s="193">
        <v>1</v>
      </c>
      <c r="R165" s="193">
        <f>Q165*H165</f>
        <v>1.791</v>
      </c>
      <c r="S165" s="193">
        <v>0</v>
      </c>
      <c r="T165" s="194">
        <f>S165*H165</f>
        <v>0</v>
      </c>
      <c r="U165" s="36"/>
      <c r="V165" s="36"/>
      <c r="W165" s="36"/>
      <c r="X165" s="36"/>
      <c r="Y165" s="36"/>
      <c r="Z165" s="36"/>
      <c r="AA165" s="36"/>
      <c r="AB165" s="36"/>
      <c r="AC165" s="36"/>
      <c r="AD165" s="36"/>
      <c r="AE165" s="36"/>
      <c r="AR165" s="195" t="s">
        <v>190</v>
      </c>
      <c r="AT165" s="195" t="s">
        <v>244</v>
      </c>
      <c r="AU165" s="195" t="s">
        <v>83</v>
      </c>
      <c r="AY165" s="19" t="s">
        <v>144</v>
      </c>
      <c r="BE165" s="196">
        <f>IF(N165="základní",J165,0)</f>
        <v>0</v>
      </c>
      <c r="BF165" s="196">
        <f>IF(N165="snížená",J165,0)</f>
        <v>0</v>
      </c>
      <c r="BG165" s="196">
        <f>IF(N165="zákl. přenesená",J165,0)</f>
        <v>0</v>
      </c>
      <c r="BH165" s="196">
        <f>IF(N165="sníž. přenesená",J165,0)</f>
        <v>0</v>
      </c>
      <c r="BI165" s="196">
        <f>IF(N165="nulová",J165,0)</f>
        <v>0</v>
      </c>
      <c r="BJ165" s="19" t="s">
        <v>81</v>
      </c>
      <c r="BK165" s="196">
        <f>ROUND(I165*H165,2)</f>
        <v>0</v>
      </c>
      <c r="BL165" s="19" t="s">
        <v>151</v>
      </c>
      <c r="BM165" s="195" t="s">
        <v>247</v>
      </c>
    </row>
    <row r="166" spans="1:65" s="2" customFormat="1" ht="16.5" customHeight="1">
      <c r="A166" s="36"/>
      <c r="B166" s="37"/>
      <c r="C166" s="336" t="s">
        <v>248</v>
      </c>
      <c r="D166" s="336" t="s">
        <v>146</v>
      </c>
      <c r="E166" s="337" t="s">
        <v>249</v>
      </c>
      <c r="F166" s="338" t="s">
        <v>250</v>
      </c>
      <c r="G166" s="339" t="s">
        <v>193</v>
      </c>
      <c r="H166" s="340">
        <v>1.08</v>
      </c>
      <c r="I166" s="189"/>
      <c r="J166" s="342">
        <f>ROUND(I166*H166,2)</f>
        <v>0</v>
      </c>
      <c r="K166" s="186" t="s">
        <v>150</v>
      </c>
      <c r="L166" s="41"/>
      <c r="M166" s="191" t="s">
        <v>19</v>
      </c>
      <c r="N166" s="192" t="s">
        <v>47</v>
      </c>
      <c r="O166" s="66"/>
      <c r="P166" s="193">
        <f>O166*H166</f>
        <v>0</v>
      </c>
      <c r="Q166" s="193">
        <v>0</v>
      </c>
      <c r="R166" s="193">
        <f>Q166*H166</f>
        <v>0</v>
      </c>
      <c r="S166" s="193">
        <v>0</v>
      </c>
      <c r="T166" s="194">
        <f>S166*H166</f>
        <v>0</v>
      </c>
      <c r="U166" s="36"/>
      <c r="V166" s="36"/>
      <c r="W166" s="36"/>
      <c r="X166" s="36"/>
      <c r="Y166" s="36"/>
      <c r="Z166" s="36"/>
      <c r="AA166" s="36"/>
      <c r="AB166" s="36"/>
      <c r="AC166" s="36"/>
      <c r="AD166" s="36"/>
      <c r="AE166" s="36"/>
      <c r="AR166" s="195" t="s">
        <v>151</v>
      </c>
      <c r="AT166" s="195" t="s">
        <v>146</v>
      </c>
      <c r="AU166" s="195" t="s">
        <v>83</v>
      </c>
      <c r="AY166" s="19" t="s">
        <v>144</v>
      </c>
      <c r="BE166" s="196">
        <f>IF(N166="základní",J166,0)</f>
        <v>0</v>
      </c>
      <c r="BF166" s="196">
        <f>IF(N166="snížená",J166,0)</f>
        <v>0</v>
      </c>
      <c r="BG166" s="196">
        <f>IF(N166="zákl. přenesená",J166,0)</f>
        <v>0</v>
      </c>
      <c r="BH166" s="196">
        <f>IF(N166="sníž. přenesená",J166,0)</f>
        <v>0</v>
      </c>
      <c r="BI166" s="196">
        <f>IF(N166="nulová",J166,0)</f>
        <v>0</v>
      </c>
      <c r="BJ166" s="19" t="s">
        <v>81</v>
      </c>
      <c r="BK166" s="196">
        <f>ROUND(I166*H166,2)</f>
        <v>0</v>
      </c>
      <c r="BL166" s="19" t="s">
        <v>151</v>
      </c>
      <c r="BM166" s="195" t="s">
        <v>251</v>
      </c>
    </row>
    <row r="167" spans="2:51" s="15" customFormat="1" ht="12">
      <c r="B167" s="223"/>
      <c r="C167" s="224"/>
      <c r="D167" s="197" t="s">
        <v>159</v>
      </c>
      <c r="E167" s="225" t="s">
        <v>19</v>
      </c>
      <c r="F167" s="226" t="s">
        <v>252</v>
      </c>
      <c r="G167" s="224"/>
      <c r="H167" s="225" t="s">
        <v>19</v>
      </c>
      <c r="I167" s="227"/>
      <c r="J167" s="224"/>
      <c r="K167" s="224"/>
      <c r="L167" s="228"/>
      <c r="M167" s="229"/>
      <c r="N167" s="230"/>
      <c r="O167" s="230"/>
      <c r="P167" s="230"/>
      <c r="Q167" s="230"/>
      <c r="R167" s="230"/>
      <c r="S167" s="230"/>
      <c r="T167" s="231"/>
      <c r="AT167" s="232" t="s">
        <v>159</v>
      </c>
      <c r="AU167" s="232" t="s">
        <v>83</v>
      </c>
      <c r="AV167" s="15" t="s">
        <v>81</v>
      </c>
      <c r="AW167" s="15" t="s">
        <v>37</v>
      </c>
      <c r="AX167" s="15" t="s">
        <v>76</v>
      </c>
      <c r="AY167" s="232" t="s">
        <v>144</v>
      </c>
    </row>
    <row r="168" spans="2:51" s="13" customFormat="1" ht="12">
      <c r="B168" s="201"/>
      <c r="C168" s="202"/>
      <c r="D168" s="197" t="s">
        <v>159</v>
      </c>
      <c r="E168" s="203" t="s">
        <v>19</v>
      </c>
      <c r="F168" s="204" t="s">
        <v>253</v>
      </c>
      <c r="G168" s="202"/>
      <c r="H168" s="205">
        <v>0.209</v>
      </c>
      <c r="I168" s="206"/>
      <c r="J168" s="202"/>
      <c r="K168" s="202"/>
      <c r="L168" s="207"/>
      <c r="M168" s="208"/>
      <c r="N168" s="209"/>
      <c r="O168" s="209"/>
      <c r="P168" s="209"/>
      <c r="Q168" s="209"/>
      <c r="R168" s="209"/>
      <c r="S168" s="209"/>
      <c r="T168" s="210"/>
      <c r="AT168" s="211" t="s">
        <v>159</v>
      </c>
      <c r="AU168" s="211" t="s">
        <v>83</v>
      </c>
      <c r="AV168" s="13" t="s">
        <v>83</v>
      </c>
      <c r="AW168" s="13" t="s">
        <v>37</v>
      </c>
      <c r="AX168" s="13" t="s">
        <v>76</v>
      </c>
      <c r="AY168" s="211" t="s">
        <v>144</v>
      </c>
    </row>
    <row r="169" spans="2:51" s="15" customFormat="1" ht="12">
      <c r="B169" s="223"/>
      <c r="C169" s="224"/>
      <c r="D169" s="197" t="s">
        <v>159</v>
      </c>
      <c r="E169" s="225" t="s">
        <v>19</v>
      </c>
      <c r="F169" s="226" t="s">
        <v>254</v>
      </c>
      <c r="G169" s="224"/>
      <c r="H169" s="225" t="s">
        <v>19</v>
      </c>
      <c r="I169" s="227"/>
      <c r="J169" s="224"/>
      <c r="K169" s="224"/>
      <c r="L169" s="228"/>
      <c r="M169" s="229"/>
      <c r="N169" s="230"/>
      <c r="O169" s="230"/>
      <c r="P169" s="230"/>
      <c r="Q169" s="230"/>
      <c r="R169" s="230"/>
      <c r="S169" s="230"/>
      <c r="T169" s="231"/>
      <c r="AT169" s="232" t="s">
        <v>159</v>
      </c>
      <c r="AU169" s="232" t="s">
        <v>83</v>
      </c>
      <c r="AV169" s="15" t="s">
        <v>81</v>
      </c>
      <c r="AW169" s="15" t="s">
        <v>37</v>
      </c>
      <c r="AX169" s="15" t="s">
        <v>76</v>
      </c>
      <c r="AY169" s="232" t="s">
        <v>144</v>
      </c>
    </row>
    <row r="170" spans="2:51" s="13" customFormat="1" ht="12">
      <c r="B170" s="201"/>
      <c r="C170" s="202"/>
      <c r="D170" s="197" t="s">
        <v>159</v>
      </c>
      <c r="E170" s="203" t="s">
        <v>19</v>
      </c>
      <c r="F170" s="204" t="s">
        <v>255</v>
      </c>
      <c r="G170" s="202"/>
      <c r="H170" s="205">
        <v>0.383</v>
      </c>
      <c r="I170" s="206"/>
      <c r="J170" s="202"/>
      <c r="K170" s="202"/>
      <c r="L170" s="207"/>
      <c r="M170" s="208"/>
      <c r="N170" s="209"/>
      <c r="O170" s="209"/>
      <c r="P170" s="209"/>
      <c r="Q170" s="209"/>
      <c r="R170" s="209"/>
      <c r="S170" s="209"/>
      <c r="T170" s="210"/>
      <c r="AT170" s="211" t="s">
        <v>159</v>
      </c>
      <c r="AU170" s="211" t="s">
        <v>83</v>
      </c>
      <c r="AV170" s="13" t="s">
        <v>83</v>
      </c>
      <c r="AW170" s="13" t="s">
        <v>37</v>
      </c>
      <c r="AX170" s="13" t="s">
        <v>76</v>
      </c>
      <c r="AY170" s="211" t="s">
        <v>144</v>
      </c>
    </row>
    <row r="171" spans="2:51" s="15" customFormat="1" ht="12">
      <c r="B171" s="223"/>
      <c r="C171" s="224"/>
      <c r="D171" s="197" t="s">
        <v>159</v>
      </c>
      <c r="E171" s="225" t="s">
        <v>19</v>
      </c>
      <c r="F171" s="226" t="s">
        <v>256</v>
      </c>
      <c r="G171" s="224"/>
      <c r="H171" s="225" t="s">
        <v>19</v>
      </c>
      <c r="I171" s="227"/>
      <c r="J171" s="224"/>
      <c r="K171" s="224"/>
      <c r="L171" s="228"/>
      <c r="M171" s="229"/>
      <c r="N171" s="230"/>
      <c r="O171" s="230"/>
      <c r="P171" s="230"/>
      <c r="Q171" s="230"/>
      <c r="R171" s="230"/>
      <c r="S171" s="230"/>
      <c r="T171" s="231"/>
      <c r="AT171" s="232" t="s">
        <v>159</v>
      </c>
      <c r="AU171" s="232" t="s">
        <v>83</v>
      </c>
      <c r="AV171" s="15" t="s">
        <v>81</v>
      </c>
      <c r="AW171" s="15" t="s">
        <v>37</v>
      </c>
      <c r="AX171" s="15" t="s">
        <v>76</v>
      </c>
      <c r="AY171" s="232" t="s">
        <v>144</v>
      </c>
    </row>
    <row r="172" spans="2:51" s="13" customFormat="1" ht="12">
      <c r="B172" s="201"/>
      <c r="C172" s="202"/>
      <c r="D172" s="197" t="s">
        <v>159</v>
      </c>
      <c r="E172" s="203" t="s">
        <v>19</v>
      </c>
      <c r="F172" s="204" t="s">
        <v>257</v>
      </c>
      <c r="G172" s="202"/>
      <c r="H172" s="205">
        <v>0.488</v>
      </c>
      <c r="I172" s="206"/>
      <c r="J172" s="202"/>
      <c r="K172" s="202"/>
      <c r="L172" s="207"/>
      <c r="M172" s="208"/>
      <c r="N172" s="209"/>
      <c r="O172" s="209"/>
      <c r="P172" s="209"/>
      <c r="Q172" s="209"/>
      <c r="R172" s="209"/>
      <c r="S172" s="209"/>
      <c r="T172" s="210"/>
      <c r="AT172" s="211" t="s">
        <v>159</v>
      </c>
      <c r="AU172" s="211" t="s">
        <v>83</v>
      </c>
      <c r="AV172" s="13" t="s">
        <v>83</v>
      </c>
      <c r="AW172" s="13" t="s">
        <v>37</v>
      </c>
      <c r="AX172" s="13" t="s">
        <v>76</v>
      </c>
      <c r="AY172" s="211" t="s">
        <v>144</v>
      </c>
    </row>
    <row r="173" spans="2:51" s="14" customFormat="1" ht="12">
      <c r="B173" s="212"/>
      <c r="C173" s="213"/>
      <c r="D173" s="197" t="s">
        <v>159</v>
      </c>
      <c r="E173" s="214" t="s">
        <v>19</v>
      </c>
      <c r="F173" s="215" t="s">
        <v>180</v>
      </c>
      <c r="G173" s="213"/>
      <c r="H173" s="216">
        <v>1.08</v>
      </c>
      <c r="I173" s="217"/>
      <c r="J173" s="213"/>
      <c r="K173" s="213"/>
      <c r="L173" s="218"/>
      <c r="M173" s="219"/>
      <c r="N173" s="220"/>
      <c r="O173" s="220"/>
      <c r="P173" s="220"/>
      <c r="Q173" s="220"/>
      <c r="R173" s="220"/>
      <c r="S173" s="220"/>
      <c r="T173" s="221"/>
      <c r="AT173" s="222" t="s">
        <v>159</v>
      </c>
      <c r="AU173" s="222" t="s">
        <v>83</v>
      </c>
      <c r="AV173" s="14" t="s">
        <v>151</v>
      </c>
      <c r="AW173" s="14" t="s">
        <v>37</v>
      </c>
      <c r="AX173" s="14" t="s">
        <v>81</v>
      </c>
      <c r="AY173" s="222" t="s">
        <v>144</v>
      </c>
    </row>
    <row r="174" spans="1:65" s="2" customFormat="1" ht="16.5" customHeight="1">
      <c r="A174" s="36"/>
      <c r="B174" s="37"/>
      <c r="C174" s="343" t="s">
        <v>258</v>
      </c>
      <c r="D174" s="343" t="s">
        <v>244</v>
      </c>
      <c r="E174" s="344" t="s">
        <v>259</v>
      </c>
      <c r="F174" s="345" t="s">
        <v>260</v>
      </c>
      <c r="G174" s="346" t="s">
        <v>193</v>
      </c>
      <c r="H174" s="347">
        <v>0.209</v>
      </c>
      <c r="I174" s="189"/>
      <c r="J174" s="348">
        <f>ROUND(I174*H174,2)</f>
        <v>0</v>
      </c>
      <c r="K174" s="235" t="s">
        <v>150</v>
      </c>
      <c r="L174" s="240"/>
      <c r="M174" s="241" t="s">
        <v>19</v>
      </c>
      <c r="N174" s="242" t="s">
        <v>47</v>
      </c>
      <c r="O174" s="66"/>
      <c r="P174" s="193">
        <f>O174*H174</f>
        <v>0</v>
      </c>
      <c r="Q174" s="193">
        <v>1</v>
      </c>
      <c r="R174" s="193">
        <f>Q174*H174</f>
        <v>0.209</v>
      </c>
      <c r="S174" s="193">
        <v>0</v>
      </c>
      <c r="T174" s="194">
        <f>S174*H174</f>
        <v>0</v>
      </c>
      <c r="U174" s="36"/>
      <c r="V174" s="36"/>
      <c r="W174" s="36"/>
      <c r="X174" s="36"/>
      <c r="Y174" s="36"/>
      <c r="Z174" s="36"/>
      <c r="AA174" s="36"/>
      <c r="AB174" s="36"/>
      <c r="AC174" s="36"/>
      <c r="AD174" s="36"/>
      <c r="AE174" s="36"/>
      <c r="AR174" s="195" t="s">
        <v>190</v>
      </c>
      <c r="AT174" s="195" t="s">
        <v>244</v>
      </c>
      <c r="AU174" s="195" t="s">
        <v>83</v>
      </c>
      <c r="AY174" s="19" t="s">
        <v>144</v>
      </c>
      <c r="BE174" s="196">
        <f>IF(N174="základní",J174,0)</f>
        <v>0</v>
      </c>
      <c r="BF174" s="196">
        <f>IF(N174="snížená",J174,0)</f>
        <v>0</v>
      </c>
      <c r="BG174" s="196">
        <f>IF(N174="zákl. přenesená",J174,0)</f>
        <v>0</v>
      </c>
      <c r="BH174" s="196">
        <f>IF(N174="sníž. přenesená",J174,0)</f>
        <v>0</v>
      </c>
      <c r="BI174" s="196">
        <f>IF(N174="nulová",J174,0)</f>
        <v>0</v>
      </c>
      <c r="BJ174" s="19" t="s">
        <v>81</v>
      </c>
      <c r="BK174" s="196">
        <f>ROUND(I174*H174,2)</f>
        <v>0</v>
      </c>
      <c r="BL174" s="19" t="s">
        <v>151</v>
      </c>
      <c r="BM174" s="195" t="s">
        <v>261</v>
      </c>
    </row>
    <row r="175" spans="2:51" s="15" customFormat="1" ht="12">
      <c r="B175" s="223"/>
      <c r="C175" s="224"/>
      <c r="D175" s="197" t="s">
        <v>159</v>
      </c>
      <c r="E175" s="225" t="s">
        <v>19</v>
      </c>
      <c r="F175" s="226" t="s">
        <v>252</v>
      </c>
      <c r="G175" s="224"/>
      <c r="H175" s="225" t="s">
        <v>19</v>
      </c>
      <c r="I175" s="227"/>
      <c r="J175" s="224"/>
      <c r="K175" s="224"/>
      <c r="L175" s="228"/>
      <c r="M175" s="229"/>
      <c r="N175" s="230"/>
      <c r="O175" s="230"/>
      <c r="P175" s="230"/>
      <c r="Q175" s="230"/>
      <c r="R175" s="230"/>
      <c r="S175" s="230"/>
      <c r="T175" s="231"/>
      <c r="AT175" s="232" t="s">
        <v>159</v>
      </c>
      <c r="AU175" s="232" t="s">
        <v>83</v>
      </c>
      <c r="AV175" s="15" t="s">
        <v>81</v>
      </c>
      <c r="AW175" s="15" t="s">
        <v>37</v>
      </c>
      <c r="AX175" s="15" t="s">
        <v>76</v>
      </c>
      <c r="AY175" s="232" t="s">
        <v>144</v>
      </c>
    </row>
    <row r="176" spans="2:51" s="13" customFormat="1" ht="12">
      <c r="B176" s="201"/>
      <c r="C176" s="202"/>
      <c r="D176" s="197" t="s">
        <v>159</v>
      </c>
      <c r="E176" s="203" t="s">
        <v>19</v>
      </c>
      <c r="F176" s="204" t="s">
        <v>253</v>
      </c>
      <c r="G176" s="202"/>
      <c r="H176" s="205">
        <v>0.209</v>
      </c>
      <c r="I176" s="206"/>
      <c r="J176" s="202"/>
      <c r="K176" s="202"/>
      <c r="L176" s="207"/>
      <c r="M176" s="208"/>
      <c r="N176" s="209"/>
      <c r="O176" s="209"/>
      <c r="P176" s="209"/>
      <c r="Q176" s="209"/>
      <c r="R176" s="209"/>
      <c r="S176" s="209"/>
      <c r="T176" s="210"/>
      <c r="AT176" s="211" t="s">
        <v>159</v>
      </c>
      <c r="AU176" s="211" t="s">
        <v>83</v>
      </c>
      <c r="AV176" s="13" t="s">
        <v>83</v>
      </c>
      <c r="AW176" s="13" t="s">
        <v>37</v>
      </c>
      <c r="AX176" s="13" t="s">
        <v>81</v>
      </c>
      <c r="AY176" s="211" t="s">
        <v>144</v>
      </c>
    </row>
    <row r="177" spans="1:65" s="2" customFormat="1" ht="16.5" customHeight="1">
      <c r="A177" s="36"/>
      <c r="B177" s="37"/>
      <c r="C177" s="343" t="s">
        <v>262</v>
      </c>
      <c r="D177" s="343" t="s">
        <v>244</v>
      </c>
      <c r="E177" s="344" t="s">
        <v>263</v>
      </c>
      <c r="F177" s="345" t="s">
        <v>264</v>
      </c>
      <c r="G177" s="346" t="s">
        <v>193</v>
      </c>
      <c r="H177" s="347">
        <v>0.383</v>
      </c>
      <c r="I177" s="189"/>
      <c r="J177" s="348">
        <f>ROUND(I177*H177,2)</f>
        <v>0</v>
      </c>
      <c r="K177" s="235" t="s">
        <v>150</v>
      </c>
      <c r="L177" s="240"/>
      <c r="M177" s="241" t="s">
        <v>19</v>
      </c>
      <c r="N177" s="242" t="s">
        <v>47</v>
      </c>
      <c r="O177" s="66"/>
      <c r="P177" s="193">
        <f>O177*H177</f>
        <v>0</v>
      </c>
      <c r="Q177" s="193">
        <v>1</v>
      </c>
      <c r="R177" s="193">
        <f>Q177*H177</f>
        <v>0.383</v>
      </c>
      <c r="S177" s="193">
        <v>0</v>
      </c>
      <c r="T177" s="194">
        <f>S177*H177</f>
        <v>0</v>
      </c>
      <c r="U177" s="36"/>
      <c r="V177" s="36"/>
      <c r="W177" s="36"/>
      <c r="X177" s="36"/>
      <c r="Y177" s="36"/>
      <c r="Z177" s="36"/>
      <c r="AA177" s="36"/>
      <c r="AB177" s="36"/>
      <c r="AC177" s="36"/>
      <c r="AD177" s="36"/>
      <c r="AE177" s="36"/>
      <c r="AR177" s="195" t="s">
        <v>190</v>
      </c>
      <c r="AT177" s="195" t="s">
        <v>244</v>
      </c>
      <c r="AU177" s="195" t="s">
        <v>83</v>
      </c>
      <c r="AY177" s="19" t="s">
        <v>144</v>
      </c>
      <c r="BE177" s="196">
        <f>IF(N177="základní",J177,0)</f>
        <v>0</v>
      </c>
      <c r="BF177" s="196">
        <f>IF(N177="snížená",J177,0)</f>
        <v>0</v>
      </c>
      <c r="BG177" s="196">
        <f>IF(N177="zákl. přenesená",J177,0)</f>
        <v>0</v>
      </c>
      <c r="BH177" s="196">
        <f>IF(N177="sníž. přenesená",J177,0)</f>
        <v>0</v>
      </c>
      <c r="BI177" s="196">
        <f>IF(N177="nulová",J177,0)</f>
        <v>0</v>
      </c>
      <c r="BJ177" s="19" t="s">
        <v>81</v>
      </c>
      <c r="BK177" s="196">
        <f>ROUND(I177*H177,2)</f>
        <v>0</v>
      </c>
      <c r="BL177" s="19" t="s">
        <v>151</v>
      </c>
      <c r="BM177" s="195" t="s">
        <v>265</v>
      </c>
    </row>
    <row r="178" spans="2:51" s="15" customFormat="1" ht="12">
      <c r="B178" s="223"/>
      <c r="C178" s="224"/>
      <c r="D178" s="197" t="s">
        <v>159</v>
      </c>
      <c r="E178" s="225" t="s">
        <v>19</v>
      </c>
      <c r="F178" s="226" t="s">
        <v>254</v>
      </c>
      <c r="G178" s="224"/>
      <c r="H178" s="225" t="s">
        <v>19</v>
      </c>
      <c r="I178" s="227"/>
      <c r="J178" s="224"/>
      <c r="K178" s="224"/>
      <c r="L178" s="228"/>
      <c r="M178" s="229"/>
      <c r="N178" s="230"/>
      <c r="O178" s="230"/>
      <c r="P178" s="230"/>
      <c r="Q178" s="230"/>
      <c r="R178" s="230"/>
      <c r="S178" s="230"/>
      <c r="T178" s="231"/>
      <c r="AT178" s="232" t="s">
        <v>159</v>
      </c>
      <c r="AU178" s="232" t="s">
        <v>83</v>
      </c>
      <c r="AV178" s="15" t="s">
        <v>81</v>
      </c>
      <c r="AW178" s="15" t="s">
        <v>37</v>
      </c>
      <c r="AX178" s="15" t="s">
        <v>76</v>
      </c>
      <c r="AY178" s="232" t="s">
        <v>144</v>
      </c>
    </row>
    <row r="179" spans="2:51" s="13" customFormat="1" ht="12">
      <c r="B179" s="201"/>
      <c r="C179" s="202"/>
      <c r="D179" s="197" t="s">
        <v>159</v>
      </c>
      <c r="E179" s="203" t="s">
        <v>19</v>
      </c>
      <c r="F179" s="204" t="s">
        <v>255</v>
      </c>
      <c r="G179" s="202"/>
      <c r="H179" s="205">
        <v>0.383</v>
      </c>
      <c r="I179" s="206"/>
      <c r="J179" s="202"/>
      <c r="K179" s="202"/>
      <c r="L179" s="207"/>
      <c r="M179" s="208"/>
      <c r="N179" s="209"/>
      <c r="O179" s="209"/>
      <c r="P179" s="209"/>
      <c r="Q179" s="209"/>
      <c r="R179" s="209"/>
      <c r="S179" s="209"/>
      <c r="T179" s="210"/>
      <c r="AT179" s="211" t="s">
        <v>159</v>
      </c>
      <c r="AU179" s="211" t="s">
        <v>83</v>
      </c>
      <c r="AV179" s="13" t="s">
        <v>83</v>
      </c>
      <c r="AW179" s="13" t="s">
        <v>37</v>
      </c>
      <c r="AX179" s="13" t="s">
        <v>81</v>
      </c>
      <c r="AY179" s="211" t="s">
        <v>144</v>
      </c>
    </row>
    <row r="180" spans="1:65" s="2" customFormat="1" ht="16.5" customHeight="1">
      <c r="A180" s="36"/>
      <c r="B180" s="37"/>
      <c r="C180" s="343" t="s">
        <v>7</v>
      </c>
      <c r="D180" s="343" t="s">
        <v>244</v>
      </c>
      <c r="E180" s="344" t="s">
        <v>266</v>
      </c>
      <c r="F180" s="345" t="s">
        <v>267</v>
      </c>
      <c r="G180" s="346" t="s">
        <v>193</v>
      </c>
      <c r="H180" s="347">
        <v>0.488</v>
      </c>
      <c r="I180" s="189"/>
      <c r="J180" s="348">
        <f>ROUND(I180*H180,2)</f>
        <v>0</v>
      </c>
      <c r="K180" s="235" t="s">
        <v>150</v>
      </c>
      <c r="L180" s="240"/>
      <c r="M180" s="241" t="s">
        <v>19</v>
      </c>
      <c r="N180" s="242" t="s">
        <v>47</v>
      </c>
      <c r="O180" s="66"/>
      <c r="P180" s="193">
        <f>O180*H180</f>
        <v>0</v>
      </c>
      <c r="Q180" s="193">
        <v>1</v>
      </c>
      <c r="R180" s="193">
        <f>Q180*H180</f>
        <v>0.488</v>
      </c>
      <c r="S180" s="193">
        <v>0</v>
      </c>
      <c r="T180" s="194">
        <f>S180*H180</f>
        <v>0</v>
      </c>
      <c r="U180" s="36"/>
      <c r="V180" s="36"/>
      <c r="W180" s="36"/>
      <c r="X180" s="36"/>
      <c r="Y180" s="36"/>
      <c r="Z180" s="36"/>
      <c r="AA180" s="36"/>
      <c r="AB180" s="36"/>
      <c r="AC180" s="36"/>
      <c r="AD180" s="36"/>
      <c r="AE180" s="36"/>
      <c r="AR180" s="195" t="s">
        <v>190</v>
      </c>
      <c r="AT180" s="195" t="s">
        <v>244</v>
      </c>
      <c r="AU180" s="195" t="s">
        <v>83</v>
      </c>
      <c r="AY180" s="19" t="s">
        <v>144</v>
      </c>
      <c r="BE180" s="196">
        <f>IF(N180="základní",J180,0)</f>
        <v>0</v>
      </c>
      <c r="BF180" s="196">
        <f>IF(N180="snížená",J180,0)</f>
        <v>0</v>
      </c>
      <c r="BG180" s="196">
        <f>IF(N180="zákl. přenesená",J180,0)</f>
        <v>0</v>
      </c>
      <c r="BH180" s="196">
        <f>IF(N180="sníž. přenesená",J180,0)</f>
        <v>0</v>
      </c>
      <c r="BI180" s="196">
        <f>IF(N180="nulová",J180,0)</f>
        <v>0</v>
      </c>
      <c r="BJ180" s="19" t="s">
        <v>81</v>
      </c>
      <c r="BK180" s="196">
        <f>ROUND(I180*H180,2)</f>
        <v>0</v>
      </c>
      <c r="BL180" s="19" t="s">
        <v>151</v>
      </c>
      <c r="BM180" s="195" t="s">
        <v>268</v>
      </c>
    </row>
    <row r="181" spans="2:51" s="15" customFormat="1" ht="12">
      <c r="B181" s="223"/>
      <c r="C181" s="224"/>
      <c r="D181" s="197" t="s">
        <v>159</v>
      </c>
      <c r="E181" s="225" t="s">
        <v>19</v>
      </c>
      <c r="F181" s="226" t="s">
        <v>256</v>
      </c>
      <c r="G181" s="224"/>
      <c r="H181" s="225" t="s">
        <v>19</v>
      </c>
      <c r="I181" s="227"/>
      <c r="J181" s="224"/>
      <c r="K181" s="224"/>
      <c r="L181" s="228"/>
      <c r="M181" s="229"/>
      <c r="N181" s="230"/>
      <c r="O181" s="230"/>
      <c r="P181" s="230"/>
      <c r="Q181" s="230"/>
      <c r="R181" s="230"/>
      <c r="S181" s="230"/>
      <c r="T181" s="231"/>
      <c r="AT181" s="232" t="s">
        <v>159</v>
      </c>
      <c r="AU181" s="232" t="s">
        <v>83</v>
      </c>
      <c r="AV181" s="15" t="s">
        <v>81</v>
      </c>
      <c r="AW181" s="15" t="s">
        <v>37</v>
      </c>
      <c r="AX181" s="15" t="s">
        <v>76</v>
      </c>
      <c r="AY181" s="232" t="s">
        <v>144</v>
      </c>
    </row>
    <row r="182" spans="2:51" s="13" customFormat="1" ht="12">
      <c r="B182" s="201"/>
      <c r="C182" s="202"/>
      <c r="D182" s="197" t="s">
        <v>159</v>
      </c>
      <c r="E182" s="203" t="s">
        <v>19</v>
      </c>
      <c r="F182" s="204" t="s">
        <v>257</v>
      </c>
      <c r="G182" s="202"/>
      <c r="H182" s="205">
        <v>0.488</v>
      </c>
      <c r="I182" s="206"/>
      <c r="J182" s="202"/>
      <c r="K182" s="202"/>
      <c r="L182" s="207"/>
      <c r="M182" s="208"/>
      <c r="N182" s="209"/>
      <c r="O182" s="209"/>
      <c r="P182" s="209"/>
      <c r="Q182" s="209"/>
      <c r="R182" s="209"/>
      <c r="S182" s="209"/>
      <c r="T182" s="210"/>
      <c r="AT182" s="211" t="s">
        <v>159</v>
      </c>
      <c r="AU182" s="211" t="s">
        <v>83</v>
      </c>
      <c r="AV182" s="13" t="s">
        <v>83</v>
      </c>
      <c r="AW182" s="13" t="s">
        <v>37</v>
      </c>
      <c r="AX182" s="13" t="s">
        <v>81</v>
      </c>
      <c r="AY182" s="211" t="s">
        <v>144</v>
      </c>
    </row>
    <row r="183" spans="2:63" s="12" customFormat="1" ht="22.9" customHeight="1">
      <c r="B183" s="168"/>
      <c r="C183" s="169"/>
      <c r="D183" s="170" t="s">
        <v>75</v>
      </c>
      <c r="E183" s="182" t="s">
        <v>172</v>
      </c>
      <c r="F183" s="182" t="s">
        <v>269</v>
      </c>
      <c r="G183" s="169"/>
      <c r="H183" s="169"/>
      <c r="I183" s="172"/>
      <c r="J183" s="183">
        <f>BK183</f>
        <v>0</v>
      </c>
      <c r="K183" s="169"/>
      <c r="L183" s="174"/>
      <c r="M183" s="175"/>
      <c r="N183" s="176"/>
      <c r="O183" s="176"/>
      <c r="P183" s="177">
        <f>SUM(P184:P186)</f>
        <v>0</v>
      </c>
      <c r="Q183" s="176"/>
      <c r="R183" s="177">
        <f>SUM(R184:R186)</f>
        <v>30.772769999999998</v>
      </c>
      <c r="S183" s="176"/>
      <c r="T183" s="178">
        <f>SUM(T184:T186)</f>
        <v>0</v>
      </c>
      <c r="AR183" s="179" t="s">
        <v>81</v>
      </c>
      <c r="AT183" s="180" t="s">
        <v>75</v>
      </c>
      <c r="AU183" s="180" t="s">
        <v>81</v>
      </c>
      <c r="AY183" s="179" t="s">
        <v>144</v>
      </c>
      <c r="BK183" s="181">
        <f>SUM(BK184:BK186)</f>
        <v>0</v>
      </c>
    </row>
    <row r="184" spans="1:65" s="2" customFormat="1" ht="24" customHeight="1">
      <c r="A184" s="36"/>
      <c r="B184" s="37"/>
      <c r="C184" s="184" t="s">
        <v>270</v>
      </c>
      <c r="D184" s="184" t="s">
        <v>146</v>
      </c>
      <c r="E184" s="185" t="s">
        <v>271</v>
      </c>
      <c r="F184" s="186" t="s">
        <v>272</v>
      </c>
      <c r="G184" s="187" t="s">
        <v>175</v>
      </c>
      <c r="H184" s="188">
        <v>108.5</v>
      </c>
      <c r="I184" s="189"/>
      <c r="J184" s="190">
        <f>ROUND(I184*H184,2)</f>
        <v>0</v>
      </c>
      <c r="K184" s="186" t="s">
        <v>150</v>
      </c>
      <c r="L184" s="41"/>
      <c r="M184" s="191" t="s">
        <v>19</v>
      </c>
      <c r="N184" s="192" t="s">
        <v>47</v>
      </c>
      <c r="O184" s="66"/>
      <c r="P184" s="193">
        <f>O184*H184</f>
        <v>0</v>
      </c>
      <c r="Q184" s="193">
        <v>0</v>
      </c>
      <c r="R184" s="193">
        <f>Q184*H184</f>
        <v>0</v>
      </c>
      <c r="S184" s="193">
        <v>0</v>
      </c>
      <c r="T184" s="194">
        <f>S184*H184</f>
        <v>0</v>
      </c>
      <c r="U184" s="36"/>
      <c r="V184" s="36"/>
      <c r="W184" s="36"/>
      <c r="X184" s="36"/>
      <c r="Y184" s="36"/>
      <c r="Z184" s="36"/>
      <c r="AA184" s="36"/>
      <c r="AB184" s="36"/>
      <c r="AC184" s="36"/>
      <c r="AD184" s="36"/>
      <c r="AE184" s="36"/>
      <c r="AR184" s="195" t="s">
        <v>151</v>
      </c>
      <c r="AT184" s="195" t="s">
        <v>146</v>
      </c>
      <c r="AU184" s="195" t="s">
        <v>83</v>
      </c>
      <c r="AY184" s="19" t="s">
        <v>144</v>
      </c>
      <c r="BE184" s="196">
        <f>IF(N184="základní",J184,0)</f>
        <v>0</v>
      </c>
      <c r="BF184" s="196">
        <f>IF(N184="snížená",J184,0)</f>
        <v>0</v>
      </c>
      <c r="BG184" s="196">
        <f>IF(N184="zákl. přenesená",J184,0)</f>
        <v>0</v>
      </c>
      <c r="BH184" s="196">
        <f>IF(N184="sníž. přenesená",J184,0)</f>
        <v>0</v>
      </c>
      <c r="BI184" s="196">
        <f>IF(N184="nulová",J184,0)</f>
        <v>0</v>
      </c>
      <c r="BJ184" s="19" t="s">
        <v>81</v>
      </c>
      <c r="BK184" s="196">
        <f>ROUND(I184*H184,2)</f>
        <v>0</v>
      </c>
      <c r="BL184" s="19" t="s">
        <v>151</v>
      </c>
      <c r="BM184" s="195" t="s">
        <v>273</v>
      </c>
    </row>
    <row r="185" spans="1:65" s="2" customFormat="1" ht="24" customHeight="1">
      <c r="A185" s="36"/>
      <c r="B185" s="37"/>
      <c r="C185" s="184" t="s">
        <v>274</v>
      </c>
      <c r="D185" s="184" t="s">
        <v>146</v>
      </c>
      <c r="E185" s="185" t="s">
        <v>275</v>
      </c>
      <c r="F185" s="186" t="s">
        <v>276</v>
      </c>
      <c r="G185" s="187" t="s">
        <v>175</v>
      </c>
      <c r="H185" s="188">
        <v>108.5</v>
      </c>
      <c r="I185" s="189"/>
      <c r="J185" s="190">
        <f>ROUND(I185*H185,2)</f>
        <v>0</v>
      </c>
      <c r="K185" s="186" t="s">
        <v>150</v>
      </c>
      <c r="L185" s="41"/>
      <c r="M185" s="191" t="s">
        <v>19</v>
      </c>
      <c r="N185" s="192" t="s">
        <v>47</v>
      </c>
      <c r="O185" s="66"/>
      <c r="P185" s="193">
        <f>O185*H185</f>
        <v>0</v>
      </c>
      <c r="Q185" s="193">
        <v>0</v>
      </c>
      <c r="R185" s="193">
        <f>Q185*H185</f>
        <v>0</v>
      </c>
      <c r="S185" s="193">
        <v>0</v>
      </c>
      <c r="T185" s="194">
        <f>S185*H185</f>
        <v>0</v>
      </c>
      <c r="U185" s="36"/>
      <c r="V185" s="36"/>
      <c r="W185" s="36"/>
      <c r="X185" s="36"/>
      <c r="Y185" s="36"/>
      <c r="Z185" s="36"/>
      <c r="AA185" s="36"/>
      <c r="AB185" s="36"/>
      <c r="AC185" s="36"/>
      <c r="AD185" s="36"/>
      <c r="AE185" s="36"/>
      <c r="AR185" s="195" t="s">
        <v>151</v>
      </c>
      <c r="AT185" s="195" t="s">
        <v>146</v>
      </c>
      <c r="AU185" s="195" t="s">
        <v>83</v>
      </c>
      <c r="AY185" s="19" t="s">
        <v>144</v>
      </c>
      <c r="BE185" s="196">
        <f>IF(N185="základní",J185,0)</f>
        <v>0</v>
      </c>
      <c r="BF185" s="196">
        <f>IF(N185="snížená",J185,0)</f>
        <v>0</v>
      </c>
      <c r="BG185" s="196">
        <f>IF(N185="zákl. přenesená",J185,0)</f>
        <v>0</v>
      </c>
      <c r="BH185" s="196">
        <f>IF(N185="sníž. přenesená",J185,0)</f>
        <v>0</v>
      </c>
      <c r="BI185" s="196">
        <f>IF(N185="nulová",J185,0)</f>
        <v>0</v>
      </c>
      <c r="BJ185" s="19" t="s">
        <v>81</v>
      </c>
      <c r="BK185" s="196">
        <f>ROUND(I185*H185,2)</f>
        <v>0</v>
      </c>
      <c r="BL185" s="19" t="s">
        <v>151</v>
      </c>
      <c r="BM185" s="195" t="s">
        <v>277</v>
      </c>
    </row>
    <row r="186" spans="1:65" s="2" customFormat="1" ht="24" customHeight="1">
      <c r="A186" s="36"/>
      <c r="B186" s="37"/>
      <c r="C186" s="184" t="s">
        <v>278</v>
      </c>
      <c r="D186" s="184" t="s">
        <v>146</v>
      </c>
      <c r="E186" s="185" t="s">
        <v>279</v>
      </c>
      <c r="F186" s="186" t="s">
        <v>280</v>
      </c>
      <c r="G186" s="187" t="s">
        <v>175</v>
      </c>
      <c r="H186" s="188">
        <v>108.5</v>
      </c>
      <c r="I186" s="189"/>
      <c r="J186" s="190">
        <f>ROUND(I186*H186,2)</f>
        <v>0</v>
      </c>
      <c r="K186" s="186" t="s">
        <v>281</v>
      </c>
      <c r="L186" s="41"/>
      <c r="M186" s="191" t="s">
        <v>19</v>
      </c>
      <c r="N186" s="192" t="s">
        <v>47</v>
      </c>
      <c r="O186" s="66"/>
      <c r="P186" s="193">
        <f>O186*H186</f>
        <v>0</v>
      </c>
      <c r="Q186" s="193">
        <v>0.28362</v>
      </c>
      <c r="R186" s="193">
        <f>Q186*H186</f>
        <v>30.772769999999998</v>
      </c>
      <c r="S186" s="193">
        <v>0</v>
      </c>
      <c r="T186" s="194">
        <f>S186*H186</f>
        <v>0</v>
      </c>
      <c r="U186" s="36"/>
      <c r="V186" s="36"/>
      <c r="W186" s="36"/>
      <c r="X186" s="36"/>
      <c r="Y186" s="36"/>
      <c r="Z186" s="36"/>
      <c r="AA186" s="36"/>
      <c r="AB186" s="36"/>
      <c r="AC186" s="36"/>
      <c r="AD186" s="36"/>
      <c r="AE186" s="36"/>
      <c r="AR186" s="195" t="s">
        <v>151</v>
      </c>
      <c r="AT186" s="195" t="s">
        <v>146</v>
      </c>
      <c r="AU186" s="195" t="s">
        <v>83</v>
      </c>
      <c r="AY186" s="19" t="s">
        <v>144</v>
      </c>
      <c r="BE186" s="196">
        <f>IF(N186="základní",J186,0)</f>
        <v>0</v>
      </c>
      <c r="BF186" s="196">
        <f>IF(N186="snížená",J186,0)</f>
        <v>0</v>
      </c>
      <c r="BG186" s="196">
        <f>IF(N186="zákl. přenesená",J186,0)</f>
        <v>0</v>
      </c>
      <c r="BH186" s="196">
        <f>IF(N186="sníž. přenesená",J186,0)</f>
        <v>0</v>
      </c>
      <c r="BI186" s="196">
        <f>IF(N186="nulová",J186,0)</f>
        <v>0</v>
      </c>
      <c r="BJ186" s="19" t="s">
        <v>81</v>
      </c>
      <c r="BK186" s="196">
        <f>ROUND(I186*H186,2)</f>
        <v>0</v>
      </c>
      <c r="BL186" s="19" t="s">
        <v>151</v>
      </c>
      <c r="BM186" s="195" t="s">
        <v>282</v>
      </c>
    </row>
    <row r="187" spans="2:63" s="12" customFormat="1" ht="22.9" customHeight="1">
      <c r="B187" s="168"/>
      <c r="C187" s="169"/>
      <c r="D187" s="170" t="s">
        <v>75</v>
      </c>
      <c r="E187" s="182" t="s">
        <v>181</v>
      </c>
      <c r="F187" s="182" t="s">
        <v>283</v>
      </c>
      <c r="G187" s="169"/>
      <c r="H187" s="169"/>
      <c r="I187" s="172"/>
      <c r="J187" s="183">
        <f>BK187</f>
        <v>0</v>
      </c>
      <c r="K187" s="169"/>
      <c r="L187" s="174"/>
      <c r="M187" s="175"/>
      <c r="N187" s="176"/>
      <c r="O187" s="176"/>
      <c r="P187" s="177">
        <f>SUM(P188:P282)</f>
        <v>0</v>
      </c>
      <c r="Q187" s="176"/>
      <c r="R187" s="177">
        <f>SUM(R188:R282)</f>
        <v>16.492647520000002</v>
      </c>
      <c r="S187" s="176"/>
      <c r="T187" s="178">
        <f>SUM(T188:T282)</f>
        <v>0</v>
      </c>
      <c r="AR187" s="179" t="s">
        <v>81</v>
      </c>
      <c r="AT187" s="180" t="s">
        <v>75</v>
      </c>
      <c r="AU187" s="180" t="s">
        <v>81</v>
      </c>
      <c r="AY187" s="179" t="s">
        <v>144</v>
      </c>
      <c r="BK187" s="181">
        <f>SUM(BK188:BK282)</f>
        <v>0</v>
      </c>
    </row>
    <row r="188" spans="1:65" s="2" customFormat="1" ht="16.5" customHeight="1">
      <c r="A188" s="36"/>
      <c r="B188" s="37"/>
      <c r="C188" s="184" t="s">
        <v>284</v>
      </c>
      <c r="D188" s="184" t="s">
        <v>146</v>
      </c>
      <c r="E188" s="185" t="s">
        <v>285</v>
      </c>
      <c r="F188" s="186" t="s">
        <v>286</v>
      </c>
      <c r="G188" s="187" t="s">
        <v>175</v>
      </c>
      <c r="H188" s="188">
        <v>85.99</v>
      </c>
      <c r="I188" s="189"/>
      <c r="J188" s="190">
        <f>ROUND(I188*H188,2)</f>
        <v>0</v>
      </c>
      <c r="K188" s="186" t="s">
        <v>150</v>
      </c>
      <c r="L188" s="41"/>
      <c r="M188" s="191" t="s">
        <v>19</v>
      </c>
      <c r="N188" s="192" t="s">
        <v>47</v>
      </c>
      <c r="O188" s="66"/>
      <c r="P188" s="193">
        <f>O188*H188</f>
        <v>0</v>
      </c>
      <c r="Q188" s="193">
        <v>0.003</v>
      </c>
      <c r="R188" s="193">
        <f>Q188*H188</f>
        <v>0.25797</v>
      </c>
      <c r="S188" s="193">
        <v>0</v>
      </c>
      <c r="T188" s="194">
        <f>S188*H188</f>
        <v>0</v>
      </c>
      <c r="U188" s="36"/>
      <c r="V188" s="36"/>
      <c r="W188" s="36"/>
      <c r="X188" s="36"/>
      <c r="Y188" s="36"/>
      <c r="Z188" s="36"/>
      <c r="AA188" s="36"/>
      <c r="AB188" s="36"/>
      <c r="AC188" s="36"/>
      <c r="AD188" s="36"/>
      <c r="AE188" s="36"/>
      <c r="AR188" s="195" t="s">
        <v>151</v>
      </c>
      <c r="AT188" s="195" t="s">
        <v>146</v>
      </c>
      <c r="AU188" s="195" t="s">
        <v>83</v>
      </c>
      <c r="AY188" s="19" t="s">
        <v>144</v>
      </c>
      <c r="BE188" s="196">
        <f>IF(N188="základní",J188,0)</f>
        <v>0</v>
      </c>
      <c r="BF188" s="196">
        <f>IF(N188="snížená",J188,0)</f>
        <v>0</v>
      </c>
      <c r="BG188" s="196">
        <f>IF(N188="zákl. přenesená",J188,0)</f>
        <v>0</v>
      </c>
      <c r="BH188" s="196">
        <f>IF(N188="sníž. přenesená",J188,0)</f>
        <v>0</v>
      </c>
      <c r="BI188" s="196">
        <f>IF(N188="nulová",J188,0)</f>
        <v>0</v>
      </c>
      <c r="BJ188" s="19" t="s">
        <v>81</v>
      </c>
      <c r="BK188" s="196">
        <f>ROUND(I188*H188,2)</f>
        <v>0</v>
      </c>
      <c r="BL188" s="19" t="s">
        <v>151</v>
      </c>
      <c r="BM188" s="195" t="s">
        <v>287</v>
      </c>
    </row>
    <row r="189" spans="1:65" s="2" customFormat="1" ht="16.5" customHeight="1">
      <c r="A189" s="36"/>
      <c r="B189" s="37"/>
      <c r="C189" s="184" t="s">
        <v>288</v>
      </c>
      <c r="D189" s="184" t="s">
        <v>146</v>
      </c>
      <c r="E189" s="185" t="s">
        <v>289</v>
      </c>
      <c r="F189" s="186" t="s">
        <v>290</v>
      </c>
      <c r="G189" s="187" t="s">
        <v>175</v>
      </c>
      <c r="H189" s="188">
        <v>85.99</v>
      </c>
      <c r="I189" s="189"/>
      <c r="J189" s="190">
        <f>ROUND(I189*H189,2)</f>
        <v>0</v>
      </c>
      <c r="K189" s="186" t="s">
        <v>150</v>
      </c>
      <c r="L189" s="41"/>
      <c r="M189" s="191" t="s">
        <v>19</v>
      </c>
      <c r="N189" s="192" t="s">
        <v>47</v>
      </c>
      <c r="O189" s="66"/>
      <c r="P189" s="193">
        <f>O189*H189</f>
        <v>0</v>
      </c>
      <c r="Q189" s="193">
        <v>0.00026</v>
      </c>
      <c r="R189" s="193">
        <f>Q189*H189</f>
        <v>0.022357399999999996</v>
      </c>
      <c r="S189" s="193">
        <v>0</v>
      </c>
      <c r="T189" s="194">
        <f>S189*H189</f>
        <v>0</v>
      </c>
      <c r="U189" s="36"/>
      <c r="V189" s="36"/>
      <c r="W189" s="36"/>
      <c r="X189" s="36"/>
      <c r="Y189" s="36"/>
      <c r="Z189" s="36"/>
      <c r="AA189" s="36"/>
      <c r="AB189" s="36"/>
      <c r="AC189" s="36"/>
      <c r="AD189" s="36"/>
      <c r="AE189" s="36"/>
      <c r="AR189" s="195" t="s">
        <v>151</v>
      </c>
      <c r="AT189" s="195" t="s">
        <v>146</v>
      </c>
      <c r="AU189" s="195" t="s">
        <v>83</v>
      </c>
      <c r="AY189" s="19" t="s">
        <v>144</v>
      </c>
      <c r="BE189" s="196">
        <f>IF(N189="základní",J189,0)</f>
        <v>0</v>
      </c>
      <c r="BF189" s="196">
        <f>IF(N189="snížená",J189,0)</f>
        <v>0</v>
      </c>
      <c r="BG189" s="196">
        <f>IF(N189="zákl. přenesená",J189,0)</f>
        <v>0</v>
      </c>
      <c r="BH189" s="196">
        <f>IF(N189="sníž. přenesená",J189,0)</f>
        <v>0</v>
      </c>
      <c r="BI189" s="196">
        <f>IF(N189="nulová",J189,0)</f>
        <v>0</v>
      </c>
      <c r="BJ189" s="19" t="s">
        <v>81</v>
      </c>
      <c r="BK189" s="196">
        <f>ROUND(I189*H189,2)</f>
        <v>0</v>
      </c>
      <c r="BL189" s="19" t="s">
        <v>151</v>
      </c>
      <c r="BM189" s="195" t="s">
        <v>291</v>
      </c>
    </row>
    <row r="190" spans="1:65" s="2" customFormat="1" ht="24" customHeight="1">
      <c r="A190" s="36"/>
      <c r="B190" s="37"/>
      <c r="C190" s="184" t="s">
        <v>292</v>
      </c>
      <c r="D190" s="184" t="s">
        <v>146</v>
      </c>
      <c r="E190" s="185" t="s">
        <v>293</v>
      </c>
      <c r="F190" s="186" t="s">
        <v>294</v>
      </c>
      <c r="G190" s="187" t="s">
        <v>175</v>
      </c>
      <c r="H190" s="188">
        <v>85.99</v>
      </c>
      <c r="I190" s="189"/>
      <c r="J190" s="190">
        <f>ROUND(I190*H190,2)</f>
        <v>0</v>
      </c>
      <c r="K190" s="186" t="s">
        <v>281</v>
      </c>
      <c r="L190" s="41"/>
      <c r="M190" s="191" t="s">
        <v>19</v>
      </c>
      <c r="N190" s="192" t="s">
        <v>47</v>
      </c>
      <c r="O190" s="66"/>
      <c r="P190" s="193">
        <f>O190*H190</f>
        <v>0</v>
      </c>
      <c r="Q190" s="193">
        <v>0.00832</v>
      </c>
      <c r="R190" s="193">
        <f>Q190*H190</f>
        <v>0.7154367999999999</v>
      </c>
      <c r="S190" s="193">
        <v>0</v>
      </c>
      <c r="T190" s="194">
        <f>S190*H190</f>
        <v>0</v>
      </c>
      <c r="U190" s="36"/>
      <c r="V190" s="36"/>
      <c r="W190" s="36"/>
      <c r="X190" s="36"/>
      <c r="Y190" s="36"/>
      <c r="Z190" s="36"/>
      <c r="AA190" s="36"/>
      <c r="AB190" s="36"/>
      <c r="AC190" s="36"/>
      <c r="AD190" s="36"/>
      <c r="AE190" s="36"/>
      <c r="AR190" s="195" t="s">
        <v>151</v>
      </c>
      <c r="AT190" s="195" t="s">
        <v>146</v>
      </c>
      <c r="AU190" s="195" t="s">
        <v>83</v>
      </c>
      <c r="AY190" s="19" t="s">
        <v>144</v>
      </c>
      <c r="BE190" s="196">
        <f>IF(N190="základní",J190,0)</f>
        <v>0</v>
      </c>
      <c r="BF190" s="196">
        <f>IF(N190="snížená",J190,0)</f>
        <v>0</v>
      </c>
      <c r="BG190" s="196">
        <f>IF(N190="zákl. přenesená",J190,0)</f>
        <v>0</v>
      </c>
      <c r="BH190" s="196">
        <f>IF(N190="sníž. přenesená",J190,0)</f>
        <v>0</v>
      </c>
      <c r="BI190" s="196">
        <f>IF(N190="nulová",J190,0)</f>
        <v>0</v>
      </c>
      <c r="BJ190" s="19" t="s">
        <v>81</v>
      </c>
      <c r="BK190" s="196">
        <f>ROUND(I190*H190,2)</f>
        <v>0</v>
      </c>
      <c r="BL190" s="19" t="s">
        <v>151</v>
      </c>
      <c r="BM190" s="195" t="s">
        <v>295</v>
      </c>
    </row>
    <row r="191" spans="1:47" s="2" customFormat="1" ht="68.25">
      <c r="A191" s="36"/>
      <c r="B191" s="37"/>
      <c r="C191" s="38"/>
      <c r="D191" s="197" t="s">
        <v>153</v>
      </c>
      <c r="E191" s="38"/>
      <c r="F191" s="198" t="s">
        <v>296</v>
      </c>
      <c r="G191" s="38"/>
      <c r="H191" s="38"/>
      <c r="I191" s="105"/>
      <c r="J191" s="38"/>
      <c r="K191" s="38"/>
      <c r="L191" s="41"/>
      <c r="M191" s="199"/>
      <c r="N191" s="200"/>
      <c r="O191" s="66"/>
      <c r="P191" s="66"/>
      <c r="Q191" s="66"/>
      <c r="R191" s="66"/>
      <c r="S191" s="66"/>
      <c r="T191" s="67"/>
      <c r="U191" s="36"/>
      <c r="V191" s="36"/>
      <c r="W191" s="36"/>
      <c r="X191" s="36"/>
      <c r="Y191" s="36"/>
      <c r="Z191" s="36"/>
      <c r="AA191" s="36"/>
      <c r="AB191" s="36"/>
      <c r="AC191" s="36"/>
      <c r="AD191" s="36"/>
      <c r="AE191" s="36"/>
      <c r="AT191" s="19" t="s">
        <v>153</v>
      </c>
      <c r="AU191" s="19" t="s">
        <v>83</v>
      </c>
    </row>
    <row r="192" spans="1:65" s="2" customFormat="1" ht="16.5" customHeight="1">
      <c r="A192" s="36"/>
      <c r="B192" s="37"/>
      <c r="C192" s="233" t="s">
        <v>297</v>
      </c>
      <c r="D192" s="233" t="s">
        <v>244</v>
      </c>
      <c r="E192" s="234" t="s">
        <v>298</v>
      </c>
      <c r="F192" s="235" t="s">
        <v>299</v>
      </c>
      <c r="G192" s="236" t="s">
        <v>175</v>
      </c>
      <c r="H192" s="237">
        <v>87.71</v>
      </c>
      <c r="I192" s="238"/>
      <c r="J192" s="239">
        <f>ROUND(I192*H192,2)</f>
        <v>0</v>
      </c>
      <c r="K192" s="235" t="s">
        <v>150</v>
      </c>
      <c r="L192" s="240"/>
      <c r="M192" s="241" t="s">
        <v>19</v>
      </c>
      <c r="N192" s="242" t="s">
        <v>47</v>
      </c>
      <c r="O192" s="66"/>
      <c r="P192" s="193">
        <f>O192*H192</f>
        <v>0</v>
      </c>
      <c r="Q192" s="193">
        <v>0.0017</v>
      </c>
      <c r="R192" s="193">
        <f>Q192*H192</f>
        <v>0.149107</v>
      </c>
      <c r="S192" s="193">
        <v>0</v>
      </c>
      <c r="T192" s="194">
        <f>S192*H192</f>
        <v>0</v>
      </c>
      <c r="U192" s="36"/>
      <c r="V192" s="36"/>
      <c r="W192" s="36"/>
      <c r="X192" s="36"/>
      <c r="Y192" s="36"/>
      <c r="Z192" s="36"/>
      <c r="AA192" s="36"/>
      <c r="AB192" s="36"/>
      <c r="AC192" s="36"/>
      <c r="AD192" s="36"/>
      <c r="AE192" s="36"/>
      <c r="AR192" s="195" t="s">
        <v>190</v>
      </c>
      <c r="AT192" s="195" t="s">
        <v>244</v>
      </c>
      <c r="AU192" s="195" t="s">
        <v>83</v>
      </c>
      <c r="AY192" s="19" t="s">
        <v>144</v>
      </c>
      <c r="BE192" s="196">
        <f>IF(N192="základní",J192,0)</f>
        <v>0</v>
      </c>
      <c r="BF192" s="196">
        <f>IF(N192="snížená",J192,0)</f>
        <v>0</v>
      </c>
      <c r="BG192" s="196">
        <f>IF(N192="zákl. přenesená",J192,0)</f>
        <v>0</v>
      </c>
      <c r="BH192" s="196">
        <f>IF(N192="sníž. přenesená",J192,0)</f>
        <v>0</v>
      </c>
      <c r="BI192" s="196">
        <f>IF(N192="nulová",J192,0)</f>
        <v>0</v>
      </c>
      <c r="BJ192" s="19" t="s">
        <v>81</v>
      </c>
      <c r="BK192" s="196">
        <f>ROUND(I192*H192,2)</f>
        <v>0</v>
      </c>
      <c r="BL192" s="19" t="s">
        <v>151</v>
      </c>
      <c r="BM192" s="195" t="s">
        <v>300</v>
      </c>
    </row>
    <row r="193" spans="2:51" s="13" customFormat="1" ht="12">
      <c r="B193" s="201"/>
      <c r="C193" s="202"/>
      <c r="D193" s="197" t="s">
        <v>159</v>
      </c>
      <c r="E193" s="203" t="s">
        <v>19</v>
      </c>
      <c r="F193" s="204" t="s">
        <v>301</v>
      </c>
      <c r="G193" s="202"/>
      <c r="H193" s="205">
        <v>87.71</v>
      </c>
      <c r="I193" s="206"/>
      <c r="J193" s="202"/>
      <c r="K193" s="202"/>
      <c r="L193" s="207"/>
      <c r="M193" s="208"/>
      <c r="N193" s="209"/>
      <c r="O193" s="209"/>
      <c r="P193" s="209"/>
      <c r="Q193" s="209"/>
      <c r="R193" s="209"/>
      <c r="S193" s="209"/>
      <c r="T193" s="210"/>
      <c r="AT193" s="211" t="s">
        <v>159</v>
      </c>
      <c r="AU193" s="211" t="s">
        <v>83</v>
      </c>
      <c r="AV193" s="13" t="s">
        <v>83</v>
      </c>
      <c r="AW193" s="13" t="s">
        <v>37</v>
      </c>
      <c r="AX193" s="13" t="s">
        <v>81</v>
      </c>
      <c r="AY193" s="211" t="s">
        <v>144</v>
      </c>
    </row>
    <row r="194" spans="1:65" s="2" customFormat="1" ht="24" customHeight="1">
      <c r="A194" s="36"/>
      <c r="B194" s="37"/>
      <c r="C194" s="184" t="s">
        <v>302</v>
      </c>
      <c r="D194" s="184" t="s">
        <v>146</v>
      </c>
      <c r="E194" s="185" t="s">
        <v>303</v>
      </c>
      <c r="F194" s="186" t="s">
        <v>304</v>
      </c>
      <c r="G194" s="187" t="s">
        <v>305</v>
      </c>
      <c r="H194" s="188">
        <v>416.45</v>
      </c>
      <c r="I194" s="189"/>
      <c r="J194" s="190">
        <f>ROUND(I194*H194,2)</f>
        <v>0</v>
      </c>
      <c r="K194" s="186" t="s">
        <v>281</v>
      </c>
      <c r="L194" s="41"/>
      <c r="M194" s="191" t="s">
        <v>19</v>
      </c>
      <c r="N194" s="192" t="s">
        <v>47</v>
      </c>
      <c r="O194" s="66"/>
      <c r="P194" s="193">
        <f>O194*H194</f>
        <v>0</v>
      </c>
      <c r="Q194" s="193">
        <v>0.00176</v>
      </c>
      <c r="R194" s="193">
        <f>Q194*H194</f>
        <v>0.732952</v>
      </c>
      <c r="S194" s="193">
        <v>0</v>
      </c>
      <c r="T194" s="194">
        <f>S194*H194</f>
        <v>0</v>
      </c>
      <c r="U194" s="36"/>
      <c r="V194" s="36"/>
      <c r="W194" s="36"/>
      <c r="X194" s="36"/>
      <c r="Y194" s="36"/>
      <c r="Z194" s="36"/>
      <c r="AA194" s="36"/>
      <c r="AB194" s="36"/>
      <c r="AC194" s="36"/>
      <c r="AD194" s="36"/>
      <c r="AE194" s="36"/>
      <c r="AR194" s="195" t="s">
        <v>151</v>
      </c>
      <c r="AT194" s="195" t="s">
        <v>146</v>
      </c>
      <c r="AU194" s="195" t="s">
        <v>83</v>
      </c>
      <c r="AY194" s="19" t="s">
        <v>144</v>
      </c>
      <c r="BE194" s="196">
        <f>IF(N194="základní",J194,0)</f>
        <v>0</v>
      </c>
      <c r="BF194" s="196">
        <f>IF(N194="snížená",J194,0)</f>
        <v>0</v>
      </c>
      <c r="BG194" s="196">
        <f>IF(N194="zákl. přenesená",J194,0)</f>
        <v>0</v>
      </c>
      <c r="BH194" s="196">
        <f>IF(N194="sníž. přenesená",J194,0)</f>
        <v>0</v>
      </c>
      <c r="BI194" s="196">
        <f>IF(N194="nulová",J194,0)</f>
        <v>0</v>
      </c>
      <c r="BJ194" s="19" t="s">
        <v>81</v>
      </c>
      <c r="BK194" s="196">
        <f>ROUND(I194*H194,2)</f>
        <v>0</v>
      </c>
      <c r="BL194" s="19" t="s">
        <v>151</v>
      </c>
      <c r="BM194" s="195" t="s">
        <v>306</v>
      </c>
    </row>
    <row r="195" spans="1:47" s="2" customFormat="1" ht="87.75">
      <c r="A195" s="36"/>
      <c r="B195" s="37"/>
      <c r="C195" s="38"/>
      <c r="D195" s="197" t="s">
        <v>153</v>
      </c>
      <c r="E195" s="38"/>
      <c r="F195" s="198" t="s">
        <v>307</v>
      </c>
      <c r="G195" s="38"/>
      <c r="H195" s="38"/>
      <c r="I195" s="105"/>
      <c r="J195" s="38"/>
      <c r="K195" s="38"/>
      <c r="L195" s="41"/>
      <c r="M195" s="199"/>
      <c r="N195" s="200"/>
      <c r="O195" s="66"/>
      <c r="P195" s="66"/>
      <c r="Q195" s="66"/>
      <c r="R195" s="66"/>
      <c r="S195" s="66"/>
      <c r="T195" s="67"/>
      <c r="U195" s="36"/>
      <c r="V195" s="36"/>
      <c r="W195" s="36"/>
      <c r="X195" s="36"/>
      <c r="Y195" s="36"/>
      <c r="Z195" s="36"/>
      <c r="AA195" s="36"/>
      <c r="AB195" s="36"/>
      <c r="AC195" s="36"/>
      <c r="AD195" s="36"/>
      <c r="AE195" s="36"/>
      <c r="AT195" s="19" t="s">
        <v>153</v>
      </c>
      <c r="AU195" s="19" t="s">
        <v>83</v>
      </c>
    </row>
    <row r="196" spans="1:65" s="2" customFormat="1" ht="16.5" customHeight="1">
      <c r="A196" s="36"/>
      <c r="B196" s="37"/>
      <c r="C196" s="233" t="s">
        <v>308</v>
      </c>
      <c r="D196" s="233" t="s">
        <v>244</v>
      </c>
      <c r="E196" s="234" t="s">
        <v>309</v>
      </c>
      <c r="F196" s="235" t="s">
        <v>310</v>
      </c>
      <c r="G196" s="236" t="s">
        <v>175</v>
      </c>
      <c r="H196" s="237">
        <v>74.961</v>
      </c>
      <c r="I196" s="238"/>
      <c r="J196" s="239">
        <f>ROUND(I196*H196,2)</f>
        <v>0</v>
      </c>
      <c r="K196" s="235" t="s">
        <v>150</v>
      </c>
      <c r="L196" s="240"/>
      <c r="M196" s="241" t="s">
        <v>19</v>
      </c>
      <c r="N196" s="242" t="s">
        <v>47</v>
      </c>
      <c r="O196" s="66"/>
      <c r="P196" s="193">
        <f>O196*H196</f>
        <v>0</v>
      </c>
      <c r="Q196" s="193">
        <v>0.00069</v>
      </c>
      <c r="R196" s="193">
        <f>Q196*H196</f>
        <v>0.05172309</v>
      </c>
      <c r="S196" s="193">
        <v>0</v>
      </c>
      <c r="T196" s="194">
        <f>S196*H196</f>
        <v>0</v>
      </c>
      <c r="U196" s="36"/>
      <c r="V196" s="36"/>
      <c r="W196" s="36"/>
      <c r="X196" s="36"/>
      <c r="Y196" s="36"/>
      <c r="Z196" s="36"/>
      <c r="AA196" s="36"/>
      <c r="AB196" s="36"/>
      <c r="AC196" s="36"/>
      <c r="AD196" s="36"/>
      <c r="AE196" s="36"/>
      <c r="AR196" s="195" t="s">
        <v>190</v>
      </c>
      <c r="AT196" s="195" t="s">
        <v>244</v>
      </c>
      <c r="AU196" s="195" t="s">
        <v>83</v>
      </c>
      <c r="AY196" s="19" t="s">
        <v>144</v>
      </c>
      <c r="BE196" s="196">
        <f>IF(N196="základní",J196,0)</f>
        <v>0</v>
      </c>
      <c r="BF196" s="196">
        <f>IF(N196="snížená",J196,0)</f>
        <v>0</v>
      </c>
      <c r="BG196" s="196">
        <f>IF(N196="zákl. přenesená",J196,0)</f>
        <v>0</v>
      </c>
      <c r="BH196" s="196">
        <f>IF(N196="sníž. přenesená",J196,0)</f>
        <v>0</v>
      </c>
      <c r="BI196" s="196">
        <f>IF(N196="nulová",J196,0)</f>
        <v>0</v>
      </c>
      <c r="BJ196" s="19" t="s">
        <v>81</v>
      </c>
      <c r="BK196" s="196">
        <f>ROUND(I196*H196,2)</f>
        <v>0</v>
      </c>
      <c r="BL196" s="19" t="s">
        <v>151</v>
      </c>
      <c r="BM196" s="195" t="s">
        <v>311</v>
      </c>
    </row>
    <row r="197" spans="2:51" s="13" customFormat="1" ht="12">
      <c r="B197" s="201"/>
      <c r="C197" s="202"/>
      <c r="D197" s="197" t="s">
        <v>159</v>
      </c>
      <c r="E197" s="203" t="s">
        <v>19</v>
      </c>
      <c r="F197" s="204" t="s">
        <v>312</v>
      </c>
      <c r="G197" s="202"/>
      <c r="H197" s="205">
        <v>74.961</v>
      </c>
      <c r="I197" s="206"/>
      <c r="J197" s="202"/>
      <c r="K197" s="202"/>
      <c r="L197" s="207"/>
      <c r="M197" s="208"/>
      <c r="N197" s="209"/>
      <c r="O197" s="209"/>
      <c r="P197" s="209"/>
      <c r="Q197" s="209"/>
      <c r="R197" s="209"/>
      <c r="S197" s="209"/>
      <c r="T197" s="210"/>
      <c r="AT197" s="211" t="s">
        <v>159</v>
      </c>
      <c r="AU197" s="211" t="s">
        <v>83</v>
      </c>
      <c r="AV197" s="13" t="s">
        <v>83</v>
      </c>
      <c r="AW197" s="13" t="s">
        <v>37</v>
      </c>
      <c r="AX197" s="13" t="s">
        <v>81</v>
      </c>
      <c r="AY197" s="211" t="s">
        <v>144</v>
      </c>
    </row>
    <row r="198" spans="1:65" s="2" customFormat="1" ht="24" customHeight="1">
      <c r="A198" s="36"/>
      <c r="B198" s="37"/>
      <c r="C198" s="184" t="s">
        <v>313</v>
      </c>
      <c r="D198" s="184" t="s">
        <v>146</v>
      </c>
      <c r="E198" s="185" t="s">
        <v>314</v>
      </c>
      <c r="F198" s="186" t="s">
        <v>315</v>
      </c>
      <c r="G198" s="187" t="s">
        <v>175</v>
      </c>
      <c r="H198" s="188">
        <v>25.74</v>
      </c>
      <c r="I198" s="189"/>
      <c r="J198" s="190">
        <f>ROUND(I198*H198,2)</f>
        <v>0</v>
      </c>
      <c r="K198" s="186" t="s">
        <v>150</v>
      </c>
      <c r="L198" s="41"/>
      <c r="M198" s="191" t="s">
        <v>19</v>
      </c>
      <c r="N198" s="192" t="s">
        <v>47</v>
      </c>
      <c r="O198" s="66"/>
      <c r="P198" s="193">
        <f>O198*H198</f>
        <v>0</v>
      </c>
      <c r="Q198" s="193">
        <v>0.01838</v>
      </c>
      <c r="R198" s="193">
        <f>Q198*H198</f>
        <v>0.4731012</v>
      </c>
      <c r="S198" s="193">
        <v>0</v>
      </c>
      <c r="T198" s="194">
        <f>S198*H198</f>
        <v>0</v>
      </c>
      <c r="U198" s="36"/>
      <c r="V198" s="36"/>
      <c r="W198" s="36"/>
      <c r="X198" s="36"/>
      <c r="Y198" s="36"/>
      <c r="Z198" s="36"/>
      <c r="AA198" s="36"/>
      <c r="AB198" s="36"/>
      <c r="AC198" s="36"/>
      <c r="AD198" s="36"/>
      <c r="AE198" s="36"/>
      <c r="AR198" s="195" t="s">
        <v>151</v>
      </c>
      <c r="AT198" s="195" t="s">
        <v>146</v>
      </c>
      <c r="AU198" s="195" t="s">
        <v>83</v>
      </c>
      <c r="AY198" s="19" t="s">
        <v>144</v>
      </c>
      <c r="BE198" s="196">
        <f>IF(N198="základní",J198,0)</f>
        <v>0</v>
      </c>
      <c r="BF198" s="196">
        <f>IF(N198="snížená",J198,0)</f>
        <v>0</v>
      </c>
      <c r="BG198" s="196">
        <f>IF(N198="zákl. přenesená",J198,0)</f>
        <v>0</v>
      </c>
      <c r="BH198" s="196">
        <f>IF(N198="sníž. přenesená",J198,0)</f>
        <v>0</v>
      </c>
      <c r="BI198" s="196">
        <f>IF(N198="nulová",J198,0)</f>
        <v>0</v>
      </c>
      <c r="BJ198" s="19" t="s">
        <v>81</v>
      </c>
      <c r="BK198" s="196">
        <f>ROUND(I198*H198,2)</f>
        <v>0</v>
      </c>
      <c r="BL198" s="19" t="s">
        <v>151</v>
      </c>
      <c r="BM198" s="195" t="s">
        <v>316</v>
      </c>
    </row>
    <row r="199" spans="1:47" s="2" customFormat="1" ht="48.75">
      <c r="A199" s="36"/>
      <c r="B199" s="37"/>
      <c r="C199" s="38"/>
      <c r="D199" s="197" t="s">
        <v>153</v>
      </c>
      <c r="E199" s="38"/>
      <c r="F199" s="198" t="s">
        <v>317</v>
      </c>
      <c r="G199" s="38"/>
      <c r="H199" s="38"/>
      <c r="I199" s="105"/>
      <c r="J199" s="38"/>
      <c r="K199" s="38"/>
      <c r="L199" s="41"/>
      <c r="M199" s="199"/>
      <c r="N199" s="200"/>
      <c r="O199" s="66"/>
      <c r="P199" s="66"/>
      <c r="Q199" s="66"/>
      <c r="R199" s="66"/>
      <c r="S199" s="66"/>
      <c r="T199" s="67"/>
      <c r="U199" s="36"/>
      <c r="V199" s="36"/>
      <c r="W199" s="36"/>
      <c r="X199" s="36"/>
      <c r="Y199" s="36"/>
      <c r="Z199" s="36"/>
      <c r="AA199" s="36"/>
      <c r="AB199" s="36"/>
      <c r="AC199" s="36"/>
      <c r="AD199" s="36"/>
      <c r="AE199" s="36"/>
      <c r="AT199" s="19" t="s">
        <v>153</v>
      </c>
      <c r="AU199" s="19" t="s">
        <v>83</v>
      </c>
    </row>
    <row r="200" spans="2:51" s="13" customFormat="1" ht="12">
      <c r="B200" s="201"/>
      <c r="C200" s="202"/>
      <c r="D200" s="197" t="s">
        <v>159</v>
      </c>
      <c r="E200" s="203" t="s">
        <v>19</v>
      </c>
      <c r="F200" s="204" t="s">
        <v>318</v>
      </c>
      <c r="G200" s="202"/>
      <c r="H200" s="205">
        <v>25.74</v>
      </c>
      <c r="I200" s="206"/>
      <c r="J200" s="202"/>
      <c r="K200" s="202"/>
      <c r="L200" s="207"/>
      <c r="M200" s="208"/>
      <c r="N200" s="209"/>
      <c r="O200" s="209"/>
      <c r="P200" s="209"/>
      <c r="Q200" s="209"/>
      <c r="R200" s="209"/>
      <c r="S200" s="209"/>
      <c r="T200" s="210"/>
      <c r="AT200" s="211" t="s">
        <v>159</v>
      </c>
      <c r="AU200" s="211" t="s">
        <v>83</v>
      </c>
      <c r="AV200" s="13" t="s">
        <v>83</v>
      </c>
      <c r="AW200" s="13" t="s">
        <v>37</v>
      </c>
      <c r="AX200" s="13" t="s">
        <v>81</v>
      </c>
      <c r="AY200" s="211" t="s">
        <v>144</v>
      </c>
    </row>
    <row r="201" spans="1:65" s="2" customFormat="1" ht="24" customHeight="1">
      <c r="A201" s="36"/>
      <c r="B201" s="37"/>
      <c r="C201" s="184" t="s">
        <v>319</v>
      </c>
      <c r="D201" s="184" t="s">
        <v>146</v>
      </c>
      <c r="E201" s="185" t="s">
        <v>320</v>
      </c>
      <c r="F201" s="186" t="s">
        <v>321</v>
      </c>
      <c r="G201" s="187" t="s">
        <v>175</v>
      </c>
      <c r="H201" s="188">
        <v>51.48</v>
      </c>
      <c r="I201" s="189"/>
      <c r="J201" s="190">
        <f>ROUND(I201*H201,2)</f>
        <v>0</v>
      </c>
      <c r="K201" s="186" t="s">
        <v>150</v>
      </c>
      <c r="L201" s="41"/>
      <c r="M201" s="191" t="s">
        <v>19</v>
      </c>
      <c r="N201" s="192" t="s">
        <v>47</v>
      </c>
      <c r="O201" s="66"/>
      <c r="P201" s="193">
        <f>O201*H201</f>
        <v>0</v>
      </c>
      <c r="Q201" s="193">
        <v>0.0079</v>
      </c>
      <c r="R201" s="193">
        <f>Q201*H201</f>
        <v>0.406692</v>
      </c>
      <c r="S201" s="193">
        <v>0</v>
      </c>
      <c r="T201" s="194">
        <f>S201*H201</f>
        <v>0</v>
      </c>
      <c r="U201" s="36"/>
      <c r="V201" s="36"/>
      <c r="W201" s="36"/>
      <c r="X201" s="36"/>
      <c r="Y201" s="36"/>
      <c r="Z201" s="36"/>
      <c r="AA201" s="36"/>
      <c r="AB201" s="36"/>
      <c r="AC201" s="36"/>
      <c r="AD201" s="36"/>
      <c r="AE201" s="36"/>
      <c r="AR201" s="195" t="s">
        <v>151</v>
      </c>
      <c r="AT201" s="195" t="s">
        <v>146</v>
      </c>
      <c r="AU201" s="195" t="s">
        <v>83</v>
      </c>
      <c r="AY201" s="19" t="s">
        <v>144</v>
      </c>
      <c r="BE201" s="196">
        <f>IF(N201="základní",J201,0)</f>
        <v>0</v>
      </c>
      <c r="BF201" s="196">
        <f>IF(N201="snížená",J201,0)</f>
        <v>0</v>
      </c>
      <c r="BG201" s="196">
        <f>IF(N201="zákl. přenesená",J201,0)</f>
        <v>0</v>
      </c>
      <c r="BH201" s="196">
        <f>IF(N201="sníž. přenesená",J201,0)</f>
        <v>0</v>
      </c>
      <c r="BI201" s="196">
        <f>IF(N201="nulová",J201,0)</f>
        <v>0</v>
      </c>
      <c r="BJ201" s="19" t="s">
        <v>81</v>
      </c>
      <c r="BK201" s="196">
        <f>ROUND(I201*H201,2)</f>
        <v>0</v>
      </c>
      <c r="BL201" s="19" t="s">
        <v>151</v>
      </c>
      <c r="BM201" s="195" t="s">
        <v>322</v>
      </c>
    </row>
    <row r="202" spans="1:47" s="2" customFormat="1" ht="48.75">
      <c r="A202" s="36"/>
      <c r="B202" s="37"/>
      <c r="C202" s="38"/>
      <c r="D202" s="197" t="s">
        <v>153</v>
      </c>
      <c r="E202" s="38"/>
      <c r="F202" s="198" t="s">
        <v>317</v>
      </c>
      <c r="G202" s="38"/>
      <c r="H202" s="38"/>
      <c r="I202" s="105"/>
      <c r="J202" s="38"/>
      <c r="K202" s="38"/>
      <c r="L202" s="41"/>
      <c r="M202" s="199"/>
      <c r="N202" s="200"/>
      <c r="O202" s="66"/>
      <c r="P202" s="66"/>
      <c r="Q202" s="66"/>
      <c r="R202" s="66"/>
      <c r="S202" s="66"/>
      <c r="T202" s="67"/>
      <c r="U202" s="36"/>
      <c r="V202" s="36"/>
      <c r="W202" s="36"/>
      <c r="X202" s="36"/>
      <c r="Y202" s="36"/>
      <c r="Z202" s="36"/>
      <c r="AA202" s="36"/>
      <c r="AB202" s="36"/>
      <c r="AC202" s="36"/>
      <c r="AD202" s="36"/>
      <c r="AE202" s="36"/>
      <c r="AT202" s="19" t="s">
        <v>153</v>
      </c>
      <c r="AU202" s="19" t="s">
        <v>83</v>
      </c>
    </row>
    <row r="203" spans="2:51" s="13" customFormat="1" ht="12">
      <c r="B203" s="201"/>
      <c r="C203" s="202"/>
      <c r="D203" s="197" t="s">
        <v>159</v>
      </c>
      <c r="E203" s="203" t="s">
        <v>19</v>
      </c>
      <c r="F203" s="204" t="s">
        <v>323</v>
      </c>
      <c r="G203" s="202"/>
      <c r="H203" s="205">
        <v>51.48</v>
      </c>
      <c r="I203" s="206"/>
      <c r="J203" s="202"/>
      <c r="K203" s="202"/>
      <c r="L203" s="207"/>
      <c r="M203" s="208"/>
      <c r="N203" s="209"/>
      <c r="O203" s="209"/>
      <c r="P203" s="209"/>
      <c r="Q203" s="209"/>
      <c r="R203" s="209"/>
      <c r="S203" s="209"/>
      <c r="T203" s="210"/>
      <c r="AT203" s="211" t="s">
        <v>159</v>
      </c>
      <c r="AU203" s="211" t="s">
        <v>83</v>
      </c>
      <c r="AV203" s="13" t="s">
        <v>83</v>
      </c>
      <c r="AW203" s="13" t="s">
        <v>37</v>
      </c>
      <c r="AX203" s="13" t="s">
        <v>81</v>
      </c>
      <c r="AY203" s="211" t="s">
        <v>144</v>
      </c>
    </row>
    <row r="204" spans="1:65" s="2" customFormat="1" ht="16.5" customHeight="1">
      <c r="A204" s="36"/>
      <c r="B204" s="37"/>
      <c r="C204" s="184" t="s">
        <v>324</v>
      </c>
      <c r="D204" s="184" t="s">
        <v>146</v>
      </c>
      <c r="E204" s="185" t="s">
        <v>325</v>
      </c>
      <c r="F204" s="186" t="s">
        <v>326</v>
      </c>
      <c r="G204" s="187" t="s">
        <v>175</v>
      </c>
      <c r="H204" s="188">
        <v>390.2</v>
      </c>
      <c r="I204" s="189"/>
      <c r="J204" s="190">
        <f>ROUND(I204*H204,2)</f>
        <v>0</v>
      </c>
      <c r="K204" s="186" t="s">
        <v>150</v>
      </c>
      <c r="L204" s="41"/>
      <c r="M204" s="191" t="s">
        <v>19</v>
      </c>
      <c r="N204" s="192" t="s">
        <v>47</v>
      </c>
      <c r="O204" s="66"/>
      <c r="P204" s="193">
        <f>O204*H204</f>
        <v>0</v>
      </c>
      <c r="Q204" s="193">
        <v>0</v>
      </c>
      <c r="R204" s="193">
        <f>Q204*H204</f>
        <v>0</v>
      </c>
      <c r="S204" s="193">
        <v>0</v>
      </c>
      <c r="T204" s="194">
        <f>S204*H204</f>
        <v>0</v>
      </c>
      <c r="U204" s="36"/>
      <c r="V204" s="36"/>
      <c r="W204" s="36"/>
      <c r="X204" s="36"/>
      <c r="Y204" s="36"/>
      <c r="Z204" s="36"/>
      <c r="AA204" s="36"/>
      <c r="AB204" s="36"/>
      <c r="AC204" s="36"/>
      <c r="AD204" s="36"/>
      <c r="AE204" s="36"/>
      <c r="AR204" s="195" t="s">
        <v>151</v>
      </c>
      <c r="AT204" s="195" t="s">
        <v>146</v>
      </c>
      <c r="AU204" s="195" t="s">
        <v>83</v>
      </c>
      <c r="AY204" s="19" t="s">
        <v>144</v>
      </c>
      <c r="BE204" s="196">
        <f>IF(N204="základní",J204,0)</f>
        <v>0</v>
      </c>
      <c r="BF204" s="196">
        <f>IF(N204="snížená",J204,0)</f>
        <v>0</v>
      </c>
      <c r="BG204" s="196">
        <f>IF(N204="zákl. přenesená",J204,0)</f>
        <v>0</v>
      </c>
      <c r="BH204" s="196">
        <f>IF(N204="sníž. přenesená",J204,0)</f>
        <v>0</v>
      </c>
      <c r="BI204" s="196">
        <f>IF(N204="nulová",J204,0)</f>
        <v>0</v>
      </c>
      <c r="BJ204" s="19" t="s">
        <v>81</v>
      </c>
      <c r="BK204" s="196">
        <f>ROUND(I204*H204,2)</f>
        <v>0</v>
      </c>
      <c r="BL204" s="19" t="s">
        <v>151</v>
      </c>
      <c r="BM204" s="195" t="s">
        <v>327</v>
      </c>
    </row>
    <row r="205" spans="1:47" s="2" customFormat="1" ht="39">
      <c r="A205" s="36"/>
      <c r="B205" s="37"/>
      <c r="C205" s="38"/>
      <c r="D205" s="197" t="s">
        <v>153</v>
      </c>
      <c r="E205" s="38"/>
      <c r="F205" s="198" t="s">
        <v>328</v>
      </c>
      <c r="G205" s="38"/>
      <c r="H205" s="38"/>
      <c r="I205" s="105"/>
      <c r="J205" s="38"/>
      <c r="K205" s="38"/>
      <c r="L205" s="41"/>
      <c r="M205" s="199"/>
      <c r="N205" s="200"/>
      <c r="O205" s="66"/>
      <c r="P205" s="66"/>
      <c r="Q205" s="66"/>
      <c r="R205" s="66"/>
      <c r="S205" s="66"/>
      <c r="T205" s="67"/>
      <c r="U205" s="36"/>
      <c r="V205" s="36"/>
      <c r="W205" s="36"/>
      <c r="X205" s="36"/>
      <c r="Y205" s="36"/>
      <c r="Z205" s="36"/>
      <c r="AA205" s="36"/>
      <c r="AB205" s="36"/>
      <c r="AC205" s="36"/>
      <c r="AD205" s="36"/>
      <c r="AE205" s="36"/>
      <c r="AT205" s="19" t="s">
        <v>153</v>
      </c>
      <c r="AU205" s="19" t="s">
        <v>83</v>
      </c>
    </row>
    <row r="206" spans="1:65" s="2" customFormat="1" ht="16.5" customHeight="1">
      <c r="A206" s="36"/>
      <c r="B206" s="37"/>
      <c r="C206" s="184" t="s">
        <v>329</v>
      </c>
      <c r="D206" s="184" t="s">
        <v>146</v>
      </c>
      <c r="E206" s="185" t="s">
        <v>330</v>
      </c>
      <c r="F206" s="186" t="s">
        <v>331</v>
      </c>
      <c r="G206" s="187" t="s">
        <v>175</v>
      </c>
      <c r="H206" s="188">
        <v>843.977</v>
      </c>
      <c r="I206" s="189"/>
      <c r="J206" s="190">
        <f>ROUND(I206*H206,2)</f>
        <v>0</v>
      </c>
      <c r="K206" s="186" t="s">
        <v>150</v>
      </c>
      <c r="L206" s="41"/>
      <c r="M206" s="191" t="s">
        <v>19</v>
      </c>
      <c r="N206" s="192" t="s">
        <v>47</v>
      </c>
      <c r="O206" s="66"/>
      <c r="P206" s="193">
        <f>O206*H206</f>
        <v>0</v>
      </c>
      <c r="Q206" s="193">
        <v>0.00026</v>
      </c>
      <c r="R206" s="193">
        <f>Q206*H206</f>
        <v>0.21943401999999998</v>
      </c>
      <c r="S206" s="193">
        <v>0</v>
      </c>
      <c r="T206" s="194">
        <f>S206*H206</f>
        <v>0</v>
      </c>
      <c r="U206" s="36"/>
      <c r="V206" s="36"/>
      <c r="W206" s="36"/>
      <c r="X206" s="36"/>
      <c r="Y206" s="36"/>
      <c r="Z206" s="36"/>
      <c r="AA206" s="36"/>
      <c r="AB206" s="36"/>
      <c r="AC206" s="36"/>
      <c r="AD206" s="36"/>
      <c r="AE206" s="36"/>
      <c r="AR206" s="195" t="s">
        <v>151</v>
      </c>
      <c r="AT206" s="195" t="s">
        <v>146</v>
      </c>
      <c r="AU206" s="195" t="s">
        <v>83</v>
      </c>
      <c r="AY206" s="19" t="s">
        <v>144</v>
      </c>
      <c r="BE206" s="196">
        <f>IF(N206="základní",J206,0)</f>
        <v>0</v>
      </c>
      <c r="BF206" s="196">
        <f>IF(N206="snížená",J206,0)</f>
        <v>0</v>
      </c>
      <c r="BG206" s="196">
        <f>IF(N206="zákl. přenesená",J206,0)</f>
        <v>0</v>
      </c>
      <c r="BH206" s="196">
        <f>IF(N206="sníž. přenesená",J206,0)</f>
        <v>0</v>
      </c>
      <c r="BI206" s="196">
        <f>IF(N206="nulová",J206,0)</f>
        <v>0</v>
      </c>
      <c r="BJ206" s="19" t="s">
        <v>81</v>
      </c>
      <c r="BK206" s="196">
        <f>ROUND(I206*H206,2)</f>
        <v>0</v>
      </c>
      <c r="BL206" s="19" t="s">
        <v>151</v>
      </c>
      <c r="BM206" s="195" t="s">
        <v>332</v>
      </c>
    </row>
    <row r="207" spans="1:65" s="2" customFormat="1" ht="24" customHeight="1">
      <c r="A207" s="36"/>
      <c r="B207" s="37"/>
      <c r="C207" s="184" t="s">
        <v>333</v>
      </c>
      <c r="D207" s="184" t="s">
        <v>146</v>
      </c>
      <c r="E207" s="185" t="s">
        <v>334</v>
      </c>
      <c r="F207" s="186" t="s">
        <v>335</v>
      </c>
      <c r="G207" s="187" t="s">
        <v>175</v>
      </c>
      <c r="H207" s="188">
        <v>160.59</v>
      </c>
      <c r="I207" s="189"/>
      <c r="J207" s="190">
        <f>ROUND(I207*H207,2)</f>
        <v>0</v>
      </c>
      <c r="K207" s="186" t="s">
        <v>150</v>
      </c>
      <c r="L207" s="41"/>
      <c r="M207" s="191" t="s">
        <v>19</v>
      </c>
      <c r="N207" s="192" t="s">
        <v>47</v>
      </c>
      <c r="O207" s="66"/>
      <c r="P207" s="193">
        <f>O207*H207</f>
        <v>0</v>
      </c>
      <c r="Q207" s="193">
        <v>0.00832</v>
      </c>
      <c r="R207" s="193">
        <f>Q207*H207</f>
        <v>1.3361087999999999</v>
      </c>
      <c r="S207" s="193">
        <v>0</v>
      </c>
      <c r="T207" s="194">
        <f>S207*H207</f>
        <v>0</v>
      </c>
      <c r="U207" s="36"/>
      <c r="V207" s="36"/>
      <c r="W207" s="36"/>
      <c r="X207" s="36"/>
      <c r="Y207" s="36"/>
      <c r="Z207" s="36"/>
      <c r="AA207" s="36"/>
      <c r="AB207" s="36"/>
      <c r="AC207" s="36"/>
      <c r="AD207" s="36"/>
      <c r="AE207" s="36"/>
      <c r="AR207" s="195" t="s">
        <v>151</v>
      </c>
      <c r="AT207" s="195" t="s">
        <v>146</v>
      </c>
      <c r="AU207" s="195" t="s">
        <v>83</v>
      </c>
      <c r="AY207" s="19" t="s">
        <v>144</v>
      </c>
      <c r="BE207" s="196">
        <f>IF(N207="základní",J207,0)</f>
        <v>0</v>
      </c>
      <c r="BF207" s="196">
        <f>IF(N207="snížená",J207,0)</f>
        <v>0</v>
      </c>
      <c r="BG207" s="196">
        <f>IF(N207="zákl. přenesená",J207,0)</f>
        <v>0</v>
      </c>
      <c r="BH207" s="196">
        <f>IF(N207="sníž. přenesená",J207,0)</f>
        <v>0</v>
      </c>
      <c r="BI207" s="196">
        <f>IF(N207="nulová",J207,0)</f>
        <v>0</v>
      </c>
      <c r="BJ207" s="19" t="s">
        <v>81</v>
      </c>
      <c r="BK207" s="196">
        <f>ROUND(I207*H207,2)</f>
        <v>0</v>
      </c>
      <c r="BL207" s="19" t="s">
        <v>151</v>
      </c>
      <c r="BM207" s="195" t="s">
        <v>336</v>
      </c>
    </row>
    <row r="208" spans="1:47" s="2" customFormat="1" ht="175.5">
      <c r="A208" s="36"/>
      <c r="B208" s="37"/>
      <c r="C208" s="38"/>
      <c r="D208" s="197" t="s">
        <v>153</v>
      </c>
      <c r="E208" s="38"/>
      <c r="F208" s="198" t="s">
        <v>337</v>
      </c>
      <c r="G208" s="38"/>
      <c r="H208" s="38"/>
      <c r="I208" s="105"/>
      <c r="J208" s="38"/>
      <c r="K208" s="38"/>
      <c r="L208" s="41"/>
      <c r="M208" s="199"/>
      <c r="N208" s="200"/>
      <c r="O208" s="66"/>
      <c r="P208" s="66"/>
      <c r="Q208" s="66"/>
      <c r="R208" s="66"/>
      <c r="S208" s="66"/>
      <c r="T208" s="67"/>
      <c r="U208" s="36"/>
      <c r="V208" s="36"/>
      <c r="W208" s="36"/>
      <c r="X208" s="36"/>
      <c r="Y208" s="36"/>
      <c r="Z208" s="36"/>
      <c r="AA208" s="36"/>
      <c r="AB208" s="36"/>
      <c r="AC208" s="36"/>
      <c r="AD208" s="36"/>
      <c r="AE208" s="36"/>
      <c r="AT208" s="19" t="s">
        <v>153</v>
      </c>
      <c r="AU208" s="19" t="s">
        <v>83</v>
      </c>
    </row>
    <row r="209" spans="2:51" s="15" customFormat="1" ht="12">
      <c r="B209" s="223"/>
      <c r="C209" s="224"/>
      <c r="D209" s="197" t="s">
        <v>159</v>
      </c>
      <c r="E209" s="225" t="s">
        <v>19</v>
      </c>
      <c r="F209" s="226" t="s">
        <v>338</v>
      </c>
      <c r="G209" s="224"/>
      <c r="H209" s="225" t="s">
        <v>19</v>
      </c>
      <c r="I209" s="227"/>
      <c r="J209" s="224"/>
      <c r="K209" s="224"/>
      <c r="L209" s="228"/>
      <c r="M209" s="229"/>
      <c r="N209" s="230"/>
      <c r="O209" s="230"/>
      <c r="P209" s="230"/>
      <c r="Q209" s="230"/>
      <c r="R209" s="230"/>
      <c r="S209" s="230"/>
      <c r="T209" s="231"/>
      <c r="AT209" s="232" t="s">
        <v>159</v>
      </c>
      <c r="AU209" s="232" t="s">
        <v>83</v>
      </c>
      <c r="AV209" s="15" t="s">
        <v>81</v>
      </c>
      <c r="AW209" s="15" t="s">
        <v>37</v>
      </c>
      <c r="AX209" s="15" t="s">
        <v>76</v>
      </c>
      <c r="AY209" s="232" t="s">
        <v>144</v>
      </c>
    </row>
    <row r="210" spans="2:51" s="13" customFormat="1" ht="12">
      <c r="B210" s="201"/>
      <c r="C210" s="202"/>
      <c r="D210" s="197" t="s">
        <v>159</v>
      </c>
      <c r="E210" s="203" t="s">
        <v>19</v>
      </c>
      <c r="F210" s="204" t="s">
        <v>339</v>
      </c>
      <c r="G210" s="202"/>
      <c r="H210" s="205">
        <v>160.59</v>
      </c>
      <c r="I210" s="206"/>
      <c r="J210" s="202"/>
      <c r="K210" s="202"/>
      <c r="L210" s="207"/>
      <c r="M210" s="208"/>
      <c r="N210" s="209"/>
      <c r="O210" s="209"/>
      <c r="P210" s="209"/>
      <c r="Q210" s="209"/>
      <c r="R210" s="209"/>
      <c r="S210" s="209"/>
      <c r="T210" s="210"/>
      <c r="AT210" s="211" t="s">
        <v>159</v>
      </c>
      <c r="AU210" s="211" t="s">
        <v>83</v>
      </c>
      <c r="AV210" s="13" t="s">
        <v>83</v>
      </c>
      <c r="AW210" s="13" t="s">
        <v>37</v>
      </c>
      <c r="AX210" s="13" t="s">
        <v>81</v>
      </c>
      <c r="AY210" s="211" t="s">
        <v>144</v>
      </c>
    </row>
    <row r="211" spans="1:65" s="2" customFormat="1" ht="16.5" customHeight="1">
      <c r="A211" s="36"/>
      <c r="B211" s="37"/>
      <c r="C211" s="233" t="s">
        <v>340</v>
      </c>
      <c r="D211" s="233" t="s">
        <v>244</v>
      </c>
      <c r="E211" s="234" t="s">
        <v>341</v>
      </c>
      <c r="F211" s="235" t="s">
        <v>342</v>
      </c>
      <c r="G211" s="236" t="s">
        <v>175</v>
      </c>
      <c r="H211" s="237">
        <v>163.802</v>
      </c>
      <c r="I211" s="238"/>
      <c r="J211" s="239">
        <f>ROUND(I211*H211,2)</f>
        <v>0</v>
      </c>
      <c r="K211" s="235" t="s">
        <v>150</v>
      </c>
      <c r="L211" s="240"/>
      <c r="M211" s="241" t="s">
        <v>19</v>
      </c>
      <c r="N211" s="242" t="s">
        <v>47</v>
      </c>
      <c r="O211" s="66"/>
      <c r="P211" s="193">
        <f>O211*H211</f>
        <v>0</v>
      </c>
      <c r="Q211" s="193">
        <v>0.004</v>
      </c>
      <c r="R211" s="193">
        <f>Q211*H211</f>
        <v>0.655208</v>
      </c>
      <c r="S211" s="193">
        <v>0</v>
      </c>
      <c r="T211" s="194">
        <f>S211*H211</f>
        <v>0</v>
      </c>
      <c r="U211" s="36"/>
      <c r="V211" s="36"/>
      <c r="W211" s="36"/>
      <c r="X211" s="36"/>
      <c r="Y211" s="36"/>
      <c r="Z211" s="36"/>
      <c r="AA211" s="36"/>
      <c r="AB211" s="36"/>
      <c r="AC211" s="36"/>
      <c r="AD211" s="36"/>
      <c r="AE211" s="36"/>
      <c r="AR211" s="195" t="s">
        <v>190</v>
      </c>
      <c r="AT211" s="195" t="s">
        <v>244</v>
      </c>
      <c r="AU211" s="195" t="s">
        <v>83</v>
      </c>
      <c r="AY211" s="19" t="s">
        <v>144</v>
      </c>
      <c r="BE211" s="196">
        <f>IF(N211="základní",J211,0)</f>
        <v>0</v>
      </c>
      <c r="BF211" s="196">
        <f>IF(N211="snížená",J211,0)</f>
        <v>0</v>
      </c>
      <c r="BG211" s="196">
        <f>IF(N211="zákl. přenesená",J211,0)</f>
        <v>0</v>
      </c>
      <c r="BH211" s="196">
        <f>IF(N211="sníž. přenesená",J211,0)</f>
        <v>0</v>
      </c>
      <c r="BI211" s="196">
        <f>IF(N211="nulová",J211,0)</f>
        <v>0</v>
      </c>
      <c r="BJ211" s="19" t="s">
        <v>81</v>
      </c>
      <c r="BK211" s="196">
        <f>ROUND(I211*H211,2)</f>
        <v>0</v>
      </c>
      <c r="BL211" s="19" t="s">
        <v>151</v>
      </c>
      <c r="BM211" s="195" t="s">
        <v>343</v>
      </c>
    </row>
    <row r="212" spans="2:51" s="13" customFormat="1" ht="12">
      <c r="B212" s="201"/>
      <c r="C212" s="202"/>
      <c r="D212" s="197" t="s">
        <v>159</v>
      </c>
      <c r="E212" s="203" t="s">
        <v>19</v>
      </c>
      <c r="F212" s="204" t="s">
        <v>344</v>
      </c>
      <c r="G212" s="202"/>
      <c r="H212" s="205">
        <v>163.802</v>
      </c>
      <c r="I212" s="206"/>
      <c r="J212" s="202"/>
      <c r="K212" s="202"/>
      <c r="L212" s="207"/>
      <c r="M212" s="208"/>
      <c r="N212" s="209"/>
      <c r="O212" s="209"/>
      <c r="P212" s="209"/>
      <c r="Q212" s="209"/>
      <c r="R212" s="209"/>
      <c r="S212" s="209"/>
      <c r="T212" s="210"/>
      <c r="AT212" s="211" t="s">
        <v>159</v>
      </c>
      <c r="AU212" s="211" t="s">
        <v>83</v>
      </c>
      <c r="AV212" s="13" t="s">
        <v>83</v>
      </c>
      <c r="AW212" s="13" t="s">
        <v>37</v>
      </c>
      <c r="AX212" s="13" t="s">
        <v>81</v>
      </c>
      <c r="AY212" s="211" t="s">
        <v>144</v>
      </c>
    </row>
    <row r="213" spans="1:65" s="2" customFormat="1" ht="24" customHeight="1">
      <c r="A213" s="36"/>
      <c r="B213" s="37"/>
      <c r="C213" s="184" t="s">
        <v>345</v>
      </c>
      <c r="D213" s="184" t="s">
        <v>146</v>
      </c>
      <c r="E213" s="185" t="s">
        <v>346</v>
      </c>
      <c r="F213" s="186" t="s">
        <v>347</v>
      </c>
      <c r="G213" s="187" t="s">
        <v>175</v>
      </c>
      <c r="H213" s="188">
        <v>659.641</v>
      </c>
      <c r="I213" s="189"/>
      <c r="J213" s="190">
        <f>ROUND(I213*H213,2)</f>
        <v>0</v>
      </c>
      <c r="K213" s="186" t="s">
        <v>150</v>
      </c>
      <c r="L213" s="41"/>
      <c r="M213" s="191" t="s">
        <v>19</v>
      </c>
      <c r="N213" s="192" t="s">
        <v>47</v>
      </c>
      <c r="O213" s="66"/>
      <c r="P213" s="193">
        <f>O213*H213</f>
        <v>0</v>
      </c>
      <c r="Q213" s="193">
        <v>0.0085</v>
      </c>
      <c r="R213" s="193">
        <f>Q213*H213</f>
        <v>5.6069485</v>
      </c>
      <c r="S213" s="193">
        <v>0</v>
      </c>
      <c r="T213" s="194">
        <f>S213*H213</f>
        <v>0</v>
      </c>
      <c r="U213" s="36"/>
      <c r="V213" s="36"/>
      <c r="W213" s="36"/>
      <c r="X213" s="36"/>
      <c r="Y213" s="36"/>
      <c r="Z213" s="36"/>
      <c r="AA213" s="36"/>
      <c r="AB213" s="36"/>
      <c r="AC213" s="36"/>
      <c r="AD213" s="36"/>
      <c r="AE213" s="36"/>
      <c r="AR213" s="195" t="s">
        <v>151</v>
      </c>
      <c r="AT213" s="195" t="s">
        <v>146</v>
      </c>
      <c r="AU213" s="195" t="s">
        <v>83</v>
      </c>
      <c r="AY213" s="19" t="s">
        <v>144</v>
      </c>
      <c r="BE213" s="196">
        <f>IF(N213="základní",J213,0)</f>
        <v>0</v>
      </c>
      <c r="BF213" s="196">
        <f>IF(N213="snížená",J213,0)</f>
        <v>0</v>
      </c>
      <c r="BG213" s="196">
        <f>IF(N213="zákl. přenesená",J213,0)</f>
        <v>0</v>
      </c>
      <c r="BH213" s="196">
        <f>IF(N213="sníž. přenesená",J213,0)</f>
        <v>0</v>
      </c>
      <c r="BI213" s="196">
        <f>IF(N213="nulová",J213,0)</f>
        <v>0</v>
      </c>
      <c r="BJ213" s="19" t="s">
        <v>81</v>
      </c>
      <c r="BK213" s="196">
        <f>ROUND(I213*H213,2)</f>
        <v>0</v>
      </c>
      <c r="BL213" s="19" t="s">
        <v>151</v>
      </c>
      <c r="BM213" s="195" t="s">
        <v>348</v>
      </c>
    </row>
    <row r="214" spans="1:47" s="2" customFormat="1" ht="175.5">
      <c r="A214" s="36"/>
      <c r="B214" s="37"/>
      <c r="C214" s="38"/>
      <c r="D214" s="197" t="s">
        <v>153</v>
      </c>
      <c r="E214" s="38"/>
      <c r="F214" s="198" t="s">
        <v>337</v>
      </c>
      <c r="G214" s="38"/>
      <c r="H214" s="38"/>
      <c r="I214" s="105"/>
      <c r="J214" s="38"/>
      <c r="K214" s="38"/>
      <c r="L214" s="41"/>
      <c r="M214" s="199"/>
      <c r="N214" s="200"/>
      <c r="O214" s="66"/>
      <c r="P214" s="66"/>
      <c r="Q214" s="66"/>
      <c r="R214" s="66"/>
      <c r="S214" s="66"/>
      <c r="T214" s="67"/>
      <c r="U214" s="36"/>
      <c r="V214" s="36"/>
      <c r="W214" s="36"/>
      <c r="X214" s="36"/>
      <c r="Y214" s="36"/>
      <c r="Z214" s="36"/>
      <c r="AA214" s="36"/>
      <c r="AB214" s="36"/>
      <c r="AC214" s="36"/>
      <c r="AD214" s="36"/>
      <c r="AE214" s="36"/>
      <c r="AT214" s="19" t="s">
        <v>153</v>
      </c>
      <c r="AU214" s="19" t="s">
        <v>83</v>
      </c>
    </row>
    <row r="215" spans="1:65" s="2" customFormat="1" ht="16.5" customHeight="1">
      <c r="A215" s="36"/>
      <c r="B215" s="37"/>
      <c r="C215" s="233" t="s">
        <v>349</v>
      </c>
      <c r="D215" s="233" t="s">
        <v>244</v>
      </c>
      <c r="E215" s="234" t="s">
        <v>350</v>
      </c>
      <c r="F215" s="235" t="s">
        <v>351</v>
      </c>
      <c r="G215" s="236" t="s">
        <v>175</v>
      </c>
      <c r="H215" s="237">
        <v>672.834</v>
      </c>
      <c r="I215" s="238"/>
      <c r="J215" s="239">
        <f>ROUND(I215*H215,2)</f>
        <v>0</v>
      </c>
      <c r="K215" s="235" t="s">
        <v>150</v>
      </c>
      <c r="L215" s="240"/>
      <c r="M215" s="241" t="s">
        <v>19</v>
      </c>
      <c r="N215" s="242" t="s">
        <v>47</v>
      </c>
      <c r="O215" s="66"/>
      <c r="P215" s="193">
        <f>O215*H215</f>
        <v>0</v>
      </c>
      <c r="Q215" s="193">
        <v>0.0024</v>
      </c>
      <c r="R215" s="193">
        <f>Q215*H215</f>
        <v>1.6148015999999998</v>
      </c>
      <c r="S215" s="193">
        <v>0</v>
      </c>
      <c r="T215" s="194">
        <f>S215*H215</f>
        <v>0</v>
      </c>
      <c r="U215" s="36"/>
      <c r="V215" s="36"/>
      <c r="W215" s="36"/>
      <c r="X215" s="36"/>
      <c r="Y215" s="36"/>
      <c r="Z215" s="36"/>
      <c r="AA215" s="36"/>
      <c r="AB215" s="36"/>
      <c r="AC215" s="36"/>
      <c r="AD215" s="36"/>
      <c r="AE215" s="36"/>
      <c r="AR215" s="195" t="s">
        <v>190</v>
      </c>
      <c r="AT215" s="195" t="s">
        <v>244</v>
      </c>
      <c r="AU215" s="195" t="s">
        <v>83</v>
      </c>
      <c r="AY215" s="19" t="s">
        <v>144</v>
      </c>
      <c r="BE215" s="196">
        <f>IF(N215="základní",J215,0)</f>
        <v>0</v>
      </c>
      <c r="BF215" s="196">
        <f>IF(N215="snížená",J215,0)</f>
        <v>0</v>
      </c>
      <c r="BG215" s="196">
        <f>IF(N215="zákl. přenesená",J215,0)</f>
        <v>0</v>
      </c>
      <c r="BH215" s="196">
        <f>IF(N215="sníž. přenesená",J215,0)</f>
        <v>0</v>
      </c>
      <c r="BI215" s="196">
        <f>IF(N215="nulová",J215,0)</f>
        <v>0</v>
      </c>
      <c r="BJ215" s="19" t="s">
        <v>81</v>
      </c>
      <c r="BK215" s="196">
        <f>ROUND(I215*H215,2)</f>
        <v>0</v>
      </c>
      <c r="BL215" s="19" t="s">
        <v>151</v>
      </c>
      <c r="BM215" s="195" t="s">
        <v>352</v>
      </c>
    </row>
    <row r="216" spans="2:51" s="13" customFormat="1" ht="12">
      <c r="B216" s="201"/>
      <c r="C216" s="202"/>
      <c r="D216" s="197" t="s">
        <v>159</v>
      </c>
      <c r="E216" s="203" t="s">
        <v>19</v>
      </c>
      <c r="F216" s="204" t="s">
        <v>353</v>
      </c>
      <c r="G216" s="202"/>
      <c r="H216" s="205">
        <v>672.834</v>
      </c>
      <c r="I216" s="206"/>
      <c r="J216" s="202"/>
      <c r="K216" s="202"/>
      <c r="L216" s="207"/>
      <c r="M216" s="208"/>
      <c r="N216" s="209"/>
      <c r="O216" s="209"/>
      <c r="P216" s="209"/>
      <c r="Q216" s="209"/>
      <c r="R216" s="209"/>
      <c r="S216" s="209"/>
      <c r="T216" s="210"/>
      <c r="AT216" s="211" t="s">
        <v>159</v>
      </c>
      <c r="AU216" s="211" t="s">
        <v>83</v>
      </c>
      <c r="AV216" s="13" t="s">
        <v>83</v>
      </c>
      <c r="AW216" s="13" t="s">
        <v>37</v>
      </c>
      <c r="AX216" s="13" t="s">
        <v>81</v>
      </c>
      <c r="AY216" s="211" t="s">
        <v>144</v>
      </c>
    </row>
    <row r="217" spans="1:65" s="2" customFormat="1" ht="24" customHeight="1">
      <c r="A217" s="36"/>
      <c r="B217" s="37"/>
      <c r="C217" s="184" t="s">
        <v>354</v>
      </c>
      <c r="D217" s="184" t="s">
        <v>146</v>
      </c>
      <c r="E217" s="185" t="s">
        <v>355</v>
      </c>
      <c r="F217" s="186" t="s">
        <v>356</v>
      </c>
      <c r="G217" s="187" t="s">
        <v>305</v>
      </c>
      <c r="H217" s="188">
        <v>547.9</v>
      </c>
      <c r="I217" s="189"/>
      <c r="J217" s="190">
        <f>ROUND(I217*H217,2)</f>
        <v>0</v>
      </c>
      <c r="K217" s="186" t="s">
        <v>150</v>
      </c>
      <c r="L217" s="41"/>
      <c r="M217" s="191" t="s">
        <v>19</v>
      </c>
      <c r="N217" s="192" t="s">
        <v>47</v>
      </c>
      <c r="O217" s="66"/>
      <c r="P217" s="193">
        <f>O217*H217</f>
        <v>0</v>
      </c>
      <c r="Q217" s="193">
        <v>0.00339</v>
      </c>
      <c r="R217" s="193">
        <f>Q217*H217</f>
        <v>1.8573809999999997</v>
      </c>
      <c r="S217" s="193">
        <v>0</v>
      </c>
      <c r="T217" s="194">
        <f>S217*H217</f>
        <v>0</v>
      </c>
      <c r="U217" s="36"/>
      <c r="V217" s="36"/>
      <c r="W217" s="36"/>
      <c r="X217" s="36"/>
      <c r="Y217" s="36"/>
      <c r="Z217" s="36"/>
      <c r="AA217" s="36"/>
      <c r="AB217" s="36"/>
      <c r="AC217" s="36"/>
      <c r="AD217" s="36"/>
      <c r="AE217" s="36"/>
      <c r="AR217" s="195" t="s">
        <v>151</v>
      </c>
      <c r="AT217" s="195" t="s">
        <v>146</v>
      </c>
      <c r="AU217" s="195" t="s">
        <v>83</v>
      </c>
      <c r="AY217" s="19" t="s">
        <v>144</v>
      </c>
      <c r="BE217" s="196">
        <f>IF(N217="základní",J217,0)</f>
        <v>0</v>
      </c>
      <c r="BF217" s="196">
        <f>IF(N217="snížená",J217,0)</f>
        <v>0</v>
      </c>
      <c r="BG217" s="196">
        <f>IF(N217="zákl. přenesená",J217,0)</f>
        <v>0</v>
      </c>
      <c r="BH217" s="196">
        <f>IF(N217="sníž. přenesená",J217,0)</f>
        <v>0</v>
      </c>
      <c r="BI217" s="196">
        <f>IF(N217="nulová",J217,0)</f>
        <v>0</v>
      </c>
      <c r="BJ217" s="19" t="s">
        <v>81</v>
      </c>
      <c r="BK217" s="196">
        <f>ROUND(I217*H217,2)</f>
        <v>0</v>
      </c>
      <c r="BL217" s="19" t="s">
        <v>151</v>
      </c>
      <c r="BM217" s="195" t="s">
        <v>357</v>
      </c>
    </row>
    <row r="218" spans="1:47" s="2" customFormat="1" ht="136.5">
      <c r="A218" s="36"/>
      <c r="B218" s="37"/>
      <c r="C218" s="38"/>
      <c r="D218" s="197" t="s">
        <v>153</v>
      </c>
      <c r="E218" s="38"/>
      <c r="F218" s="198" t="s">
        <v>358</v>
      </c>
      <c r="G218" s="38"/>
      <c r="H218" s="38"/>
      <c r="I218" s="105"/>
      <c r="J218" s="38"/>
      <c r="K218" s="38"/>
      <c r="L218" s="41"/>
      <c r="M218" s="199"/>
      <c r="N218" s="200"/>
      <c r="O218" s="66"/>
      <c r="P218" s="66"/>
      <c r="Q218" s="66"/>
      <c r="R218" s="66"/>
      <c r="S218" s="66"/>
      <c r="T218" s="67"/>
      <c r="U218" s="36"/>
      <c r="V218" s="36"/>
      <c r="W218" s="36"/>
      <c r="X218" s="36"/>
      <c r="Y218" s="36"/>
      <c r="Z218" s="36"/>
      <c r="AA218" s="36"/>
      <c r="AB218" s="36"/>
      <c r="AC218" s="36"/>
      <c r="AD218" s="36"/>
      <c r="AE218" s="36"/>
      <c r="AT218" s="19" t="s">
        <v>153</v>
      </c>
      <c r="AU218" s="19" t="s">
        <v>83</v>
      </c>
    </row>
    <row r="219" spans="2:51" s="15" customFormat="1" ht="12">
      <c r="B219" s="223"/>
      <c r="C219" s="224"/>
      <c r="D219" s="197" t="s">
        <v>159</v>
      </c>
      <c r="E219" s="225" t="s">
        <v>19</v>
      </c>
      <c r="F219" s="226" t="s">
        <v>359</v>
      </c>
      <c r="G219" s="224"/>
      <c r="H219" s="225" t="s">
        <v>19</v>
      </c>
      <c r="I219" s="227"/>
      <c r="J219" s="224"/>
      <c r="K219" s="224"/>
      <c r="L219" s="228"/>
      <c r="M219" s="229"/>
      <c r="N219" s="230"/>
      <c r="O219" s="230"/>
      <c r="P219" s="230"/>
      <c r="Q219" s="230"/>
      <c r="R219" s="230"/>
      <c r="S219" s="230"/>
      <c r="T219" s="231"/>
      <c r="AT219" s="232" t="s">
        <v>159</v>
      </c>
      <c r="AU219" s="232" t="s">
        <v>83</v>
      </c>
      <c r="AV219" s="15" t="s">
        <v>81</v>
      </c>
      <c r="AW219" s="15" t="s">
        <v>37</v>
      </c>
      <c r="AX219" s="15" t="s">
        <v>76</v>
      </c>
      <c r="AY219" s="232" t="s">
        <v>144</v>
      </c>
    </row>
    <row r="220" spans="2:51" s="13" customFormat="1" ht="12">
      <c r="B220" s="201"/>
      <c r="C220" s="202"/>
      <c r="D220" s="197" t="s">
        <v>159</v>
      </c>
      <c r="E220" s="203" t="s">
        <v>19</v>
      </c>
      <c r="F220" s="204" t="s">
        <v>360</v>
      </c>
      <c r="G220" s="202"/>
      <c r="H220" s="205">
        <v>213.9</v>
      </c>
      <c r="I220" s="206"/>
      <c r="J220" s="202"/>
      <c r="K220" s="202"/>
      <c r="L220" s="207"/>
      <c r="M220" s="208"/>
      <c r="N220" s="209"/>
      <c r="O220" s="209"/>
      <c r="P220" s="209"/>
      <c r="Q220" s="209"/>
      <c r="R220" s="209"/>
      <c r="S220" s="209"/>
      <c r="T220" s="210"/>
      <c r="AT220" s="211" t="s">
        <v>159</v>
      </c>
      <c r="AU220" s="211" t="s">
        <v>83</v>
      </c>
      <c r="AV220" s="13" t="s">
        <v>83</v>
      </c>
      <c r="AW220" s="13" t="s">
        <v>37</v>
      </c>
      <c r="AX220" s="13" t="s">
        <v>76</v>
      </c>
      <c r="AY220" s="211" t="s">
        <v>144</v>
      </c>
    </row>
    <row r="221" spans="2:51" s="13" customFormat="1" ht="12">
      <c r="B221" s="201"/>
      <c r="C221" s="202"/>
      <c r="D221" s="197" t="s">
        <v>159</v>
      </c>
      <c r="E221" s="203" t="s">
        <v>19</v>
      </c>
      <c r="F221" s="204" t="s">
        <v>361</v>
      </c>
      <c r="G221" s="202"/>
      <c r="H221" s="205">
        <v>20.1</v>
      </c>
      <c r="I221" s="206"/>
      <c r="J221" s="202"/>
      <c r="K221" s="202"/>
      <c r="L221" s="207"/>
      <c r="M221" s="208"/>
      <c r="N221" s="209"/>
      <c r="O221" s="209"/>
      <c r="P221" s="209"/>
      <c r="Q221" s="209"/>
      <c r="R221" s="209"/>
      <c r="S221" s="209"/>
      <c r="T221" s="210"/>
      <c r="AT221" s="211" t="s">
        <v>159</v>
      </c>
      <c r="AU221" s="211" t="s">
        <v>83</v>
      </c>
      <c r="AV221" s="13" t="s">
        <v>83</v>
      </c>
      <c r="AW221" s="13" t="s">
        <v>37</v>
      </c>
      <c r="AX221" s="13" t="s">
        <v>76</v>
      </c>
      <c r="AY221" s="211" t="s">
        <v>144</v>
      </c>
    </row>
    <row r="222" spans="2:51" s="13" customFormat="1" ht="12">
      <c r="B222" s="201"/>
      <c r="C222" s="202"/>
      <c r="D222" s="197" t="s">
        <v>159</v>
      </c>
      <c r="E222" s="203" t="s">
        <v>19</v>
      </c>
      <c r="F222" s="204" t="s">
        <v>362</v>
      </c>
      <c r="G222" s="202"/>
      <c r="H222" s="205">
        <v>5.6</v>
      </c>
      <c r="I222" s="206"/>
      <c r="J222" s="202"/>
      <c r="K222" s="202"/>
      <c r="L222" s="207"/>
      <c r="M222" s="208"/>
      <c r="N222" s="209"/>
      <c r="O222" s="209"/>
      <c r="P222" s="209"/>
      <c r="Q222" s="209"/>
      <c r="R222" s="209"/>
      <c r="S222" s="209"/>
      <c r="T222" s="210"/>
      <c r="AT222" s="211" t="s">
        <v>159</v>
      </c>
      <c r="AU222" s="211" t="s">
        <v>83</v>
      </c>
      <c r="AV222" s="13" t="s">
        <v>83</v>
      </c>
      <c r="AW222" s="13" t="s">
        <v>37</v>
      </c>
      <c r="AX222" s="13" t="s">
        <v>76</v>
      </c>
      <c r="AY222" s="211" t="s">
        <v>144</v>
      </c>
    </row>
    <row r="223" spans="2:51" s="13" customFormat="1" ht="12">
      <c r="B223" s="201"/>
      <c r="C223" s="202"/>
      <c r="D223" s="197" t="s">
        <v>159</v>
      </c>
      <c r="E223" s="203" t="s">
        <v>19</v>
      </c>
      <c r="F223" s="204" t="s">
        <v>363</v>
      </c>
      <c r="G223" s="202"/>
      <c r="H223" s="205">
        <v>14.4</v>
      </c>
      <c r="I223" s="206"/>
      <c r="J223" s="202"/>
      <c r="K223" s="202"/>
      <c r="L223" s="207"/>
      <c r="M223" s="208"/>
      <c r="N223" s="209"/>
      <c r="O223" s="209"/>
      <c r="P223" s="209"/>
      <c r="Q223" s="209"/>
      <c r="R223" s="209"/>
      <c r="S223" s="209"/>
      <c r="T223" s="210"/>
      <c r="AT223" s="211" t="s">
        <v>159</v>
      </c>
      <c r="AU223" s="211" t="s">
        <v>83</v>
      </c>
      <c r="AV223" s="13" t="s">
        <v>83</v>
      </c>
      <c r="AW223" s="13" t="s">
        <v>37</v>
      </c>
      <c r="AX223" s="13" t="s">
        <v>76</v>
      </c>
      <c r="AY223" s="211" t="s">
        <v>144</v>
      </c>
    </row>
    <row r="224" spans="2:51" s="13" customFormat="1" ht="12">
      <c r="B224" s="201"/>
      <c r="C224" s="202"/>
      <c r="D224" s="197" t="s">
        <v>159</v>
      </c>
      <c r="E224" s="203" t="s">
        <v>19</v>
      </c>
      <c r="F224" s="204" t="s">
        <v>364</v>
      </c>
      <c r="G224" s="202"/>
      <c r="H224" s="205">
        <v>11.4</v>
      </c>
      <c r="I224" s="206"/>
      <c r="J224" s="202"/>
      <c r="K224" s="202"/>
      <c r="L224" s="207"/>
      <c r="M224" s="208"/>
      <c r="N224" s="209"/>
      <c r="O224" s="209"/>
      <c r="P224" s="209"/>
      <c r="Q224" s="209"/>
      <c r="R224" s="209"/>
      <c r="S224" s="209"/>
      <c r="T224" s="210"/>
      <c r="AT224" s="211" t="s">
        <v>159</v>
      </c>
      <c r="AU224" s="211" t="s">
        <v>83</v>
      </c>
      <c r="AV224" s="13" t="s">
        <v>83</v>
      </c>
      <c r="AW224" s="13" t="s">
        <v>37</v>
      </c>
      <c r="AX224" s="13" t="s">
        <v>76</v>
      </c>
      <c r="AY224" s="211" t="s">
        <v>144</v>
      </c>
    </row>
    <row r="225" spans="2:51" s="13" customFormat="1" ht="12">
      <c r="B225" s="201"/>
      <c r="C225" s="202"/>
      <c r="D225" s="197" t="s">
        <v>159</v>
      </c>
      <c r="E225" s="203" t="s">
        <v>19</v>
      </c>
      <c r="F225" s="204" t="s">
        <v>365</v>
      </c>
      <c r="G225" s="202"/>
      <c r="H225" s="205">
        <v>70.4</v>
      </c>
      <c r="I225" s="206"/>
      <c r="J225" s="202"/>
      <c r="K225" s="202"/>
      <c r="L225" s="207"/>
      <c r="M225" s="208"/>
      <c r="N225" s="209"/>
      <c r="O225" s="209"/>
      <c r="P225" s="209"/>
      <c r="Q225" s="209"/>
      <c r="R225" s="209"/>
      <c r="S225" s="209"/>
      <c r="T225" s="210"/>
      <c r="AT225" s="211" t="s">
        <v>159</v>
      </c>
      <c r="AU225" s="211" t="s">
        <v>83</v>
      </c>
      <c r="AV225" s="13" t="s">
        <v>83</v>
      </c>
      <c r="AW225" s="13" t="s">
        <v>37</v>
      </c>
      <c r="AX225" s="13" t="s">
        <v>76</v>
      </c>
      <c r="AY225" s="211" t="s">
        <v>144</v>
      </c>
    </row>
    <row r="226" spans="2:51" s="13" customFormat="1" ht="12">
      <c r="B226" s="201"/>
      <c r="C226" s="202"/>
      <c r="D226" s="197" t="s">
        <v>159</v>
      </c>
      <c r="E226" s="203" t="s">
        <v>19</v>
      </c>
      <c r="F226" s="204" t="s">
        <v>366</v>
      </c>
      <c r="G226" s="202"/>
      <c r="H226" s="205">
        <v>7.4</v>
      </c>
      <c r="I226" s="206"/>
      <c r="J226" s="202"/>
      <c r="K226" s="202"/>
      <c r="L226" s="207"/>
      <c r="M226" s="208"/>
      <c r="N226" s="209"/>
      <c r="O226" s="209"/>
      <c r="P226" s="209"/>
      <c r="Q226" s="209"/>
      <c r="R226" s="209"/>
      <c r="S226" s="209"/>
      <c r="T226" s="210"/>
      <c r="AT226" s="211" t="s">
        <v>159</v>
      </c>
      <c r="AU226" s="211" t="s">
        <v>83</v>
      </c>
      <c r="AV226" s="13" t="s">
        <v>83</v>
      </c>
      <c r="AW226" s="13" t="s">
        <v>37</v>
      </c>
      <c r="AX226" s="13" t="s">
        <v>76</v>
      </c>
      <c r="AY226" s="211" t="s">
        <v>144</v>
      </c>
    </row>
    <row r="227" spans="2:51" s="13" customFormat="1" ht="12">
      <c r="B227" s="201"/>
      <c r="C227" s="202"/>
      <c r="D227" s="197" t="s">
        <v>159</v>
      </c>
      <c r="E227" s="203" t="s">
        <v>19</v>
      </c>
      <c r="F227" s="204" t="s">
        <v>367</v>
      </c>
      <c r="G227" s="202"/>
      <c r="H227" s="205">
        <v>8.4</v>
      </c>
      <c r="I227" s="206"/>
      <c r="J227" s="202"/>
      <c r="K227" s="202"/>
      <c r="L227" s="207"/>
      <c r="M227" s="208"/>
      <c r="N227" s="209"/>
      <c r="O227" s="209"/>
      <c r="P227" s="209"/>
      <c r="Q227" s="209"/>
      <c r="R227" s="209"/>
      <c r="S227" s="209"/>
      <c r="T227" s="210"/>
      <c r="AT227" s="211" t="s">
        <v>159</v>
      </c>
      <c r="AU227" s="211" t="s">
        <v>83</v>
      </c>
      <c r="AV227" s="13" t="s">
        <v>83</v>
      </c>
      <c r="AW227" s="13" t="s">
        <v>37</v>
      </c>
      <c r="AX227" s="13" t="s">
        <v>76</v>
      </c>
      <c r="AY227" s="211" t="s">
        <v>144</v>
      </c>
    </row>
    <row r="228" spans="2:51" s="13" customFormat="1" ht="12">
      <c r="B228" s="201"/>
      <c r="C228" s="202"/>
      <c r="D228" s="197" t="s">
        <v>159</v>
      </c>
      <c r="E228" s="203" t="s">
        <v>19</v>
      </c>
      <c r="F228" s="204" t="s">
        <v>368</v>
      </c>
      <c r="G228" s="202"/>
      <c r="H228" s="205">
        <v>4.3</v>
      </c>
      <c r="I228" s="206"/>
      <c r="J228" s="202"/>
      <c r="K228" s="202"/>
      <c r="L228" s="207"/>
      <c r="M228" s="208"/>
      <c r="N228" s="209"/>
      <c r="O228" s="209"/>
      <c r="P228" s="209"/>
      <c r="Q228" s="209"/>
      <c r="R228" s="209"/>
      <c r="S228" s="209"/>
      <c r="T228" s="210"/>
      <c r="AT228" s="211" t="s">
        <v>159</v>
      </c>
      <c r="AU228" s="211" t="s">
        <v>83</v>
      </c>
      <c r="AV228" s="13" t="s">
        <v>83</v>
      </c>
      <c r="AW228" s="13" t="s">
        <v>37</v>
      </c>
      <c r="AX228" s="13" t="s">
        <v>76</v>
      </c>
      <c r="AY228" s="211" t="s">
        <v>144</v>
      </c>
    </row>
    <row r="229" spans="2:51" s="13" customFormat="1" ht="12">
      <c r="B229" s="201"/>
      <c r="C229" s="202"/>
      <c r="D229" s="197" t="s">
        <v>159</v>
      </c>
      <c r="E229" s="203" t="s">
        <v>19</v>
      </c>
      <c r="F229" s="204" t="s">
        <v>362</v>
      </c>
      <c r="G229" s="202"/>
      <c r="H229" s="205">
        <v>5.6</v>
      </c>
      <c r="I229" s="206"/>
      <c r="J229" s="202"/>
      <c r="K229" s="202"/>
      <c r="L229" s="207"/>
      <c r="M229" s="208"/>
      <c r="N229" s="209"/>
      <c r="O229" s="209"/>
      <c r="P229" s="209"/>
      <c r="Q229" s="209"/>
      <c r="R229" s="209"/>
      <c r="S229" s="209"/>
      <c r="T229" s="210"/>
      <c r="AT229" s="211" t="s">
        <v>159</v>
      </c>
      <c r="AU229" s="211" t="s">
        <v>83</v>
      </c>
      <c r="AV229" s="13" t="s">
        <v>83</v>
      </c>
      <c r="AW229" s="13" t="s">
        <v>37</v>
      </c>
      <c r="AX229" s="13" t="s">
        <v>76</v>
      </c>
      <c r="AY229" s="211" t="s">
        <v>144</v>
      </c>
    </row>
    <row r="230" spans="2:51" s="13" customFormat="1" ht="12">
      <c r="B230" s="201"/>
      <c r="C230" s="202"/>
      <c r="D230" s="197" t="s">
        <v>159</v>
      </c>
      <c r="E230" s="203" t="s">
        <v>19</v>
      </c>
      <c r="F230" s="204" t="s">
        <v>369</v>
      </c>
      <c r="G230" s="202"/>
      <c r="H230" s="205">
        <v>21.6</v>
      </c>
      <c r="I230" s="206"/>
      <c r="J230" s="202"/>
      <c r="K230" s="202"/>
      <c r="L230" s="207"/>
      <c r="M230" s="208"/>
      <c r="N230" s="209"/>
      <c r="O230" s="209"/>
      <c r="P230" s="209"/>
      <c r="Q230" s="209"/>
      <c r="R230" s="209"/>
      <c r="S230" s="209"/>
      <c r="T230" s="210"/>
      <c r="AT230" s="211" t="s">
        <v>159</v>
      </c>
      <c r="AU230" s="211" t="s">
        <v>83</v>
      </c>
      <c r="AV230" s="13" t="s">
        <v>83</v>
      </c>
      <c r="AW230" s="13" t="s">
        <v>37</v>
      </c>
      <c r="AX230" s="13" t="s">
        <v>76</v>
      </c>
      <c r="AY230" s="211" t="s">
        <v>144</v>
      </c>
    </row>
    <row r="231" spans="2:51" s="13" customFormat="1" ht="12">
      <c r="B231" s="201"/>
      <c r="C231" s="202"/>
      <c r="D231" s="197" t="s">
        <v>159</v>
      </c>
      <c r="E231" s="203" t="s">
        <v>19</v>
      </c>
      <c r="F231" s="204" t="s">
        <v>370</v>
      </c>
      <c r="G231" s="202"/>
      <c r="H231" s="205">
        <v>6</v>
      </c>
      <c r="I231" s="206"/>
      <c r="J231" s="202"/>
      <c r="K231" s="202"/>
      <c r="L231" s="207"/>
      <c r="M231" s="208"/>
      <c r="N231" s="209"/>
      <c r="O231" s="209"/>
      <c r="P231" s="209"/>
      <c r="Q231" s="209"/>
      <c r="R231" s="209"/>
      <c r="S231" s="209"/>
      <c r="T231" s="210"/>
      <c r="AT231" s="211" t="s">
        <v>159</v>
      </c>
      <c r="AU231" s="211" t="s">
        <v>83</v>
      </c>
      <c r="AV231" s="13" t="s">
        <v>83</v>
      </c>
      <c r="AW231" s="13" t="s">
        <v>37</v>
      </c>
      <c r="AX231" s="13" t="s">
        <v>76</v>
      </c>
      <c r="AY231" s="211" t="s">
        <v>144</v>
      </c>
    </row>
    <row r="232" spans="2:51" s="13" customFormat="1" ht="12">
      <c r="B232" s="201"/>
      <c r="C232" s="202"/>
      <c r="D232" s="197" t="s">
        <v>159</v>
      </c>
      <c r="E232" s="203" t="s">
        <v>19</v>
      </c>
      <c r="F232" s="204" t="s">
        <v>371</v>
      </c>
      <c r="G232" s="202"/>
      <c r="H232" s="205">
        <v>21.2</v>
      </c>
      <c r="I232" s="206"/>
      <c r="J232" s="202"/>
      <c r="K232" s="202"/>
      <c r="L232" s="207"/>
      <c r="M232" s="208"/>
      <c r="N232" s="209"/>
      <c r="O232" s="209"/>
      <c r="P232" s="209"/>
      <c r="Q232" s="209"/>
      <c r="R232" s="209"/>
      <c r="S232" s="209"/>
      <c r="T232" s="210"/>
      <c r="AT232" s="211" t="s">
        <v>159</v>
      </c>
      <c r="AU232" s="211" t="s">
        <v>83</v>
      </c>
      <c r="AV232" s="13" t="s">
        <v>83</v>
      </c>
      <c r="AW232" s="13" t="s">
        <v>37</v>
      </c>
      <c r="AX232" s="13" t="s">
        <v>76</v>
      </c>
      <c r="AY232" s="211" t="s">
        <v>144</v>
      </c>
    </row>
    <row r="233" spans="2:51" s="13" customFormat="1" ht="12">
      <c r="B233" s="201"/>
      <c r="C233" s="202"/>
      <c r="D233" s="197" t="s">
        <v>159</v>
      </c>
      <c r="E233" s="203" t="s">
        <v>19</v>
      </c>
      <c r="F233" s="204" t="s">
        <v>372</v>
      </c>
      <c r="G233" s="202"/>
      <c r="H233" s="205">
        <v>5.88</v>
      </c>
      <c r="I233" s="206"/>
      <c r="J233" s="202"/>
      <c r="K233" s="202"/>
      <c r="L233" s="207"/>
      <c r="M233" s="208"/>
      <c r="N233" s="209"/>
      <c r="O233" s="209"/>
      <c r="P233" s="209"/>
      <c r="Q233" s="209"/>
      <c r="R233" s="209"/>
      <c r="S233" s="209"/>
      <c r="T233" s="210"/>
      <c r="AT233" s="211" t="s">
        <v>159</v>
      </c>
      <c r="AU233" s="211" t="s">
        <v>83</v>
      </c>
      <c r="AV233" s="13" t="s">
        <v>83</v>
      </c>
      <c r="AW233" s="13" t="s">
        <v>37</v>
      </c>
      <c r="AX233" s="13" t="s">
        <v>76</v>
      </c>
      <c r="AY233" s="211" t="s">
        <v>144</v>
      </c>
    </row>
    <row r="234" spans="2:51" s="13" customFormat="1" ht="12">
      <c r="B234" s="201"/>
      <c r="C234" s="202"/>
      <c r="D234" s="197" t="s">
        <v>159</v>
      </c>
      <c r="E234" s="203" t="s">
        <v>19</v>
      </c>
      <c r="F234" s="204" t="s">
        <v>373</v>
      </c>
      <c r="G234" s="202"/>
      <c r="H234" s="205">
        <v>31.5</v>
      </c>
      <c r="I234" s="206"/>
      <c r="J234" s="202"/>
      <c r="K234" s="202"/>
      <c r="L234" s="207"/>
      <c r="M234" s="208"/>
      <c r="N234" s="209"/>
      <c r="O234" s="209"/>
      <c r="P234" s="209"/>
      <c r="Q234" s="209"/>
      <c r="R234" s="209"/>
      <c r="S234" s="209"/>
      <c r="T234" s="210"/>
      <c r="AT234" s="211" t="s">
        <v>159</v>
      </c>
      <c r="AU234" s="211" t="s">
        <v>83</v>
      </c>
      <c r="AV234" s="13" t="s">
        <v>83</v>
      </c>
      <c r="AW234" s="13" t="s">
        <v>37</v>
      </c>
      <c r="AX234" s="13" t="s">
        <v>76</v>
      </c>
      <c r="AY234" s="211" t="s">
        <v>144</v>
      </c>
    </row>
    <row r="235" spans="2:51" s="13" customFormat="1" ht="12">
      <c r="B235" s="201"/>
      <c r="C235" s="202"/>
      <c r="D235" s="197" t="s">
        <v>159</v>
      </c>
      <c r="E235" s="203" t="s">
        <v>19</v>
      </c>
      <c r="F235" s="204" t="s">
        <v>374</v>
      </c>
      <c r="G235" s="202"/>
      <c r="H235" s="205">
        <v>7.6</v>
      </c>
      <c r="I235" s="206"/>
      <c r="J235" s="202"/>
      <c r="K235" s="202"/>
      <c r="L235" s="207"/>
      <c r="M235" s="208"/>
      <c r="N235" s="209"/>
      <c r="O235" s="209"/>
      <c r="P235" s="209"/>
      <c r="Q235" s="209"/>
      <c r="R235" s="209"/>
      <c r="S235" s="209"/>
      <c r="T235" s="210"/>
      <c r="AT235" s="211" t="s">
        <v>159</v>
      </c>
      <c r="AU235" s="211" t="s">
        <v>83</v>
      </c>
      <c r="AV235" s="13" t="s">
        <v>83</v>
      </c>
      <c r="AW235" s="13" t="s">
        <v>37</v>
      </c>
      <c r="AX235" s="13" t="s">
        <v>76</v>
      </c>
      <c r="AY235" s="211" t="s">
        <v>144</v>
      </c>
    </row>
    <row r="236" spans="2:51" s="13" customFormat="1" ht="12">
      <c r="B236" s="201"/>
      <c r="C236" s="202"/>
      <c r="D236" s="197" t="s">
        <v>159</v>
      </c>
      <c r="E236" s="203" t="s">
        <v>19</v>
      </c>
      <c r="F236" s="204" t="s">
        <v>375</v>
      </c>
      <c r="G236" s="202"/>
      <c r="H236" s="205">
        <v>9.6</v>
      </c>
      <c r="I236" s="206"/>
      <c r="J236" s="202"/>
      <c r="K236" s="202"/>
      <c r="L236" s="207"/>
      <c r="M236" s="208"/>
      <c r="N236" s="209"/>
      <c r="O236" s="209"/>
      <c r="P236" s="209"/>
      <c r="Q236" s="209"/>
      <c r="R236" s="209"/>
      <c r="S236" s="209"/>
      <c r="T236" s="210"/>
      <c r="AT236" s="211" t="s">
        <v>159</v>
      </c>
      <c r="AU236" s="211" t="s">
        <v>83</v>
      </c>
      <c r="AV236" s="13" t="s">
        <v>83</v>
      </c>
      <c r="AW236" s="13" t="s">
        <v>37</v>
      </c>
      <c r="AX236" s="13" t="s">
        <v>76</v>
      </c>
      <c r="AY236" s="211" t="s">
        <v>144</v>
      </c>
    </row>
    <row r="237" spans="2:51" s="13" customFormat="1" ht="12">
      <c r="B237" s="201"/>
      <c r="C237" s="202"/>
      <c r="D237" s="197" t="s">
        <v>159</v>
      </c>
      <c r="E237" s="203" t="s">
        <v>19</v>
      </c>
      <c r="F237" s="204" t="s">
        <v>374</v>
      </c>
      <c r="G237" s="202"/>
      <c r="H237" s="205">
        <v>7.6</v>
      </c>
      <c r="I237" s="206"/>
      <c r="J237" s="202"/>
      <c r="K237" s="202"/>
      <c r="L237" s="207"/>
      <c r="M237" s="208"/>
      <c r="N237" s="209"/>
      <c r="O237" s="209"/>
      <c r="P237" s="209"/>
      <c r="Q237" s="209"/>
      <c r="R237" s="209"/>
      <c r="S237" s="209"/>
      <c r="T237" s="210"/>
      <c r="AT237" s="211" t="s">
        <v>159</v>
      </c>
      <c r="AU237" s="211" t="s">
        <v>83</v>
      </c>
      <c r="AV237" s="13" t="s">
        <v>83</v>
      </c>
      <c r="AW237" s="13" t="s">
        <v>37</v>
      </c>
      <c r="AX237" s="13" t="s">
        <v>76</v>
      </c>
      <c r="AY237" s="211" t="s">
        <v>144</v>
      </c>
    </row>
    <row r="238" spans="2:51" s="13" customFormat="1" ht="12">
      <c r="B238" s="201"/>
      <c r="C238" s="202"/>
      <c r="D238" s="197" t="s">
        <v>159</v>
      </c>
      <c r="E238" s="203" t="s">
        <v>19</v>
      </c>
      <c r="F238" s="204" t="s">
        <v>376</v>
      </c>
      <c r="G238" s="202"/>
      <c r="H238" s="205">
        <v>3.55</v>
      </c>
      <c r="I238" s="206"/>
      <c r="J238" s="202"/>
      <c r="K238" s="202"/>
      <c r="L238" s="207"/>
      <c r="M238" s="208"/>
      <c r="N238" s="209"/>
      <c r="O238" s="209"/>
      <c r="P238" s="209"/>
      <c r="Q238" s="209"/>
      <c r="R238" s="209"/>
      <c r="S238" s="209"/>
      <c r="T238" s="210"/>
      <c r="AT238" s="211" t="s">
        <v>159</v>
      </c>
      <c r="AU238" s="211" t="s">
        <v>83</v>
      </c>
      <c r="AV238" s="13" t="s">
        <v>83</v>
      </c>
      <c r="AW238" s="13" t="s">
        <v>37</v>
      </c>
      <c r="AX238" s="13" t="s">
        <v>76</v>
      </c>
      <c r="AY238" s="211" t="s">
        <v>144</v>
      </c>
    </row>
    <row r="239" spans="2:51" s="16" customFormat="1" ht="12">
      <c r="B239" s="243"/>
      <c r="C239" s="244"/>
      <c r="D239" s="197" t="s">
        <v>159</v>
      </c>
      <c r="E239" s="245" t="s">
        <v>19</v>
      </c>
      <c r="F239" s="246" t="s">
        <v>377</v>
      </c>
      <c r="G239" s="244"/>
      <c r="H239" s="247">
        <v>476.03</v>
      </c>
      <c r="I239" s="248"/>
      <c r="J239" s="244"/>
      <c r="K239" s="244"/>
      <c r="L239" s="249"/>
      <c r="M239" s="250"/>
      <c r="N239" s="251"/>
      <c r="O239" s="251"/>
      <c r="P239" s="251"/>
      <c r="Q239" s="251"/>
      <c r="R239" s="251"/>
      <c r="S239" s="251"/>
      <c r="T239" s="252"/>
      <c r="AT239" s="253" t="s">
        <v>159</v>
      </c>
      <c r="AU239" s="253" t="s">
        <v>83</v>
      </c>
      <c r="AV239" s="16" t="s">
        <v>161</v>
      </c>
      <c r="AW239" s="16" t="s">
        <v>37</v>
      </c>
      <c r="AX239" s="16" t="s">
        <v>76</v>
      </c>
      <c r="AY239" s="253" t="s">
        <v>144</v>
      </c>
    </row>
    <row r="240" spans="2:51" s="15" customFormat="1" ht="12">
      <c r="B240" s="223"/>
      <c r="C240" s="224"/>
      <c r="D240" s="197" t="s">
        <v>159</v>
      </c>
      <c r="E240" s="225" t="s">
        <v>19</v>
      </c>
      <c r="F240" s="226" t="s">
        <v>378</v>
      </c>
      <c r="G240" s="224"/>
      <c r="H240" s="225" t="s">
        <v>19</v>
      </c>
      <c r="I240" s="227"/>
      <c r="J240" s="224"/>
      <c r="K240" s="224"/>
      <c r="L240" s="228"/>
      <c r="M240" s="229"/>
      <c r="N240" s="230"/>
      <c r="O240" s="230"/>
      <c r="P240" s="230"/>
      <c r="Q240" s="230"/>
      <c r="R240" s="230"/>
      <c r="S240" s="230"/>
      <c r="T240" s="231"/>
      <c r="AT240" s="232" t="s">
        <v>159</v>
      </c>
      <c r="AU240" s="232" t="s">
        <v>83</v>
      </c>
      <c r="AV240" s="15" t="s">
        <v>81</v>
      </c>
      <c r="AW240" s="15" t="s">
        <v>37</v>
      </c>
      <c r="AX240" s="15" t="s">
        <v>76</v>
      </c>
      <c r="AY240" s="232" t="s">
        <v>144</v>
      </c>
    </row>
    <row r="241" spans="2:51" s="13" customFormat="1" ht="12">
      <c r="B241" s="201"/>
      <c r="C241" s="202"/>
      <c r="D241" s="197" t="s">
        <v>159</v>
      </c>
      <c r="E241" s="203" t="s">
        <v>19</v>
      </c>
      <c r="F241" s="204" t="s">
        <v>379</v>
      </c>
      <c r="G241" s="202"/>
      <c r="H241" s="205">
        <v>71.87</v>
      </c>
      <c r="I241" s="206"/>
      <c r="J241" s="202"/>
      <c r="K241" s="202"/>
      <c r="L241" s="207"/>
      <c r="M241" s="208"/>
      <c r="N241" s="209"/>
      <c r="O241" s="209"/>
      <c r="P241" s="209"/>
      <c r="Q241" s="209"/>
      <c r="R241" s="209"/>
      <c r="S241" s="209"/>
      <c r="T241" s="210"/>
      <c r="AT241" s="211" t="s">
        <v>159</v>
      </c>
      <c r="AU241" s="211" t="s">
        <v>83</v>
      </c>
      <c r="AV241" s="13" t="s">
        <v>83</v>
      </c>
      <c r="AW241" s="13" t="s">
        <v>37</v>
      </c>
      <c r="AX241" s="13" t="s">
        <v>76</v>
      </c>
      <c r="AY241" s="211" t="s">
        <v>144</v>
      </c>
    </row>
    <row r="242" spans="2:51" s="14" customFormat="1" ht="12">
      <c r="B242" s="212"/>
      <c r="C242" s="213"/>
      <c r="D242" s="197" t="s">
        <v>159</v>
      </c>
      <c r="E242" s="214" t="s">
        <v>19</v>
      </c>
      <c r="F242" s="215" t="s">
        <v>180</v>
      </c>
      <c r="G242" s="213"/>
      <c r="H242" s="216">
        <v>547.9</v>
      </c>
      <c r="I242" s="217"/>
      <c r="J242" s="213"/>
      <c r="K242" s="213"/>
      <c r="L242" s="218"/>
      <c r="M242" s="219"/>
      <c r="N242" s="220"/>
      <c r="O242" s="220"/>
      <c r="P242" s="220"/>
      <c r="Q242" s="220"/>
      <c r="R242" s="220"/>
      <c r="S242" s="220"/>
      <c r="T242" s="221"/>
      <c r="AT242" s="222" t="s">
        <v>159</v>
      </c>
      <c r="AU242" s="222" t="s">
        <v>83</v>
      </c>
      <c r="AV242" s="14" t="s">
        <v>151</v>
      </c>
      <c r="AW242" s="14" t="s">
        <v>37</v>
      </c>
      <c r="AX242" s="14" t="s">
        <v>81</v>
      </c>
      <c r="AY242" s="222" t="s">
        <v>144</v>
      </c>
    </row>
    <row r="243" spans="1:65" s="2" customFormat="1" ht="16.5" customHeight="1">
      <c r="A243" s="36"/>
      <c r="B243" s="37"/>
      <c r="C243" s="233" t="s">
        <v>380</v>
      </c>
      <c r="D243" s="233" t="s">
        <v>244</v>
      </c>
      <c r="E243" s="234" t="s">
        <v>381</v>
      </c>
      <c r="F243" s="235" t="s">
        <v>382</v>
      </c>
      <c r="G243" s="236" t="s">
        <v>175</v>
      </c>
      <c r="H243" s="237">
        <v>128.757</v>
      </c>
      <c r="I243" s="238"/>
      <c r="J243" s="239">
        <f>ROUND(I243*H243,2)</f>
        <v>0</v>
      </c>
      <c r="K243" s="235" t="s">
        <v>150</v>
      </c>
      <c r="L243" s="240"/>
      <c r="M243" s="241" t="s">
        <v>19</v>
      </c>
      <c r="N243" s="242" t="s">
        <v>47</v>
      </c>
      <c r="O243" s="66"/>
      <c r="P243" s="193">
        <f>O243*H243</f>
        <v>0</v>
      </c>
      <c r="Q243" s="193">
        <v>0.00075</v>
      </c>
      <c r="R243" s="193">
        <f>Q243*H243</f>
        <v>0.09656775000000001</v>
      </c>
      <c r="S243" s="193">
        <v>0</v>
      </c>
      <c r="T243" s="194">
        <f>S243*H243</f>
        <v>0</v>
      </c>
      <c r="U243" s="36"/>
      <c r="V243" s="36"/>
      <c r="W243" s="36"/>
      <c r="X243" s="36"/>
      <c r="Y243" s="36"/>
      <c r="Z243" s="36"/>
      <c r="AA243" s="36"/>
      <c r="AB243" s="36"/>
      <c r="AC243" s="36"/>
      <c r="AD243" s="36"/>
      <c r="AE243" s="36"/>
      <c r="AR243" s="195" t="s">
        <v>190</v>
      </c>
      <c r="AT243" s="195" t="s">
        <v>244</v>
      </c>
      <c r="AU243" s="195" t="s">
        <v>83</v>
      </c>
      <c r="AY243" s="19" t="s">
        <v>144</v>
      </c>
      <c r="BE243" s="196">
        <f>IF(N243="základní",J243,0)</f>
        <v>0</v>
      </c>
      <c r="BF243" s="196">
        <f>IF(N243="snížená",J243,0)</f>
        <v>0</v>
      </c>
      <c r="BG243" s="196">
        <f>IF(N243="zákl. přenesená",J243,0)</f>
        <v>0</v>
      </c>
      <c r="BH243" s="196">
        <f>IF(N243="sníž. přenesená",J243,0)</f>
        <v>0</v>
      </c>
      <c r="BI243" s="196">
        <f>IF(N243="nulová",J243,0)</f>
        <v>0</v>
      </c>
      <c r="BJ243" s="19" t="s">
        <v>81</v>
      </c>
      <c r="BK243" s="196">
        <f>ROUND(I243*H243,2)</f>
        <v>0</v>
      </c>
      <c r="BL243" s="19" t="s">
        <v>151</v>
      </c>
      <c r="BM243" s="195" t="s">
        <v>383</v>
      </c>
    </row>
    <row r="244" spans="2:51" s="13" customFormat="1" ht="12">
      <c r="B244" s="201"/>
      <c r="C244" s="202"/>
      <c r="D244" s="197" t="s">
        <v>159</v>
      </c>
      <c r="E244" s="203" t="s">
        <v>19</v>
      </c>
      <c r="F244" s="204" t="s">
        <v>384</v>
      </c>
      <c r="G244" s="202"/>
      <c r="H244" s="205">
        <v>128.757</v>
      </c>
      <c r="I244" s="206"/>
      <c r="J244" s="202"/>
      <c r="K244" s="202"/>
      <c r="L244" s="207"/>
      <c r="M244" s="208"/>
      <c r="N244" s="209"/>
      <c r="O244" s="209"/>
      <c r="P244" s="209"/>
      <c r="Q244" s="209"/>
      <c r="R244" s="209"/>
      <c r="S244" s="209"/>
      <c r="T244" s="210"/>
      <c r="AT244" s="211" t="s">
        <v>159</v>
      </c>
      <c r="AU244" s="211" t="s">
        <v>83</v>
      </c>
      <c r="AV244" s="13" t="s">
        <v>83</v>
      </c>
      <c r="AW244" s="13" t="s">
        <v>37</v>
      </c>
      <c r="AX244" s="13" t="s">
        <v>81</v>
      </c>
      <c r="AY244" s="211" t="s">
        <v>144</v>
      </c>
    </row>
    <row r="245" spans="1:65" s="2" customFormat="1" ht="24" customHeight="1">
      <c r="A245" s="36"/>
      <c r="B245" s="37"/>
      <c r="C245" s="184" t="s">
        <v>385</v>
      </c>
      <c r="D245" s="184" t="s">
        <v>146</v>
      </c>
      <c r="E245" s="185" t="s">
        <v>386</v>
      </c>
      <c r="F245" s="186" t="s">
        <v>387</v>
      </c>
      <c r="G245" s="187" t="s">
        <v>175</v>
      </c>
      <c r="H245" s="188">
        <v>843.977</v>
      </c>
      <c r="I245" s="189"/>
      <c r="J245" s="190">
        <f>ROUND(I245*H245,2)</f>
        <v>0</v>
      </c>
      <c r="K245" s="186" t="s">
        <v>150</v>
      </c>
      <c r="L245" s="41"/>
      <c r="M245" s="191" t="s">
        <v>19</v>
      </c>
      <c r="N245" s="192" t="s">
        <v>47</v>
      </c>
      <c r="O245" s="66"/>
      <c r="P245" s="193">
        <f>O245*H245</f>
        <v>0</v>
      </c>
      <c r="Q245" s="193">
        <v>0.00268</v>
      </c>
      <c r="R245" s="193">
        <f>Q245*H245</f>
        <v>2.26185836</v>
      </c>
      <c r="S245" s="193">
        <v>0</v>
      </c>
      <c r="T245" s="194">
        <f>S245*H245</f>
        <v>0</v>
      </c>
      <c r="U245" s="36"/>
      <c r="V245" s="36"/>
      <c r="W245" s="36"/>
      <c r="X245" s="36"/>
      <c r="Y245" s="36"/>
      <c r="Z245" s="36"/>
      <c r="AA245" s="36"/>
      <c r="AB245" s="36"/>
      <c r="AC245" s="36"/>
      <c r="AD245" s="36"/>
      <c r="AE245" s="36"/>
      <c r="AR245" s="195" t="s">
        <v>151</v>
      </c>
      <c r="AT245" s="195" t="s">
        <v>146</v>
      </c>
      <c r="AU245" s="195" t="s">
        <v>83</v>
      </c>
      <c r="AY245" s="19" t="s">
        <v>144</v>
      </c>
      <c r="BE245" s="196">
        <f>IF(N245="základní",J245,0)</f>
        <v>0</v>
      </c>
      <c r="BF245" s="196">
        <f>IF(N245="snížená",J245,0)</f>
        <v>0</v>
      </c>
      <c r="BG245" s="196">
        <f>IF(N245="zákl. přenesená",J245,0)</f>
        <v>0</v>
      </c>
      <c r="BH245" s="196">
        <f>IF(N245="sníž. přenesená",J245,0)</f>
        <v>0</v>
      </c>
      <c r="BI245" s="196">
        <f>IF(N245="nulová",J245,0)</f>
        <v>0</v>
      </c>
      <c r="BJ245" s="19" t="s">
        <v>81</v>
      </c>
      <c r="BK245" s="196">
        <f>ROUND(I245*H245,2)</f>
        <v>0</v>
      </c>
      <c r="BL245" s="19" t="s">
        <v>151</v>
      </c>
      <c r="BM245" s="195" t="s">
        <v>388</v>
      </c>
    </row>
    <row r="246" spans="2:51" s="15" customFormat="1" ht="12">
      <c r="B246" s="223"/>
      <c r="C246" s="224"/>
      <c r="D246" s="197" t="s">
        <v>159</v>
      </c>
      <c r="E246" s="225" t="s">
        <v>19</v>
      </c>
      <c r="F246" s="226" t="s">
        <v>389</v>
      </c>
      <c r="G246" s="224"/>
      <c r="H246" s="225" t="s">
        <v>19</v>
      </c>
      <c r="I246" s="227"/>
      <c r="J246" s="224"/>
      <c r="K246" s="224"/>
      <c r="L246" s="228"/>
      <c r="M246" s="229"/>
      <c r="N246" s="230"/>
      <c r="O246" s="230"/>
      <c r="P246" s="230"/>
      <c r="Q246" s="230"/>
      <c r="R246" s="230"/>
      <c r="S246" s="230"/>
      <c r="T246" s="231"/>
      <c r="AT246" s="232" t="s">
        <v>159</v>
      </c>
      <c r="AU246" s="232" t="s">
        <v>83</v>
      </c>
      <c r="AV246" s="15" t="s">
        <v>81</v>
      </c>
      <c r="AW246" s="15" t="s">
        <v>37</v>
      </c>
      <c r="AX246" s="15" t="s">
        <v>76</v>
      </c>
      <c r="AY246" s="232" t="s">
        <v>144</v>
      </c>
    </row>
    <row r="247" spans="2:51" s="13" customFormat="1" ht="12">
      <c r="B247" s="201"/>
      <c r="C247" s="202"/>
      <c r="D247" s="197" t="s">
        <v>159</v>
      </c>
      <c r="E247" s="203" t="s">
        <v>19</v>
      </c>
      <c r="F247" s="204" t="s">
        <v>390</v>
      </c>
      <c r="G247" s="202"/>
      <c r="H247" s="205">
        <v>659.641</v>
      </c>
      <c r="I247" s="206"/>
      <c r="J247" s="202"/>
      <c r="K247" s="202"/>
      <c r="L247" s="207"/>
      <c r="M247" s="208"/>
      <c r="N247" s="209"/>
      <c r="O247" s="209"/>
      <c r="P247" s="209"/>
      <c r="Q247" s="209"/>
      <c r="R247" s="209"/>
      <c r="S247" s="209"/>
      <c r="T247" s="210"/>
      <c r="AT247" s="211" t="s">
        <v>159</v>
      </c>
      <c r="AU247" s="211" t="s">
        <v>83</v>
      </c>
      <c r="AV247" s="13" t="s">
        <v>83</v>
      </c>
      <c r="AW247" s="13" t="s">
        <v>37</v>
      </c>
      <c r="AX247" s="13" t="s">
        <v>76</v>
      </c>
      <c r="AY247" s="211" t="s">
        <v>144</v>
      </c>
    </row>
    <row r="248" spans="2:51" s="15" customFormat="1" ht="12">
      <c r="B248" s="223"/>
      <c r="C248" s="224"/>
      <c r="D248" s="197" t="s">
        <v>159</v>
      </c>
      <c r="E248" s="225" t="s">
        <v>19</v>
      </c>
      <c r="F248" s="226" t="s">
        <v>338</v>
      </c>
      <c r="G248" s="224"/>
      <c r="H248" s="225" t="s">
        <v>19</v>
      </c>
      <c r="I248" s="227"/>
      <c r="J248" s="224"/>
      <c r="K248" s="224"/>
      <c r="L248" s="228"/>
      <c r="M248" s="229"/>
      <c r="N248" s="230"/>
      <c r="O248" s="230"/>
      <c r="P248" s="230"/>
      <c r="Q248" s="230"/>
      <c r="R248" s="230"/>
      <c r="S248" s="230"/>
      <c r="T248" s="231"/>
      <c r="AT248" s="232" t="s">
        <v>159</v>
      </c>
      <c r="AU248" s="232" t="s">
        <v>83</v>
      </c>
      <c r="AV248" s="15" t="s">
        <v>81</v>
      </c>
      <c r="AW248" s="15" t="s">
        <v>37</v>
      </c>
      <c r="AX248" s="15" t="s">
        <v>76</v>
      </c>
      <c r="AY248" s="232" t="s">
        <v>144</v>
      </c>
    </row>
    <row r="249" spans="2:51" s="13" customFormat="1" ht="12">
      <c r="B249" s="201"/>
      <c r="C249" s="202"/>
      <c r="D249" s="197" t="s">
        <v>159</v>
      </c>
      <c r="E249" s="203" t="s">
        <v>19</v>
      </c>
      <c r="F249" s="204" t="s">
        <v>391</v>
      </c>
      <c r="G249" s="202"/>
      <c r="H249" s="205">
        <v>86.47</v>
      </c>
      <c r="I249" s="206"/>
      <c r="J249" s="202"/>
      <c r="K249" s="202"/>
      <c r="L249" s="207"/>
      <c r="M249" s="208"/>
      <c r="N249" s="209"/>
      <c r="O249" s="209"/>
      <c r="P249" s="209"/>
      <c r="Q249" s="209"/>
      <c r="R249" s="209"/>
      <c r="S249" s="209"/>
      <c r="T249" s="210"/>
      <c r="AT249" s="211" t="s">
        <v>159</v>
      </c>
      <c r="AU249" s="211" t="s">
        <v>83</v>
      </c>
      <c r="AV249" s="13" t="s">
        <v>83</v>
      </c>
      <c r="AW249" s="13" t="s">
        <v>37</v>
      </c>
      <c r="AX249" s="13" t="s">
        <v>76</v>
      </c>
      <c r="AY249" s="211" t="s">
        <v>144</v>
      </c>
    </row>
    <row r="250" spans="2:51" s="15" customFormat="1" ht="12">
      <c r="B250" s="223"/>
      <c r="C250" s="224"/>
      <c r="D250" s="197" t="s">
        <v>159</v>
      </c>
      <c r="E250" s="225" t="s">
        <v>19</v>
      </c>
      <c r="F250" s="226" t="s">
        <v>392</v>
      </c>
      <c r="G250" s="224"/>
      <c r="H250" s="225" t="s">
        <v>19</v>
      </c>
      <c r="I250" s="227"/>
      <c r="J250" s="224"/>
      <c r="K250" s="224"/>
      <c r="L250" s="228"/>
      <c r="M250" s="229"/>
      <c r="N250" s="230"/>
      <c r="O250" s="230"/>
      <c r="P250" s="230"/>
      <c r="Q250" s="230"/>
      <c r="R250" s="230"/>
      <c r="S250" s="230"/>
      <c r="T250" s="231"/>
      <c r="AT250" s="232" t="s">
        <v>159</v>
      </c>
      <c r="AU250" s="232" t="s">
        <v>83</v>
      </c>
      <c r="AV250" s="15" t="s">
        <v>81</v>
      </c>
      <c r="AW250" s="15" t="s">
        <v>37</v>
      </c>
      <c r="AX250" s="15" t="s">
        <v>76</v>
      </c>
      <c r="AY250" s="232" t="s">
        <v>144</v>
      </c>
    </row>
    <row r="251" spans="2:51" s="13" customFormat="1" ht="12">
      <c r="B251" s="201"/>
      <c r="C251" s="202"/>
      <c r="D251" s="197" t="s">
        <v>159</v>
      </c>
      <c r="E251" s="203" t="s">
        <v>19</v>
      </c>
      <c r="F251" s="204" t="s">
        <v>393</v>
      </c>
      <c r="G251" s="202"/>
      <c r="H251" s="205">
        <v>97.866</v>
      </c>
      <c r="I251" s="206"/>
      <c r="J251" s="202"/>
      <c r="K251" s="202"/>
      <c r="L251" s="207"/>
      <c r="M251" s="208"/>
      <c r="N251" s="209"/>
      <c r="O251" s="209"/>
      <c r="P251" s="209"/>
      <c r="Q251" s="209"/>
      <c r="R251" s="209"/>
      <c r="S251" s="209"/>
      <c r="T251" s="210"/>
      <c r="AT251" s="211" t="s">
        <v>159</v>
      </c>
      <c r="AU251" s="211" t="s">
        <v>83</v>
      </c>
      <c r="AV251" s="13" t="s">
        <v>83</v>
      </c>
      <c r="AW251" s="13" t="s">
        <v>37</v>
      </c>
      <c r="AX251" s="13" t="s">
        <v>76</v>
      </c>
      <c r="AY251" s="211" t="s">
        <v>144</v>
      </c>
    </row>
    <row r="252" spans="2:51" s="14" customFormat="1" ht="12">
      <c r="B252" s="212"/>
      <c r="C252" s="213"/>
      <c r="D252" s="197" t="s">
        <v>159</v>
      </c>
      <c r="E252" s="214" t="s">
        <v>19</v>
      </c>
      <c r="F252" s="215" t="s">
        <v>180</v>
      </c>
      <c r="G252" s="213"/>
      <c r="H252" s="216">
        <v>843.977</v>
      </c>
      <c r="I252" s="217"/>
      <c r="J252" s="213"/>
      <c r="K252" s="213"/>
      <c r="L252" s="218"/>
      <c r="M252" s="219"/>
      <c r="N252" s="220"/>
      <c r="O252" s="220"/>
      <c r="P252" s="220"/>
      <c r="Q252" s="220"/>
      <c r="R252" s="220"/>
      <c r="S252" s="220"/>
      <c r="T252" s="221"/>
      <c r="AT252" s="222" t="s">
        <v>159</v>
      </c>
      <c r="AU252" s="222" t="s">
        <v>83</v>
      </c>
      <c r="AV252" s="14" t="s">
        <v>151</v>
      </c>
      <c r="AW252" s="14" t="s">
        <v>37</v>
      </c>
      <c r="AX252" s="14" t="s">
        <v>81</v>
      </c>
      <c r="AY252" s="222" t="s">
        <v>144</v>
      </c>
    </row>
    <row r="253" spans="1:65" s="2" customFormat="1" ht="24" customHeight="1">
      <c r="A253" s="36"/>
      <c r="B253" s="37"/>
      <c r="C253" s="184" t="s">
        <v>394</v>
      </c>
      <c r="D253" s="184" t="s">
        <v>146</v>
      </c>
      <c r="E253" s="185" t="s">
        <v>395</v>
      </c>
      <c r="F253" s="186" t="s">
        <v>396</v>
      </c>
      <c r="G253" s="187" t="s">
        <v>175</v>
      </c>
      <c r="H253" s="188">
        <v>494.12</v>
      </c>
      <c r="I253" s="189"/>
      <c r="J253" s="190">
        <f>ROUND(I253*H253,2)</f>
        <v>0</v>
      </c>
      <c r="K253" s="186" t="s">
        <v>150</v>
      </c>
      <c r="L253" s="41"/>
      <c r="M253" s="191" t="s">
        <v>19</v>
      </c>
      <c r="N253" s="192" t="s">
        <v>47</v>
      </c>
      <c r="O253" s="66"/>
      <c r="P253" s="193">
        <f>O253*H253</f>
        <v>0</v>
      </c>
      <c r="Q253" s="193">
        <v>0</v>
      </c>
      <c r="R253" s="193">
        <f>Q253*H253</f>
        <v>0</v>
      </c>
      <c r="S253" s="193">
        <v>0</v>
      </c>
      <c r="T253" s="194">
        <f>S253*H253</f>
        <v>0</v>
      </c>
      <c r="U253" s="36"/>
      <c r="V253" s="36"/>
      <c r="W253" s="36"/>
      <c r="X253" s="36"/>
      <c r="Y253" s="36"/>
      <c r="Z253" s="36"/>
      <c r="AA253" s="36"/>
      <c r="AB253" s="36"/>
      <c r="AC253" s="36"/>
      <c r="AD253" s="36"/>
      <c r="AE253" s="36"/>
      <c r="AR253" s="195" t="s">
        <v>151</v>
      </c>
      <c r="AT253" s="195" t="s">
        <v>146</v>
      </c>
      <c r="AU253" s="195" t="s">
        <v>83</v>
      </c>
      <c r="AY253" s="19" t="s">
        <v>144</v>
      </c>
      <c r="BE253" s="196">
        <f>IF(N253="základní",J253,0)</f>
        <v>0</v>
      </c>
      <c r="BF253" s="196">
        <f>IF(N253="snížená",J253,0)</f>
        <v>0</v>
      </c>
      <c r="BG253" s="196">
        <f>IF(N253="zákl. přenesená",J253,0)</f>
        <v>0</v>
      </c>
      <c r="BH253" s="196">
        <f>IF(N253="sníž. přenesená",J253,0)</f>
        <v>0</v>
      </c>
      <c r="BI253" s="196">
        <f>IF(N253="nulová",J253,0)</f>
        <v>0</v>
      </c>
      <c r="BJ253" s="19" t="s">
        <v>81</v>
      </c>
      <c r="BK253" s="196">
        <f>ROUND(I253*H253,2)</f>
        <v>0</v>
      </c>
      <c r="BL253" s="19" t="s">
        <v>151</v>
      </c>
      <c r="BM253" s="195" t="s">
        <v>397</v>
      </c>
    </row>
    <row r="254" spans="1:47" s="2" customFormat="1" ht="39">
      <c r="A254" s="36"/>
      <c r="B254" s="37"/>
      <c r="C254" s="38"/>
      <c r="D254" s="197" t="s">
        <v>153</v>
      </c>
      <c r="E254" s="38"/>
      <c r="F254" s="198" t="s">
        <v>398</v>
      </c>
      <c r="G254" s="38"/>
      <c r="H254" s="38"/>
      <c r="I254" s="105"/>
      <c r="J254" s="38"/>
      <c r="K254" s="38"/>
      <c r="L254" s="41"/>
      <c r="M254" s="199"/>
      <c r="N254" s="200"/>
      <c r="O254" s="66"/>
      <c r="P254" s="66"/>
      <c r="Q254" s="66"/>
      <c r="R254" s="66"/>
      <c r="S254" s="66"/>
      <c r="T254" s="67"/>
      <c r="U254" s="36"/>
      <c r="V254" s="36"/>
      <c r="W254" s="36"/>
      <c r="X254" s="36"/>
      <c r="Y254" s="36"/>
      <c r="Z254" s="36"/>
      <c r="AA254" s="36"/>
      <c r="AB254" s="36"/>
      <c r="AC254" s="36"/>
      <c r="AD254" s="36"/>
      <c r="AE254" s="36"/>
      <c r="AT254" s="19" t="s">
        <v>153</v>
      </c>
      <c r="AU254" s="19" t="s">
        <v>83</v>
      </c>
    </row>
    <row r="255" spans="1:65" s="2" customFormat="1" ht="24" customHeight="1">
      <c r="A255" s="36"/>
      <c r="B255" s="37"/>
      <c r="C255" s="184" t="s">
        <v>399</v>
      </c>
      <c r="D255" s="184" t="s">
        <v>146</v>
      </c>
      <c r="E255" s="185" t="s">
        <v>400</v>
      </c>
      <c r="F255" s="186" t="s">
        <v>401</v>
      </c>
      <c r="G255" s="187" t="s">
        <v>175</v>
      </c>
      <c r="H255" s="188">
        <v>223.409</v>
      </c>
      <c r="I255" s="189"/>
      <c r="J255" s="190">
        <f>ROUND(I255*H255,2)</f>
        <v>0</v>
      </c>
      <c r="K255" s="186" t="s">
        <v>150</v>
      </c>
      <c r="L255" s="41"/>
      <c r="M255" s="191" t="s">
        <v>19</v>
      </c>
      <c r="N255" s="192" t="s">
        <v>47</v>
      </c>
      <c r="O255" s="66"/>
      <c r="P255" s="193">
        <f>O255*H255</f>
        <v>0</v>
      </c>
      <c r="Q255" s="193">
        <v>0</v>
      </c>
      <c r="R255" s="193">
        <f>Q255*H255</f>
        <v>0</v>
      </c>
      <c r="S255" s="193">
        <v>0</v>
      </c>
      <c r="T255" s="194">
        <f>S255*H255</f>
        <v>0</v>
      </c>
      <c r="U255" s="36"/>
      <c r="V255" s="36"/>
      <c r="W255" s="36"/>
      <c r="X255" s="36"/>
      <c r="Y255" s="36"/>
      <c r="Z255" s="36"/>
      <c r="AA255" s="36"/>
      <c r="AB255" s="36"/>
      <c r="AC255" s="36"/>
      <c r="AD255" s="36"/>
      <c r="AE255" s="36"/>
      <c r="AR255" s="195" t="s">
        <v>151</v>
      </c>
      <c r="AT255" s="195" t="s">
        <v>146</v>
      </c>
      <c r="AU255" s="195" t="s">
        <v>83</v>
      </c>
      <c r="AY255" s="19" t="s">
        <v>144</v>
      </c>
      <c r="BE255" s="196">
        <f>IF(N255="základní",J255,0)</f>
        <v>0</v>
      </c>
      <c r="BF255" s="196">
        <f>IF(N255="snížená",J255,0)</f>
        <v>0</v>
      </c>
      <c r="BG255" s="196">
        <f>IF(N255="zákl. přenesená",J255,0)</f>
        <v>0</v>
      </c>
      <c r="BH255" s="196">
        <f>IF(N255="sníž. přenesená",J255,0)</f>
        <v>0</v>
      </c>
      <c r="BI255" s="196">
        <f>IF(N255="nulová",J255,0)</f>
        <v>0</v>
      </c>
      <c r="BJ255" s="19" t="s">
        <v>81</v>
      </c>
      <c r="BK255" s="196">
        <f>ROUND(I255*H255,2)</f>
        <v>0</v>
      </c>
      <c r="BL255" s="19" t="s">
        <v>151</v>
      </c>
      <c r="BM255" s="195" t="s">
        <v>402</v>
      </c>
    </row>
    <row r="256" spans="1:47" s="2" customFormat="1" ht="39">
      <c r="A256" s="36"/>
      <c r="B256" s="37"/>
      <c r="C256" s="38"/>
      <c r="D256" s="197" t="s">
        <v>153</v>
      </c>
      <c r="E256" s="38"/>
      <c r="F256" s="198" t="s">
        <v>398</v>
      </c>
      <c r="G256" s="38"/>
      <c r="H256" s="38"/>
      <c r="I256" s="105"/>
      <c r="J256" s="38"/>
      <c r="K256" s="38"/>
      <c r="L256" s="41"/>
      <c r="M256" s="199"/>
      <c r="N256" s="200"/>
      <c r="O256" s="66"/>
      <c r="P256" s="66"/>
      <c r="Q256" s="66"/>
      <c r="R256" s="66"/>
      <c r="S256" s="66"/>
      <c r="T256" s="67"/>
      <c r="U256" s="36"/>
      <c r="V256" s="36"/>
      <c r="W256" s="36"/>
      <c r="X256" s="36"/>
      <c r="Y256" s="36"/>
      <c r="Z256" s="36"/>
      <c r="AA256" s="36"/>
      <c r="AB256" s="36"/>
      <c r="AC256" s="36"/>
      <c r="AD256" s="36"/>
      <c r="AE256" s="36"/>
      <c r="AT256" s="19" t="s">
        <v>153</v>
      </c>
      <c r="AU256" s="19" t="s">
        <v>83</v>
      </c>
    </row>
    <row r="257" spans="2:51" s="15" customFormat="1" ht="12">
      <c r="B257" s="223"/>
      <c r="C257" s="224"/>
      <c r="D257" s="197" t="s">
        <v>159</v>
      </c>
      <c r="E257" s="225" t="s">
        <v>19</v>
      </c>
      <c r="F257" s="226" t="s">
        <v>359</v>
      </c>
      <c r="G257" s="224"/>
      <c r="H257" s="225" t="s">
        <v>19</v>
      </c>
      <c r="I257" s="227"/>
      <c r="J257" s="224"/>
      <c r="K257" s="224"/>
      <c r="L257" s="228"/>
      <c r="M257" s="229"/>
      <c r="N257" s="230"/>
      <c r="O257" s="230"/>
      <c r="P257" s="230"/>
      <c r="Q257" s="230"/>
      <c r="R257" s="230"/>
      <c r="S257" s="230"/>
      <c r="T257" s="231"/>
      <c r="AT257" s="232" t="s">
        <v>159</v>
      </c>
      <c r="AU257" s="232" t="s">
        <v>83</v>
      </c>
      <c r="AV257" s="15" t="s">
        <v>81</v>
      </c>
      <c r="AW257" s="15" t="s">
        <v>37</v>
      </c>
      <c r="AX257" s="15" t="s">
        <v>76</v>
      </c>
      <c r="AY257" s="232" t="s">
        <v>144</v>
      </c>
    </row>
    <row r="258" spans="2:51" s="13" customFormat="1" ht="12">
      <c r="B258" s="201"/>
      <c r="C258" s="202"/>
      <c r="D258" s="197" t="s">
        <v>159</v>
      </c>
      <c r="E258" s="203" t="s">
        <v>19</v>
      </c>
      <c r="F258" s="204" t="s">
        <v>403</v>
      </c>
      <c r="G258" s="202"/>
      <c r="H258" s="205">
        <v>87.885</v>
      </c>
      <c r="I258" s="206"/>
      <c r="J258" s="202"/>
      <c r="K258" s="202"/>
      <c r="L258" s="207"/>
      <c r="M258" s="208"/>
      <c r="N258" s="209"/>
      <c r="O258" s="209"/>
      <c r="P258" s="209"/>
      <c r="Q258" s="209"/>
      <c r="R258" s="209"/>
      <c r="S258" s="209"/>
      <c r="T258" s="210"/>
      <c r="AT258" s="211" t="s">
        <v>159</v>
      </c>
      <c r="AU258" s="211" t="s">
        <v>83</v>
      </c>
      <c r="AV258" s="13" t="s">
        <v>83</v>
      </c>
      <c r="AW258" s="13" t="s">
        <v>37</v>
      </c>
      <c r="AX258" s="13" t="s">
        <v>76</v>
      </c>
      <c r="AY258" s="211" t="s">
        <v>144</v>
      </c>
    </row>
    <row r="259" spans="2:51" s="13" customFormat="1" ht="12">
      <c r="B259" s="201"/>
      <c r="C259" s="202"/>
      <c r="D259" s="197" t="s">
        <v>159</v>
      </c>
      <c r="E259" s="203" t="s">
        <v>19</v>
      </c>
      <c r="F259" s="204" t="s">
        <v>404</v>
      </c>
      <c r="G259" s="202"/>
      <c r="H259" s="205">
        <v>8.1</v>
      </c>
      <c r="I259" s="206"/>
      <c r="J259" s="202"/>
      <c r="K259" s="202"/>
      <c r="L259" s="207"/>
      <c r="M259" s="208"/>
      <c r="N259" s="209"/>
      <c r="O259" s="209"/>
      <c r="P259" s="209"/>
      <c r="Q259" s="209"/>
      <c r="R259" s="209"/>
      <c r="S259" s="209"/>
      <c r="T259" s="210"/>
      <c r="AT259" s="211" t="s">
        <v>159</v>
      </c>
      <c r="AU259" s="211" t="s">
        <v>83</v>
      </c>
      <c r="AV259" s="13" t="s">
        <v>83</v>
      </c>
      <c r="AW259" s="13" t="s">
        <v>37</v>
      </c>
      <c r="AX259" s="13" t="s">
        <v>76</v>
      </c>
      <c r="AY259" s="211" t="s">
        <v>144</v>
      </c>
    </row>
    <row r="260" spans="2:51" s="13" customFormat="1" ht="12">
      <c r="B260" s="201"/>
      <c r="C260" s="202"/>
      <c r="D260" s="197" t="s">
        <v>159</v>
      </c>
      <c r="E260" s="203" t="s">
        <v>19</v>
      </c>
      <c r="F260" s="204" t="s">
        <v>405</v>
      </c>
      <c r="G260" s="202"/>
      <c r="H260" s="205">
        <v>1.92</v>
      </c>
      <c r="I260" s="206"/>
      <c r="J260" s="202"/>
      <c r="K260" s="202"/>
      <c r="L260" s="207"/>
      <c r="M260" s="208"/>
      <c r="N260" s="209"/>
      <c r="O260" s="209"/>
      <c r="P260" s="209"/>
      <c r="Q260" s="209"/>
      <c r="R260" s="209"/>
      <c r="S260" s="209"/>
      <c r="T260" s="210"/>
      <c r="AT260" s="211" t="s">
        <v>159</v>
      </c>
      <c r="AU260" s="211" t="s">
        <v>83</v>
      </c>
      <c r="AV260" s="13" t="s">
        <v>83</v>
      </c>
      <c r="AW260" s="13" t="s">
        <v>37</v>
      </c>
      <c r="AX260" s="13" t="s">
        <v>76</v>
      </c>
      <c r="AY260" s="211" t="s">
        <v>144</v>
      </c>
    </row>
    <row r="261" spans="2:51" s="13" customFormat="1" ht="12">
      <c r="B261" s="201"/>
      <c r="C261" s="202"/>
      <c r="D261" s="197" t="s">
        <v>159</v>
      </c>
      <c r="E261" s="203" t="s">
        <v>19</v>
      </c>
      <c r="F261" s="204" t="s">
        <v>406</v>
      </c>
      <c r="G261" s="202"/>
      <c r="H261" s="205">
        <v>6.75</v>
      </c>
      <c r="I261" s="206"/>
      <c r="J261" s="202"/>
      <c r="K261" s="202"/>
      <c r="L261" s="207"/>
      <c r="M261" s="208"/>
      <c r="N261" s="209"/>
      <c r="O261" s="209"/>
      <c r="P261" s="209"/>
      <c r="Q261" s="209"/>
      <c r="R261" s="209"/>
      <c r="S261" s="209"/>
      <c r="T261" s="210"/>
      <c r="AT261" s="211" t="s">
        <v>159</v>
      </c>
      <c r="AU261" s="211" t="s">
        <v>83</v>
      </c>
      <c r="AV261" s="13" t="s">
        <v>83</v>
      </c>
      <c r="AW261" s="13" t="s">
        <v>37</v>
      </c>
      <c r="AX261" s="13" t="s">
        <v>76</v>
      </c>
      <c r="AY261" s="211" t="s">
        <v>144</v>
      </c>
    </row>
    <row r="262" spans="2:51" s="13" customFormat="1" ht="12">
      <c r="B262" s="201"/>
      <c r="C262" s="202"/>
      <c r="D262" s="197" t="s">
        <v>159</v>
      </c>
      <c r="E262" s="203" t="s">
        <v>19</v>
      </c>
      <c r="F262" s="204" t="s">
        <v>407</v>
      </c>
      <c r="G262" s="202"/>
      <c r="H262" s="205">
        <v>4.05</v>
      </c>
      <c r="I262" s="206"/>
      <c r="J262" s="202"/>
      <c r="K262" s="202"/>
      <c r="L262" s="207"/>
      <c r="M262" s="208"/>
      <c r="N262" s="209"/>
      <c r="O262" s="209"/>
      <c r="P262" s="209"/>
      <c r="Q262" s="209"/>
      <c r="R262" s="209"/>
      <c r="S262" s="209"/>
      <c r="T262" s="210"/>
      <c r="AT262" s="211" t="s">
        <v>159</v>
      </c>
      <c r="AU262" s="211" t="s">
        <v>83</v>
      </c>
      <c r="AV262" s="13" t="s">
        <v>83</v>
      </c>
      <c r="AW262" s="13" t="s">
        <v>37</v>
      </c>
      <c r="AX262" s="13" t="s">
        <v>76</v>
      </c>
      <c r="AY262" s="211" t="s">
        <v>144</v>
      </c>
    </row>
    <row r="263" spans="2:51" s="13" customFormat="1" ht="12">
      <c r="B263" s="201"/>
      <c r="C263" s="202"/>
      <c r="D263" s="197" t="s">
        <v>159</v>
      </c>
      <c r="E263" s="203" t="s">
        <v>19</v>
      </c>
      <c r="F263" s="204" t="s">
        <v>408</v>
      </c>
      <c r="G263" s="202"/>
      <c r="H263" s="205">
        <v>26.4</v>
      </c>
      <c r="I263" s="206"/>
      <c r="J263" s="202"/>
      <c r="K263" s="202"/>
      <c r="L263" s="207"/>
      <c r="M263" s="208"/>
      <c r="N263" s="209"/>
      <c r="O263" s="209"/>
      <c r="P263" s="209"/>
      <c r="Q263" s="209"/>
      <c r="R263" s="209"/>
      <c r="S263" s="209"/>
      <c r="T263" s="210"/>
      <c r="AT263" s="211" t="s">
        <v>159</v>
      </c>
      <c r="AU263" s="211" t="s">
        <v>83</v>
      </c>
      <c r="AV263" s="13" t="s">
        <v>83</v>
      </c>
      <c r="AW263" s="13" t="s">
        <v>37</v>
      </c>
      <c r="AX263" s="13" t="s">
        <v>76</v>
      </c>
      <c r="AY263" s="211" t="s">
        <v>144</v>
      </c>
    </row>
    <row r="264" spans="2:51" s="13" customFormat="1" ht="12">
      <c r="B264" s="201"/>
      <c r="C264" s="202"/>
      <c r="D264" s="197" t="s">
        <v>159</v>
      </c>
      <c r="E264" s="203" t="s">
        <v>19</v>
      </c>
      <c r="F264" s="204" t="s">
        <v>409</v>
      </c>
      <c r="G264" s="202"/>
      <c r="H264" s="205">
        <v>3.36</v>
      </c>
      <c r="I264" s="206"/>
      <c r="J264" s="202"/>
      <c r="K264" s="202"/>
      <c r="L264" s="207"/>
      <c r="M264" s="208"/>
      <c r="N264" s="209"/>
      <c r="O264" s="209"/>
      <c r="P264" s="209"/>
      <c r="Q264" s="209"/>
      <c r="R264" s="209"/>
      <c r="S264" s="209"/>
      <c r="T264" s="210"/>
      <c r="AT264" s="211" t="s">
        <v>159</v>
      </c>
      <c r="AU264" s="211" t="s">
        <v>83</v>
      </c>
      <c r="AV264" s="13" t="s">
        <v>83</v>
      </c>
      <c r="AW264" s="13" t="s">
        <v>37</v>
      </c>
      <c r="AX264" s="13" t="s">
        <v>76</v>
      </c>
      <c r="AY264" s="211" t="s">
        <v>144</v>
      </c>
    </row>
    <row r="265" spans="2:51" s="13" customFormat="1" ht="12">
      <c r="B265" s="201"/>
      <c r="C265" s="202"/>
      <c r="D265" s="197" t="s">
        <v>159</v>
      </c>
      <c r="E265" s="203" t="s">
        <v>19</v>
      </c>
      <c r="F265" s="204" t="s">
        <v>410</v>
      </c>
      <c r="G265" s="202"/>
      <c r="H265" s="205">
        <v>3.24</v>
      </c>
      <c r="I265" s="206"/>
      <c r="J265" s="202"/>
      <c r="K265" s="202"/>
      <c r="L265" s="207"/>
      <c r="M265" s="208"/>
      <c r="N265" s="209"/>
      <c r="O265" s="209"/>
      <c r="P265" s="209"/>
      <c r="Q265" s="209"/>
      <c r="R265" s="209"/>
      <c r="S265" s="209"/>
      <c r="T265" s="210"/>
      <c r="AT265" s="211" t="s">
        <v>159</v>
      </c>
      <c r="AU265" s="211" t="s">
        <v>83</v>
      </c>
      <c r="AV265" s="13" t="s">
        <v>83</v>
      </c>
      <c r="AW265" s="13" t="s">
        <v>37</v>
      </c>
      <c r="AX265" s="13" t="s">
        <v>76</v>
      </c>
      <c r="AY265" s="211" t="s">
        <v>144</v>
      </c>
    </row>
    <row r="266" spans="2:51" s="13" customFormat="1" ht="12">
      <c r="B266" s="201"/>
      <c r="C266" s="202"/>
      <c r="D266" s="197" t="s">
        <v>159</v>
      </c>
      <c r="E266" s="203" t="s">
        <v>19</v>
      </c>
      <c r="F266" s="204" t="s">
        <v>411</v>
      </c>
      <c r="G266" s="202"/>
      <c r="H266" s="205">
        <v>1.71</v>
      </c>
      <c r="I266" s="206"/>
      <c r="J266" s="202"/>
      <c r="K266" s="202"/>
      <c r="L266" s="207"/>
      <c r="M266" s="208"/>
      <c r="N266" s="209"/>
      <c r="O266" s="209"/>
      <c r="P266" s="209"/>
      <c r="Q266" s="209"/>
      <c r="R266" s="209"/>
      <c r="S266" s="209"/>
      <c r="T266" s="210"/>
      <c r="AT266" s="211" t="s">
        <v>159</v>
      </c>
      <c r="AU266" s="211" t="s">
        <v>83</v>
      </c>
      <c r="AV266" s="13" t="s">
        <v>83</v>
      </c>
      <c r="AW266" s="13" t="s">
        <v>37</v>
      </c>
      <c r="AX266" s="13" t="s">
        <v>76</v>
      </c>
      <c r="AY266" s="211" t="s">
        <v>144</v>
      </c>
    </row>
    <row r="267" spans="2:51" s="13" customFormat="1" ht="12">
      <c r="B267" s="201"/>
      <c r="C267" s="202"/>
      <c r="D267" s="197" t="s">
        <v>159</v>
      </c>
      <c r="E267" s="203" t="s">
        <v>19</v>
      </c>
      <c r="F267" s="204" t="s">
        <v>412</v>
      </c>
      <c r="G267" s="202"/>
      <c r="H267" s="205">
        <v>4.86</v>
      </c>
      <c r="I267" s="206"/>
      <c r="J267" s="202"/>
      <c r="K267" s="202"/>
      <c r="L267" s="207"/>
      <c r="M267" s="208"/>
      <c r="N267" s="209"/>
      <c r="O267" s="209"/>
      <c r="P267" s="209"/>
      <c r="Q267" s="209"/>
      <c r="R267" s="209"/>
      <c r="S267" s="209"/>
      <c r="T267" s="210"/>
      <c r="AT267" s="211" t="s">
        <v>159</v>
      </c>
      <c r="AU267" s="211" t="s">
        <v>83</v>
      </c>
      <c r="AV267" s="13" t="s">
        <v>83</v>
      </c>
      <c r="AW267" s="13" t="s">
        <v>37</v>
      </c>
      <c r="AX267" s="13" t="s">
        <v>76</v>
      </c>
      <c r="AY267" s="211" t="s">
        <v>144</v>
      </c>
    </row>
    <row r="268" spans="2:51" s="13" customFormat="1" ht="12">
      <c r="B268" s="201"/>
      <c r="C268" s="202"/>
      <c r="D268" s="197" t="s">
        <v>159</v>
      </c>
      <c r="E268" s="203" t="s">
        <v>19</v>
      </c>
      <c r="F268" s="204" t="s">
        <v>413</v>
      </c>
      <c r="G268" s="202"/>
      <c r="H268" s="205">
        <v>1.08</v>
      </c>
      <c r="I268" s="206"/>
      <c r="J268" s="202"/>
      <c r="K268" s="202"/>
      <c r="L268" s="207"/>
      <c r="M268" s="208"/>
      <c r="N268" s="209"/>
      <c r="O268" s="209"/>
      <c r="P268" s="209"/>
      <c r="Q268" s="209"/>
      <c r="R268" s="209"/>
      <c r="S268" s="209"/>
      <c r="T268" s="210"/>
      <c r="AT268" s="211" t="s">
        <v>159</v>
      </c>
      <c r="AU268" s="211" t="s">
        <v>83</v>
      </c>
      <c r="AV268" s="13" t="s">
        <v>83</v>
      </c>
      <c r="AW268" s="13" t="s">
        <v>37</v>
      </c>
      <c r="AX268" s="13" t="s">
        <v>76</v>
      </c>
      <c r="AY268" s="211" t="s">
        <v>144</v>
      </c>
    </row>
    <row r="269" spans="2:51" s="13" customFormat="1" ht="12">
      <c r="B269" s="201"/>
      <c r="C269" s="202"/>
      <c r="D269" s="197" t="s">
        <v>159</v>
      </c>
      <c r="E269" s="203" t="s">
        <v>19</v>
      </c>
      <c r="F269" s="204" t="s">
        <v>414</v>
      </c>
      <c r="G269" s="202"/>
      <c r="H269" s="205">
        <v>7.02</v>
      </c>
      <c r="I269" s="206"/>
      <c r="J269" s="202"/>
      <c r="K269" s="202"/>
      <c r="L269" s="207"/>
      <c r="M269" s="208"/>
      <c r="N269" s="209"/>
      <c r="O269" s="209"/>
      <c r="P269" s="209"/>
      <c r="Q269" s="209"/>
      <c r="R269" s="209"/>
      <c r="S269" s="209"/>
      <c r="T269" s="210"/>
      <c r="AT269" s="211" t="s">
        <v>159</v>
      </c>
      <c r="AU269" s="211" t="s">
        <v>83</v>
      </c>
      <c r="AV269" s="13" t="s">
        <v>83</v>
      </c>
      <c r="AW269" s="13" t="s">
        <v>37</v>
      </c>
      <c r="AX269" s="13" t="s">
        <v>76</v>
      </c>
      <c r="AY269" s="211" t="s">
        <v>144</v>
      </c>
    </row>
    <row r="270" spans="2:51" s="13" customFormat="1" ht="12">
      <c r="B270" s="201"/>
      <c r="C270" s="202"/>
      <c r="D270" s="197" t="s">
        <v>159</v>
      </c>
      <c r="E270" s="203" t="s">
        <v>19</v>
      </c>
      <c r="F270" s="204" t="s">
        <v>415</v>
      </c>
      <c r="G270" s="202"/>
      <c r="H270" s="205">
        <v>2.052</v>
      </c>
      <c r="I270" s="206"/>
      <c r="J270" s="202"/>
      <c r="K270" s="202"/>
      <c r="L270" s="207"/>
      <c r="M270" s="208"/>
      <c r="N270" s="209"/>
      <c r="O270" s="209"/>
      <c r="P270" s="209"/>
      <c r="Q270" s="209"/>
      <c r="R270" s="209"/>
      <c r="S270" s="209"/>
      <c r="T270" s="210"/>
      <c r="AT270" s="211" t="s">
        <v>159</v>
      </c>
      <c r="AU270" s="211" t="s">
        <v>83</v>
      </c>
      <c r="AV270" s="13" t="s">
        <v>83</v>
      </c>
      <c r="AW270" s="13" t="s">
        <v>37</v>
      </c>
      <c r="AX270" s="13" t="s">
        <v>76</v>
      </c>
      <c r="AY270" s="211" t="s">
        <v>144</v>
      </c>
    </row>
    <row r="271" spans="2:51" s="13" customFormat="1" ht="12">
      <c r="B271" s="201"/>
      <c r="C271" s="202"/>
      <c r="D271" s="197" t="s">
        <v>159</v>
      </c>
      <c r="E271" s="203" t="s">
        <v>19</v>
      </c>
      <c r="F271" s="204" t="s">
        <v>416</v>
      </c>
      <c r="G271" s="202"/>
      <c r="H271" s="205">
        <v>12.15</v>
      </c>
      <c r="I271" s="206"/>
      <c r="J271" s="202"/>
      <c r="K271" s="202"/>
      <c r="L271" s="207"/>
      <c r="M271" s="208"/>
      <c r="N271" s="209"/>
      <c r="O271" s="209"/>
      <c r="P271" s="209"/>
      <c r="Q271" s="209"/>
      <c r="R271" s="209"/>
      <c r="S271" s="209"/>
      <c r="T271" s="210"/>
      <c r="AT271" s="211" t="s">
        <v>159</v>
      </c>
      <c r="AU271" s="211" t="s">
        <v>83</v>
      </c>
      <c r="AV271" s="13" t="s">
        <v>83</v>
      </c>
      <c r="AW271" s="13" t="s">
        <v>37</v>
      </c>
      <c r="AX271" s="13" t="s">
        <v>76</v>
      </c>
      <c r="AY271" s="211" t="s">
        <v>144</v>
      </c>
    </row>
    <row r="272" spans="2:51" s="13" customFormat="1" ht="12">
      <c r="B272" s="201"/>
      <c r="C272" s="202"/>
      <c r="D272" s="197" t="s">
        <v>159</v>
      </c>
      <c r="E272" s="203" t="s">
        <v>19</v>
      </c>
      <c r="F272" s="204" t="s">
        <v>417</v>
      </c>
      <c r="G272" s="202"/>
      <c r="H272" s="205">
        <v>1.76</v>
      </c>
      <c r="I272" s="206"/>
      <c r="J272" s="202"/>
      <c r="K272" s="202"/>
      <c r="L272" s="207"/>
      <c r="M272" s="208"/>
      <c r="N272" s="209"/>
      <c r="O272" s="209"/>
      <c r="P272" s="209"/>
      <c r="Q272" s="209"/>
      <c r="R272" s="209"/>
      <c r="S272" s="209"/>
      <c r="T272" s="210"/>
      <c r="AT272" s="211" t="s">
        <v>159</v>
      </c>
      <c r="AU272" s="211" t="s">
        <v>83</v>
      </c>
      <c r="AV272" s="13" t="s">
        <v>83</v>
      </c>
      <c r="AW272" s="13" t="s">
        <v>37</v>
      </c>
      <c r="AX272" s="13" t="s">
        <v>76</v>
      </c>
      <c r="AY272" s="211" t="s">
        <v>144</v>
      </c>
    </row>
    <row r="273" spans="2:51" s="13" customFormat="1" ht="12">
      <c r="B273" s="201"/>
      <c r="C273" s="202"/>
      <c r="D273" s="197" t="s">
        <v>159</v>
      </c>
      <c r="E273" s="203" t="s">
        <v>19</v>
      </c>
      <c r="F273" s="204" t="s">
        <v>418</v>
      </c>
      <c r="G273" s="202"/>
      <c r="H273" s="205">
        <v>1.8</v>
      </c>
      <c r="I273" s="206"/>
      <c r="J273" s="202"/>
      <c r="K273" s="202"/>
      <c r="L273" s="207"/>
      <c r="M273" s="208"/>
      <c r="N273" s="209"/>
      <c r="O273" s="209"/>
      <c r="P273" s="209"/>
      <c r="Q273" s="209"/>
      <c r="R273" s="209"/>
      <c r="S273" s="209"/>
      <c r="T273" s="210"/>
      <c r="AT273" s="211" t="s">
        <v>159</v>
      </c>
      <c r="AU273" s="211" t="s">
        <v>83</v>
      </c>
      <c r="AV273" s="13" t="s">
        <v>83</v>
      </c>
      <c r="AW273" s="13" t="s">
        <v>37</v>
      </c>
      <c r="AX273" s="13" t="s">
        <v>76</v>
      </c>
      <c r="AY273" s="211" t="s">
        <v>144</v>
      </c>
    </row>
    <row r="274" spans="2:51" s="16" customFormat="1" ht="12">
      <c r="B274" s="243"/>
      <c r="C274" s="244"/>
      <c r="D274" s="197" t="s">
        <v>159</v>
      </c>
      <c r="E274" s="245" t="s">
        <v>19</v>
      </c>
      <c r="F274" s="246" t="s">
        <v>377</v>
      </c>
      <c r="G274" s="244"/>
      <c r="H274" s="247">
        <v>174.137</v>
      </c>
      <c r="I274" s="248"/>
      <c r="J274" s="244"/>
      <c r="K274" s="244"/>
      <c r="L274" s="249"/>
      <c r="M274" s="250"/>
      <c r="N274" s="251"/>
      <c r="O274" s="251"/>
      <c r="P274" s="251"/>
      <c r="Q274" s="251"/>
      <c r="R274" s="251"/>
      <c r="S274" s="251"/>
      <c r="T274" s="252"/>
      <c r="AT274" s="253" t="s">
        <v>159</v>
      </c>
      <c r="AU274" s="253" t="s">
        <v>83</v>
      </c>
      <c r="AV274" s="16" t="s">
        <v>161</v>
      </c>
      <c r="AW274" s="16" t="s">
        <v>37</v>
      </c>
      <c r="AX274" s="16" t="s">
        <v>76</v>
      </c>
      <c r="AY274" s="253" t="s">
        <v>144</v>
      </c>
    </row>
    <row r="275" spans="2:51" s="15" customFormat="1" ht="12">
      <c r="B275" s="223"/>
      <c r="C275" s="224"/>
      <c r="D275" s="197" t="s">
        <v>159</v>
      </c>
      <c r="E275" s="225" t="s">
        <v>19</v>
      </c>
      <c r="F275" s="226" t="s">
        <v>419</v>
      </c>
      <c r="G275" s="224"/>
      <c r="H275" s="225" t="s">
        <v>19</v>
      </c>
      <c r="I275" s="227"/>
      <c r="J275" s="224"/>
      <c r="K275" s="224"/>
      <c r="L275" s="228"/>
      <c r="M275" s="229"/>
      <c r="N275" s="230"/>
      <c r="O275" s="230"/>
      <c r="P275" s="230"/>
      <c r="Q275" s="230"/>
      <c r="R275" s="230"/>
      <c r="S275" s="230"/>
      <c r="T275" s="231"/>
      <c r="AT275" s="232" t="s">
        <v>159</v>
      </c>
      <c r="AU275" s="232" t="s">
        <v>83</v>
      </c>
      <c r="AV275" s="15" t="s">
        <v>81</v>
      </c>
      <c r="AW275" s="15" t="s">
        <v>37</v>
      </c>
      <c r="AX275" s="15" t="s">
        <v>76</v>
      </c>
      <c r="AY275" s="232" t="s">
        <v>144</v>
      </c>
    </row>
    <row r="276" spans="2:51" s="13" customFormat="1" ht="12">
      <c r="B276" s="201"/>
      <c r="C276" s="202"/>
      <c r="D276" s="197" t="s">
        <v>159</v>
      </c>
      <c r="E276" s="203" t="s">
        <v>19</v>
      </c>
      <c r="F276" s="204" t="s">
        <v>420</v>
      </c>
      <c r="G276" s="202"/>
      <c r="H276" s="205">
        <v>49.272</v>
      </c>
      <c r="I276" s="206"/>
      <c r="J276" s="202"/>
      <c r="K276" s="202"/>
      <c r="L276" s="207"/>
      <c r="M276" s="208"/>
      <c r="N276" s="209"/>
      <c r="O276" s="209"/>
      <c r="P276" s="209"/>
      <c r="Q276" s="209"/>
      <c r="R276" s="209"/>
      <c r="S276" s="209"/>
      <c r="T276" s="210"/>
      <c r="AT276" s="211" t="s">
        <v>159</v>
      </c>
      <c r="AU276" s="211" t="s">
        <v>83</v>
      </c>
      <c r="AV276" s="13" t="s">
        <v>83</v>
      </c>
      <c r="AW276" s="13" t="s">
        <v>37</v>
      </c>
      <c r="AX276" s="13" t="s">
        <v>76</v>
      </c>
      <c r="AY276" s="211" t="s">
        <v>144</v>
      </c>
    </row>
    <row r="277" spans="2:51" s="16" customFormat="1" ht="12">
      <c r="B277" s="243"/>
      <c r="C277" s="244"/>
      <c r="D277" s="197" t="s">
        <v>159</v>
      </c>
      <c r="E277" s="245" t="s">
        <v>19</v>
      </c>
      <c r="F277" s="246" t="s">
        <v>377</v>
      </c>
      <c r="G277" s="244"/>
      <c r="H277" s="247">
        <v>49.272</v>
      </c>
      <c r="I277" s="248"/>
      <c r="J277" s="244"/>
      <c r="K277" s="244"/>
      <c r="L277" s="249"/>
      <c r="M277" s="250"/>
      <c r="N277" s="251"/>
      <c r="O277" s="251"/>
      <c r="P277" s="251"/>
      <c r="Q277" s="251"/>
      <c r="R277" s="251"/>
      <c r="S277" s="251"/>
      <c r="T277" s="252"/>
      <c r="AT277" s="253" t="s">
        <v>159</v>
      </c>
      <c r="AU277" s="253" t="s">
        <v>83</v>
      </c>
      <c r="AV277" s="16" t="s">
        <v>161</v>
      </c>
      <c r="AW277" s="16" t="s">
        <v>37</v>
      </c>
      <c r="AX277" s="16" t="s">
        <v>76</v>
      </c>
      <c r="AY277" s="253" t="s">
        <v>144</v>
      </c>
    </row>
    <row r="278" spans="2:51" s="14" customFormat="1" ht="12">
      <c r="B278" s="212"/>
      <c r="C278" s="213"/>
      <c r="D278" s="197" t="s">
        <v>159</v>
      </c>
      <c r="E278" s="214" t="s">
        <v>19</v>
      </c>
      <c r="F278" s="215" t="s">
        <v>180</v>
      </c>
      <c r="G278" s="213"/>
      <c r="H278" s="216">
        <v>223.409</v>
      </c>
      <c r="I278" s="217"/>
      <c r="J278" s="213"/>
      <c r="K278" s="213"/>
      <c r="L278" s="218"/>
      <c r="M278" s="219"/>
      <c r="N278" s="220"/>
      <c r="O278" s="220"/>
      <c r="P278" s="220"/>
      <c r="Q278" s="220"/>
      <c r="R278" s="220"/>
      <c r="S278" s="220"/>
      <c r="T278" s="221"/>
      <c r="AT278" s="222" t="s">
        <v>159</v>
      </c>
      <c r="AU278" s="222" t="s">
        <v>83</v>
      </c>
      <c r="AV278" s="14" t="s">
        <v>151</v>
      </c>
      <c r="AW278" s="14" t="s">
        <v>37</v>
      </c>
      <c r="AX278" s="14" t="s">
        <v>81</v>
      </c>
      <c r="AY278" s="222" t="s">
        <v>144</v>
      </c>
    </row>
    <row r="279" spans="1:65" s="2" customFormat="1" ht="16.5" customHeight="1">
      <c r="A279" s="36"/>
      <c r="B279" s="37"/>
      <c r="C279" s="184" t="s">
        <v>421</v>
      </c>
      <c r="D279" s="184" t="s">
        <v>146</v>
      </c>
      <c r="E279" s="185" t="s">
        <v>422</v>
      </c>
      <c r="F279" s="186" t="s">
        <v>423</v>
      </c>
      <c r="G279" s="187" t="s">
        <v>175</v>
      </c>
      <c r="H279" s="188">
        <v>843.977</v>
      </c>
      <c r="I279" s="189"/>
      <c r="J279" s="190">
        <f>ROUND(I279*H279,2)</f>
        <v>0</v>
      </c>
      <c r="K279" s="186" t="s">
        <v>150</v>
      </c>
      <c r="L279" s="41"/>
      <c r="M279" s="191" t="s">
        <v>19</v>
      </c>
      <c r="N279" s="192" t="s">
        <v>47</v>
      </c>
      <c r="O279" s="66"/>
      <c r="P279" s="193">
        <f>O279*H279</f>
        <v>0</v>
      </c>
      <c r="Q279" s="193">
        <v>0</v>
      </c>
      <c r="R279" s="193">
        <f>Q279*H279</f>
        <v>0</v>
      </c>
      <c r="S279" s="193">
        <v>0</v>
      </c>
      <c r="T279" s="194">
        <f>S279*H279</f>
        <v>0</v>
      </c>
      <c r="U279" s="36"/>
      <c r="V279" s="36"/>
      <c r="W279" s="36"/>
      <c r="X279" s="36"/>
      <c r="Y279" s="36"/>
      <c r="Z279" s="36"/>
      <c r="AA279" s="36"/>
      <c r="AB279" s="36"/>
      <c r="AC279" s="36"/>
      <c r="AD279" s="36"/>
      <c r="AE279" s="36"/>
      <c r="AR279" s="195" t="s">
        <v>151</v>
      </c>
      <c r="AT279" s="195" t="s">
        <v>146</v>
      </c>
      <c r="AU279" s="195" t="s">
        <v>83</v>
      </c>
      <c r="AY279" s="19" t="s">
        <v>144</v>
      </c>
      <c r="BE279" s="196">
        <f>IF(N279="základní",J279,0)</f>
        <v>0</v>
      </c>
      <c r="BF279" s="196">
        <f>IF(N279="snížená",J279,0)</f>
        <v>0</v>
      </c>
      <c r="BG279" s="196">
        <f>IF(N279="zákl. přenesená",J279,0)</f>
        <v>0</v>
      </c>
      <c r="BH279" s="196">
        <f>IF(N279="sníž. přenesená",J279,0)</f>
        <v>0</v>
      </c>
      <c r="BI279" s="196">
        <f>IF(N279="nulová",J279,0)</f>
        <v>0</v>
      </c>
      <c r="BJ279" s="19" t="s">
        <v>81</v>
      </c>
      <c r="BK279" s="196">
        <f>ROUND(I279*H279,2)</f>
        <v>0</v>
      </c>
      <c r="BL279" s="19" t="s">
        <v>151</v>
      </c>
      <c r="BM279" s="195" t="s">
        <v>424</v>
      </c>
    </row>
    <row r="280" spans="1:65" s="2" customFormat="1" ht="24" customHeight="1">
      <c r="A280" s="36"/>
      <c r="B280" s="37"/>
      <c r="C280" s="184" t="s">
        <v>425</v>
      </c>
      <c r="D280" s="184" t="s">
        <v>146</v>
      </c>
      <c r="E280" s="185" t="s">
        <v>426</v>
      </c>
      <c r="F280" s="186" t="s">
        <v>427</v>
      </c>
      <c r="G280" s="187" t="s">
        <v>428</v>
      </c>
      <c r="H280" s="188">
        <v>1</v>
      </c>
      <c r="I280" s="189"/>
      <c r="J280" s="190">
        <f>ROUND(I280*H280,2)</f>
        <v>0</v>
      </c>
      <c r="K280" s="186" t="s">
        <v>150</v>
      </c>
      <c r="L280" s="41"/>
      <c r="M280" s="191" t="s">
        <v>19</v>
      </c>
      <c r="N280" s="192" t="s">
        <v>47</v>
      </c>
      <c r="O280" s="66"/>
      <c r="P280" s="193">
        <f>O280*H280</f>
        <v>0</v>
      </c>
      <c r="Q280" s="193">
        <v>0.01698</v>
      </c>
      <c r="R280" s="193">
        <f>Q280*H280</f>
        <v>0.01698</v>
      </c>
      <c r="S280" s="193">
        <v>0</v>
      </c>
      <c r="T280" s="194">
        <f>S280*H280</f>
        <v>0</v>
      </c>
      <c r="U280" s="36"/>
      <c r="V280" s="36"/>
      <c r="W280" s="36"/>
      <c r="X280" s="36"/>
      <c r="Y280" s="36"/>
      <c r="Z280" s="36"/>
      <c r="AA280" s="36"/>
      <c r="AB280" s="36"/>
      <c r="AC280" s="36"/>
      <c r="AD280" s="36"/>
      <c r="AE280" s="36"/>
      <c r="AR280" s="195" t="s">
        <v>151</v>
      </c>
      <c r="AT280" s="195" t="s">
        <v>146</v>
      </c>
      <c r="AU280" s="195" t="s">
        <v>83</v>
      </c>
      <c r="AY280" s="19" t="s">
        <v>144</v>
      </c>
      <c r="BE280" s="196">
        <f>IF(N280="základní",J280,0)</f>
        <v>0</v>
      </c>
      <c r="BF280" s="196">
        <f>IF(N280="snížená",J280,0)</f>
        <v>0</v>
      </c>
      <c r="BG280" s="196">
        <f>IF(N280="zákl. přenesená",J280,0)</f>
        <v>0</v>
      </c>
      <c r="BH280" s="196">
        <f>IF(N280="sníž. přenesená",J280,0)</f>
        <v>0</v>
      </c>
      <c r="BI280" s="196">
        <f>IF(N280="nulová",J280,0)</f>
        <v>0</v>
      </c>
      <c r="BJ280" s="19" t="s">
        <v>81</v>
      </c>
      <c r="BK280" s="196">
        <f>ROUND(I280*H280,2)</f>
        <v>0</v>
      </c>
      <c r="BL280" s="19" t="s">
        <v>151</v>
      </c>
      <c r="BM280" s="195" t="s">
        <v>429</v>
      </c>
    </row>
    <row r="281" spans="1:47" s="2" customFormat="1" ht="126.75">
      <c r="A281" s="36"/>
      <c r="B281" s="37"/>
      <c r="C281" s="38"/>
      <c r="D281" s="197" t="s">
        <v>153</v>
      </c>
      <c r="E281" s="38"/>
      <c r="F281" s="198" t="s">
        <v>430</v>
      </c>
      <c r="G281" s="38"/>
      <c r="H281" s="38"/>
      <c r="I281" s="105"/>
      <c r="J281" s="38"/>
      <c r="K281" s="38"/>
      <c r="L281" s="41"/>
      <c r="M281" s="199"/>
      <c r="N281" s="200"/>
      <c r="O281" s="66"/>
      <c r="P281" s="66"/>
      <c r="Q281" s="66"/>
      <c r="R281" s="66"/>
      <c r="S281" s="66"/>
      <c r="T281" s="67"/>
      <c r="U281" s="36"/>
      <c r="V281" s="36"/>
      <c r="W281" s="36"/>
      <c r="X281" s="36"/>
      <c r="Y281" s="36"/>
      <c r="Z281" s="36"/>
      <c r="AA281" s="36"/>
      <c r="AB281" s="36"/>
      <c r="AC281" s="36"/>
      <c r="AD281" s="36"/>
      <c r="AE281" s="36"/>
      <c r="AT281" s="19" t="s">
        <v>153</v>
      </c>
      <c r="AU281" s="19" t="s">
        <v>83</v>
      </c>
    </row>
    <row r="282" spans="1:65" s="2" customFormat="1" ht="16.5" customHeight="1">
      <c r="A282" s="36"/>
      <c r="B282" s="37"/>
      <c r="C282" s="233" t="s">
        <v>431</v>
      </c>
      <c r="D282" s="233" t="s">
        <v>244</v>
      </c>
      <c r="E282" s="234" t="s">
        <v>432</v>
      </c>
      <c r="F282" s="235" t="s">
        <v>433</v>
      </c>
      <c r="G282" s="236" t="s">
        <v>428</v>
      </c>
      <c r="H282" s="237">
        <v>1</v>
      </c>
      <c r="I282" s="238"/>
      <c r="J282" s="239">
        <f>ROUND(I282*H282,2)</f>
        <v>0</v>
      </c>
      <c r="K282" s="235" t="s">
        <v>150</v>
      </c>
      <c r="L282" s="240"/>
      <c r="M282" s="241" t="s">
        <v>19</v>
      </c>
      <c r="N282" s="242" t="s">
        <v>47</v>
      </c>
      <c r="O282" s="66"/>
      <c r="P282" s="193">
        <f>O282*H282</f>
        <v>0</v>
      </c>
      <c r="Q282" s="193">
        <v>0.01802</v>
      </c>
      <c r="R282" s="193">
        <f>Q282*H282</f>
        <v>0.01802</v>
      </c>
      <c r="S282" s="193">
        <v>0</v>
      </c>
      <c r="T282" s="194">
        <f>S282*H282</f>
        <v>0</v>
      </c>
      <c r="U282" s="36"/>
      <c r="V282" s="36"/>
      <c r="W282" s="36"/>
      <c r="X282" s="36"/>
      <c r="Y282" s="36"/>
      <c r="Z282" s="36"/>
      <c r="AA282" s="36"/>
      <c r="AB282" s="36"/>
      <c r="AC282" s="36"/>
      <c r="AD282" s="36"/>
      <c r="AE282" s="36"/>
      <c r="AR282" s="195" t="s">
        <v>190</v>
      </c>
      <c r="AT282" s="195" t="s">
        <v>244</v>
      </c>
      <c r="AU282" s="195" t="s">
        <v>83</v>
      </c>
      <c r="AY282" s="19" t="s">
        <v>144</v>
      </c>
      <c r="BE282" s="196">
        <f>IF(N282="základní",J282,0)</f>
        <v>0</v>
      </c>
      <c r="BF282" s="196">
        <f>IF(N282="snížená",J282,0)</f>
        <v>0</v>
      </c>
      <c r="BG282" s="196">
        <f>IF(N282="zákl. přenesená",J282,0)</f>
        <v>0</v>
      </c>
      <c r="BH282" s="196">
        <f>IF(N282="sníž. přenesená",J282,0)</f>
        <v>0</v>
      </c>
      <c r="BI282" s="196">
        <f>IF(N282="nulová",J282,0)</f>
        <v>0</v>
      </c>
      <c r="BJ282" s="19" t="s">
        <v>81</v>
      </c>
      <c r="BK282" s="196">
        <f>ROUND(I282*H282,2)</f>
        <v>0</v>
      </c>
      <c r="BL282" s="19" t="s">
        <v>151</v>
      </c>
      <c r="BM282" s="195" t="s">
        <v>434</v>
      </c>
    </row>
    <row r="283" spans="2:63" s="12" customFormat="1" ht="22.9" customHeight="1">
      <c r="B283" s="168"/>
      <c r="C283" s="169"/>
      <c r="D283" s="170" t="s">
        <v>75</v>
      </c>
      <c r="E283" s="182" t="s">
        <v>196</v>
      </c>
      <c r="F283" s="182" t="s">
        <v>435</v>
      </c>
      <c r="G283" s="169"/>
      <c r="H283" s="169"/>
      <c r="I283" s="172"/>
      <c r="J283" s="183">
        <f>BK283</f>
        <v>0</v>
      </c>
      <c r="K283" s="169"/>
      <c r="L283" s="174"/>
      <c r="M283" s="175"/>
      <c r="N283" s="176"/>
      <c r="O283" s="176"/>
      <c r="P283" s="177">
        <f>SUM(P284:P432)</f>
        <v>0</v>
      </c>
      <c r="Q283" s="176"/>
      <c r="R283" s="177">
        <f>SUM(R284:R432)</f>
        <v>0.19129611000000005</v>
      </c>
      <c r="S283" s="176"/>
      <c r="T283" s="178">
        <f>SUM(T284:T432)</f>
        <v>50.12864699999999</v>
      </c>
      <c r="AR283" s="179" t="s">
        <v>81</v>
      </c>
      <c r="AT283" s="180" t="s">
        <v>75</v>
      </c>
      <c r="AU283" s="180" t="s">
        <v>81</v>
      </c>
      <c r="AY283" s="179" t="s">
        <v>144</v>
      </c>
      <c r="BK283" s="181">
        <f>SUM(BK284:BK432)</f>
        <v>0</v>
      </c>
    </row>
    <row r="284" spans="1:65" s="2" customFormat="1" ht="24" customHeight="1">
      <c r="A284" s="36"/>
      <c r="B284" s="37"/>
      <c r="C284" s="184" t="s">
        <v>436</v>
      </c>
      <c r="D284" s="184" t="s">
        <v>146</v>
      </c>
      <c r="E284" s="185" t="s">
        <v>437</v>
      </c>
      <c r="F284" s="186" t="s">
        <v>438</v>
      </c>
      <c r="G284" s="187" t="s">
        <v>175</v>
      </c>
      <c r="H284" s="188">
        <v>907.5</v>
      </c>
      <c r="I284" s="189"/>
      <c r="J284" s="190">
        <f>ROUND(I284*H284,2)</f>
        <v>0</v>
      </c>
      <c r="K284" s="186" t="s">
        <v>150</v>
      </c>
      <c r="L284" s="41"/>
      <c r="M284" s="191" t="s">
        <v>19</v>
      </c>
      <c r="N284" s="192" t="s">
        <v>47</v>
      </c>
      <c r="O284" s="66"/>
      <c r="P284" s="193">
        <f>O284*H284</f>
        <v>0</v>
      </c>
      <c r="Q284" s="193">
        <v>0</v>
      </c>
      <c r="R284" s="193">
        <f>Q284*H284</f>
        <v>0</v>
      </c>
      <c r="S284" s="193">
        <v>0</v>
      </c>
      <c r="T284" s="194">
        <f>S284*H284</f>
        <v>0</v>
      </c>
      <c r="U284" s="36"/>
      <c r="V284" s="36"/>
      <c r="W284" s="36"/>
      <c r="X284" s="36"/>
      <c r="Y284" s="36"/>
      <c r="Z284" s="36"/>
      <c r="AA284" s="36"/>
      <c r="AB284" s="36"/>
      <c r="AC284" s="36"/>
      <c r="AD284" s="36"/>
      <c r="AE284" s="36"/>
      <c r="AR284" s="195" t="s">
        <v>151</v>
      </c>
      <c r="AT284" s="195" t="s">
        <v>146</v>
      </c>
      <c r="AU284" s="195" t="s">
        <v>83</v>
      </c>
      <c r="AY284" s="19" t="s">
        <v>144</v>
      </c>
      <c r="BE284" s="196">
        <f>IF(N284="základní",J284,0)</f>
        <v>0</v>
      </c>
      <c r="BF284" s="196">
        <f>IF(N284="snížená",J284,0)</f>
        <v>0</v>
      </c>
      <c r="BG284" s="196">
        <f>IF(N284="zákl. přenesená",J284,0)</f>
        <v>0</v>
      </c>
      <c r="BH284" s="196">
        <f>IF(N284="sníž. přenesená",J284,0)</f>
        <v>0</v>
      </c>
      <c r="BI284" s="196">
        <f>IF(N284="nulová",J284,0)</f>
        <v>0</v>
      </c>
      <c r="BJ284" s="19" t="s">
        <v>81</v>
      </c>
      <c r="BK284" s="196">
        <f>ROUND(I284*H284,2)</f>
        <v>0</v>
      </c>
      <c r="BL284" s="19" t="s">
        <v>151</v>
      </c>
      <c r="BM284" s="195" t="s">
        <v>439</v>
      </c>
    </row>
    <row r="285" spans="1:47" s="2" customFormat="1" ht="58.5">
      <c r="A285" s="36"/>
      <c r="B285" s="37"/>
      <c r="C285" s="38"/>
      <c r="D285" s="197" t="s">
        <v>153</v>
      </c>
      <c r="E285" s="38"/>
      <c r="F285" s="198" t="s">
        <v>440</v>
      </c>
      <c r="G285" s="38"/>
      <c r="H285" s="38"/>
      <c r="I285" s="105"/>
      <c r="J285" s="38"/>
      <c r="K285" s="38"/>
      <c r="L285" s="41"/>
      <c r="M285" s="199"/>
      <c r="N285" s="200"/>
      <c r="O285" s="66"/>
      <c r="P285" s="66"/>
      <c r="Q285" s="66"/>
      <c r="R285" s="66"/>
      <c r="S285" s="66"/>
      <c r="T285" s="67"/>
      <c r="U285" s="36"/>
      <c r="V285" s="36"/>
      <c r="W285" s="36"/>
      <c r="X285" s="36"/>
      <c r="Y285" s="36"/>
      <c r="Z285" s="36"/>
      <c r="AA285" s="36"/>
      <c r="AB285" s="36"/>
      <c r="AC285" s="36"/>
      <c r="AD285" s="36"/>
      <c r="AE285" s="36"/>
      <c r="AT285" s="19" t="s">
        <v>153</v>
      </c>
      <c r="AU285" s="19" t="s">
        <v>83</v>
      </c>
    </row>
    <row r="286" spans="1:65" s="2" customFormat="1" ht="24" customHeight="1">
      <c r="A286" s="36"/>
      <c r="B286" s="37"/>
      <c r="C286" s="184" t="s">
        <v>441</v>
      </c>
      <c r="D286" s="184" t="s">
        <v>146</v>
      </c>
      <c r="E286" s="185" t="s">
        <v>442</v>
      </c>
      <c r="F286" s="186" t="s">
        <v>443</v>
      </c>
      <c r="G286" s="187" t="s">
        <v>175</v>
      </c>
      <c r="H286" s="188">
        <v>27225</v>
      </c>
      <c r="I286" s="189"/>
      <c r="J286" s="190">
        <f>ROUND(I286*H286,2)</f>
        <v>0</v>
      </c>
      <c r="K286" s="186" t="s">
        <v>150</v>
      </c>
      <c r="L286" s="41"/>
      <c r="M286" s="191" t="s">
        <v>19</v>
      </c>
      <c r="N286" s="192" t="s">
        <v>47</v>
      </c>
      <c r="O286" s="66"/>
      <c r="P286" s="193">
        <f>O286*H286</f>
        <v>0</v>
      </c>
      <c r="Q286" s="193">
        <v>0</v>
      </c>
      <c r="R286" s="193">
        <f>Q286*H286</f>
        <v>0</v>
      </c>
      <c r="S286" s="193">
        <v>0</v>
      </c>
      <c r="T286" s="194">
        <f>S286*H286</f>
        <v>0</v>
      </c>
      <c r="U286" s="36"/>
      <c r="V286" s="36"/>
      <c r="W286" s="36"/>
      <c r="X286" s="36"/>
      <c r="Y286" s="36"/>
      <c r="Z286" s="36"/>
      <c r="AA286" s="36"/>
      <c r="AB286" s="36"/>
      <c r="AC286" s="36"/>
      <c r="AD286" s="36"/>
      <c r="AE286" s="36"/>
      <c r="AR286" s="195" t="s">
        <v>151</v>
      </c>
      <c r="AT286" s="195" t="s">
        <v>146</v>
      </c>
      <c r="AU286" s="195" t="s">
        <v>83</v>
      </c>
      <c r="AY286" s="19" t="s">
        <v>144</v>
      </c>
      <c r="BE286" s="196">
        <f>IF(N286="základní",J286,0)</f>
        <v>0</v>
      </c>
      <c r="BF286" s="196">
        <f>IF(N286="snížená",J286,0)</f>
        <v>0</v>
      </c>
      <c r="BG286" s="196">
        <f>IF(N286="zákl. přenesená",J286,0)</f>
        <v>0</v>
      </c>
      <c r="BH286" s="196">
        <f>IF(N286="sníž. přenesená",J286,0)</f>
        <v>0</v>
      </c>
      <c r="BI286" s="196">
        <f>IF(N286="nulová",J286,0)</f>
        <v>0</v>
      </c>
      <c r="BJ286" s="19" t="s">
        <v>81</v>
      </c>
      <c r="BK286" s="196">
        <f>ROUND(I286*H286,2)</f>
        <v>0</v>
      </c>
      <c r="BL286" s="19" t="s">
        <v>151</v>
      </c>
      <c r="BM286" s="195" t="s">
        <v>444</v>
      </c>
    </row>
    <row r="287" spans="1:47" s="2" customFormat="1" ht="58.5">
      <c r="A287" s="36"/>
      <c r="B287" s="37"/>
      <c r="C287" s="38"/>
      <c r="D287" s="197" t="s">
        <v>153</v>
      </c>
      <c r="E287" s="38"/>
      <c r="F287" s="198" t="s">
        <v>440</v>
      </c>
      <c r="G287" s="38"/>
      <c r="H287" s="38"/>
      <c r="I287" s="105"/>
      <c r="J287" s="38"/>
      <c r="K287" s="38"/>
      <c r="L287" s="41"/>
      <c r="M287" s="199"/>
      <c r="N287" s="200"/>
      <c r="O287" s="66"/>
      <c r="P287" s="66"/>
      <c r="Q287" s="66"/>
      <c r="R287" s="66"/>
      <c r="S287" s="66"/>
      <c r="T287" s="67"/>
      <c r="U287" s="36"/>
      <c r="V287" s="36"/>
      <c r="W287" s="36"/>
      <c r="X287" s="36"/>
      <c r="Y287" s="36"/>
      <c r="Z287" s="36"/>
      <c r="AA287" s="36"/>
      <c r="AB287" s="36"/>
      <c r="AC287" s="36"/>
      <c r="AD287" s="36"/>
      <c r="AE287" s="36"/>
      <c r="AT287" s="19" t="s">
        <v>153</v>
      </c>
      <c r="AU287" s="19" t="s">
        <v>83</v>
      </c>
    </row>
    <row r="288" spans="1:47" s="2" customFormat="1" ht="19.5">
      <c r="A288" s="36"/>
      <c r="B288" s="37"/>
      <c r="C288" s="38"/>
      <c r="D288" s="197" t="s">
        <v>445</v>
      </c>
      <c r="E288" s="38"/>
      <c r="F288" s="198" t="s">
        <v>446</v>
      </c>
      <c r="G288" s="38"/>
      <c r="H288" s="38"/>
      <c r="I288" s="105"/>
      <c r="J288" s="38"/>
      <c r="K288" s="38"/>
      <c r="L288" s="41"/>
      <c r="M288" s="199"/>
      <c r="N288" s="200"/>
      <c r="O288" s="66"/>
      <c r="P288" s="66"/>
      <c r="Q288" s="66"/>
      <c r="R288" s="66"/>
      <c r="S288" s="66"/>
      <c r="T288" s="67"/>
      <c r="U288" s="36"/>
      <c r="V288" s="36"/>
      <c r="W288" s="36"/>
      <c r="X288" s="36"/>
      <c r="Y288" s="36"/>
      <c r="Z288" s="36"/>
      <c r="AA288" s="36"/>
      <c r="AB288" s="36"/>
      <c r="AC288" s="36"/>
      <c r="AD288" s="36"/>
      <c r="AE288" s="36"/>
      <c r="AT288" s="19" t="s">
        <v>445</v>
      </c>
      <c r="AU288" s="19" t="s">
        <v>83</v>
      </c>
    </row>
    <row r="289" spans="2:51" s="13" customFormat="1" ht="12">
      <c r="B289" s="201"/>
      <c r="C289" s="202"/>
      <c r="D289" s="197" t="s">
        <v>159</v>
      </c>
      <c r="E289" s="203" t="s">
        <v>19</v>
      </c>
      <c r="F289" s="204" t="s">
        <v>447</v>
      </c>
      <c r="G289" s="202"/>
      <c r="H289" s="205">
        <v>27225</v>
      </c>
      <c r="I289" s="206"/>
      <c r="J289" s="202"/>
      <c r="K289" s="202"/>
      <c r="L289" s="207"/>
      <c r="M289" s="208"/>
      <c r="N289" s="209"/>
      <c r="O289" s="209"/>
      <c r="P289" s="209"/>
      <c r="Q289" s="209"/>
      <c r="R289" s="209"/>
      <c r="S289" s="209"/>
      <c r="T289" s="210"/>
      <c r="AT289" s="211" t="s">
        <v>159</v>
      </c>
      <c r="AU289" s="211" t="s">
        <v>83</v>
      </c>
      <c r="AV289" s="13" t="s">
        <v>83</v>
      </c>
      <c r="AW289" s="13" t="s">
        <v>37</v>
      </c>
      <c r="AX289" s="13" t="s">
        <v>81</v>
      </c>
      <c r="AY289" s="211" t="s">
        <v>144</v>
      </c>
    </row>
    <row r="290" spans="1:65" s="2" customFormat="1" ht="24" customHeight="1">
      <c r="A290" s="36"/>
      <c r="B290" s="37"/>
      <c r="C290" s="184" t="s">
        <v>448</v>
      </c>
      <c r="D290" s="184" t="s">
        <v>146</v>
      </c>
      <c r="E290" s="185" t="s">
        <v>449</v>
      </c>
      <c r="F290" s="186" t="s">
        <v>450</v>
      </c>
      <c r="G290" s="187" t="s">
        <v>175</v>
      </c>
      <c r="H290" s="188">
        <v>907.5</v>
      </c>
      <c r="I290" s="189"/>
      <c r="J290" s="190">
        <f>ROUND(I290*H290,2)</f>
        <v>0</v>
      </c>
      <c r="K290" s="186" t="s">
        <v>150</v>
      </c>
      <c r="L290" s="41"/>
      <c r="M290" s="191" t="s">
        <v>19</v>
      </c>
      <c r="N290" s="192" t="s">
        <v>47</v>
      </c>
      <c r="O290" s="66"/>
      <c r="P290" s="193">
        <f>O290*H290</f>
        <v>0</v>
      </c>
      <c r="Q290" s="193">
        <v>0</v>
      </c>
      <c r="R290" s="193">
        <f>Q290*H290</f>
        <v>0</v>
      </c>
      <c r="S290" s="193">
        <v>0</v>
      </c>
      <c r="T290" s="194">
        <f>S290*H290</f>
        <v>0</v>
      </c>
      <c r="U290" s="36"/>
      <c r="V290" s="36"/>
      <c r="W290" s="36"/>
      <c r="X290" s="36"/>
      <c r="Y290" s="36"/>
      <c r="Z290" s="36"/>
      <c r="AA290" s="36"/>
      <c r="AB290" s="36"/>
      <c r="AC290" s="36"/>
      <c r="AD290" s="36"/>
      <c r="AE290" s="36"/>
      <c r="AR290" s="195" t="s">
        <v>151</v>
      </c>
      <c r="AT290" s="195" t="s">
        <v>146</v>
      </c>
      <c r="AU290" s="195" t="s">
        <v>83</v>
      </c>
      <c r="AY290" s="19" t="s">
        <v>144</v>
      </c>
      <c r="BE290" s="196">
        <f>IF(N290="základní",J290,0)</f>
        <v>0</v>
      </c>
      <c r="BF290" s="196">
        <f>IF(N290="snížená",J290,0)</f>
        <v>0</v>
      </c>
      <c r="BG290" s="196">
        <f>IF(N290="zákl. přenesená",J290,0)</f>
        <v>0</v>
      </c>
      <c r="BH290" s="196">
        <f>IF(N290="sníž. přenesená",J290,0)</f>
        <v>0</v>
      </c>
      <c r="BI290" s="196">
        <f>IF(N290="nulová",J290,0)</f>
        <v>0</v>
      </c>
      <c r="BJ290" s="19" t="s">
        <v>81</v>
      </c>
      <c r="BK290" s="196">
        <f>ROUND(I290*H290,2)</f>
        <v>0</v>
      </c>
      <c r="BL290" s="19" t="s">
        <v>151</v>
      </c>
      <c r="BM290" s="195" t="s">
        <v>451</v>
      </c>
    </row>
    <row r="291" spans="1:47" s="2" customFormat="1" ht="29.25">
      <c r="A291" s="36"/>
      <c r="B291" s="37"/>
      <c r="C291" s="38"/>
      <c r="D291" s="197" t="s">
        <v>153</v>
      </c>
      <c r="E291" s="38"/>
      <c r="F291" s="198" t="s">
        <v>452</v>
      </c>
      <c r="G291" s="38"/>
      <c r="H291" s="38"/>
      <c r="I291" s="105"/>
      <c r="J291" s="38"/>
      <c r="K291" s="38"/>
      <c r="L291" s="41"/>
      <c r="M291" s="199"/>
      <c r="N291" s="200"/>
      <c r="O291" s="66"/>
      <c r="P291" s="66"/>
      <c r="Q291" s="66"/>
      <c r="R291" s="66"/>
      <c r="S291" s="66"/>
      <c r="T291" s="67"/>
      <c r="U291" s="36"/>
      <c r="V291" s="36"/>
      <c r="W291" s="36"/>
      <c r="X291" s="36"/>
      <c r="Y291" s="36"/>
      <c r="Z291" s="36"/>
      <c r="AA291" s="36"/>
      <c r="AB291" s="36"/>
      <c r="AC291" s="36"/>
      <c r="AD291" s="36"/>
      <c r="AE291" s="36"/>
      <c r="AT291" s="19" t="s">
        <v>153</v>
      </c>
      <c r="AU291" s="19" t="s">
        <v>83</v>
      </c>
    </row>
    <row r="292" spans="1:65" s="2" customFormat="1" ht="16.5" customHeight="1">
      <c r="A292" s="36"/>
      <c r="B292" s="37"/>
      <c r="C292" s="184" t="s">
        <v>453</v>
      </c>
      <c r="D292" s="184" t="s">
        <v>146</v>
      </c>
      <c r="E292" s="185" t="s">
        <v>454</v>
      </c>
      <c r="F292" s="186" t="s">
        <v>455</v>
      </c>
      <c r="G292" s="187" t="s">
        <v>175</v>
      </c>
      <c r="H292" s="188">
        <v>907.5</v>
      </c>
      <c r="I292" s="189"/>
      <c r="J292" s="190">
        <f>ROUND(I292*H292,2)</f>
        <v>0</v>
      </c>
      <c r="K292" s="186" t="s">
        <v>150</v>
      </c>
      <c r="L292" s="41"/>
      <c r="M292" s="191" t="s">
        <v>19</v>
      </c>
      <c r="N292" s="192" t="s">
        <v>47</v>
      </c>
      <c r="O292" s="66"/>
      <c r="P292" s="193">
        <f>O292*H292</f>
        <v>0</v>
      </c>
      <c r="Q292" s="193">
        <v>0</v>
      </c>
      <c r="R292" s="193">
        <f>Q292*H292</f>
        <v>0</v>
      </c>
      <c r="S292" s="193">
        <v>0</v>
      </c>
      <c r="T292" s="194">
        <f>S292*H292</f>
        <v>0</v>
      </c>
      <c r="U292" s="36"/>
      <c r="V292" s="36"/>
      <c r="W292" s="36"/>
      <c r="X292" s="36"/>
      <c r="Y292" s="36"/>
      <c r="Z292" s="36"/>
      <c r="AA292" s="36"/>
      <c r="AB292" s="36"/>
      <c r="AC292" s="36"/>
      <c r="AD292" s="36"/>
      <c r="AE292" s="36"/>
      <c r="AR292" s="195" t="s">
        <v>151</v>
      </c>
      <c r="AT292" s="195" t="s">
        <v>146</v>
      </c>
      <c r="AU292" s="195" t="s">
        <v>83</v>
      </c>
      <c r="AY292" s="19" t="s">
        <v>144</v>
      </c>
      <c r="BE292" s="196">
        <f>IF(N292="základní",J292,0)</f>
        <v>0</v>
      </c>
      <c r="BF292" s="196">
        <f>IF(N292="snížená",J292,0)</f>
        <v>0</v>
      </c>
      <c r="BG292" s="196">
        <f>IF(N292="zákl. přenesená",J292,0)</f>
        <v>0</v>
      </c>
      <c r="BH292" s="196">
        <f>IF(N292="sníž. přenesená",J292,0)</f>
        <v>0</v>
      </c>
      <c r="BI292" s="196">
        <f>IF(N292="nulová",J292,0)</f>
        <v>0</v>
      </c>
      <c r="BJ292" s="19" t="s">
        <v>81</v>
      </c>
      <c r="BK292" s="196">
        <f>ROUND(I292*H292,2)</f>
        <v>0</v>
      </c>
      <c r="BL292" s="19" t="s">
        <v>151</v>
      </c>
      <c r="BM292" s="195" t="s">
        <v>456</v>
      </c>
    </row>
    <row r="293" spans="1:47" s="2" customFormat="1" ht="29.25">
      <c r="A293" s="36"/>
      <c r="B293" s="37"/>
      <c r="C293" s="38"/>
      <c r="D293" s="197" t="s">
        <v>153</v>
      </c>
      <c r="E293" s="38"/>
      <c r="F293" s="198" t="s">
        <v>457</v>
      </c>
      <c r="G293" s="38"/>
      <c r="H293" s="38"/>
      <c r="I293" s="105"/>
      <c r="J293" s="38"/>
      <c r="K293" s="38"/>
      <c r="L293" s="41"/>
      <c r="M293" s="199"/>
      <c r="N293" s="200"/>
      <c r="O293" s="66"/>
      <c r="P293" s="66"/>
      <c r="Q293" s="66"/>
      <c r="R293" s="66"/>
      <c r="S293" s="66"/>
      <c r="T293" s="67"/>
      <c r="U293" s="36"/>
      <c r="V293" s="36"/>
      <c r="W293" s="36"/>
      <c r="X293" s="36"/>
      <c r="Y293" s="36"/>
      <c r="Z293" s="36"/>
      <c r="AA293" s="36"/>
      <c r="AB293" s="36"/>
      <c r="AC293" s="36"/>
      <c r="AD293" s="36"/>
      <c r="AE293" s="36"/>
      <c r="AT293" s="19" t="s">
        <v>153</v>
      </c>
      <c r="AU293" s="19" t="s">
        <v>83</v>
      </c>
    </row>
    <row r="294" spans="1:65" s="2" customFormat="1" ht="16.5" customHeight="1">
      <c r="A294" s="36"/>
      <c r="B294" s="37"/>
      <c r="C294" s="184" t="s">
        <v>458</v>
      </c>
      <c r="D294" s="184" t="s">
        <v>146</v>
      </c>
      <c r="E294" s="185" t="s">
        <v>459</v>
      </c>
      <c r="F294" s="186" t="s">
        <v>460</v>
      </c>
      <c r="G294" s="187" t="s">
        <v>175</v>
      </c>
      <c r="H294" s="188">
        <v>27225</v>
      </c>
      <c r="I294" s="189"/>
      <c r="J294" s="190">
        <f>ROUND(I294*H294,2)</f>
        <v>0</v>
      </c>
      <c r="K294" s="186" t="s">
        <v>150</v>
      </c>
      <c r="L294" s="41"/>
      <c r="M294" s="191" t="s">
        <v>19</v>
      </c>
      <c r="N294" s="192" t="s">
        <v>47</v>
      </c>
      <c r="O294" s="66"/>
      <c r="P294" s="193">
        <f>O294*H294</f>
        <v>0</v>
      </c>
      <c r="Q294" s="193">
        <v>0</v>
      </c>
      <c r="R294" s="193">
        <f>Q294*H294</f>
        <v>0</v>
      </c>
      <c r="S294" s="193">
        <v>0</v>
      </c>
      <c r="T294" s="194">
        <f>S294*H294</f>
        <v>0</v>
      </c>
      <c r="U294" s="36"/>
      <c r="V294" s="36"/>
      <c r="W294" s="36"/>
      <c r="X294" s="36"/>
      <c r="Y294" s="36"/>
      <c r="Z294" s="36"/>
      <c r="AA294" s="36"/>
      <c r="AB294" s="36"/>
      <c r="AC294" s="36"/>
      <c r="AD294" s="36"/>
      <c r="AE294" s="36"/>
      <c r="AR294" s="195" t="s">
        <v>151</v>
      </c>
      <c r="AT294" s="195" t="s">
        <v>146</v>
      </c>
      <c r="AU294" s="195" t="s">
        <v>83</v>
      </c>
      <c r="AY294" s="19" t="s">
        <v>144</v>
      </c>
      <c r="BE294" s="196">
        <f>IF(N294="základní",J294,0)</f>
        <v>0</v>
      </c>
      <c r="BF294" s="196">
        <f>IF(N294="snížená",J294,0)</f>
        <v>0</v>
      </c>
      <c r="BG294" s="196">
        <f>IF(N294="zákl. přenesená",J294,0)</f>
        <v>0</v>
      </c>
      <c r="BH294" s="196">
        <f>IF(N294="sníž. přenesená",J294,0)</f>
        <v>0</v>
      </c>
      <c r="BI294" s="196">
        <f>IF(N294="nulová",J294,0)</f>
        <v>0</v>
      </c>
      <c r="BJ294" s="19" t="s">
        <v>81</v>
      </c>
      <c r="BK294" s="196">
        <f>ROUND(I294*H294,2)</f>
        <v>0</v>
      </c>
      <c r="BL294" s="19" t="s">
        <v>151</v>
      </c>
      <c r="BM294" s="195" t="s">
        <v>461</v>
      </c>
    </row>
    <row r="295" spans="1:47" s="2" customFormat="1" ht="29.25">
      <c r="A295" s="36"/>
      <c r="B295" s="37"/>
      <c r="C295" s="38"/>
      <c r="D295" s="197" t="s">
        <v>153</v>
      </c>
      <c r="E295" s="38"/>
      <c r="F295" s="198" t="s">
        <v>457</v>
      </c>
      <c r="G295" s="38"/>
      <c r="H295" s="38"/>
      <c r="I295" s="105"/>
      <c r="J295" s="38"/>
      <c r="K295" s="38"/>
      <c r="L295" s="41"/>
      <c r="M295" s="199"/>
      <c r="N295" s="200"/>
      <c r="O295" s="66"/>
      <c r="P295" s="66"/>
      <c r="Q295" s="66"/>
      <c r="R295" s="66"/>
      <c r="S295" s="66"/>
      <c r="T295" s="67"/>
      <c r="U295" s="36"/>
      <c r="V295" s="36"/>
      <c r="W295" s="36"/>
      <c r="X295" s="36"/>
      <c r="Y295" s="36"/>
      <c r="Z295" s="36"/>
      <c r="AA295" s="36"/>
      <c r="AB295" s="36"/>
      <c r="AC295" s="36"/>
      <c r="AD295" s="36"/>
      <c r="AE295" s="36"/>
      <c r="AT295" s="19" t="s">
        <v>153</v>
      </c>
      <c r="AU295" s="19" t="s">
        <v>83</v>
      </c>
    </row>
    <row r="296" spans="1:47" s="2" customFormat="1" ht="19.5">
      <c r="A296" s="36"/>
      <c r="B296" s="37"/>
      <c r="C296" s="38"/>
      <c r="D296" s="197" t="s">
        <v>445</v>
      </c>
      <c r="E296" s="38"/>
      <c r="F296" s="198" t="s">
        <v>446</v>
      </c>
      <c r="G296" s="38"/>
      <c r="H296" s="38"/>
      <c r="I296" s="105"/>
      <c r="J296" s="38"/>
      <c r="K296" s="38"/>
      <c r="L296" s="41"/>
      <c r="M296" s="199"/>
      <c r="N296" s="200"/>
      <c r="O296" s="66"/>
      <c r="P296" s="66"/>
      <c r="Q296" s="66"/>
      <c r="R296" s="66"/>
      <c r="S296" s="66"/>
      <c r="T296" s="67"/>
      <c r="U296" s="36"/>
      <c r="V296" s="36"/>
      <c r="W296" s="36"/>
      <c r="X296" s="36"/>
      <c r="Y296" s="36"/>
      <c r="Z296" s="36"/>
      <c r="AA296" s="36"/>
      <c r="AB296" s="36"/>
      <c r="AC296" s="36"/>
      <c r="AD296" s="36"/>
      <c r="AE296" s="36"/>
      <c r="AT296" s="19" t="s">
        <v>445</v>
      </c>
      <c r="AU296" s="19" t="s">
        <v>83</v>
      </c>
    </row>
    <row r="297" spans="2:51" s="13" customFormat="1" ht="12">
      <c r="B297" s="201"/>
      <c r="C297" s="202"/>
      <c r="D297" s="197" t="s">
        <v>159</v>
      </c>
      <c r="E297" s="203" t="s">
        <v>19</v>
      </c>
      <c r="F297" s="204" t="s">
        <v>447</v>
      </c>
      <c r="G297" s="202"/>
      <c r="H297" s="205">
        <v>27225</v>
      </c>
      <c r="I297" s="206"/>
      <c r="J297" s="202"/>
      <c r="K297" s="202"/>
      <c r="L297" s="207"/>
      <c r="M297" s="208"/>
      <c r="N297" s="209"/>
      <c r="O297" s="209"/>
      <c r="P297" s="209"/>
      <c r="Q297" s="209"/>
      <c r="R297" s="209"/>
      <c r="S297" s="209"/>
      <c r="T297" s="210"/>
      <c r="AT297" s="211" t="s">
        <v>159</v>
      </c>
      <c r="AU297" s="211" t="s">
        <v>83</v>
      </c>
      <c r="AV297" s="13" t="s">
        <v>83</v>
      </c>
      <c r="AW297" s="13" t="s">
        <v>37</v>
      </c>
      <c r="AX297" s="13" t="s">
        <v>81</v>
      </c>
      <c r="AY297" s="211" t="s">
        <v>144</v>
      </c>
    </row>
    <row r="298" spans="1:65" s="2" customFormat="1" ht="16.5" customHeight="1">
      <c r="A298" s="36"/>
      <c r="B298" s="37"/>
      <c r="C298" s="184" t="s">
        <v>462</v>
      </c>
      <c r="D298" s="184" t="s">
        <v>146</v>
      </c>
      <c r="E298" s="185" t="s">
        <v>463</v>
      </c>
      <c r="F298" s="186" t="s">
        <v>464</v>
      </c>
      <c r="G298" s="187" t="s">
        <v>175</v>
      </c>
      <c r="H298" s="188">
        <v>907.5</v>
      </c>
      <c r="I298" s="189"/>
      <c r="J298" s="190">
        <f>ROUND(I298*H298,2)</f>
        <v>0</v>
      </c>
      <c r="K298" s="186" t="s">
        <v>150</v>
      </c>
      <c r="L298" s="41"/>
      <c r="M298" s="191" t="s">
        <v>19</v>
      </c>
      <c r="N298" s="192" t="s">
        <v>47</v>
      </c>
      <c r="O298" s="66"/>
      <c r="P298" s="193">
        <f>O298*H298</f>
        <v>0</v>
      </c>
      <c r="Q298" s="193">
        <v>0</v>
      </c>
      <c r="R298" s="193">
        <f>Q298*H298</f>
        <v>0</v>
      </c>
      <c r="S298" s="193">
        <v>0</v>
      </c>
      <c r="T298" s="194">
        <f>S298*H298</f>
        <v>0</v>
      </c>
      <c r="U298" s="36"/>
      <c r="V298" s="36"/>
      <c r="W298" s="36"/>
      <c r="X298" s="36"/>
      <c r="Y298" s="36"/>
      <c r="Z298" s="36"/>
      <c r="AA298" s="36"/>
      <c r="AB298" s="36"/>
      <c r="AC298" s="36"/>
      <c r="AD298" s="36"/>
      <c r="AE298" s="36"/>
      <c r="AR298" s="195" t="s">
        <v>151</v>
      </c>
      <c r="AT298" s="195" t="s">
        <v>146</v>
      </c>
      <c r="AU298" s="195" t="s">
        <v>83</v>
      </c>
      <c r="AY298" s="19" t="s">
        <v>144</v>
      </c>
      <c r="BE298" s="196">
        <f>IF(N298="základní",J298,0)</f>
        <v>0</v>
      </c>
      <c r="BF298" s="196">
        <f>IF(N298="snížená",J298,0)</f>
        <v>0</v>
      </c>
      <c r="BG298" s="196">
        <f>IF(N298="zákl. přenesená",J298,0)</f>
        <v>0</v>
      </c>
      <c r="BH298" s="196">
        <f>IF(N298="sníž. přenesená",J298,0)</f>
        <v>0</v>
      </c>
      <c r="BI298" s="196">
        <f>IF(N298="nulová",J298,0)</f>
        <v>0</v>
      </c>
      <c r="BJ298" s="19" t="s">
        <v>81</v>
      </c>
      <c r="BK298" s="196">
        <f>ROUND(I298*H298,2)</f>
        <v>0</v>
      </c>
      <c r="BL298" s="19" t="s">
        <v>151</v>
      </c>
      <c r="BM298" s="195" t="s">
        <v>465</v>
      </c>
    </row>
    <row r="299" spans="1:65" s="2" customFormat="1" ht="24" customHeight="1">
      <c r="A299" s="36"/>
      <c r="B299" s="37"/>
      <c r="C299" s="184" t="s">
        <v>466</v>
      </c>
      <c r="D299" s="184" t="s">
        <v>146</v>
      </c>
      <c r="E299" s="185" t="s">
        <v>467</v>
      </c>
      <c r="F299" s="186" t="s">
        <v>468</v>
      </c>
      <c r="G299" s="187" t="s">
        <v>175</v>
      </c>
      <c r="H299" s="188">
        <v>520.267</v>
      </c>
      <c r="I299" s="189"/>
      <c r="J299" s="190">
        <f>ROUND(I299*H299,2)</f>
        <v>0</v>
      </c>
      <c r="K299" s="186" t="s">
        <v>150</v>
      </c>
      <c r="L299" s="41"/>
      <c r="M299" s="191" t="s">
        <v>19</v>
      </c>
      <c r="N299" s="192" t="s">
        <v>47</v>
      </c>
      <c r="O299" s="66"/>
      <c r="P299" s="193">
        <f>O299*H299</f>
        <v>0</v>
      </c>
      <c r="Q299" s="193">
        <v>0.00013</v>
      </c>
      <c r="R299" s="193">
        <f>Q299*H299</f>
        <v>0.06763471</v>
      </c>
      <c r="S299" s="193">
        <v>0</v>
      </c>
      <c r="T299" s="194">
        <f>S299*H299</f>
        <v>0</v>
      </c>
      <c r="U299" s="36"/>
      <c r="V299" s="36"/>
      <c r="W299" s="36"/>
      <c r="X299" s="36"/>
      <c r="Y299" s="36"/>
      <c r="Z299" s="36"/>
      <c r="AA299" s="36"/>
      <c r="AB299" s="36"/>
      <c r="AC299" s="36"/>
      <c r="AD299" s="36"/>
      <c r="AE299" s="36"/>
      <c r="AR299" s="195" t="s">
        <v>151</v>
      </c>
      <c r="AT299" s="195" t="s">
        <v>146</v>
      </c>
      <c r="AU299" s="195" t="s">
        <v>83</v>
      </c>
      <c r="AY299" s="19" t="s">
        <v>144</v>
      </c>
      <c r="BE299" s="196">
        <f>IF(N299="základní",J299,0)</f>
        <v>0</v>
      </c>
      <c r="BF299" s="196">
        <f>IF(N299="snížená",J299,0)</f>
        <v>0</v>
      </c>
      <c r="BG299" s="196">
        <f>IF(N299="zákl. přenesená",J299,0)</f>
        <v>0</v>
      </c>
      <c r="BH299" s="196">
        <f>IF(N299="sníž. přenesená",J299,0)</f>
        <v>0</v>
      </c>
      <c r="BI299" s="196">
        <f>IF(N299="nulová",J299,0)</f>
        <v>0</v>
      </c>
      <c r="BJ299" s="19" t="s">
        <v>81</v>
      </c>
      <c r="BK299" s="196">
        <f>ROUND(I299*H299,2)</f>
        <v>0</v>
      </c>
      <c r="BL299" s="19" t="s">
        <v>151</v>
      </c>
      <c r="BM299" s="195" t="s">
        <v>469</v>
      </c>
    </row>
    <row r="300" spans="1:47" s="2" customFormat="1" ht="48.75">
      <c r="A300" s="36"/>
      <c r="B300" s="37"/>
      <c r="C300" s="38"/>
      <c r="D300" s="197" t="s">
        <v>153</v>
      </c>
      <c r="E300" s="38"/>
      <c r="F300" s="198" t="s">
        <v>470</v>
      </c>
      <c r="G300" s="38"/>
      <c r="H300" s="38"/>
      <c r="I300" s="105"/>
      <c r="J300" s="38"/>
      <c r="K300" s="38"/>
      <c r="L300" s="41"/>
      <c r="M300" s="199"/>
      <c r="N300" s="200"/>
      <c r="O300" s="66"/>
      <c r="P300" s="66"/>
      <c r="Q300" s="66"/>
      <c r="R300" s="66"/>
      <c r="S300" s="66"/>
      <c r="T300" s="67"/>
      <c r="U300" s="36"/>
      <c r="V300" s="36"/>
      <c r="W300" s="36"/>
      <c r="X300" s="36"/>
      <c r="Y300" s="36"/>
      <c r="Z300" s="36"/>
      <c r="AA300" s="36"/>
      <c r="AB300" s="36"/>
      <c r="AC300" s="36"/>
      <c r="AD300" s="36"/>
      <c r="AE300" s="36"/>
      <c r="AT300" s="19" t="s">
        <v>153</v>
      </c>
      <c r="AU300" s="19" t="s">
        <v>83</v>
      </c>
    </row>
    <row r="301" spans="2:51" s="13" customFormat="1" ht="12">
      <c r="B301" s="201"/>
      <c r="C301" s="202"/>
      <c r="D301" s="197" t="s">
        <v>159</v>
      </c>
      <c r="E301" s="203" t="s">
        <v>19</v>
      </c>
      <c r="F301" s="204" t="s">
        <v>471</v>
      </c>
      <c r="G301" s="202"/>
      <c r="H301" s="205">
        <v>520.267</v>
      </c>
      <c r="I301" s="206"/>
      <c r="J301" s="202"/>
      <c r="K301" s="202"/>
      <c r="L301" s="207"/>
      <c r="M301" s="208"/>
      <c r="N301" s="209"/>
      <c r="O301" s="209"/>
      <c r="P301" s="209"/>
      <c r="Q301" s="209"/>
      <c r="R301" s="209"/>
      <c r="S301" s="209"/>
      <c r="T301" s="210"/>
      <c r="AT301" s="211" t="s">
        <v>159</v>
      </c>
      <c r="AU301" s="211" t="s">
        <v>83</v>
      </c>
      <c r="AV301" s="13" t="s">
        <v>83</v>
      </c>
      <c r="AW301" s="13" t="s">
        <v>37</v>
      </c>
      <c r="AX301" s="13" t="s">
        <v>81</v>
      </c>
      <c r="AY301" s="211" t="s">
        <v>144</v>
      </c>
    </row>
    <row r="302" spans="1:65" s="2" customFormat="1" ht="24" customHeight="1">
      <c r="A302" s="36"/>
      <c r="B302" s="37"/>
      <c r="C302" s="184" t="s">
        <v>472</v>
      </c>
      <c r="D302" s="184" t="s">
        <v>146</v>
      </c>
      <c r="E302" s="185" t="s">
        <v>473</v>
      </c>
      <c r="F302" s="186" t="s">
        <v>474</v>
      </c>
      <c r="G302" s="187" t="s">
        <v>175</v>
      </c>
      <c r="H302" s="188">
        <v>1560.8</v>
      </c>
      <c r="I302" s="189"/>
      <c r="J302" s="190">
        <f>ROUND(I302*H302,2)</f>
        <v>0</v>
      </c>
      <c r="K302" s="186" t="s">
        <v>150</v>
      </c>
      <c r="L302" s="41"/>
      <c r="M302" s="191" t="s">
        <v>19</v>
      </c>
      <c r="N302" s="192" t="s">
        <v>47</v>
      </c>
      <c r="O302" s="66"/>
      <c r="P302" s="193">
        <f>O302*H302</f>
        <v>0</v>
      </c>
      <c r="Q302" s="193">
        <v>4E-05</v>
      </c>
      <c r="R302" s="193">
        <f>Q302*H302</f>
        <v>0.062432</v>
      </c>
      <c r="S302" s="193">
        <v>0</v>
      </c>
      <c r="T302" s="194">
        <f>S302*H302</f>
        <v>0</v>
      </c>
      <c r="U302" s="36"/>
      <c r="V302" s="36"/>
      <c r="W302" s="36"/>
      <c r="X302" s="36"/>
      <c r="Y302" s="36"/>
      <c r="Z302" s="36"/>
      <c r="AA302" s="36"/>
      <c r="AB302" s="36"/>
      <c r="AC302" s="36"/>
      <c r="AD302" s="36"/>
      <c r="AE302" s="36"/>
      <c r="AR302" s="195" t="s">
        <v>151</v>
      </c>
      <c r="AT302" s="195" t="s">
        <v>146</v>
      </c>
      <c r="AU302" s="195" t="s">
        <v>83</v>
      </c>
      <c r="AY302" s="19" t="s">
        <v>144</v>
      </c>
      <c r="BE302" s="196">
        <f>IF(N302="základní",J302,0)</f>
        <v>0</v>
      </c>
      <c r="BF302" s="196">
        <f>IF(N302="snížená",J302,0)</f>
        <v>0</v>
      </c>
      <c r="BG302" s="196">
        <f>IF(N302="zákl. přenesená",J302,0)</f>
        <v>0</v>
      </c>
      <c r="BH302" s="196">
        <f>IF(N302="sníž. přenesená",J302,0)</f>
        <v>0</v>
      </c>
      <c r="BI302" s="196">
        <f>IF(N302="nulová",J302,0)</f>
        <v>0</v>
      </c>
      <c r="BJ302" s="19" t="s">
        <v>81</v>
      </c>
      <c r="BK302" s="196">
        <f>ROUND(I302*H302,2)</f>
        <v>0</v>
      </c>
      <c r="BL302" s="19" t="s">
        <v>151</v>
      </c>
      <c r="BM302" s="195" t="s">
        <v>475</v>
      </c>
    </row>
    <row r="303" spans="1:47" s="2" customFormat="1" ht="165.75">
      <c r="A303" s="36"/>
      <c r="B303" s="37"/>
      <c r="C303" s="38"/>
      <c r="D303" s="197" t="s">
        <v>153</v>
      </c>
      <c r="E303" s="38"/>
      <c r="F303" s="198" t="s">
        <v>476</v>
      </c>
      <c r="G303" s="38"/>
      <c r="H303" s="38"/>
      <c r="I303" s="105"/>
      <c r="J303" s="38"/>
      <c r="K303" s="38"/>
      <c r="L303" s="41"/>
      <c r="M303" s="199"/>
      <c r="N303" s="200"/>
      <c r="O303" s="66"/>
      <c r="P303" s="66"/>
      <c r="Q303" s="66"/>
      <c r="R303" s="66"/>
      <c r="S303" s="66"/>
      <c r="T303" s="67"/>
      <c r="U303" s="36"/>
      <c r="V303" s="36"/>
      <c r="W303" s="36"/>
      <c r="X303" s="36"/>
      <c r="Y303" s="36"/>
      <c r="Z303" s="36"/>
      <c r="AA303" s="36"/>
      <c r="AB303" s="36"/>
      <c r="AC303" s="36"/>
      <c r="AD303" s="36"/>
      <c r="AE303" s="36"/>
      <c r="AT303" s="19" t="s">
        <v>153</v>
      </c>
      <c r="AU303" s="19" t="s">
        <v>83</v>
      </c>
    </row>
    <row r="304" spans="2:51" s="13" customFormat="1" ht="12">
      <c r="B304" s="201"/>
      <c r="C304" s="202"/>
      <c r="D304" s="197" t="s">
        <v>159</v>
      </c>
      <c r="E304" s="203" t="s">
        <v>19</v>
      </c>
      <c r="F304" s="204" t="s">
        <v>477</v>
      </c>
      <c r="G304" s="202"/>
      <c r="H304" s="205">
        <v>1560.8</v>
      </c>
      <c r="I304" s="206"/>
      <c r="J304" s="202"/>
      <c r="K304" s="202"/>
      <c r="L304" s="207"/>
      <c r="M304" s="208"/>
      <c r="N304" s="209"/>
      <c r="O304" s="209"/>
      <c r="P304" s="209"/>
      <c r="Q304" s="209"/>
      <c r="R304" s="209"/>
      <c r="S304" s="209"/>
      <c r="T304" s="210"/>
      <c r="AT304" s="211" t="s">
        <v>159</v>
      </c>
      <c r="AU304" s="211" t="s">
        <v>83</v>
      </c>
      <c r="AV304" s="13" t="s">
        <v>83</v>
      </c>
      <c r="AW304" s="13" t="s">
        <v>37</v>
      </c>
      <c r="AX304" s="13" t="s">
        <v>81</v>
      </c>
      <c r="AY304" s="211" t="s">
        <v>144</v>
      </c>
    </row>
    <row r="305" spans="1:65" s="2" customFormat="1" ht="16.5" customHeight="1">
      <c r="A305" s="36"/>
      <c r="B305" s="37"/>
      <c r="C305" s="184" t="s">
        <v>478</v>
      </c>
      <c r="D305" s="184" t="s">
        <v>146</v>
      </c>
      <c r="E305" s="185" t="s">
        <v>479</v>
      </c>
      <c r="F305" s="186" t="s">
        <v>480</v>
      </c>
      <c r="G305" s="187" t="s">
        <v>175</v>
      </c>
      <c r="H305" s="188">
        <v>494.12</v>
      </c>
      <c r="I305" s="189"/>
      <c r="J305" s="190">
        <f>ROUND(I305*H305,2)</f>
        <v>0</v>
      </c>
      <c r="K305" s="186" t="s">
        <v>150</v>
      </c>
      <c r="L305" s="41"/>
      <c r="M305" s="191" t="s">
        <v>19</v>
      </c>
      <c r="N305" s="192" t="s">
        <v>47</v>
      </c>
      <c r="O305" s="66"/>
      <c r="P305" s="193">
        <f>O305*H305</f>
        <v>0</v>
      </c>
      <c r="Q305" s="193">
        <v>1E-05</v>
      </c>
      <c r="R305" s="193">
        <f>Q305*H305</f>
        <v>0.004941200000000001</v>
      </c>
      <c r="S305" s="193">
        <v>0</v>
      </c>
      <c r="T305" s="194">
        <f>S305*H305</f>
        <v>0</v>
      </c>
      <c r="U305" s="36"/>
      <c r="V305" s="36"/>
      <c r="W305" s="36"/>
      <c r="X305" s="36"/>
      <c r="Y305" s="36"/>
      <c r="Z305" s="36"/>
      <c r="AA305" s="36"/>
      <c r="AB305" s="36"/>
      <c r="AC305" s="36"/>
      <c r="AD305" s="36"/>
      <c r="AE305" s="36"/>
      <c r="AR305" s="195" t="s">
        <v>151</v>
      </c>
      <c r="AT305" s="195" t="s">
        <v>146</v>
      </c>
      <c r="AU305" s="195" t="s">
        <v>83</v>
      </c>
      <c r="AY305" s="19" t="s">
        <v>144</v>
      </c>
      <c r="BE305" s="196">
        <f>IF(N305="základní",J305,0)</f>
        <v>0</v>
      </c>
      <c r="BF305" s="196">
        <f>IF(N305="snížená",J305,0)</f>
        <v>0</v>
      </c>
      <c r="BG305" s="196">
        <f>IF(N305="zákl. přenesená",J305,0)</f>
        <v>0</v>
      </c>
      <c r="BH305" s="196">
        <f>IF(N305="sníž. přenesená",J305,0)</f>
        <v>0</v>
      </c>
      <c r="BI305" s="196">
        <f>IF(N305="nulová",J305,0)</f>
        <v>0</v>
      </c>
      <c r="BJ305" s="19" t="s">
        <v>81</v>
      </c>
      <c r="BK305" s="196">
        <f>ROUND(I305*H305,2)</f>
        <v>0</v>
      </c>
      <c r="BL305" s="19" t="s">
        <v>151</v>
      </c>
      <c r="BM305" s="195" t="s">
        <v>481</v>
      </c>
    </row>
    <row r="306" spans="1:47" s="2" customFormat="1" ht="195">
      <c r="A306" s="36"/>
      <c r="B306" s="37"/>
      <c r="C306" s="38"/>
      <c r="D306" s="197" t="s">
        <v>153</v>
      </c>
      <c r="E306" s="38"/>
      <c r="F306" s="198" t="s">
        <v>482</v>
      </c>
      <c r="G306" s="38"/>
      <c r="H306" s="38"/>
      <c r="I306" s="105"/>
      <c r="J306" s="38"/>
      <c r="K306" s="38"/>
      <c r="L306" s="41"/>
      <c r="M306" s="199"/>
      <c r="N306" s="200"/>
      <c r="O306" s="66"/>
      <c r="P306" s="66"/>
      <c r="Q306" s="66"/>
      <c r="R306" s="66"/>
      <c r="S306" s="66"/>
      <c r="T306" s="67"/>
      <c r="U306" s="36"/>
      <c r="V306" s="36"/>
      <c r="W306" s="36"/>
      <c r="X306" s="36"/>
      <c r="Y306" s="36"/>
      <c r="Z306" s="36"/>
      <c r="AA306" s="36"/>
      <c r="AB306" s="36"/>
      <c r="AC306" s="36"/>
      <c r="AD306" s="36"/>
      <c r="AE306" s="36"/>
      <c r="AT306" s="19" t="s">
        <v>153</v>
      </c>
      <c r="AU306" s="19" t="s">
        <v>83</v>
      </c>
    </row>
    <row r="307" spans="1:65" s="2" customFormat="1" ht="24" customHeight="1">
      <c r="A307" s="36"/>
      <c r="B307" s="37"/>
      <c r="C307" s="184" t="s">
        <v>483</v>
      </c>
      <c r="D307" s="184" t="s">
        <v>146</v>
      </c>
      <c r="E307" s="185" t="s">
        <v>484</v>
      </c>
      <c r="F307" s="186" t="s">
        <v>485</v>
      </c>
      <c r="G307" s="187" t="s">
        <v>175</v>
      </c>
      <c r="H307" s="188">
        <v>14.507</v>
      </c>
      <c r="I307" s="189"/>
      <c r="J307" s="190">
        <f>ROUND(I307*H307,2)</f>
        <v>0</v>
      </c>
      <c r="K307" s="186" t="s">
        <v>150</v>
      </c>
      <c r="L307" s="41"/>
      <c r="M307" s="191" t="s">
        <v>19</v>
      </c>
      <c r="N307" s="192" t="s">
        <v>47</v>
      </c>
      <c r="O307" s="66"/>
      <c r="P307" s="193">
        <f>O307*H307</f>
        <v>0</v>
      </c>
      <c r="Q307" s="193">
        <v>0</v>
      </c>
      <c r="R307" s="193">
        <f>Q307*H307</f>
        <v>0</v>
      </c>
      <c r="S307" s="193">
        <v>0.261</v>
      </c>
      <c r="T307" s="194">
        <f>S307*H307</f>
        <v>3.786327</v>
      </c>
      <c r="U307" s="36"/>
      <c r="V307" s="36"/>
      <c r="W307" s="36"/>
      <c r="X307" s="36"/>
      <c r="Y307" s="36"/>
      <c r="Z307" s="36"/>
      <c r="AA307" s="36"/>
      <c r="AB307" s="36"/>
      <c r="AC307" s="36"/>
      <c r="AD307" s="36"/>
      <c r="AE307" s="36"/>
      <c r="AR307" s="195" t="s">
        <v>151</v>
      </c>
      <c r="AT307" s="195" t="s">
        <v>146</v>
      </c>
      <c r="AU307" s="195" t="s">
        <v>83</v>
      </c>
      <c r="AY307" s="19" t="s">
        <v>144</v>
      </c>
      <c r="BE307" s="196">
        <f>IF(N307="základní",J307,0)</f>
        <v>0</v>
      </c>
      <c r="BF307" s="196">
        <f>IF(N307="snížená",J307,0)</f>
        <v>0</v>
      </c>
      <c r="BG307" s="196">
        <f>IF(N307="zákl. přenesená",J307,0)</f>
        <v>0</v>
      </c>
      <c r="BH307" s="196">
        <f>IF(N307="sníž. přenesená",J307,0)</f>
        <v>0</v>
      </c>
      <c r="BI307" s="196">
        <f>IF(N307="nulová",J307,0)</f>
        <v>0</v>
      </c>
      <c r="BJ307" s="19" t="s">
        <v>81</v>
      </c>
      <c r="BK307" s="196">
        <f>ROUND(I307*H307,2)</f>
        <v>0</v>
      </c>
      <c r="BL307" s="19" t="s">
        <v>151</v>
      </c>
      <c r="BM307" s="195" t="s">
        <v>486</v>
      </c>
    </row>
    <row r="308" spans="2:51" s="13" customFormat="1" ht="12">
      <c r="B308" s="201"/>
      <c r="C308" s="202"/>
      <c r="D308" s="197" t="s">
        <v>159</v>
      </c>
      <c r="E308" s="203" t="s">
        <v>19</v>
      </c>
      <c r="F308" s="204" t="s">
        <v>487</v>
      </c>
      <c r="G308" s="202"/>
      <c r="H308" s="205">
        <v>14.507</v>
      </c>
      <c r="I308" s="206"/>
      <c r="J308" s="202"/>
      <c r="K308" s="202"/>
      <c r="L308" s="207"/>
      <c r="M308" s="208"/>
      <c r="N308" s="209"/>
      <c r="O308" s="209"/>
      <c r="P308" s="209"/>
      <c r="Q308" s="209"/>
      <c r="R308" s="209"/>
      <c r="S308" s="209"/>
      <c r="T308" s="210"/>
      <c r="AT308" s="211" t="s">
        <v>159</v>
      </c>
      <c r="AU308" s="211" t="s">
        <v>83</v>
      </c>
      <c r="AV308" s="13" t="s">
        <v>83</v>
      </c>
      <c r="AW308" s="13" t="s">
        <v>37</v>
      </c>
      <c r="AX308" s="13" t="s">
        <v>81</v>
      </c>
      <c r="AY308" s="211" t="s">
        <v>144</v>
      </c>
    </row>
    <row r="309" spans="1:65" s="2" customFormat="1" ht="24" customHeight="1">
      <c r="A309" s="36"/>
      <c r="B309" s="37"/>
      <c r="C309" s="184" t="s">
        <v>488</v>
      </c>
      <c r="D309" s="184" t="s">
        <v>146</v>
      </c>
      <c r="E309" s="185" t="s">
        <v>489</v>
      </c>
      <c r="F309" s="186" t="s">
        <v>490</v>
      </c>
      <c r="G309" s="187" t="s">
        <v>149</v>
      </c>
      <c r="H309" s="188">
        <v>10.957</v>
      </c>
      <c r="I309" s="189"/>
      <c r="J309" s="190">
        <f>ROUND(I309*H309,2)</f>
        <v>0</v>
      </c>
      <c r="K309" s="186" t="s">
        <v>150</v>
      </c>
      <c r="L309" s="41"/>
      <c r="M309" s="191" t="s">
        <v>19</v>
      </c>
      <c r="N309" s="192" t="s">
        <v>47</v>
      </c>
      <c r="O309" s="66"/>
      <c r="P309" s="193">
        <f>O309*H309</f>
        <v>0</v>
      </c>
      <c r="Q309" s="193">
        <v>0</v>
      </c>
      <c r="R309" s="193">
        <f>Q309*H309</f>
        <v>0</v>
      </c>
      <c r="S309" s="193">
        <v>1.8</v>
      </c>
      <c r="T309" s="194">
        <f>S309*H309</f>
        <v>19.722600000000003</v>
      </c>
      <c r="U309" s="36"/>
      <c r="V309" s="36"/>
      <c r="W309" s="36"/>
      <c r="X309" s="36"/>
      <c r="Y309" s="36"/>
      <c r="Z309" s="36"/>
      <c r="AA309" s="36"/>
      <c r="AB309" s="36"/>
      <c r="AC309" s="36"/>
      <c r="AD309" s="36"/>
      <c r="AE309" s="36"/>
      <c r="AR309" s="195" t="s">
        <v>151</v>
      </c>
      <c r="AT309" s="195" t="s">
        <v>146</v>
      </c>
      <c r="AU309" s="195" t="s">
        <v>83</v>
      </c>
      <c r="AY309" s="19" t="s">
        <v>144</v>
      </c>
      <c r="BE309" s="196">
        <f>IF(N309="základní",J309,0)</f>
        <v>0</v>
      </c>
      <c r="BF309" s="196">
        <f>IF(N309="snížená",J309,0)</f>
        <v>0</v>
      </c>
      <c r="BG309" s="196">
        <f>IF(N309="zákl. přenesená",J309,0)</f>
        <v>0</v>
      </c>
      <c r="BH309" s="196">
        <f>IF(N309="sníž. přenesená",J309,0)</f>
        <v>0</v>
      </c>
      <c r="BI309" s="196">
        <f>IF(N309="nulová",J309,0)</f>
        <v>0</v>
      </c>
      <c r="BJ309" s="19" t="s">
        <v>81</v>
      </c>
      <c r="BK309" s="196">
        <f>ROUND(I309*H309,2)</f>
        <v>0</v>
      </c>
      <c r="BL309" s="19" t="s">
        <v>151</v>
      </c>
      <c r="BM309" s="195" t="s">
        <v>491</v>
      </c>
    </row>
    <row r="310" spans="1:47" s="2" customFormat="1" ht="39">
      <c r="A310" s="36"/>
      <c r="B310" s="37"/>
      <c r="C310" s="38"/>
      <c r="D310" s="197" t="s">
        <v>153</v>
      </c>
      <c r="E310" s="38"/>
      <c r="F310" s="198" t="s">
        <v>492</v>
      </c>
      <c r="G310" s="38"/>
      <c r="H310" s="38"/>
      <c r="I310" s="105"/>
      <c r="J310" s="38"/>
      <c r="K310" s="38"/>
      <c r="L310" s="41"/>
      <c r="M310" s="199"/>
      <c r="N310" s="200"/>
      <c r="O310" s="66"/>
      <c r="P310" s="66"/>
      <c r="Q310" s="66"/>
      <c r="R310" s="66"/>
      <c r="S310" s="66"/>
      <c r="T310" s="67"/>
      <c r="U310" s="36"/>
      <c r="V310" s="36"/>
      <c r="W310" s="36"/>
      <c r="X310" s="36"/>
      <c r="Y310" s="36"/>
      <c r="Z310" s="36"/>
      <c r="AA310" s="36"/>
      <c r="AB310" s="36"/>
      <c r="AC310" s="36"/>
      <c r="AD310" s="36"/>
      <c r="AE310" s="36"/>
      <c r="AT310" s="19" t="s">
        <v>153</v>
      </c>
      <c r="AU310" s="19" t="s">
        <v>83</v>
      </c>
    </row>
    <row r="311" spans="2:51" s="13" customFormat="1" ht="12">
      <c r="B311" s="201"/>
      <c r="C311" s="202"/>
      <c r="D311" s="197" t="s">
        <v>159</v>
      </c>
      <c r="E311" s="203" t="s">
        <v>19</v>
      </c>
      <c r="F311" s="204" t="s">
        <v>493</v>
      </c>
      <c r="G311" s="202"/>
      <c r="H311" s="205">
        <v>8.245</v>
      </c>
      <c r="I311" s="206"/>
      <c r="J311" s="202"/>
      <c r="K311" s="202"/>
      <c r="L311" s="207"/>
      <c r="M311" s="208"/>
      <c r="N311" s="209"/>
      <c r="O311" s="209"/>
      <c r="P311" s="209"/>
      <c r="Q311" s="209"/>
      <c r="R311" s="209"/>
      <c r="S311" s="209"/>
      <c r="T311" s="210"/>
      <c r="AT311" s="211" t="s">
        <v>159</v>
      </c>
      <c r="AU311" s="211" t="s">
        <v>83</v>
      </c>
      <c r="AV311" s="13" t="s">
        <v>83</v>
      </c>
      <c r="AW311" s="13" t="s">
        <v>37</v>
      </c>
      <c r="AX311" s="13" t="s">
        <v>76</v>
      </c>
      <c r="AY311" s="211" t="s">
        <v>144</v>
      </c>
    </row>
    <row r="312" spans="2:51" s="13" customFormat="1" ht="12">
      <c r="B312" s="201"/>
      <c r="C312" s="202"/>
      <c r="D312" s="197" t="s">
        <v>159</v>
      </c>
      <c r="E312" s="203" t="s">
        <v>19</v>
      </c>
      <c r="F312" s="204" t="s">
        <v>494</v>
      </c>
      <c r="G312" s="202"/>
      <c r="H312" s="205">
        <v>2.712</v>
      </c>
      <c r="I312" s="206"/>
      <c r="J312" s="202"/>
      <c r="K312" s="202"/>
      <c r="L312" s="207"/>
      <c r="M312" s="208"/>
      <c r="N312" s="209"/>
      <c r="O312" s="209"/>
      <c r="P312" s="209"/>
      <c r="Q312" s="209"/>
      <c r="R312" s="209"/>
      <c r="S312" s="209"/>
      <c r="T312" s="210"/>
      <c r="AT312" s="211" t="s">
        <v>159</v>
      </c>
      <c r="AU312" s="211" t="s">
        <v>83</v>
      </c>
      <c r="AV312" s="13" t="s">
        <v>83</v>
      </c>
      <c r="AW312" s="13" t="s">
        <v>37</v>
      </c>
      <c r="AX312" s="13" t="s">
        <v>76</v>
      </c>
      <c r="AY312" s="211" t="s">
        <v>144</v>
      </c>
    </row>
    <row r="313" spans="2:51" s="14" customFormat="1" ht="12">
      <c r="B313" s="212"/>
      <c r="C313" s="213"/>
      <c r="D313" s="197" t="s">
        <v>159</v>
      </c>
      <c r="E313" s="214" t="s">
        <v>19</v>
      </c>
      <c r="F313" s="215" t="s">
        <v>180</v>
      </c>
      <c r="G313" s="213"/>
      <c r="H313" s="216">
        <v>10.957</v>
      </c>
      <c r="I313" s="217"/>
      <c r="J313" s="213"/>
      <c r="K313" s="213"/>
      <c r="L313" s="218"/>
      <c r="M313" s="219"/>
      <c r="N313" s="220"/>
      <c r="O313" s="220"/>
      <c r="P313" s="220"/>
      <c r="Q313" s="220"/>
      <c r="R313" s="220"/>
      <c r="S313" s="220"/>
      <c r="T313" s="221"/>
      <c r="AT313" s="222" t="s">
        <v>159</v>
      </c>
      <c r="AU313" s="222" t="s">
        <v>83</v>
      </c>
      <c r="AV313" s="14" t="s">
        <v>151</v>
      </c>
      <c r="AW313" s="14" t="s">
        <v>37</v>
      </c>
      <c r="AX313" s="14" t="s">
        <v>81</v>
      </c>
      <c r="AY313" s="222" t="s">
        <v>144</v>
      </c>
    </row>
    <row r="314" spans="1:65" s="2" customFormat="1" ht="16.5" customHeight="1">
      <c r="A314" s="36"/>
      <c r="B314" s="37"/>
      <c r="C314" s="184" t="s">
        <v>495</v>
      </c>
      <c r="D314" s="184" t="s">
        <v>146</v>
      </c>
      <c r="E314" s="185" t="s">
        <v>496</v>
      </c>
      <c r="F314" s="186" t="s">
        <v>497</v>
      </c>
      <c r="G314" s="187" t="s">
        <v>149</v>
      </c>
      <c r="H314" s="188">
        <v>1.309</v>
      </c>
      <c r="I314" s="189"/>
      <c r="J314" s="190">
        <f>ROUND(I314*H314,2)</f>
        <v>0</v>
      </c>
      <c r="K314" s="186" t="s">
        <v>150</v>
      </c>
      <c r="L314" s="41"/>
      <c r="M314" s="191" t="s">
        <v>19</v>
      </c>
      <c r="N314" s="192" t="s">
        <v>47</v>
      </c>
      <c r="O314" s="66"/>
      <c r="P314" s="193">
        <f>O314*H314</f>
        <v>0</v>
      </c>
      <c r="Q314" s="193">
        <v>0</v>
      </c>
      <c r="R314" s="193">
        <f>Q314*H314</f>
        <v>0</v>
      </c>
      <c r="S314" s="193">
        <v>2.2</v>
      </c>
      <c r="T314" s="194">
        <f>S314*H314</f>
        <v>2.8798</v>
      </c>
      <c r="U314" s="36"/>
      <c r="V314" s="36"/>
      <c r="W314" s="36"/>
      <c r="X314" s="36"/>
      <c r="Y314" s="36"/>
      <c r="Z314" s="36"/>
      <c r="AA314" s="36"/>
      <c r="AB314" s="36"/>
      <c r="AC314" s="36"/>
      <c r="AD314" s="36"/>
      <c r="AE314" s="36"/>
      <c r="AR314" s="195" t="s">
        <v>151</v>
      </c>
      <c r="AT314" s="195" t="s">
        <v>146</v>
      </c>
      <c r="AU314" s="195" t="s">
        <v>83</v>
      </c>
      <c r="AY314" s="19" t="s">
        <v>144</v>
      </c>
      <c r="BE314" s="196">
        <f>IF(N314="základní",J314,0)</f>
        <v>0</v>
      </c>
      <c r="BF314" s="196">
        <f>IF(N314="snížená",J314,0)</f>
        <v>0</v>
      </c>
      <c r="BG314" s="196">
        <f>IF(N314="zákl. přenesená",J314,0)</f>
        <v>0</v>
      </c>
      <c r="BH314" s="196">
        <f>IF(N314="sníž. přenesená",J314,0)</f>
        <v>0</v>
      </c>
      <c r="BI314" s="196">
        <f>IF(N314="nulová",J314,0)</f>
        <v>0</v>
      </c>
      <c r="BJ314" s="19" t="s">
        <v>81</v>
      </c>
      <c r="BK314" s="196">
        <f>ROUND(I314*H314,2)</f>
        <v>0</v>
      </c>
      <c r="BL314" s="19" t="s">
        <v>151</v>
      </c>
      <c r="BM314" s="195" t="s">
        <v>498</v>
      </c>
    </row>
    <row r="315" spans="1:47" s="2" customFormat="1" ht="29.25">
      <c r="A315" s="36"/>
      <c r="B315" s="37"/>
      <c r="C315" s="38"/>
      <c r="D315" s="197" t="s">
        <v>153</v>
      </c>
      <c r="E315" s="38"/>
      <c r="F315" s="198" t="s">
        <v>499</v>
      </c>
      <c r="G315" s="38"/>
      <c r="H315" s="38"/>
      <c r="I315" s="105"/>
      <c r="J315" s="38"/>
      <c r="K315" s="38"/>
      <c r="L315" s="41"/>
      <c r="M315" s="199"/>
      <c r="N315" s="200"/>
      <c r="O315" s="66"/>
      <c r="P315" s="66"/>
      <c r="Q315" s="66"/>
      <c r="R315" s="66"/>
      <c r="S315" s="66"/>
      <c r="T315" s="67"/>
      <c r="U315" s="36"/>
      <c r="V315" s="36"/>
      <c r="W315" s="36"/>
      <c r="X315" s="36"/>
      <c r="Y315" s="36"/>
      <c r="Z315" s="36"/>
      <c r="AA315" s="36"/>
      <c r="AB315" s="36"/>
      <c r="AC315" s="36"/>
      <c r="AD315" s="36"/>
      <c r="AE315" s="36"/>
      <c r="AT315" s="19" t="s">
        <v>153</v>
      </c>
      <c r="AU315" s="19" t="s">
        <v>83</v>
      </c>
    </row>
    <row r="316" spans="1:65" s="2" customFormat="1" ht="16.5" customHeight="1">
      <c r="A316" s="36"/>
      <c r="B316" s="37"/>
      <c r="C316" s="184" t="s">
        <v>500</v>
      </c>
      <c r="D316" s="184" t="s">
        <v>146</v>
      </c>
      <c r="E316" s="185" t="s">
        <v>501</v>
      </c>
      <c r="F316" s="186" t="s">
        <v>502</v>
      </c>
      <c r="G316" s="187" t="s">
        <v>175</v>
      </c>
      <c r="H316" s="188">
        <v>1.8</v>
      </c>
      <c r="I316" s="189"/>
      <c r="J316" s="190">
        <f>ROUND(I316*H316,2)</f>
        <v>0</v>
      </c>
      <c r="K316" s="186" t="s">
        <v>150</v>
      </c>
      <c r="L316" s="41"/>
      <c r="M316" s="191" t="s">
        <v>19</v>
      </c>
      <c r="N316" s="192" t="s">
        <v>47</v>
      </c>
      <c r="O316" s="66"/>
      <c r="P316" s="193">
        <f>O316*H316</f>
        <v>0</v>
      </c>
      <c r="Q316" s="193">
        <v>0</v>
      </c>
      <c r="R316" s="193">
        <f>Q316*H316</f>
        <v>0</v>
      </c>
      <c r="S316" s="193">
        <v>0.055</v>
      </c>
      <c r="T316" s="194">
        <f>S316*H316</f>
        <v>0.099</v>
      </c>
      <c r="U316" s="36"/>
      <c r="V316" s="36"/>
      <c r="W316" s="36"/>
      <c r="X316" s="36"/>
      <c r="Y316" s="36"/>
      <c r="Z316" s="36"/>
      <c r="AA316" s="36"/>
      <c r="AB316" s="36"/>
      <c r="AC316" s="36"/>
      <c r="AD316" s="36"/>
      <c r="AE316" s="36"/>
      <c r="AR316" s="195" t="s">
        <v>151</v>
      </c>
      <c r="AT316" s="195" t="s">
        <v>146</v>
      </c>
      <c r="AU316" s="195" t="s">
        <v>83</v>
      </c>
      <c r="AY316" s="19" t="s">
        <v>144</v>
      </c>
      <c r="BE316" s="196">
        <f>IF(N316="základní",J316,0)</f>
        <v>0</v>
      </c>
      <c r="BF316" s="196">
        <f>IF(N316="snížená",J316,0)</f>
        <v>0</v>
      </c>
      <c r="BG316" s="196">
        <f>IF(N316="zákl. přenesená",J316,0)</f>
        <v>0</v>
      </c>
      <c r="BH316" s="196">
        <f>IF(N316="sníž. přenesená",J316,0)</f>
        <v>0</v>
      </c>
      <c r="BI316" s="196">
        <f>IF(N316="nulová",J316,0)</f>
        <v>0</v>
      </c>
      <c r="BJ316" s="19" t="s">
        <v>81</v>
      </c>
      <c r="BK316" s="196">
        <f>ROUND(I316*H316,2)</f>
        <v>0</v>
      </c>
      <c r="BL316" s="19" t="s">
        <v>151</v>
      </c>
      <c r="BM316" s="195" t="s">
        <v>503</v>
      </c>
    </row>
    <row r="317" spans="2:51" s="13" customFormat="1" ht="12">
      <c r="B317" s="201"/>
      <c r="C317" s="202"/>
      <c r="D317" s="197" t="s">
        <v>159</v>
      </c>
      <c r="E317" s="203" t="s">
        <v>19</v>
      </c>
      <c r="F317" s="204" t="s">
        <v>418</v>
      </c>
      <c r="G317" s="202"/>
      <c r="H317" s="205">
        <v>1.8</v>
      </c>
      <c r="I317" s="206"/>
      <c r="J317" s="202"/>
      <c r="K317" s="202"/>
      <c r="L317" s="207"/>
      <c r="M317" s="208"/>
      <c r="N317" s="209"/>
      <c r="O317" s="209"/>
      <c r="P317" s="209"/>
      <c r="Q317" s="209"/>
      <c r="R317" s="209"/>
      <c r="S317" s="209"/>
      <c r="T317" s="210"/>
      <c r="AT317" s="211" t="s">
        <v>159</v>
      </c>
      <c r="AU317" s="211" t="s">
        <v>83</v>
      </c>
      <c r="AV317" s="13" t="s">
        <v>83</v>
      </c>
      <c r="AW317" s="13" t="s">
        <v>37</v>
      </c>
      <c r="AX317" s="13" t="s">
        <v>81</v>
      </c>
      <c r="AY317" s="211" t="s">
        <v>144</v>
      </c>
    </row>
    <row r="318" spans="1:65" s="2" customFormat="1" ht="16.5" customHeight="1">
      <c r="A318" s="36"/>
      <c r="B318" s="37"/>
      <c r="C318" s="336" t="s">
        <v>504</v>
      </c>
      <c r="D318" s="336" t="s">
        <v>146</v>
      </c>
      <c r="E318" s="337" t="s">
        <v>505</v>
      </c>
      <c r="F318" s="338" t="s">
        <v>506</v>
      </c>
      <c r="G318" s="339" t="s">
        <v>193</v>
      </c>
      <c r="H318" s="340">
        <v>0.593</v>
      </c>
      <c r="I318" s="341"/>
      <c r="J318" s="342">
        <f>ROUND(I318*H318,2)</f>
        <v>0</v>
      </c>
      <c r="K318" s="186" t="s">
        <v>150</v>
      </c>
      <c r="L318" s="41"/>
      <c r="M318" s="191" t="s">
        <v>19</v>
      </c>
      <c r="N318" s="192" t="s">
        <v>47</v>
      </c>
      <c r="O318" s="66"/>
      <c r="P318" s="193">
        <f>O318*H318</f>
        <v>0</v>
      </c>
      <c r="Q318" s="193">
        <v>0</v>
      </c>
      <c r="R318" s="193">
        <f>Q318*H318</f>
        <v>0</v>
      </c>
      <c r="S318" s="193">
        <v>1</v>
      </c>
      <c r="T318" s="194">
        <f>S318*H318</f>
        <v>0.593</v>
      </c>
      <c r="U318" s="36"/>
      <c r="V318" s="36"/>
      <c r="W318" s="36"/>
      <c r="X318" s="36"/>
      <c r="Y318" s="36"/>
      <c r="Z318" s="36"/>
      <c r="AA318" s="36"/>
      <c r="AB318" s="36"/>
      <c r="AC318" s="36"/>
      <c r="AD318" s="36"/>
      <c r="AE318" s="36"/>
      <c r="AR318" s="195" t="s">
        <v>151</v>
      </c>
      <c r="AT318" s="195" t="s">
        <v>146</v>
      </c>
      <c r="AU318" s="195" t="s">
        <v>83</v>
      </c>
      <c r="AY318" s="19" t="s">
        <v>144</v>
      </c>
      <c r="BE318" s="196">
        <f>IF(N318="základní",J318,0)</f>
        <v>0</v>
      </c>
      <c r="BF318" s="196">
        <f>IF(N318="snížená",J318,0)</f>
        <v>0</v>
      </c>
      <c r="BG318" s="196">
        <f>IF(N318="zákl. přenesená",J318,0)</f>
        <v>0</v>
      </c>
      <c r="BH318" s="196">
        <f>IF(N318="sníž. přenesená",J318,0)</f>
        <v>0</v>
      </c>
      <c r="BI318" s="196">
        <f>IF(N318="nulová",J318,0)</f>
        <v>0</v>
      </c>
      <c r="BJ318" s="19" t="s">
        <v>81</v>
      </c>
      <c r="BK318" s="196">
        <f>ROUND(I318*H318,2)</f>
        <v>0</v>
      </c>
      <c r="BL318" s="19" t="s">
        <v>151</v>
      </c>
      <c r="BM318" s="195" t="s">
        <v>507</v>
      </c>
    </row>
    <row r="319" spans="1:47" s="2" customFormat="1" ht="39">
      <c r="A319" s="36"/>
      <c r="B319" s="37"/>
      <c r="C319" s="38"/>
      <c r="D319" s="197" t="s">
        <v>153</v>
      </c>
      <c r="E319" s="38"/>
      <c r="F319" s="198" t="s">
        <v>508</v>
      </c>
      <c r="G319" s="38"/>
      <c r="H319" s="38"/>
      <c r="I319" s="105"/>
      <c r="J319" s="38"/>
      <c r="K319" s="38"/>
      <c r="L319" s="41"/>
      <c r="M319" s="199"/>
      <c r="N319" s="200"/>
      <c r="O319" s="66"/>
      <c r="P319" s="66"/>
      <c r="Q319" s="66"/>
      <c r="R319" s="66"/>
      <c r="S319" s="66"/>
      <c r="T319" s="67"/>
      <c r="U319" s="36"/>
      <c r="V319" s="36"/>
      <c r="W319" s="36"/>
      <c r="X319" s="36"/>
      <c r="Y319" s="36"/>
      <c r="Z319" s="36"/>
      <c r="AA319" s="36"/>
      <c r="AB319" s="36"/>
      <c r="AC319" s="36"/>
      <c r="AD319" s="36"/>
      <c r="AE319" s="36"/>
      <c r="AT319" s="19" t="s">
        <v>153</v>
      </c>
      <c r="AU319" s="19" t="s">
        <v>83</v>
      </c>
    </row>
    <row r="320" spans="2:51" s="15" customFormat="1" ht="12">
      <c r="B320" s="223"/>
      <c r="C320" s="224"/>
      <c r="D320" s="197" t="s">
        <v>159</v>
      </c>
      <c r="E320" s="225" t="s">
        <v>19</v>
      </c>
      <c r="F320" s="226" t="s">
        <v>509</v>
      </c>
      <c r="G320" s="224"/>
      <c r="H320" s="225" t="s">
        <v>19</v>
      </c>
      <c r="I320" s="227"/>
      <c r="J320" s="224"/>
      <c r="K320" s="224"/>
      <c r="L320" s="228"/>
      <c r="M320" s="229"/>
      <c r="N320" s="230"/>
      <c r="O320" s="230"/>
      <c r="P320" s="230"/>
      <c r="Q320" s="230"/>
      <c r="R320" s="230"/>
      <c r="S320" s="230"/>
      <c r="T320" s="231"/>
      <c r="AT320" s="232" t="s">
        <v>159</v>
      </c>
      <c r="AU320" s="232" t="s">
        <v>83</v>
      </c>
      <c r="AV320" s="15" t="s">
        <v>81</v>
      </c>
      <c r="AW320" s="15" t="s">
        <v>37</v>
      </c>
      <c r="AX320" s="15" t="s">
        <v>76</v>
      </c>
      <c r="AY320" s="232" t="s">
        <v>144</v>
      </c>
    </row>
    <row r="321" spans="2:51" s="13" customFormat="1" ht="12">
      <c r="B321" s="201"/>
      <c r="C321" s="202"/>
      <c r="D321" s="197" t="s">
        <v>159</v>
      </c>
      <c r="E321" s="203" t="s">
        <v>19</v>
      </c>
      <c r="F321" s="204" t="s">
        <v>510</v>
      </c>
      <c r="G321" s="202"/>
      <c r="H321" s="205">
        <v>0.177</v>
      </c>
      <c r="I321" s="206"/>
      <c r="J321" s="202"/>
      <c r="K321" s="202"/>
      <c r="L321" s="207"/>
      <c r="M321" s="208"/>
      <c r="N321" s="209"/>
      <c r="O321" s="209"/>
      <c r="P321" s="209"/>
      <c r="Q321" s="209"/>
      <c r="R321" s="209"/>
      <c r="S321" s="209"/>
      <c r="T321" s="210"/>
      <c r="AT321" s="211" t="s">
        <v>159</v>
      </c>
      <c r="AU321" s="211" t="s">
        <v>83</v>
      </c>
      <c r="AV321" s="13" t="s">
        <v>83</v>
      </c>
      <c r="AW321" s="13" t="s">
        <v>37</v>
      </c>
      <c r="AX321" s="13" t="s">
        <v>76</v>
      </c>
      <c r="AY321" s="211" t="s">
        <v>144</v>
      </c>
    </row>
    <row r="322" spans="2:51" s="15" customFormat="1" ht="12">
      <c r="B322" s="223"/>
      <c r="C322" s="224"/>
      <c r="D322" s="197" t="s">
        <v>159</v>
      </c>
      <c r="E322" s="225" t="s">
        <v>19</v>
      </c>
      <c r="F322" s="226" t="s">
        <v>511</v>
      </c>
      <c r="G322" s="224"/>
      <c r="H322" s="225" t="s">
        <v>19</v>
      </c>
      <c r="I322" s="227"/>
      <c r="J322" s="224"/>
      <c r="K322" s="224"/>
      <c r="L322" s="228"/>
      <c r="M322" s="229"/>
      <c r="N322" s="230"/>
      <c r="O322" s="230"/>
      <c r="P322" s="230"/>
      <c r="Q322" s="230"/>
      <c r="R322" s="230"/>
      <c r="S322" s="230"/>
      <c r="T322" s="231"/>
      <c r="AT322" s="232" t="s">
        <v>159</v>
      </c>
      <c r="AU322" s="232" t="s">
        <v>83</v>
      </c>
      <c r="AV322" s="15" t="s">
        <v>81</v>
      </c>
      <c r="AW322" s="15" t="s">
        <v>37</v>
      </c>
      <c r="AX322" s="15" t="s">
        <v>76</v>
      </c>
      <c r="AY322" s="232" t="s">
        <v>144</v>
      </c>
    </row>
    <row r="323" spans="2:51" s="13" customFormat="1" ht="12">
      <c r="B323" s="201"/>
      <c r="C323" s="202"/>
      <c r="D323" s="197" t="s">
        <v>159</v>
      </c>
      <c r="E323" s="203" t="s">
        <v>19</v>
      </c>
      <c r="F323" s="204" t="s">
        <v>512</v>
      </c>
      <c r="G323" s="202"/>
      <c r="H323" s="205">
        <v>0.416</v>
      </c>
      <c r="I323" s="206"/>
      <c r="J323" s="202"/>
      <c r="K323" s="202"/>
      <c r="L323" s="207"/>
      <c r="M323" s="208"/>
      <c r="N323" s="209"/>
      <c r="O323" s="209"/>
      <c r="P323" s="209"/>
      <c r="Q323" s="209"/>
      <c r="R323" s="209"/>
      <c r="S323" s="209"/>
      <c r="T323" s="210"/>
      <c r="AT323" s="211" t="s">
        <v>159</v>
      </c>
      <c r="AU323" s="211" t="s">
        <v>83</v>
      </c>
      <c r="AV323" s="13" t="s">
        <v>83</v>
      </c>
      <c r="AW323" s="13" t="s">
        <v>37</v>
      </c>
      <c r="AX323" s="13" t="s">
        <v>76</v>
      </c>
      <c r="AY323" s="211" t="s">
        <v>144</v>
      </c>
    </row>
    <row r="324" spans="2:51" s="14" customFormat="1" ht="12">
      <c r="B324" s="212"/>
      <c r="C324" s="213"/>
      <c r="D324" s="197" t="s">
        <v>159</v>
      </c>
      <c r="E324" s="214" t="s">
        <v>19</v>
      </c>
      <c r="F324" s="215" t="s">
        <v>180</v>
      </c>
      <c r="G324" s="213"/>
      <c r="H324" s="216">
        <v>0.593</v>
      </c>
      <c r="I324" s="217"/>
      <c r="J324" s="213"/>
      <c r="K324" s="213"/>
      <c r="L324" s="218"/>
      <c r="M324" s="219"/>
      <c r="N324" s="220"/>
      <c r="O324" s="220"/>
      <c r="P324" s="220"/>
      <c r="Q324" s="220"/>
      <c r="R324" s="220"/>
      <c r="S324" s="220"/>
      <c r="T324" s="221"/>
      <c r="AT324" s="222" t="s">
        <v>159</v>
      </c>
      <c r="AU324" s="222" t="s">
        <v>83</v>
      </c>
      <c r="AV324" s="14" t="s">
        <v>151</v>
      </c>
      <c r="AW324" s="14" t="s">
        <v>37</v>
      </c>
      <c r="AX324" s="14" t="s">
        <v>81</v>
      </c>
      <c r="AY324" s="222" t="s">
        <v>144</v>
      </c>
    </row>
    <row r="325" spans="1:65" s="2" customFormat="1" ht="24" customHeight="1">
      <c r="A325" s="36"/>
      <c r="B325" s="37"/>
      <c r="C325" s="184" t="s">
        <v>513</v>
      </c>
      <c r="D325" s="184" t="s">
        <v>146</v>
      </c>
      <c r="E325" s="185" t="s">
        <v>514</v>
      </c>
      <c r="F325" s="186" t="s">
        <v>515</v>
      </c>
      <c r="G325" s="187" t="s">
        <v>175</v>
      </c>
      <c r="H325" s="188">
        <v>9.14</v>
      </c>
      <c r="I325" s="189"/>
      <c r="J325" s="190">
        <f>ROUND(I325*H325,2)</f>
        <v>0</v>
      </c>
      <c r="K325" s="186" t="s">
        <v>150</v>
      </c>
      <c r="L325" s="41"/>
      <c r="M325" s="191" t="s">
        <v>19</v>
      </c>
      <c r="N325" s="192" t="s">
        <v>47</v>
      </c>
      <c r="O325" s="66"/>
      <c r="P325" s="193">
        <f>O325*H325</f>
        <v>0</v>
      </c>
      <c r="Q325" s="193">
        <v>0</v>
      </c>
      <c r="R325" s="193">
        <f>Q325*H325</f>
        <v>0</v>
      </c>
      <c r="S325" s="193">
        <v>0.041</v>
      </c>
      <c r="T325" s="194">
        <f>S325*H325</f>
        <v>0.37474</v>
      </c>
      <c r="U325" s="36"/>
      <c r="V325" s="36"/>
      <c r="W325" s="36"/>
      <c r="X325" s="36"/>
      <c r="Y325" s="36"/>
      <c r="Z325" s="36"/>
      <c r="AA325" s="36"/>
      <c r="AB325" s="36"/>
      <c r="AC325" s="36"/>
      <c r="AD325" s="36"/>
      <c r="AE325" s="36"/>
      <c r="AR325" s="195" t="s">
        <v>151</v>
      </c>
      <c r="AT325" s="195" t="s">
        <v>146</v>
      </c>
      <c r="AU325" s="195" t="s">
        <v>83</v>
      </c>
      <c r="AY325" s="19" t="s">
        <v>144</v>
      </c>
      <c r="BE325" s="196">
        <f>IF(N325="základní",J325,0)</f>
        <v>0</v>
      </c>
      <c r="BF325" s="196">
        <f>IF(N325="snížená",J325,0)</f>
        <v>0</v>
      </c>
      <c r="BG325" s="196">
        <f>IF(N325="zákl. přenesená",J325,0)</f>
        <v>0</v>
      </c>
      <c r="BH325" s="196">
        <f>IF(N325="sníž. přenesená",J325,0)</f>
        <v>0</v>
      </c>
      <c r="BI325" s="196">
        <f>IF(N325="nulová",J325,0)</f>
        <v>0</v>
      </c>
      <c r="BJ325" s="19" t="s">
        <v>81</v>
      </c>
      <c r="BK325" s="196">
        <f>ROUND(I325*H325,2)</f>
        <v>0</v>
      </c>
      <c r="BL325" s="19" t="s">
        <v>151</v>
      </c>
      <c r="BM325" s="195" t="s">
        <v>516</v>
      </c>
    </row>
    <row r="326" spans="1:47" s="2" customFormat="1" ht="29.25">
      <c r="A326" s="36"/>
      <c r="B326" s="37"/>
      <c r="C326" s="38"/>
      <c r="D326" s="197" t="s">
        <v>153</v>
      </c>
      <c r="E326" s="38"/>
      <c r="F326" s="198" t="s">
        <v>517</v>
      </c>
      <c r="G326" s="38"/>
      <c r="H326" s="38"/>
      <c r="I326" s="105"/>
      <c r="J326" s="38"/>
      <c r="K326" s="38"/>
      <c r="L326" s="41"/>
      <c r="M326" s="199"/>
      <c r="N326" s="200"/>
      <c r="O326" s="66"/>
      <c r="P326" s="66"/>
      <c r="Q326" s="66"/>
      <c r="R326" s="66"/>
      <c r="S326" s="66"/>
      <c r="T326" s="67"/>
      <c r="U326" s="36"/>
      <c r="V326" s="36"/>
      <c r="W326" s="36"/>
      <c r="X326" s="36"/>
      <c r="Y326" s="36"/>
      <c r="Z326" s="36"/>
      <c r="AA326" s="36"/>
      <c r="AB326" s="36"/>
      <c r="AC326" s="36"/>
      <c r="AD326" s="36"/>
      <c r="AE326" s="36"/>
      <c r="AT326" s="19" t="s">
        <v>153</v>
      </c>
      <c r="AU326" s="19" t="s">
        <v>83</v>
      </c>
    </row>
    <row r="327" spans="2:51" s="13" customFormat="1" ht="12">
      <c r="B327" s="201"/>
      <c r="C327" s="202"/>
      <c r="D327" s="197" t="s">
        <v>159</v>
      </c>
      <c r="E327" s="203" t="s">
        <v>19</v>
      </c>
      <c r="F327" s="204" t="s">
        <v>417</v>
      </c>
      <c r="G327" s="202"/>
      <c r="H327" s="205">
        <v>1.76</v>
      </c>
      <c r="I327" s="206"/>
      <c r="J327" s="202"/>
      <c r="K327" s="202"/>
      <c r="L327" s="207"/>
      <c r="M327" s="208"/>
      <c r="N327" s="209"/>
      <c r="O327" s="209"/>
      <c r="P327" s="209"/>
      <c r="Q327" s="209"/>
      <c r="R327" s="209"/>
      <c r="S327" s="209"/>
      <c r="T327" s="210"/>
      <c r="AT327" s="211" t="s">
        <v>159</v>
      </c>
      <c r="AU327" s="211" t="s">
        <v>83</v>
      </c>
      <c r="AV327" s="13" t="s">
        <v>83</v>
      </c>
      <c r="AW327" s="13" t="s">
        <v>37</v>
      </c>
      <c r="AX327" s="13" t="s">
        <v>76</v>
      </c>
      <c r="AY327" s="211" t="s">
        <v>144</v>
      </c>
    </row>
    <row r="328" spans="2:51" s="13" customFormat="1" ht="12">
      <c r="B328" s="201"/>
      <c r="C328" s="202"/>
      <c r="D328" s="197" t="s">
        <v>159</v>
      </c>
      <c r="E328" s="203" t="s">
        <v>19</v>
      </c>
      <c r="F328" s="204" t="s">
        <v>518</v>
      </c>
      <c r="G328" s="202"/>
      <c r="H328" s="205">
        <v>2.52</v>
      </c>
      <c r="I328" s="206"/>
      <c r="J328" s="202"/>
      <c r="K328" s="202"/>
      <c r="L328" s="207"/>
      <c r="M328" s="208"/>
      <c r="N328" s="209"/>
      <c r="O328" s="209"/>
      <c r="P328" s="209"/>
      <c r="Q328" s="209"/>
      <c r="R328" s="209"/>
      <c r="S328" s="209"/>
      <c r="T328" s="210"/>
      <c r="AT328" s="211" t="s">
        <v>159</v>
      </c>
      <c r="AU328" s="211" t="s">
        <v>83</v>
      </c>
      <c r="AV328" s="13" t="s">
        <v>83</v>
      </c>
      <c r="AW328" s="13" t="s">
        <v>37</v>
      </c>
      <c r="AX328" s="13" t="s">
        <v>76</v>
      </c>
      <c r="AY328" s="211" t="s">
        <v>144</v>
      </c>
    </row>
    <row r="329" spans="2:51" s="13" customFormat="1" ht="12">
      <c r="B329" s="201"/>
      <c r="C329" s="202"/>
      <c r="D329" s="197" t="s">
        <v>159</v>
      </c>
      <c r="E329" s="203" t="s">
        <v>19</v>
      </c>
      <c r="F329" s="204" t="s">
        <v>412</v>
      </c>
      <c r="G329" s="202"/>
      <c r="H329" s="205">
        <v>4.86</v>
      </c>
      <c r="I329" s="206"/>
      <c r="J329" s="202"/>
      <c r="K329" s="202"/>
      <c r="L329" s="207"/>
      <c r="M329" s="208"/>
      <c r="N329" s="209"/>
      <c r="O329" s="209"/>
      <c r="P329" s="209"/>
      <c r="Q329" s="209"/>
      <c r="R329" s="209"/>
      <c r="S329" s="209"/>
      <c r="T329" s="210"/>
      <c r="AT329" s="211" t="s">
        <v>159</v>
      </c>
      <c r="AU329" s="211" t="s">
        <v>83</v>
      </c>
      <c r="AV329" s="13" t="s">
        <v>83</v>
      </c>
      <c r="AW329" s="13" t="s">
        <v>37</v>
      </c>
      <c r="AX329" s="13" t="s">
        <v>76</v>
      </c>
      <c r="AY329" s="211" t="s">
        <v>144</v>
      </c>
    </row>
    <row r="330" spans="2:51" s="14" customFormat="1" ht="12">
      <c r="B330" s="212"/>
      <c r="C330" s="213"/>
      <c r="D330" s="197" t="s">
        <v>159</v>
      </c>
      <c r="E330" s="214" t="s">
        <v>19</v>
      </c>
      <c r="F330" s="215" t="s">
        <v>180</v>
      </c>
      <c r="G330" s="213"/>
      <c r="H330" s="216">
        <v>9.14</v>
      </c>
      <c r="I330" s="217"/>
      <c r="J330" s="213"/>
      <c r="K330" s="213"/>
      <c r="L330" s="218"/>
      <c r="M330" s="219"/>
      <c r="N330" s="220"/>
      <c r="O330" s="220"/>
      <c r="P330" s="220"/>
      <c r="Q330" s="220"/>
      <c r="R330" s="220"/>
      <c r="S330" s="220"/>
      <c r="T330" s="221"/>
      <c r="AT330" s="222" t="s">
        <v>159</v>
      </c>
      <c r="AU330" s="222" t="s">
        <v>83</v>
      </c>
      <c r="AV330" s="14" t="s">
        <v>151</v>
      </c>
      <c r="AW330" s="14" t="s">
        <v>37</v>
      </c>
      <c r="AX330" s="14" t="s">
        <v>81</v>
      </c>
      <c r="AY330" s="222" t="s">
        <v>144</v>
      </c>
    </row>
    <row r="331" spans="1:65" s="2" customFormat="1" ht="24" customHeight="1">
      <c r="A331" s="36"/>
      <c r="B331" s="37"/>
      <c r="C331" s="184" t="s">
        <v>519</v>
      </c>
      <c r="D331" s="184" t="s">
        <v>146</v>
      </c>
      <c r="E331" s="185" t="s">
        <v>520</v>
      </c>
      <c r="F331" s="186" t="s">
        <v>521</v>
      </c>
      <c r="G331" s="187" t="s">
        <v>175</v>
      </c>
      <c r="H331" s="188">
        <v>17.64</v>
      </c>
      <c r="I331" s="189"/>
      <c r="J331" s="190">
        <f>ROUND(I331*H331,2)</f>
        <v>0</v>
      </c>
      <c r="K331" s="186" t="s">
        <v>150</v>
      </c>
      <c r="L331" s="41"/>
      <c r="M331" s="191" t="s">
        <v>19</v>
      </c>
      <c r="N331" s="192" t="s">
        <v>47</v>
      </c>
      <c r="O331" s="66"/>
      <c r="P331" s="193">
        <f>O331*H331</f>
        <v>0</v>
      </c>
      <c r="Q331" s="193">
        <v>0</v>
      </c>
      <c r="R331" s="193">
        <f>Q331*H331</f>
        <v>0</v>
      </c>
      <c r="S331" s="193">
        <v>0.031</v>
      </c>
      <c r="T331" s="194">
        <f>S331*H331</f>
        <v>0.54684</v>
      </c>
      <c r="U331" s="36"/>
      <c r="V331" s="36"/>
      <c r="W331" s="36"/>
      <c r="X331" s="36"/>
      <c r="Y331" s="36"/>
      <c r="Z331" s="36"/>
      <c r="AA331" s="36"/>
      <c r="AB331" s="36"/>
      <c r="AC331" s="36"/>
      <c r="AD331" s="36"/>
      <c r="AE331" s="36"/>
      <c r="AR331" s="195" t="s">
        <v>151</v>
      </c>
      <c r="AT331" s="195" t="s">
        <v>146</v>
      </c>
      <c r="AU331" s="195" t="s">
        <v>83</v>
      </c>
      <c r="AY331" s="19" t="s">
        <v>144</v>
      </c>
      <c r="BE331" s="196">
        <f>IF(N331="základní",J331,0)</f>
        <v>0</v>
      </c>
      <c r="BF331" s="196">
        <f>IF(N331="snížená",J331,0)</f>
        <v>0</v>
      </c>
      <c r="BG331" s="196">
        <f>IF(N331="zákl. přenesená",J331,0)</f>
        <v>0</v>
      </c>
      <c r="BH331" s="196">
        <f>IF(N331="sníž. přenesená",J331,0)</f>
        <v>0</v>
      </c>
      <c r="BI331" s="196">
        <f>IF(N331="nulová",J331,0)</f>
        <v>0</v>
      </c>
      <c r="BJ331" s="19" t="s">
        <v>81</v>
      </c>
      <c r="BK331" s="196">
        <f>ROUND(I331*H331,2)</f>
        <v>0</v>
      </c>
      <c r="BL331" s="19" t="s">
        <v>151</v>
      </c>
      <c r="BM331" s="195" t="s">
        <v>522</v>
      </c>
    </row>
    <row r="332" spans="1:47" s="2" customFormat="1" ht="29.25">
      <c r="A332" s="36"/>
      <c r="B332" s="37"/>
      <c r="C332" s="38"/>
      <c r="D332" s="197" t="s">
        <v>153</v>
      </c>
      <c r="E332" s="38"/>
      <c r="F332" s="198" t="s">
        <v>517</v>
      </c>
      <c r="G332" s="38"/>
      <c r="H332" s="38"/>
      <c r="I332" s="105"/>
      <c r="J332" s="38"/>
      <c r="K332" s="38"/>
      <c r="L332" s="41"/>
      <c r="M332" s="199"/>
      <c r="N332" s="200"/>
      <c r="O332" s="66"/>
      <c r="P332" s="66"/>
      <c r="Q332" s="66"/>
      <c r="R332" s="66"/>
      <c r="S332" s="66"/>
      <c r="T332" s="67"/>
      <c r="U332" s="36"/>
      <c r="V332" s="36"/>
      <c r="W332" s="36"/>
      <c r="X332" s="36"/>
      <c r="Y332" s="36"/>
      <c r="Z332" s="36"/>
      <c r="AA332" s="36"/>
      <c r="AB332" s="36"/>
      <c r="AC332" s="36"/>
      <c r="AD332" s="36"/>
      <c r="AE332" s="36"/>
      <c r="AT332" s="19" t="s">
        <v>153</v>
      </c>
      <c r="AU332" s="19" t="s">
        <v>83</v>
      </c>
    </row>
    <row r="333" spans="2:51" s="13" customFormat="1" ht="12">
      <c r="B333" s="201"/>
      <c r="C333" s="202"/>
      <c r="D333" s="197" t="s">
        <v>159</v>
      </c>
      <c r="E333" s="203" t="s">
        <v>19</v>
      </c>
      <c r="F333" s="204" t="s">
        <v>414</v>
      </c>
      <c r="G333" s="202"/>
      <c r="H333" s="205">
        <v>7.02</v>
      </c>
      <c r="I333" s="206"/>
      <c r="J333" s="202"/>
      <c r="K333" s="202"/>
      <c r="L333" s="207"/>
      <c r="M333" s="208"/>
      <c r="N333" s="209"/>
      <c r="O333" s="209"/>
      <c r="P333" s="209"/>
      <c r="Q333" s="209"/>
      <c r="R333" s="209"/>
      <c r="S333" s="209"/>
      <c r="T333" s="210"/>
      <c r="AT333" s="211" t="s">
        <v>159</v>
      </c>
      <c r="AU333" s="211" t="s">
        <v>83</v>
      </c>
      <c r="AV333" s="13" t="s">
        <v>83</v>
      </c>
      <c r="AW333" s="13" t="s">
        <v>37</v>
      </c>
      <c r="AX333" s="13" t="s">
        <v>76</v>
      </c>
      <c r="AY333" s="211" t="s">
        <v>144</v>
      </c>
    </row>
    <row r="334" spans="2:51" s="13" customFormat="1" ht="12">
      <c r="B334" s="201"/>
      <c r="C334" s="202"/>
      <c r="D334" s="197" t="s">
        <v>159</v>
      </c>
      <c r="E334" s="203" t="s">
        <v>19</v>
      </c>
      <c r="F334" s="204" t="s">
        <v>406</v>
      </c>
      <c r="G334" s="202"/>
      <c r="H334" s="205">
        <v>6.75</v>
      </c>
      <c r="I334" s="206"/>
      <c r="J334" s="202"/>
      <c r="K334" s="202"/>
      <c r="L334" s="207"/>
      <c r="M334" s="208"/>
      <c r="N334" s="209"/>
      <c r="O334" s="209"/>
      <c r="P334" s="209"/>
      <c r="Q334" s="209"/>
      <c r="R334" s="209"/>
      <c r="S334" s="209"/>
      <c r="T334" s="210"/>
      <c r="AT334" s="211" t="s">
        <v>159</v>
      </c>
      <c r="AU334" s="211" t="s">
        <v>83</v>
      </c>
      <c r="AV334" s="13" t="s">
        <v>83</v>
      </c>
      <c r="AW334" s="13" t="s">
        <v>37</v>
      </c>
      <c r="AX334" s="13" t="s">
        <v>76</v>
      </c>
      <c r="AY334" s="211" t="s">
        <v>144</v>
      </c>
    </row>
    <row r="335" spans="2:51" s="13" customFormat="1" ht="12">
      <c r="B335" s="201"/>
      <c r="C335" s="202"/>
      <c r="D335" s="197" t="s">
        <v>159</v>
      </c>
      <c r="E335" s="203" t="s">
        <v>19</v>
      </c>
      <c r="F335" s="204" t="s">
        <v>523</v>
      </c>
      <c r="G335" s="202"/>
      <c r="H335" s="205">
        <v>2.16</v>
      </c>
      <c r="I335" s="206"/>
      <c r="J335" s="202"/>
      <c r="K335" s="202"/>
      <c r="L335" s="207"/>
      <c r="M335" s="208"/>
      <c r="N335" s="209"/>
      <c r="O335" s="209"/>
      <c r="P335" s="209"/>
      <c r="Q335" s="209"/>
      <c r="R335" s="209"/>
      <c r="S335" s="209"/>
      <c r="T335" s="210"/>
      <c r="AT335" s="211" t="s">
        <v>159</v>
      </c>
      <c r="AU335" s="211" t="s">
        <v>83</v>
      </c>
      <c r="AV335" s="13" t="s">
        <v>83</v>
      </c>
      <c r="AW335" s="13" t="s">
        <v>37</v>
      </c>
      <c r="AX335" s="13" t="s">
        <v>76</v>
      </c>
      <c r="AY335" s="211" t="s">
        <v>144</v>
      </c>
    </row>
    <row r="336" spans="2:51" s="13" customFormat="1" ht="12">
      <c r="B336" s="201"/>
      <c r="C336" s="202"/>
      <c r="D336" s="197" t="s">
        <v>159</v>
      </c>
      <c r="E336" s="203" t="s">
        <v>19</v>
      </c>
      <c r="F336" s="204" t="s">
        <v>411</v>
      </c>
      <c r="G336" s="202"/>
      <c r="H336" s="205">
        <v>1.71</v>
      </c>
      <c r="I336" s="206"/>
      <c r="J336" s="202"/>
      <c r="K336" s="202"/>
      <c r="L336" s="207"/>
      <c r="M336" s="208"/>
      <c r="N336" s="209"/>
      <c r="O336" s="209"/>
      <c r="P336" s="209"/>
      <c r="Q336" s="209"/>
      <c r="R336" s="209"/>
      <c r="S336" s="209"/>
      <c r="T336" s="210"/>
      <c r="AT336" s="211" t="s">
        <v>159</v>
      </c>
      <c r="AU336" s="211" t="s">
        <v>83</v>
      </c>
      <c r="AV336" s="13" t="s">
        <v>83</v>
      </c>
      <c r="AW336" s="13" t="s">
        <v>37</v>
      </c>
      <c r="AX336" s="13" t="s">
        <v>76</v>
      </c>
      <c r="AY336" s="211" t="s">
        <v>144</v>
      </c>
    </row>
    <row r="337" spans="2:51" s="14" customFormat="1" ht="12">
      <c r="B337" s="212"/>
      <c r="C337" s="213"/>
      <c r="D337" s="197" t="s">
        <v>159</v>
      </c>
      <c r="E337" s="214" t="s">
        <v>19</v>
      </c>
      <c r="F337" s="215" t="s">
        <v>180</v>
      </c>
      <c r="G337" s="213"/>
      <c r="H337" s="216">
        <v>17.64</v>
      </c>
      <c r="I337" s="217"/>
      <c r="J337" s="213"/>
      <c r="K337" s="213"/>
      <c r="L337" s="218"/>
      <c r="M337" s="219"/>
      <c r="N337" s="220"/>
      <c r="O337" s="220"/>
      <c r="P337" s="220"/>
      <c r="Q337" s="220"/>
      <c r="R337" s="220"/>
      <c r="S337" s="220"/>
      <c r="T337" s="221"/>
      <c r="AT337" s="222" t="s">
        <v>159</v>
      </c>
      <c r="AU337" s="222" t="s">
        <v>83</v>
      </c>
      <c r="AV337" s="14" t="s">
        <v>151</v>
      </c>
      <c r="AW337" s="14" t="s">
        <v>37</v>
      </c>
      <c r="AX337" s="14" t="s">
        <v>81</v>
      </c>
      <c r="AY337" s="222" t="s">
        <v>144</v>
      </c>
    </row>
    <row r="338" spans="1:65" s="2" customFormat="1" ht="24" customHeight="1">
      <c r="A338" s="36"/>
      <c r="B338" s="37"/>
      <c r="C338" s="184" t="s">
        <v>524</v>
      </c>
      <c r="D338" s="184" t="s">
        <v>146</v>
      </c>
      <c r="E338" s="185" t="s">
        <v>525</v>
      </c>
      <c r="F338" s="186" t="s">
        <v>526</v>
      </c>
      <c r="G338" s="187" t="s">
        <v>175</v>
      </c>
      <c r="H338" s="188">
        <v>112.992</v>
      </c>
      <c r="I338" s="189"/>
      <c r="J338" s="190">
        <f>ROUND(I338*H338,2)</f>
        <v>0</v>
      </c>
      <c r="K338" s="186" t="s">
        <v>150</v>
      </c>
      <c r="L338" s="41"/>
      <c r="M338" s="191" t="s">
        <v>19</v>
      </c>
      <c r="N338" s="192" t="s">
        <v>47</v>
      </c>
      <c r="O338" s="66"/>
      <c r="P338" s="193">
        <f>O338*H338</f>
        <v>0</v>
      </c>
      <c r="Q338" s="193">
        <v>0</v>
      </c>
      <c r="R338" s="193">
        <f>Q338*H338</f>
        <v>0</v>
      </c>
      <c r="S338" s="193">
        <v>0.027</v>
      </c>
      <c r="T338" s="194">
        <f>S338*H338</f>
        <v>3.050784</v>
      </c>
      <c r="U338" s="36"/>
      <c r="V338" s="36"/>
      <c r="W338" s="36"/>
      <c r="X338" s="36"/>
      <c r="Y338" s="36"/>
      <c r="Z338" s="36"/>
      <c r="AA338" s="36"/>
      <c r="AB338" s="36"/>
      <c r="AC338" s="36"/>
      <c r="AD338" s="36"/>
      <c r="AE338" s="36"/>
      <c r="AR338" s="195" t="s">
        <v>151</v>
      </c>
      <c r="AT338" s="195" t="s">
        <v>146</v>
      </c>
      <c r="AU338" s="195" t="s">
        <v>83</v>
      </c>
      <c r="AY338" s="19" t="s">
        <v>144</v>
      </c>
      <c r="BE338" s="196">
        <f>IF(N338="základní",J338,0)</f>
        <v>0</v>
      </c>
      <c r="BF338" s="196">
        <f>IF(N338="snížená",J338,0)</f>
        <v>0</v>
      </c>
      <c r="BG338" s="196">
        <f>IF(N338="zákl. přenesená",J338,0)</f>
        <v>0</v>
      </c>
      <c r="BH338" s="196">
        <f>IF(N338="sníž. přenesená",J338,0)</f>
        <v>0</v>
      </c>
      <c r="BI338" s="196">
        <f>IF(N338="nulová",J338,0)</f>
        <v>0</v>
      </c>
      <c r="BJ338" s="19" t="s">
        <v>81</v>
      </c>
      <c r="BK338" s="196">
        <f>ROUND(I338*H338,2)</f>
        <v>0</v>
      </c>
      <c r="BL338" s="19" t="s">
        <v>151</v>
      </c>
      <c r="BM338" s="195" t="s">
        <v>527</v>
      </c>
    </row>
    <row r="339" spans="1:47" s="2" customFormat="1" ht="29.25">
      <c r="A339" s="36"/>
      <c r="B339" s="37"/>
      <c r="C339" s="38"/>
      <c r="D339" s="197" t="s">
        <v>153</v>
      </c>
      <c r="E339" s="38"/>
      <c r="F339" s="198" t="s">
        <v>517</v>
      </c>
      <c r="G339" s="38"/>
      <c r="H339" s="38"/>
      <c r="I339" s="105"/>
      <c r="J339" s="38"/>
      <c r="K339" s="38"/>
      <c r="L339" s="41"/>
      <c r="M339" s="199"/>
      <c r="N339" s="200"/>
      <c r="O339" s="66"/>
      <c r="P339" s="66"/>
      <c r="Q339" s="66"/>
      <c r="R339" s="66"/>
      <c r="S339" s="66"/>
      <c r="T339" s="67"/>
      <c r="U339" s="36"/>
      <c r="V339" s="36"/>
      <c r="W339" s="36"/>
      <c r="X339" s="36"/>
      <c r="Y339" s="36"/>
      <c r="Z339" s="36"/>
      <c r="AA339" s="36"/>
      <c r="AB339" s="36"/>
      <c r="AC339" s="36"/>
      <c r="AD339" s="36"/>
      <c r="AE339" s="36"/>
      <c r="AT339" s="19" t="s">
        <v>153</v>
      </c>
      <c r="AU339" s="19" t="s">
        <v>83</v>
      </c>
    </row>
    <row r="340" spans="2:51" s="13" customFormat="1" ht="12">
      <c r="B340" s="201"/>
      <c r="C340" s="202"/>
      <c r="D340" s="197" t="s">
        <v>159</v>
      </c>
      <c r="E340" s="203" t="s">
        <v>19</v>
      </c>
      <c r="F340" s="204" t="s">
        <v>528</v>
      </c>
      <c r="G340" s="202"/>
      <c r="H340" s="205">
        <v>9.72</v>
      </c>
      <c r="I340" s="206"/>
      <c r="J340" s="202"/>
      <c r="K340" s="202"/>
      <c r="L340" s="207"/>
      <c r="M340" s="208"/>
      <c r="N340" s="209"/>
      <c r="O340" s="209"/>
      <c r="P340" s="209"/>
      <c r="Q340" s="209"/>
      <c r="R340" s="209"/>
      <c r="S340" s="209"/>
      <c r="T340" s="210"/>
      <c r="AT340" s="211" t="s">
        <v>159</v>
      </c>
      <c r="AU340" s="211" t="s">
        <v>83</v>
      </c>
      <c r="AV340" s="13" t="s">
        <v>83</v>
      </c>
      <c r="AW340" s="13" t="s">
        <v>37</v>
      </c>
      <c r="AX340" s="13" t="s">
        <v>76</v>
      </c>
      <c r="AY340" s="211" t="s">
        <v>144</v>
      </c>
    </row>
    <row r="341" spans="2:51" s="13" customFormat="1" ht="12">
      <c r="B341" s="201"/>
      <c r="C341" s="202"/>
      <c r="D341" s="197" t="s">
        <v>159</v>
      </c>
      <c r="E341" s="203" t="s">
        <v>19</v>
      </c>
      <c r="F341" s="204" t="s">
        <v>415</v>
      </c>
      <c r="G341" s="202"/>
      <c r="H341" s="205">
        <v>2.052</v>
      </c>
      <c r="I341" s="206"/>
      <c r="J341" s="202"/>
      <c r="K341" s="202"/>
      <c r="L341" s="207"/>
      <c r="M341" s="208"/>
      <c r="N341" s="209"/>
      <c r="O341" s="209"/>
      <c r="P341" s="209"/>
      <c r="Q341" s="209"/>
      <c r="R341" s="209"/>
      <c r="S341" s="209"/>
      <c r="T341" s="210"/>
      <c r="AT341" s="211" t="s">
        <v>159</v>
      </c>
      <c r="AU341" s="211" t="s">
        <v>83</v>
      </c>
      <c r="AV341" s="13" t="s">
        <v>83</v>
      </c>
      <c r="AW341" s="13" t="s">
        <v>37</v>
      </c>
      <c r="AX341" s="13" t="s">
        <v>76</v>
      </c>
      <c r="AY341" s="211" t="s">
        <v>144</v>
      </c>
    </row>
    <row r="342" spans="2:51" s="13" customFormat="1" ht="12">
      <c r="B342" s="201"/>
      <c r="C342" s="202"/>
      <c r="D342" s="197" t="s">
        <v>159</v>
      </c>
      <c r="E342" s="203" t="s">
        <v>19</v>
      </c>
      <c r="F342" s="204" t="s">
        <v>404</v>
      </c>
      <c r="G342" s="202"/>
      <c r="H342" s="205">
        <v>8.1</v>
      </c>
      <c r="I342" s="206"/>
      <c r="J342" s="202"/>
      <c r="K342" s="202"/>
      <c r="L342" s="207"/>
      <c r="M342" s="208"/>
      <c r="N342" s="209"/>
      <c r="O342" s="209"/>
      <c r="P342" s="209"/>
      <c r="Q342" s="209"/>
      <c r="R342" s="209"/>
      <c r="S342" s="209"/>
      <c r="T342" s="210"/>
      <c r="AT342" s="211" t="s">
        <v>159</v>
      </c>
      <c r="AU342" s="211" t="s">
        <v>83</v>
      </c>
      <c r="AV342" s="13" t="s">
        <v>83</v>
      </c>
      <c r="AW342" s="13" t="s">
        <v>37</v>
      </c>
      <c r="AX342" s="13" t="s">
        <v>76</v>
      </c>
      <c r="AY342" s="211" t="s">
        <v>144</v>
      </c>
    </row>
    <row r="343" spans="2:51" s="13" customFormat="1" ht="12">
      <c r="B343" s="201"/>
      <c r="C343" s="202"/>
      <c r="D343" s="197" t="s">
        <v>159</v>
      </c>
      <c r="E343" s="203" t="s">
        <v>19</v>
      </c>
      <c r="F343" s="204" t="s">
        <v>529</v>
      </c>
      <c r="G343" s="202"/>
      <c r="H343" s="205">
        <v>90.72</v>
      </c>
      <c r="I343" s="206"/>
      <c r="J343" s="202"/>
      <c r="K343" s="202"/>
      <c r="L343" s="207"/>
      <c r="M343" s="208"/>
      <c r="N343" s="209"/>
      <c r="O343" s="209"/>
      <c r="P343" s="209"/>
      <c r="Q343" s="209"/>
      <c r="R343" s="209"/>
      <c r="S343" s="209"/>
      <c r="T343" s="210"/>
      <c r="AT343" s="211" t="s">
        <v>159</v>
      </c>
      <c r="AU343" s="211" t="s">
        <v>83</v>
      </c>
      <c r="AV343" s="13" t="s">
        <v>83</v>
      </c>
      <c r="AW343" s="13" t="s">
        <v>37</v>
      </c>
      <c r="AX343" s="13" t="s">
        <v>76</v>
      </c>
      <c r="AY343" s="211" t="s">
        <v>144</v>
      </c>
    </row>
    <row r="344" spans="2:51" s="13" customFormat="1" ht="12">
      <c r="B344" s="201"/>
      <c r="C344" s="202"/>
      <c r="D344" s="197" t="s">
        <v>159</v>
      </c>
      <c r="E344" s="203" t="s">
        <v>19</v>
      </c>
      <c r="F344" s="204" t="s">
        <v>530</v>
      </c>
      <c r="G344" s="202"/>
      <c r="H344" s="205">
        <v>2.4</v>
      </c>
      <c r="I344" s="206"/>
      <c r="J344" s="202"/>
      <c r="K344" s="202"/>
      <c r="L344" s="207"/>
      <c r="M344" s="208"/>
      <c r="N344" s="209"/>
      <c r="O344" s="209"/>
      <c r="P344" s="209"/>
      <c r="Q344" s="209"/>
      <c r="R344" s="209"/>
      <c r="S344" s="209"/>
      <c r="T344" s="210"/>
      <c r="AT344" s="211" t="s">
        <v>159</v>
      </c>
      <c r="AU344" s="211" t="s">
        <v>83</v>
      </c>
      <c r="AV344" s="13" t="s">
        <v>83</v>
      </c>
      <c r="AW344" s="13" t="s">
        <v>37</v>
      </c>
      <c r="AX344" s="13" t="s">
        <v>76</v>
      </c>
      <c r="AY344" s="211" t="s">
        <v>144</v>
      </c>
    </row>
    <row r="345" spans="2:51" s="14" customFormat="1" ht="12">
      <c r="B345" s="212"/>
      <c r="C345" s="213"/>
      <c r="D345" s="197" t="s">
        <v>159</v>
      </c>
      <c r="E345" s="214" t="s">
        <v>19</v>
      </c>
      <c r="F345" s="215" t="s">
        <v>180</v>
      </c>
      <c r="G345" s="213"/>
      <c r="H345" s="216">
        <v>112.992</v>
      </c>
      <c r="I345" s="217"/>
      <c r="J345" s="213"/>
      <c r="K345" s="213"/>
      <c r="L345" s="218"/>
      <c r="M345" s="219"/>
      <c r="N345" s="220"/>
      <c r="O345" s="220"/>
      <c r="P345" s="220"/>
      <c r="Q345" s="220"/>
      <c r="R345" s="220"/>
      <c r="S345" s="220"/>
      <c r="T345" s="221"/>
      <c r="AT345" s="222" t="s">
        <v>159</v>
      </c>
      <c r="AU345" s="222" t="s">
        <v>83</v>
      </c>
      <c r="AV345" s="14" t="s">
        <v>151</v>
      </c>
      <c r="AW345" s="14" t="s">
        <v>37</v>
      </c>
      <c r="AX345" s="14" t="s">
        <v>81</v>
      </c>
      <c r="AY345" s="222" t="s">
        <v>144</v>
      </c>
    </row>
    <row r="346" spans="1:65" s="2" customFormat="1" ht="24" customHeight="1">
      <c r="A346" s="36"/>
      <c r="B346" s="37"/>
      <c r="C346" s="184" t="s">
        <v>531</v>
      </c>
      <c r="D346" s="184" t="s">
        <v>146</v>
      </c>
      <c r="E346" s="185" t="s">
        <v>532</v>
      </c>
      <c r="F346" s="186" t="s">
        <v>533</v>
      </c>
      <c r="G346" s="187" t="s">
        <v>175</v>
      </c>
      <c r="H346" s="188">
        <v>1.523</v>
      </c>
      <c r="I346" s="189"/>
      <c r="J346" s="190">
        <f>ROUND(I346*H346,2)</f>
        <v>0</v>
      </c>
      <c r="K346" s="186" t="s">
        <v>150</v>
      </c>
      <c r="L346" s="41"/>
      <c r="M346" s="191" t="s">
        <v>19</v>
      </c>
      <c r="N346" s="192" t="s">
        <v>47</v>
      </c>
      <c r="O346" s="66"/>
      <c r="P346" s="193">
        <f>O346*H346</f>
        <v>0</v>
      </c>
      <c r="Q346" s="193">
        <v>0</v>
      </c>
      <c r="R346" s="193">
        <f>Q346*H346</f>
        <v>0</v>
      </c>
      <c r="S346" s="193">
        <v>0.041</v>
      </c>
      <c r="T346" s="194">
        <f>S346*H346</f>
        <v>0.062443</v>
      </c>
      <c r="U346" s="36"/>
      <c r="V346" s="36"/>
      <c r="W346" s="36"/>
      <c r="X346" s="36"/>
      <c r="Y346" s="36"/>
      <c r="Z346" s="36"/>
      <c r="AA346" s="36"/>
      <c r="AB346" s="36"/>
      <c r="AC346" s="36"/>
      <c r="AD346" s="36"/>
      <c r="AE346" s="36"/>
      <c r="AR346" s="195" t="s">
        <v>151</v>
      </c>
      <c r="AT346" s="195" t="s">
        <v>146</v>
      </c>
      <c r="AU346" s="195" t="s">
        <v>83</v>
      </c>
      <c r="AY346" s="19" t="s">
        <v>144</v>
      </c>
      <c r="BE346" s="196">
        <f>IF(N346="základní",J346,0)</f>
        <v>0</v>
      </c>
      <c r="BF346" s="196">
        <f>IF(N346="snížená",J346,0)</f>
        <v>0</v>
      </c>
      <c r="BG346" s="196">
        <f>IF(N346="zákl. přenesená",J346,0)</f>
        <v>0</v>
      </c>
      <c r="BH346" s="196">
        <f>IF(N346="sníž. přenesená",J346,0)</f>
        <v>0</v>
      </c>
      <c r="BI346" s="196">
        <f>IF(N346="nulová",J346,0)</f>
        <v>0</v>
      </c>
      <c r="BJ346" s="19" t="s">
        <v>81</v>
      </c>
      <c r="BK346" s="196">
        <f>ROUND(I346*H346,2)</f>
        <v>0</v>
      </c>
      <c r="BL346" s="19" t="s">
        <v>151</v>
      </c>
      <c r="BM346" s="195" t="s">
        <v>534</v>
      </c>
    </row>
    <row r="347" spans="1:47" s="2" customFormat="1" ht="39">
      <c r="A347" s="36"/>
      <c r="B347" s="37"/>
      <c r="C347" s="38"/>
      <c r="D347" s="197" t="s">
        <v>153</v>
      </c>
      <c r="E347" s="38"/>
      <c r="F347" s="198" t="s">
        <v>535</v>
      </c>
      <c r="G347" s="38"/>
      <c r="H347" s="38"/>
      <c r="I347" s="105"/>
      <c r="J347" s="38"/>
      <c r="K347" s="38"/>
      <c r="L347" s="41"/>
      <c r="M347" s="199"/>
      <c r="N347" s="200"/>
      <c r="O347" s="66"/>
      <c r="P347" s="66"/>
      <c r="Q347" s="66"/>
      <c r="R347" s="66"/>
      <c r="S347" s="66"/>
      <c r="T347" s="67"/>
      <c r="U347" s="36"/>
      <c r="V347" s="36"/>
      <c r="W347" s="36"/>
      <c r="X347" s="36"/>
      <c r="Y347" s="36"/>
      <c r="Z347" s="36"/>
      <c r="AA347" s="36"/>
      <c r="AB347" s="36"/>
      <c r="AC347" s="36"/>
      <c r="AD347" s="36"/>
      <c r="AE347" s="36"/>
      <c r="AT347" s="19" t="s">
        <v>153</v>
      </c>
      <c r="AU347" s="19" t="s">
        <v>83</v>
      </c>
    </row>
    <row r="348" spans="2:51" s="13" customFormat="1" ht="12">
      <c r="B348" s="201"/>
      <c r="C348" s="202"/>
      <c r="D348" s="197" t="s">
        <v>159</v>
      </c>
      <c r="E348" s="203" t="s">
        <v>19</v>
      </c>
      <c r="F348" s="204" t="s">
        <v>536</v>
      </c>
      <c r="G348" s="202"/>
      <c r="H348" s="205">
        <v>1.523</v>
      </c>
      <c r="I348" s="206"/>
      <c r="J348" s="202"/>
      <c r="K348" s="202"/>
      <c r="L348" s="207"/>
      <c r="M348" s="208"/>
      <c r="N348" s="209"/>
      <c r="O348" s="209"/>
      <c r="P348" s="209"/>
      <c r="Q348" s="209"/>
      <c r="R348" s="209"/>
      <c r="S348" s="209"/>
      <c r="T348" s="210"/>
      <c r="AT348" s="211" t="s">
        <v>159</v>
      </c>
      <c r="AU348" s="211" t="s">
        <v>83</v>
      </c>
      <c r="AV348" s="13" t="s">
        <v>83</v>
      </c>
      <c r="AW348" s="13" t="s">
        <v>37</v>
      </c>
      <c r="AX348" s="13" t="s">
        <v>81</v>
      </c>
      <c r="AY348" s="211" t="s">
        <v>144</v>
      </c>
    </row>
    <row r="349" spans="1:65" s="2" customFormat="1" ht="24" customHeight="1">
      <c r="A349" s="36"/>
      <c r="B349" s="37"/>
      <c r="C349" s="184" t="s">
        <v>537</v>
      </c>
      <c r="D349" s="184" t="s">
        <v>146</v>
      </c>
      <c r="E349" s="185" t="s">
        <v>538</v>
      </c>
      <c r="F349" s="186" t="s">
        <v>539</v>
      </c>
      <c r="G349" s="187" t="s">
        <v>175</v>
      </c>
      <c r="H349" s="188">
        <v>4.969</v>
      </c>
      <c r="I349" s="189"/>
      <c r="J349" s="190">
        <f>ROUND(I349*H349,2)</f>
        <v>0</v>
      </c>
      <c r="K349" s="186" t="s">
        <v>150</v>
      </c>
      <c r="L349" s="41"/>
      <c r="M349" s="191" t="s">
        <v>19</v>
      </c>
      <c r="N349" s="192" t="s">
        <v>47</v>
      </c>
      <c r="O349" s="66"/>
      <c r="P349" s="193">
        <f>O349*H349</f>
        <v>0</v>
      </c>
      <c r="Q349" s="193">
        <v>0</v>
      </c>
      <c r="R349" s="193">
        <f>Q349*H349</f>
        <v>0</v>
      </c>
      <c r="S349" s="193">
        <v>0.076</v>
      </c>
      <c r="T349" s="194">
        <f>S349*H349</f>
        <v>0.37764400000000004</v>
      </c>
      <c r="U349" s="36"/>
      <c r="V349" s="36"/>
      <c r="W349" s="36"/>
      <c r="X349" s="36"/>
      <c r="Y349" s="36"/>
      <c r="Z349" s="36"/>
      <c r="AA349" s="36"/>
      <c r="AB349" s="36"/>
      <c r="AC349" s="36"/>
      <c r="AD349" s="36"/>
      <c r="AE349" s="36"/>
      <c r="AR349" s="195" t="s">
        <v>151</v>
      </c>
      <c r="AT349" s="195" t="s">
        <v>146</v>
      </c>
      <c r="AU349" s="195" t="s">
        <v>83</v>
      </c>
      <c r="AY349" s="19" t="s">
        <v>144</v>
      </c>
      <c r="BE349" s="196">
        <f>IF(N349="základní",J349,0)</f>
        <v>0</v>
      </c>
      <c r="BF349" s="196">
        <f>IF(N349="snížená",J349,0)</f>
        <v>0</v>
      </c>
      <c r="BG349" s="196">
        <f>IF(N349="zákl. přenesená",J349,0)</f>
        <v>0</v>
      </c>
      <c r="BH349" s="196">
        <f>IF(N349="sníž. přenesená",J349,0)</f>
        <v>0</v>
      </c>
      <c r="BI349" s="196">
        <f>IF(N349="nulová",J349,0)</f>
        <v>0</v>
      </c>
      <c r="BJ349" s="19" t="s">
        <v>81</v>
      </c>
      <c r="BK349" s="196">
        <f>ROUND(I349*H349,2)</f>
        <v>0</v>
      </c>
      <c r="BL349" s="19" t="s">
        <v>151</v>
      </c>
      <c r="BM349" s="195" t="s">
        <v>540</v>
      </c>
    </row>
    <row r="350" spans="1:47" s="2" customFormat="1" ht="39">
      <c r="A350" s="36"/>
      <c r="B350" s="37"/>
      <c r="C350" s="38"/>
      <c r="D350" s="197" t="s">
        <v>153</v>
      </c>
      <c r="E350" s="38"/>
      <c r="F350" s="198" t="s">
        <v>535</v>
      </c>
      <c r="G350" s="38"/>
      <c r="H350" s="38"/>
      <c r="I350" s="105"/>
      <c r="J350" s="38"/>
      <c r="K350" s="38"/>
      <c r="L350" s="41"/>
      <c r="M350" s="199"/>
      <c r="N350" s="200"/>
      <c r="O350" s="66"/>
      <c r="P350" s="66"/>
      <c r="Q350" s="66"/>
      <c r="R350" s="66"/>
      <c r="S350" s="66"/>
      <c r="T350" s="67"/>
      <c r="U350" s="36"/>
      <c r="V350" s="36"/>
      <c r="W350" s="36"/>
      <c r="X350" s="36"/>
      <c r="Y350" s="36"/>
      <c r="Z350" s="36"/>
      <c r="AA350" s="36"/>
      <c r="AB350" s="36"/>
      <c r="AC350" s="36"/>
      <c r="AD350" s="36"/>
      <c r="AE350" s="36"/>
      <c r="AT350" s="19" t="s">
        <v>153</v>
      </c>
      <c r="AU350" s="19" t="s">
        <v>83</v>
      </c>
    </row>
    <row r="351" spans="2:51" s="13" customFormat="1" ht="12">
      <c r="B351" s="201"/>
      <c r="C351" s="202"/>
      <c r="D351" s="197" t="s">
        <v>159</v>
      </c>
      <c r="E351" s="203" t="s">
        <v>19</v>
      </c>
      <c r="F351" s="204" t="s">
        <v>541</v>
      </c>
      <c r="G351" s="202"/>
      <c r="H351" s="205">
        <v>1.576</v>
      </c>
      <c r="I351" s="206"/>
      <c r="J351" s="202"/>
      <c r="K351" s="202"/>
      <c r="L351" s="207"/>
      <c r="M351" s="208"/>
      <c r="N351" s="209"/>
      <c r="O351" s="209"/>
      <c r="P351" s="209"/>
      <c r="Q351" s="209"/>
      <c r="R351" s="209"/>
      <c r="S351" s="209"/>
      <c r="T351" s="210"/>
      <c r="AT351" s="211" t="s">
        <v>159</v>
      </c>
      <c r="AU351" s="211" t="s">
        <v>83</v>
      </c>
      <c r="AV351" s="13" t="s">
        <v>83</v>
      </c>
      <c r="AW351" s="13" t="s">
        <v>37</v>
      </c>
      <c r="AX351" s="13" t="s">
        <v>76</v>
      </c>
      <c r="AY351" s="211" t="s">
        <v>144</v>
      </c>
    </row>
    <row r="352" spans="2:51" s="13" customFormat="1" ht="12">
      <c r="B352" s="201"/>
      <c r="C352" s="202"/>
      <c r="D352" s="197" t="s">
        <v>159</v>
      </c>
      <c r="E352" s="203" t="s">
        <v>19</v>
      </c>
      <c r="F352" s="204" t="s">
        <v>542</v>
      </c>
      <c r="G352" s="202"/>
      <c r="H352" s="205">
        <v>1.737</v>
      </c>
      <c r="I352" s="206"/>
      <c r="J352" s="202"/>
      <c r="K352" s="202"/>
      <c r="L352" s="207"/>
      <c r="M352" s="208"/>
      <c r="N352" s="209"/>
      <c r="O352" s="209"/>
      <c r="P352" s="209"/>
      <c r="Q352" s="209"/>
      <c r="R352" s="209"/>
      <c r="S352" s="209"/>
      <c r="T352" s="210"/>
      <c r="AT352" s="211" t="s">
        <v>159</v>
      </c>
      <c r="AU352" s="211" t="s">
        <v>83</v>
      </c>
      <c r="AV352" s="13" t="s">
        <v>83</v>
      </c>
      <c r="AW352" s="13" t="s">
        <v>37</v>
      </c>
      <c r="AX352" s="13" t="s">
        <v>76</v>
      </c>
      <c r="AY352" s="211" t="s">
        <v>144</v>
      </c>
    </row>
    <row r="353" spans="2:51" s="13" customFormat="1" ht="12">
      <c r="B353" s="201"/>
      <c r="C353" s="202"/>
      <c r="D353" s="197" t="s">
        <v>159</v>
      </c>
      <c r="E353" s="203" t="s">
        <v>19</v>
      </c>
      <c r="F353" s="204" t="s">
        <v>543</v>
      </c>
      <c r="G353" s="202"/>
      <c r="H353" s="205">
        <v>1.656</v>
      </c>
      <c r="I353" s="206"/>
      <c r="J353" s="202"/>
      <c r="K353" s="202"/>
      <c r="L353" s="207"/>
      <c r="M353" s="208"/>
      <c r="N353" s="209"/>
      <c r="O353" s="209"/>
      <c r="P353" s="209"/>
      <c r="Q353" s="209"/>
      <c r="R353" s="209"/>
      <c r="S353" s="209"/>
      <c r="T353" s="210"/>
      <c r="AT353" s="211" t="s">
        <v>159</v>
      </c>
      <c r="AU353" s="211" t="s">
        <v>83</v>
      </c>
      <c r="AV353" s="13" t="s">
        <v>83</v>
      </c>
      <c r="AW353" s="13" t="s">
        <v>37</v>
      </c>
      <c r="AX353" s="13" t="s">
        <v>76</v>
      </c>
      <c r="AY353" s="211" t="s">
        <v>144</v>
      </c>
    </row>
    <row r="354" spans="2:51" s="14" customFormat="1" ht="12">
      <c r="B354" s="212"/>
      <c r="C354" s="213"/>
      <c r="D354" s="197" t="s">
        <v>159</v>
      </c>
      <c r="E354" s="214" t="s">
        <v>19</v>
      </c>
      <c r="F354" s="215" t="s">
        <v>180</v>
      </c>
      <c r="G354" s="213"/>
      <c r="H354" s="216">
        <v>4.969</v>
      </c>
      <c r="I354" s="217"/>
      <c r="J354" s="213"/>
      <c r="K354" s="213"/>
      <c r="L354" s="218"/>
      <c r="M354" s="219"/>
      <c r="N354" s="220"/>
      <c r="O354" s="220"/>
      <c r="P354" s="220"/>
      <c r="Q354" s="220"/>
      <c r="R354" s="220"/>
      <c r="S354" s="220"/>
      <c r="T354" s="221"/>
      <c r="AT354" s="222" t="s">
        <v>159</v>
      </c>
      <c r="AU354" s="222" t="s">
        <v>83</v>
      </c>
      <c r="AV354" s="14" t="s">
        <v>151</v>
      </c>
      <c r="AW354" s="14" t="s">
        <v>37</v>
      </c>
      <c r="AX354" s="14" t="s">
        <v>81</v>
      </c>
      <c r="AY354" s="222" t="s">
        <v>144</v>
      </c>
    </row>
    <row r="355" spans="1:65" s="2" customFormat="1" ht="24" customHeight="1">
      <c r="A355" s="36"/>
      <c r="B355" s="37"/>
      <c r="C355" s="184" t="s">
        <v>544</v>
      </c>
      <c r="D355" s="184" t="s">
        <v>146</v>
      </c>
      <c r="E355" s="185" t="s">
        <v>545</v>
      </c>
      <c r="F355" s="186" t="s">
        <v>546</v>
      </c>
      <c r="G355" s="187" t="s">
        <v>175</v>
      </c>
      <c r="H355" s="188">
        <v>14.853</v>
      </c>
      <c r="I355" s="189"/>
      <c r="J355" s="190">
        <f>ROUND(I355*H355,2)</f>
        <v>0</v>
      </c>
      <c r="K355" s="186" t="s">
        <v>150</v>
      </c>
      <c r="L355" s="41"/>
      <c r="M355" s="191" t="s">
        <v>19</v>
      </c>
      <c r="N355" s="192" t="s">
        <v>47</v>
      </c>
      <c r="O355" s="66"/>
      <c r="P355" s="193">
        <f>O355*H355</f>
        <v>0</v>
      </c>
      <c r="Q355" s="193">
        <v>0</v>
      </c>
      <c r="R355" s="193">
        <f>Q355*H355</f>
        <v>0</v>
      </c>
      <c r="S355" s="193">
        <v>0.063</v>
      </c>
      <c r="T355" s="194">
        <f>S355*H355</f>
        <v>0.935739</v>
      </c>
      <c r="U355" s="36"/>
      <c r="V355" s="36"/>
      <c r="W355" s="36"/>
      <c r="X355" s="36"/>
      <c r="Y355" s="36"/>
      <c r="Z355" s="36"/>
      <c r="AA355" s="36"/>
      <c r="AB355" s="36"/>
      <c r="AC355" s="36"/>
      <c r="AD355" s="36"/>
      <c r="AE355" s="36"/>
      <c r="AR355" s="195" t="s">
        <v>151</v>
      </c>
      <c r="AT355" s="195" t="s">
        <v>146</v>
      </c>
      <c r="AU355" s="195" t="s">
        <v>83</v>
      </c>
      <c r="AY355" s="19" t="s">
        <v>144</v>
      </c>
      <c r="BE355" s="196">
        <f>IF(N355="základní",J355,0)</f>
        <v>0</v>
      </c>
      <c r="BF355" s="196">
        <f>IF(N355="snížená",J355,0)</f>
        <v>0</v>
      </c>
      <c r="BG355" s="196">
        <f>IF(N355="zákl. přenesená",J355,0)</f>
        <v>0</v>
      </c>
      <c r="BH355" s="196">
        <f>IF(N355="sníž. přenesená",J355,0)</f>
        <v>0</v>
      </c>
      <c r="BI355" s="196">
        <f>IF(N355="nulová",J355,0)</f>
        <v>0</v>
      </c>
      <c r="BJ355" s="19" t="s">
        <v>81</v>
      </c>
      <c r="BK355" s="196">
        <f>ROUND(I355*H355,2)</f>
        <v>0</v>
      </c>
      <c r="BL355" s="19" t="s">
        <v>151</v>
      </c>
      <c r="BM355" s="195" t="s">
        <v>547</v>
      </c>
    </row>
    <row r="356" spans="1:47" s="2" customFormat="1" ht="39">
      <c r="A356" s="36"/>
      <c r="B356" s="37"/>
      <c r="C356" s="38"/>
      <c r="D356" s="197" t="s">
        <v>153</v>
      </c>
      <c r="E356" s="38"/>
      <c r="F356" s="198" t="s">
        <v>535</v>
      </c>
      <c r="G356" s="38"/>
      <c r="H356" s="38"/>
      <c r="I356" s="105"/>
      <c r="J356" s="38"/>
      <c r="K356" s="38"/>
      <c r="L356" s="41"/>
      <c r="M356" s="199"/>
      <c r="N356" s="200"/>
      <c r="O356" s="66"/>
      <c r="P356" s="66"/>
      <c r="Q356" s="66"/>
      <c r="R356" s="66"/>
      <c r="S356" s="66"/>
      <c r="T356" s="67"/>
      <c r="U356" s="36"/>
      <c r="V356" s="36"/>
      <c r="W356" s="36"/>
      <c r="X356" s="36"/>
      <c r="Y356" s="36"/>
      <c r="Z356" s="36"/>
      <c r="AA356" s="36"/>
      <c r="AB356" s="36"/>
      <c r="AC356" s="36"/>
      <c r="AD356" s="36"/>
      <c r="AE356" s="36"/>
      <c r="AT356" s="19" t="s">
        <v>153</v>
      </c>
      <c r="AU356" s="19" t="s">
        <v>83</v>
      </c>
    </row>
    <row r="357" spans="2:51" s="13" customFormat="1" ht="12">
      <c r="B357" s="201"/>
      <c r="C357" s="202"/>
      <c r="D357" s="197" t="s">
        <v>159</v>
      </c>
      <c r="E357" s="203" t="s">
        <v>19</v>
      </c>
      <c r="F357" s="204" t="s">
        <v>161</v>
      </c>
      <c r="G357" s="202"/>
      <c r="H357" s="205">
        <v>3</v>
      </c>
      <c r="I357" s="206"/>
      <c r="J357" s="202"/>
      <c r="K357" s="202"/>
      <c r="L357" s="207"/>
      <c r="M357" s="208"/>
      <c r="N357" s="209"/>
      <c r="O357" s="209"/>
      <c r="P357" s="209"/>
      <c r="Q357" s="209"/>
      <c r="R357" s="209"/>
      <c r="S357" s="209"/>
      <c r="T357" s="210"/>
      <c r="AT357" s="211" t="s">
        <v>159</v>
      </c>
      <c r="AU357" s="211" t="s">
        <v>83</v>
      </c>
      <c r="AV357" s="13" t="s">
        <v>83</v>
      </c>
      <c r="AW357" s="13" t="s">
        <v>37</v>
      </c>
      <c r="AX357" s="13" t="s">
        <v>76</v>
      </c>
      <c r="AY357" s="211" t="s">
        <v>144</v>
      </c>
    </row>
    <row r="358" spans="2:51" s="13" customFormat="1" ht="12">
      <c r="B358" s="201"/>
      <c r="C358" s="202"/>
      <c r="D358" s="197" t="s">
        <v>159</v>
      </c>
      <c r="E358" s="203" t="s">
        <v>19</v>
      </c>
      <c r="F358" s="204" t="s">
        <v>548</v>
      </c>
      <c r="G358" s="202"/>
      <c r="H358" s="205">
        <v>3.2</v>
      </c>
      <c r="I358" s="206"/>
      <c r="J358" s="202"/>
      <c r="K358" s="202"/>
      <c r="L358" s="207"/>
      <c r="M358" s="208"/>
      <c r="N358" s="209"/>
      <c r="O358" s="209"/>
      <c r="P358" s="209"/>
      <c r="Q358" s="209"/>
      <c r="R358" s="209"/>
      <c r="S358" s="209"/>
      <c r="T358" s="210"/>
      <c r="AT358" s="211" t="s">
        <v>159</v>
      </c>
      <c r="AU358" s="211" t="s">
        <v>83</v>
      </c>
      <c r="AV358" s="13" t="s">
        <v>83</v>
      </c>
      <c r="AW358" s="13" t="s">
        <v>37</v>
      </c>
      <c r="AX358" s="13" t="s">
        <v>76</v>
      </c>
      <c r="AY358" s="211" t="s">
        <v>144</v>
      </c>
    </row>
    <row r="359" spans="2:51" s="13" customFormat="1" ht="12">
      <c r="B359" s="201"/>
      <c r="C359" s="202"/>
      <c r="D359" s="197" t="s">
        <v>159</v>
      </c>
      <c r="E359" s="203" t="s">
        <v>19</v>
      </c>
      <c r="F359" s="204" t="s">
        <v>549</v>
      </c>
      <c r="G359" s="202"/>
      <c r="H359" s="205">
        <v>2.758</v>
      </c>
      <c r="I359" s="206"/>
      <c r="J359" s="202"/>
      <c r="K359" s="202"/>
      <c r="L359" s="207"/>
      <c r="M359" s="208"/>
      <c r="N359" s="209"/>
      <c r="O359" s="209"/>
      <c r="P359" s="209"/>
      <c r="Q359" s="209"/>
      <c r="R359" s="209"/>
      <c r="S359" s="209"/>
      <c r="T359" s="210"/>
      <c r="AT359" s="211" t="s">
        <v>159</v>
      </c>
      <c r="AU359" s="211" t="s">
        <v>83</v>
      </c>
      <c r="AV359" s="13" t="s">
        <v>83</v>
      </c>
      <c r="AW359" s="13" t="s">
        <v>37</v>
      </c>
      <c r="AX359" s="13" t="s">
        <v>76</v>
      </c>
      <c r="AY359" s="211" t="s">
        <v>144</v>
      </c>
    </row>
    <row r="360" spans="2:51" s="13" customFormat="1" ht="12">
      <c r="B360" s="201"/>
      <c r="C360" s="202"/>
      <c r="D360" s="197" t="s">
        <v>159</v>
      </c>
      <c r="E360" s="203" t="s">
        <v>19</v>
      </c>
      <c r="F360" s="204" t="s">
        <v>550</v>
      </c>
      <c r="G360" s="202"/>
      <c r="H360" s="205">
        <v>2.925</v>
      </c>
      <c r="I360" s="206"/>
      <c r="J360" s="202"/>
      <c r="K360" s="202"/>
      <c r="L360" s="207"/>
      <c r="M360" s="208"/>
      <c r="N360" s="209"/>
      <c r="O360" s="209"/>
      <c r="P360" s="209"/>
      <c r="Q360" s="209"/>
      <c r="R360" s="209"/>
      <c r="S360" s="209"/>
      <c r="T360" s="210"/>
      <c r="AT360" s="211" t="s">
        <v>159</v>
      </c>
      <c r="AU360" s="211" t="s">
        <v>83</v>
      </c>
      <c r="AV360" s="13" t="s">
        <v>83</v>
      </c>
      <c r="AW360" s="13" t="s">
        <v>37</v>
      </c>
      <c r="AX360" s="13" t="s">
        <v>76</v>
      </c>
      <c r="AY360" s="211" t="s">
        <v>144</v>
      </c>
    </row>
    <row r="361" spans="2:51" s="13" customFormat="1" ht="12">
      <c r="B361" s="201"/>
      <c r="C361" s="202"/>
      <c r="D361" s="197" t="s">
        <v>159</v>
      </c>
      <c r="E361" s="203" t="s">
        <v>19</v>
      </c>
      <c r="F361" s="204" t="s">
        <v>551</v>
      </c>
      <c r="G361" s="202"/>
      <c r="H361" s="205">
        <v>2.97</v>
      </c>
      <c r="I361" s="206"/>
      <c r="J361" s="202"/>
      <c r="K361" s="202"/>
      <c r="L361" s="207"/>
      <c r="M361" s="208"/>
      <c r="N361" s="209"/>
      <c r="O361" s="209"/>
      <c r="P361" s="209"/>
      <c r="Q361" s="209"/>
      <c r="R361" s="209"/>
      <c r="S361" s="209"/>
      <c r="T361" s="210"/>
      <c r="AT361" s="211" t="s">
        <v>159</v>
      </c>
      <c r="AU361" s="211" t="s">
        <v>83</v>
      </c>
      <c r="AV361" s="13" t="s">
        <v>83</v>
      </c>
      <c r="AW361" s="13" t="s">
        <v>37</v>
      </c>
      <c r="AX361" s="13" t="s">
        <v>76</v>
      </c>
      <c r="AY361" s="211" t="s">
        <v>144</v>
      </c>
    </row>
    <row r="362" spans="2:51" s="14" customFormat="1" ht="12">
      <c r="B362" s="212"/>
      <c r="C362" s="213"/>
      <c r="D362" s="197" t="s">
        <v>159</v>
      </c>
      <c r="E362" s="214" t="s">
        <v>19</v>
      </c>
      <c r="F362" s="215" t="s">
        <v>180</v>
      </c>
      <c r="G362" s="213"/>
      <c r="H362" s="216">
        <v>14.853</v>
      </c>
      <c r="I362" s="217"/>
      <c r="J362" s="213"/>
      <c r="K362" s="213"/>
      <c r="L362" s="218"/>
      <c r="M362" s="219"/>
      <c r="N362" s="220"/>
      <c r="O362" s="220"/>
      <c r="P362" s="220"/>
      <c r="Q362" s="220"/>
      <c r="R362" s="220"/>
      <c r="S362" s="220"/>
      <c r="T362" s="221"/>
      <c r="AT362" s="222" t="s">
        <v>159</v>
      </c>
      <c r="AU362" s="222" t="s">
        <v>83</v>
      </c>
      <c r="AV362" s="14" t="s">
        <v>151</v>
      </c>
      <c r="AW362" s="14" t="s">
        <v>37</v>
      </c>
      <c r="AX362" s="14" t="s">
        <v>81</v>
      </c>
      <c r="AY362" s="222" t="s">
        <v>144</v>
      </c>
    </row>
    <row r="363" spans="1:65" s="2" customFormat="1" ht="24" customHeight="1">
      <c r="A363" s="36"/>
      <c r="B363" s="37"/>
      <c r="C363" s="184" t="s">
        <v>552</v>
      </c>
      <c r="D363" s="184" t="s">
        <v>146</v>
      </c>
      <c r="E363" s="185" t="s">
        <v>553</v>
      </c>
      <c r="F363" s="186" t="s">
        <v>554</v>
      </c>
      <c r="G363" s="187" t="s">
        <v>175</v>
      </c>
      <c r="H363" s="188">
        <v>12.808</v>
      </c>
      <c r="I363" s="189"/>
      <c r="J363" s="190">
        <f>ROUND(I363*H363,2)</f>
        <v>0</v>
      </c>
      <c r="K363" s="186" t="s">
        <v>150</v>
      </c>
      <c r="L363" s="41"/>
      <c r="M363" s="191" t="s">
        <v>19</v>
      </c>
      <c r="N363" s="192" t="s">
        <v>47</v>
      </c>
      <c r="O363" s="66"/>
      <c r="P363" s="193">
        <f>O363*H363</f>
        <v>0</v>
      </c>
      <c r="Q363" s="193">
        <v>0</v>
      </c>
      <c r="R363" s="193">
        <f>Q363*H363</f>
        <v>0</v>
      </c>
      <c r="S363" s="193">
        <v>0.06</v>
      </c>
      <c r="T363" s="194">
        <f>S363*H363</f>
        <v>0.7684799999999999</v>
      </c>
      <c r="U363" s="36"/>
      <c r="V363" s="36"/>
      <c r="W363" s="36"/>
      <c r="X363" s="36"/>
      <c r="Y363" s="36"/>
      <c r="Z363" s="36"/>
      <c r="AA363" s="36"/>
      <c r="AB363" s="36"/>
      <c r="AC363" s="36"/>
      <c r="AD363" s="36"/>
      <c r="AE363" s="36"/>
      <c r="AR363" s="195" t="s">
        <v>151</v>
      </c>
      <c r="AT363" s="195" t="s">
        <v>146</v>
      </c>
      <c r="AU363" s="195" t="s">
        <v>83</v>
      </c>
      <c r="AY363" s="19" t="s">
        <v>144</v>
      </c>
      <c r="BE363" s="196">
        <f>IF(N363="základní",J363,0)</f>
        <v>0</v>
      </c>
      <c r="BF363" s="196">
        <f>IF(N363="snížená",J363,0)</f>
        <v>0</v>
      </c>
      <c r="BG363" s="196">
        <f>IF(N363="zákl. přenesená",J363,0)</f>
        <v>0</v>
      </c>
      <c r="BH363" s="196">
        <f>IF(N363="sníž. přenesená",J363,0)</f>
        <v>0</v>
      </c>
      <c r="BI363" s="196">
        <f>IF(N363="nulová",J363,0)</f>
        <v>0</v>
      </c>
      <c r="BJ363" s="19" t="s">
        <v>81</v>
      </c>
      <c r="BK363" s="196">
        <f>ROUND(I363*H363,2)</f>
        <v>0</v>
      </c>
      <c r="BL363" s="19" t="s">
        <v>151</v>
      </c>
      <c r="BM363" s="195" t="s">
        <v>555</v>
      </c>
    </row>
    <row r="364" spans="1:47" s="2" customFormat="1" ht="39">
      <c r="A364" s="36"/>
      <c r="B364" s="37"/>
      <c r="C364" s="38"/>
      <c r="D364" s="197" t="s">
        <v>153</v>
      </c>
      <c r="E364" s="38"/>
      <c r="F364" s="198" t="s">
        <v>535</v>
      </c>
      <c r="G364" s="38"/>
      <c r="H364" s="38"/>
      <c r="I364" s="105"/>
      <c r="J364" s="38"/>
      <c r="K364" s="38"/>
      <c r="L364" s="41"/>
      <c r="M364" s="199"/>
      <c r="N364" s="200"/>
      <c r="O364" s="66"/>
      <c r="P364" s="66"/>
      <c r="Q364" s="66"/>
      <c r="R364" s="66"/>
      <c r="S364" s="66"/>
      <c r="T364" s="67"/>
      <c r="U364" s="36"/>
      <c r="V364" s="36"/>
      <c r="W364" s="36"/>
      <c r="X364" s="36"/>
      <c r="Y364" s="36"/>
      <c r="Z364" s="36"/>
      <c r="AA364" s="36"/>
      <c r="AB364" s="36"/>
      <c r="AC364" s="36"/>
      <c r="AD364" s="36"/>
      <c r="AE364" s="36"/>
      <c r="AT364" s="19" t="s">
        <v>153</v>
      </c>
      <c r="AU364" s="19" t="s">
        <v>83</v>
      </c>
    </row>
    <row r="365" spans="2:51" s="13" customFormat="1" ht="12">
      <c r="B365" s="201"/>
      <c r="C365" s="202"/>
      <c r="D365" s="197" t="s">
        <v>159</v>
      </c>
      <c r="E365" s="203" t="s">
        <v>19</v>
      </c>
      <c r="F365" s="204" t="s">
        <v>368</v>
      </c>
      <c r="G365" s="202"/>
      <c r="H365" s="205">
        <v>4.3</v>
      </c>
      <c r="I365" s="206"/>
      <c r="J365" s="202"/>
      <c r="K365" s="202"/>
      <c r="L365" s="207"/>
      <c r="M365" s="208"/>
      <c r="N365" s="209"/>
      <c r="O365" s="209"/>
      <c r="P365" s="209"/>
      <c r="Q365" s="209"/>
      <c r="R365" s="209"/>
      <c r="S365" s="209"/>
      <c r="T365" s="210"/>
      <c r="AT365" s="211" t="s">
        <v>159</v>
      </c>
      <c r="AU365" s="211" t="s">
        <v>83</v>
      </c>
      <c r="AV365" s="13" t="s">
        <v>83</v>
      </c>
      <c r="AW365" s="13" t="s">
        <v>37</v>
      </c>
      <c r="AX365" s="13" t="s">
        <v>76</v>
      </c>
      <c r="AY365" s="211" t="s">
        <v>144</v>
      </c>
    </row>
    <row r="366" spans="2:51" s="13" customFormat="1" ht="12">
      <c r="B366" s="201"/>
      <c r="C366" s="202"/>
      <c r="D366" s="197" t="s">
        <v>159</v>
      </c>
      <c r="E366" s="203" t="s">
        <v>19</v>
      </c>
      <c r="F366" s="204" t="s">
        <v>556</v>
      </c>
      <c r="G366" s="202"/>
      <c r="H366" s="205">
        <v>4.62</v>
      </c>
      <c r="I366" s="206"/>
      <c r="J366" s="202"/>
      <c r="K366" s="202"/>
      <c r="L366" s="207"/>
      <c r="M366" s="208"/>
      <c r="N366" s="209"/>
      <c r="O366" s="209"/>
      <c r="P366" s="209"/>
      <c r="Q366" s="209"/>
      <c r="R366" s="209"/>
      <c r="S366" s="209"/>
      <c r="T366" s="210"/>
      <c r="AT366" s="211" t="s">
        <v>159</v>
      </c>
      <c r="AU366" s="211" t="s">
        <v>83</v>
      </c>
      <c r="AV366" s="13" t="s">
        <v>83</v>
      </c>
      <c r="AW366" s="13" t="s">
        <v>37</v>
      </c>
      <c r="AX366" s="13" t="s">
        <v>76</v>
      </c>
      <c r="AY366" s="211" t="s">
        <v>144</v>
      </c>
    </row>
    <row r="367" spans="2:51" s="13" customFormat="1" ht="12">
      <c r="B367" s="201"/>
      <c r="C367" s="202"/>
      <c r="D367" s="197" t="s">
        <v>159</v>
      </c>
      <c r="E367" s="203" t="s">
        <v>19</v>
      </c>
      <c r="F367" s="204" t="s">
        <v>557</v>
      </c>
      <c r="G367" s="202"/>
      <c r="H367" s="205">
        <v>3.888</v>
      </c>
      <c r="I367" s="206"/>
      <c r="J367" s="202"/>
      <c r="K367" s="202"/>
      <c r="L367" s="207"/>
      <c r="M367" s="208"/>
      <c r="N367" s="209"/>
      <c r="O367" s="209"/>
      <c r="P367" s="209"/>
      <c r="Q367" s="209"/>
      <c r="R367" s="209"/>
      <c r="S367" s="209"/>
      <c r="T367" s="210"/>
      <c r="AT367" s="211" t="s">
        <v>159</v>
      </c>
      <c r="AU367" s="211" t="s">
        <v>83</v>
      </c>
      <c r="AV367" s="13" t="s">
        <v>83</v>
      </c>
      <c r="AW367" s="13" t="s">
        <v>37</v>
      </c>
      <c r="AX367" s="13" t="s">
        <v>76</v>
      </c>
      <c r="AY367" s="211" t="s">
        <v>144</v>
      </c>
    </row>
    <row r="368" spans="2:51" s="14" customFormat="1" ht="12">
      <c r="B368" s="212"/>
      <c r="C368" s="213"/>
      <c r="D368" s="197" t="s">
        <v>159</v>
      </c>
      <c r="E368" s="214" t="s">
        <v>19</v>
      </c>
      <c r="F368" s="215" t="s">
        <v>180</v>
      </c>
      <c r="G368" s="213"/>
      <c r="H368" s="216">
        <v>12.808</v>
      </c>
      <c r="I368" s="217"/>
      <c r="J368" s="213"/>
      <c r="K368" s="213"/>
      <c r="L368" s="218"/>
      <c r="M368" s="219"/>
      <c r="N368" s="220"/>
      <c r="O368" s="220"/>
      <c r="P368" s="220"/>
      <c r="Q368" s="220"/>
      <c r="R368" s="220"/>
      <c r="S368" s="220"/>
      <c r="T368" s="221"/>
      <c r="AT368" s="222" t="s">
        <v>159</v>
      </c>
      <c r="AU368" s="222" t="s">
        <v>83</v>
      </c>
      <c r="AV368" s="14" t="s">
        <v>151</v>
      </c>
      <c r="AW368" s="14" t="s">
        <v>37</v>
      </c>
      <c r="AX368" s="14" t="s">
        <v>81</v>
      </c>
      <c r="AY368" s="222" t="s">
        <v>144</v>
      </c>
    </row>
    <row r="369" spans="1:65" s="2" customFormat="1" ht="24" customHeight="1">
      <c r="A369" s="36"/>
      <c r="B369" s="37"/>
      <c r="C369" s="184" t="s">
        <v>558</v>
      </c>
      <c r="D369" s="184" t="s">
        <v>146</v>
      </c>
      <c r="E369" s="185" t="s">
        <v>559</v>
      </c>
      <c r="F369" s="186" t="s">
        <v>560</v>
      </c>
      <c r="G369" s="187" t="s">
        <v>175</v>
      </c>
      <c r="H369" s="188">
        <v>19.7</v>
      </c>
      <c r="I369" s="189"/>
      <c r="J369" s="190">
        <f>ROUND(I369*H369,2)</f>
        <v>0</v>
      </c>
      <c r="K369" s="186" t="s">
        <v>150</v>
      </c>
      <c r="L369" s="41"/>
      <c r="M369" s="191" t="s">
        <v>19</v>
      </c>
      <c r="N369" s="192" t="s">
        <v>47</v>
      </c>
      <c r="O369" s="66"/>
      <c r="P369" s="193">
        <f>O369*H369</f>
        <v>0</v>
      </c>
      <c r="Q369" s="193">
        <v>0</v>
      </c>
      <c r="R369" s="193">
        <f>Q369*H369</f>
        <v>0</v>
      </c>
      <c r="S369" s="193">
        <v>0.066</v>
      </c>
      <c r="T369" s="194">
        <f>S369*H369</f>
        <v>1.3002</v>
      </c>
      <c r="U369" s="36"/>
      <c r="V369" s="36"/>
      <c r="W369" s="36"/>
      <c r="X369" s="36"/>
      <c r="Y369" s="36"/>
      <c r="Z369" s="36"/>
      <c r="AA369" s="36"/>
      <c r="AB369" s="36"/>
      <c r="AC369" s="36"/>
      <c r="AD369" s="36"/>
      <c r="AE369" s="36"/>
      <c r="AR369" s="195" t="s">
        <v>151</v>
      </c>
      <c r="AT369" s="195" t="s">
        <v>146</v>
      </c>
      <c r="AU369" s="195" t="s">
        <v>83</v>
      </c>
      <c r="AY369" s="19" t="s">
        <v>144</v>
      </c>
      <c r="BE369" s="196">
        <f>IF(N369="základní",J369,0)</f>
        <v>0</v>
      </c>
      <c r="BF369" s="196">
        <f>IF(N369="snížená",J369,0)</f>
        <v>0</v>
      </c>
      <c r="BG369" s="196">
        <f>IF(N369="zákl. přenesená",J369,0)</f>
        <v>0</v>
      </c>
      <c r="BH369" s="196">
        <f>IF(N369="sníž. přenesená",J369,0)</f>
        <v>0</v>
      </c>
      <c r="BI369" s="196">
        <f>IF(N369="nulová",J369,0)</f>
        <v>0</v>
      </c>
      <c r="BJ369" s="19" t="s">
        <v>81</v>
      </c>
      <c r="BK369" s="196">
        <f>ROUND(I369*H369,2)</f>
        <v>0</v>
      </c>
      <c r="BL369" s="19" t="s">
        <v>151</v>
      </c>
      <c r="BM369" s="195" t="s">
        <v>561</v>
      </c>
    </row>
    <row r="370" spans="1:47" s="2" customFormat="1" ht="39">
      <c r="A370" s="36"/>
      <c r="B370" s="37"/>
      <c r="C370" s="38"/>
      <c r="D370" s="197" t="s">
        <v>153</v>
      </c>
      <c r="E370" s="38"/>
      <c r="F370" s="198" t="s">
        <v>535</v>
      </c>
      <c r="G370" s="38"/>
      <c r="H370" s="38"/>
      <c r="I370" s="105"/>
      <c r="J370" s="38"/>
      <c r="K370" s="38"/>
      <c r="L370" s="41"/>
      <c r="M370" s="199"/>
      <c r="N370" s="200"/>
      <c r="O370" s="66"/>
      <c r="P370" s="66"/>
      <c r="Q370" s="66"/>
      <c r="R370" s="66"/>
      <c r="S370" s="66"/>
      <c r="T370" s="67"/>
      <c r="U370" s="36"/>
      <c r="V370" s="36"/>
      <c r="W370" s="36"/>
      <c r="X370" s="36"/>
      <c r="Y370" s="36"/>
      <c r="Z370" s="36"/>
      <c r="AA370" s="36"/>
      <c r="AB370" s="36"/>
      <c r="AC370" s="36"/>
      <c r="AD370" s="36"/>
      <c r="AE370" s="36"/>
      <c r="AT370" s="19" t="s">
        <v>153</v>
      </c>
      <c r="AU370" s="19" t="s">
        <v>83</v>
      </c>
    </row>
    <row r="371" spans="2:51" s="13" customFormat="1" ht="12">
      <c r="B371" s="201"/>
      <c r="C371" s="202"/>
      <c r="D371" s="197" t="s">
        <v>159</v>
      </c>
      <c r="E371" s="203" t="s">
        <v>19</v>
      </c>
      <c r="F371" s="204" t="s">
        <v>562</v>
      </c>
      <c r="G371" s="202"/>
      <c r="H371" s="205">
        <v>5.28</v>
      </c>
      <c r="I371" s="206"/>
      <c r="J371" s="202"/>
      <c r="K371" s="202"/>
      <c r="L371" s="207"/>
      <c r="M371" s="208"/>
      <c r="N371" s="209"/>
      <c r="O371" s="209"/>
      <c r="P371" s="209"/>
      <c r="Q371" s="209"/>
      <c r="R371" s="209"/>
      <c r="S371" s="209"/>
      <c r="T371" s="210"/>
      <c r="AT371" s="211" t="s">
        <v>159</v>
      </c>
      <c r="AU371" s="211" t="s">
        <v>83</v>
      </c>
      <c r="AV371" s="13" t="s">
        <v>83</v>
      </c>
      <c r="AW371" s="13" t="s">
        <v>37</v>
      </c>
      <c r="AX371" s="13" t="s">
        <v>76</v>
      </c>
      <c r="AY371" s="211" t="s">
        <v>144</v>
      </c>
    </row>
    <row r="372" spans="2:51" s="13" customFormat="1" ht="12">
      <c r="B372" s="201"/>
      <c r="C372" s="202"/>
      <c r="D372" s="197" t="s">
        <v>159</v>
      </c>
      <c r="E372" s="203" t="s">
        <v>19</v>
      </c>
      <c r="F372" s="204" t="s">
        <v>563</v>
      </c>
      <c r="G372" s="202"/>
      <c r="H372" s="205">
        <v>5.65</v>
      </c>
      <c r="I372" s="206"/>
      <c r="J372" s="202"/>
      <c r="K372" s="202"/>
      <c r="L372" s="207"/>
      <c r="M372" s="208"/>
      <c r="N372" s="209"/>
      <c r="O372" s="209"/>
      <c r="P372" s="209"/>
      <c r="Q372" s="209"/>
      <c r="R372" s="209"/>
      <c r="S372" s="209"/>
      <c r="T372" s="210"/>
      <c r="AT372" s="211" t="s">
        <v>159</v>
      </c>
      <c r="AU372" s="211" t="s">
        <v>83</v>
      </c>
      <c r="AV372" s="13" t="s">
        <v>83</v>
      </c>
      <c r="AW372" s="13" t="s">
        <v>37</v>
      </c>
      <c r="AX372" s="13" t="s">
        <v>76</v>
      </c>
      <c r="AY372" s="211" t="s">
        <v>144</v>
      </c>
    </row>
    <row r="373" spans="2:51" s="13" customFormat="1" ht="12">
      <c r="B373" s="201"/>
      <c r="C373" s="202"/>
      <c r="D373" s="197" t="s">
        <v>159</v>
      </c>
      <c r="E373" s="203" t="s">
        <v>19</v>
      </c>
      <c r="F373" s="204" t="s">
        <v>564</v>
      </c>
      <c r="G373" s="202"/>
      <c r="H373" s="205">
        <v>8.77</v>
      </c>
      <c r="I373" s="206"/>
      <c r="J373" s="202"/>
      <c r="K373" s="202"/>
      <c r="L373" s="207"/>
      <c r="M373" s="208"/>
      <c r="N373" s="209"/>
      <c r="O373" s="209"/>
      <c r="P373" s="209"/>
      <c r="Q373" s="209"/>
      <c r="R373" s="209"/>
      <c r="S373" s="209"/>
      <c r="T373" s="210"/>
      <c r="AT373" s="211" t="s">
        <v>159</v>
      </c>
      <c r="AU373" s="211" t="s">
        <v>83</v>
      </c>
      <c r="AV373" s="13" t="s">
        <v>83</v>
      </c>
      <c r="AW373" s="13" t="s">
        <v>37</v>
      </c>
      <c r="AX373" s="13" t="s">
        <v>76</v>
      </c>
      <c r="AY373" s="211" t="s">
        <v>144</v>
      </c>
    </row>
    <row r="374" spans="2:51" s="14" customFormat="1" ht="12">
      <c r="B374" s="212"/>
      <c r="C374" s="213"/>
      <c r="D374" s="197" t="s">
        <v>159</v>
      </c>
      <c r="E374" s="214" t="s">
        <v>19</v>
      </c>
      <c r="F374" s="215" t="s">
        <v>180</v>
      </c>
      <c r="G374" s="213"/>
      <c r="H374" s="216">
        <v>19.7</v>
      </c>
      <c r="I374" s="217"/>
      <c r="J374" s="213"/>
      <c r="K374" s="213"/>
      <c r="L374" s="218"/>
      <c r="M374" s="219"/>
      <c r="N374" s="220"/>
      <c r="O374" s="220"/>
      <c r="P374" s="220"/>
      <c r="Q374" s="220"/>
      <c r="R374" s="220"/>
      <c r="S374" s="220"/>
      <c r="T374" s="221"/>
      <c r="AT374" s="222" t="s">
        <v>159</v>
      </c>
      <c r="AU374" s="222" t="s">
        <v>83</v>
      </c>
      <c r="AV374" s="14" t="s">
        <v>151</v>
      </c>
      <c r="AW374" s="14" t="s">
        <v>37</v>
      </c>
      <c r="AX374" s="14" t="s">
        <v>81</v>
      </c>
      <c r="AY374" s="222" t="s">
        <v>144</v>
      </c>
    </row>
    <row r="375" spans="1:65" s="2" customFormat="1" ht="16.5" customHeight="1">
      <c r="A375" s="36"/>
      <c r="B375" s="37"/>
      <c r="C375" s="184" t="s">
        <v>565</v>
      </c>
      <c r="D375" s="184" t="s">
        <v>146</v>
      </c>
      <c r="E375" s="185" t="s">
        <v>566</v>
      </c>
      <c r="F375" s="186" t="s">
        <v>567</v>
      </c>
      <c r="G375" s="187" t="s">
        <v>175</v>
      </c>
      <c r="H375" s="188">
        <v>22.56</v>
      </c>
      <c r="I375" s="189"/>
      <c r="J375" s="190">
        <f>ROUND(I375*H375,2)</f>
        <v>0</v>
      </c>
      <c r="K375" s="186" t="s">
        <v>150</v>
      </c>
      <c r="L375" s="41"/>
      <c r="M375" s="191" t="s">
        <v>19</v>
      </c>
      <c r="N375" s="192" t="s">
        <v>47</v>
      </c>
      <c r="O375" s="66"/>
      <c r="P375" s="193">
        <f>O375*H375</f>
        <v>0</v>
      </c>
      <c r="Q375" s="193">
        <v>0</v>
      </c>
      <c r="R375" s="193">
        <f>Q375*H375</f>
        <v>0</v>
      </c>
      <c r="S375" s="193">
        <v>0.051</v>
      </c>
      <c r="T375" s="194">
        <f>S375*H375</f>
        <v>1.1505599999999998</v>
      </c>
      <c r="U375" s="36"/>
      <c r="V375" s="36"/>
      <c r="W375" s="36"/>
      <c r="X375" s="36"/>
      <c r="Y375" s="36"/>
      <c r="Z375" s="36"/>
      <c r="AA375" s="36"/>
      <c r="AB375" s="36"/>
      <c r="AC375" s="36"/>
      <c r="AD375" s="36"/>
      <c r="AE375" s="36"/>
      <c r="AR375" s="195" t="s">
        <v>151</v>
      </c>
      <c r="AT375" s="195" t="s">
        <v>146</v>
      </c>
      <c r="AU375" s="195" t="s">
        <v>83</v>
      </c>
      <c r="AY375" s="19" t="s">
        <v>144</v>
      </c>
      <c r="BE375" s="196">
        <f>IF(N375="základní",J375,0)</f>
        <v>0</v>
      </c>
      <c r="BF375" s="196">
        <f>IF(N375="snížená",J375,0)</f>
        <v>0</v>
      </c>
      <c r="BG375" s="196">
        <f>IF(N375="zákl. přenesená",J375,0)</f>
        <v>0</v>
      </c>
      <c r="BH375" s="196">
        <f>IF(N375="sníž. přenesená",J375,0)</f>
        <v>0</v>
      </c>
      <c r="BI375" s="196">
        <f>IF(N375="nulová",J375,0)</f>
        <v>0</v>
      </c>
      <c r="BJ375" s="19" t="s">
        <v>81</v>
      </c>
      <c r="BK375" s="196">
        <f>ROUND(I375*H375,2)</f>
        <v>0</v>
      </c>
      <c r="BL375" s="19" t="s">
        <v>151</v>
      </c>
      <c r="BM375" s="195" t="s">
        <v>568</v>
      </c>
    </row>
    <row r="376" spans="1:47" s="2" customFormat="1" ht="48.75">
      <c r="A376" s="36"/>
      <c r="B376" s="37"/>
      <c r="C376" s="38"/>
      <c r="D376" s="197" t="s">
        <v>153</v>
      </c>
      <c r="E376" s="38"/>
      <c r="F376" s="198" t="s">
        <v>569</v>
      </c>
      <c r="G376" s="38"/>
      <c r="H376" s="38"/>
      <c r="I376" s="105"/>
      <c r="J376" s="38"/>
      <c r="K376" s="38"/>
      <c r="L376" s="41"/>
      <c r="M376" s="199"/>
      <c r="N376" s="200"/>
      <c r="O376" s="66"/>
      <c r="P376" s="66"/>
      <c r="Q376" s="66"/>
      <c r="R376" s="66"/>
      <c r="S376" s="66"/>
      <c r="T376" s="67"/>
      <c r="U376" s="36"/>
      <c r="V376" s="36"/>
      <c r="W376" s="36"/>
      <c r="X376" s="36"/>
      <c r="Y376" s="36"/>
      <c r="Z376" s="36"/>
      <c r="AA376" s="36"/>
      <c r="AB376" s="36"/>
      <c r="AC376" s="36"/>
      <c r="AD376" s="36"/>
      <c r="AE376" s="36"/>
      <c r="AT376" s="19" t="s">
        <v>153</v>
      </c>
      <c r="AU376" s="19" t="s">
        <v>83</v>
      </c>
    </row>
    <row r="377" spans="2:51" s="13" customFormat="1" ht="12">
      <c r="B377" s="201"/>
      <c r="C377" s="202"/>
      <c r="D377" s="197" t="s">
        <v>159</v>
      </c>
      <c r="E377" s="203" t="s">
        <v>19</v>
      </c>
      <c r="F377" s="204" t="s">
        <v>409</v>
      </c>
      <c r="G377" s="202"/>
      <c r="H377" s="205">
        <v>3.36</v>
      </c>
      <c r="I377" s="206"/>
      <c r="J377" s="202"/>
      <c r="K377" s="202"/>
      <c r="L377" s="207"/>
      <c r="M377" s="208"/>
      <c r="N377" s="209"/>
      <c r="O377" s="209"/>
      <c r="P377" s="209"/>
      <c r="Q377" s="209"/>
      <c r="R377" s="209"/>
      <c r="S377" s="209"/>
      <c r="T377" s="210"/>
      <c r="AT377" s="211" t="s">
        <v>159</v>
      </c>
      <c r="AU377" s="211" t="s">
        <v>83</v>
      </c>
      <c r="AV377" s="13" t="s">
        <v>83</v>
      </c>
      <c r="AW377" s="13" t="s">
        <v>37</v>
      </c>
      <c r="AX377" s="13" t="s">
        <v>76</v>
      </c>
      <c r="AY377" s="211" t="s">
        <v>144</v>
      </c>
    </row>
    <row r="378" spans="2:51" s="13" customFormat="1" ht="12">
      <c r="B378" s="201"/>
      <c r="C378" s="202"/>
      <c r="D378" s="197" t="s">
        <v>159</v>
      </c>
      <c r="E378" s="203" t="s">
        <v>19</v>
      </c>
      <c r="F378" s="204" t="s">
        <v>570</v>
      </c>
      <c r="G378" s="202"/>
      <c r="H378" s="205">
        <v>19.2</v>
      </c>
      <c r="I378" s="206"/>
      <c r="J378" s="202"/>
      <c r="K378" s="202"/>
      <c r="L378" s="207"/>
      <c r="M378" s="208"/>
      <c r="N378" s="209"/>
      <c r="O378" s="209"/>
      <c r="P378" s="209"/>
      <c r="Q378" s="209"/>
      <c r="R378" s="209"/>
      <c r="S378" s="209"/>
      <c r="T378" s="210"/>
      <c r="AT378" s="211" t="s">
        <v>159</v>
      </c>
      <c r="AU378" s="211" t="s">
        <v>83</v>
      </c>
      <c r="AV378" s="13" t="s">
        <v>83</v>
      </c>
      <c r="AW378" s="13" t="s">
        <v>37</v>
      </c>
      <c r="AX378" s="13" t="s">
        <v>76</v>
      </c>
      <c r="AY378" s="211" t="s">
        <v>144</v>
      </c>
    </row>
    <row r="379" spans="2:51" s="14" customFormat="1" ht="12">
      <c r="B379" s="212"/>
      <c r="C379" s="213"/>
      <c r="D379" s="197" t="s">
        <v>159</v>
      </c>
      <c r="E379" s="214" t="s">
        <v>19</v>
      </c>
      <c r="F379" s="215" t="s">
        <v>180</v>
      </c>
      <c r="G379" s="213"/>
      <c r="H379" s="216">
        <v>22.56</v>
      </c>
      <c r="I379" s="217"/>
      <c r="J379" s="213"/>
      <c r="K379" s="213"/>
      <c r="L379" s="218"/>
      <c r="M379" s="219"/>
      <c r="N379" s="220"/>
      <c r="O379" s="220"/>
      <c r="P379" s="220"/>
      <c r="Q379" s="220"/>
      <c r="R379" s="220"/>
      <c r="S379" s="220"/>
      <c r="T379" s="221"/>
      <c r="AT379" s="222" t="s">
        <v>159</v>
      </c>
      <c r="AU379" s="222" t="s">
        <v>83</v>
      </c>
      <c r="AV379" s="14" t="s">
        <v>151</v>
      </c>
      <c r="AW379" s="14" t="s">
        <v>37</v>
      </c>
      <c r="AX379" s="14" t="s">
        <v>81</v>
      </c>
      <c r="AY379" s="222" t="s">
        <v>144</v>
      </c>
    </row>
    <row r="380" spans="1:65" s="2" customFormat="1" ht="24" customHeight="1">
      <c r="A380" s="36"/>
      <c r="B380" s="37"/>
      <c r="C380" s="184" t="s">
        <v>571</v>
      </c>
      <c r="D380" s="184" t="s">
        <v>146</v>
      </c>
      <c r="E380" s="185" t="s">
        <v>572</v>
      </c>
      <c r="F380" s="186" t="s">
        <v>573</v>
      </c>
      <c r="G380" s="187" t="s">
        <v>149</v>
      </c>
      <c r="H380" s="188">
        <v>0.468</v>
      </c>
      <c r="I380" s="189"/>
      <c r="J380" s="190">
        <f>ROUND(I380*H380,2)</f>
        <v>0</v>
      </c>
      <c r="K380" s="186" t="s">
        <v>150</v>
      </c>
      <c r="L380" s="41"/>
      <c r="M380" s="191" t="s">
        <v>19</v>
      </c>
      <c r="N380" s="192" t="s">
        <v>47</v>
      </c>
      <c r="O380" s="66"/>
      <c r="P380" s="193">
        <f>O380*H380</f>
        <v>0</v>
      </c>
      <c r="Q380" s="193">
        <v>0</v>
      </c>
      <c r="R380" s="193">
        <f>Q380*H380</f>
        <v>0</v>
      </c>
      <c r="S380" s="193">
        <v>1.8</v>
      </c>
      <c r="T380" s="194">
        <f>S380*H380</f>
        <v>0.8424</v>
      </c>
      <c r="U380" s="36"/>
      <c r="V380" s="36"/>
      <c r="W380" s="36"/>
      <c r="X380" s="36"/>
      <c r="Y380" s="36"/>
      <c r="Z380" s="36"/>
      <c r="AA380" s="36"/>
      <c r="AB380" s="36"/>
      <c r="AC380" s="36"/>
      <c r="AD380" s="36"/>
      <c r="AE380" s="36"/>
      <c r="AR380" s="195" t="s">
        <v>151</v>
      </c>
      <c r="AT380" s="195" t="s">
        <v>146</v>
      </c>
      <c r="AU380" s="195" t="s">
        <v>83</v>
      </c>
      <c r="AY380" s="19" t="s">
        <v>144</v>
      </c>
      <c r="BE380" s="196">
        <f>IF(N380="základní",J380,0)</f>
        <v>0</v>
      </c>
      <c r="BF380" s="196">
        <f>IF(N380="snížená",J380,0)</f>
        <v>0</v>
      </c>
      <c r="BG380" s="196">
        <f>IF(N380="zákl. přenesená",J380,0)</f>
        <v>0</v>
      </c>
      <c r="BH380" s="196">
        <f>IF(N380="sníž. přenesená",J380,0)</f>
        <v>0</v>
      </c>
      <c r="BI380" s="196">
        <f>IF(N380="nulová",J380,0)</f>
        <v>0</v>
      </c>
      <c r="BJ380" s="19" t="s">
        <v>81</v>
      </c>
      <c r="BK380" s="196">
        <f>ROUND(I380*H380,2)</f>
        <v>0</v>
      </c>
      <c r="BL380" s="19" t="s">
        <v>151</v>
      </c>
      <c r="BM380" s="195" t="s">
        <v>574</v>
      </c>
    </row>
    <row r="381" spans="2:51" s="13" customFormat="1" ht="12">
      <c r="B381" s="201"/>
      <c r="C381" s="202"/>
      <c r="D381" s="197" t="s">
        <v>159</v>
      </c>
      <c r="E381" s="203" t="s">
        <v>19</v>
      </c>
      <c r="F381" s="204" t="s">
        <v>575</v>
      </c>
      <c r="G381" s="202"/>
      <c r="H381" s="205">
        <v>0.162</v>
      </c>
      <c r="I381" s="206"/>
      <c r="J381" s="202"/>
      <c r="K381" s="202"/>
      <c r="L381" s="207"/>
      <c r="M381" s="208"/>
      <c r="N381" s="209"/>
      <c r="O381" s="209"/>
      <c r="P381" s="209"/>
      <c r="Q381" s="209"/>
      <c r="R381" s="209"/>
      <c r="S381" s="209"/>
      <c r="T381" s="210"/>
      <c r="AT381" s="211" t="s">
        <v>159</v>
      </c>
      <c r="AU381" s="211" t="s">
        <v>83</v>
      </c>
      <c r="AV381" s="13" t="s">
        <v>83</v>
      </c>
      <c r="AW381" s="13" t="s">
        <v>37</v>
      </c>
      <c r="AX381" s="13" t="s">
        <v>76</v>
      </c>
      <c r="AY381" s="211" t="s">
        <v>144</v>
      </c>
    </row>
    <row r="382" spans="2:51" s="13" customFormat="1" ht="12">
      <c r="B382" s="201"/>
      <c r="C382" s="202"/>
      <c r="D382" s="197" t="s">
        <v>159</v>
      </c>
      <c r="E382" s="203" t="s">
        <v>19</v>
      </c>
      <c r="F382" s="204" t="s">
        <v>576</v>
      </c>
      <c r="G382" s="202"/>
      <c r="H382" s="205">
        <v>0.142</v>
      </c>
      <c r="I382" s="206"/>
      <c r="J382" s="202"/>
      <c r="K382" s="202"/>
      <c r="L382" s="207"/>
      <c r="M382" s="208"/>
      <c r="N382" s="209"/>
      <c r="O382" s="209"/>
      <c r="P382" s="209"/>
      <c r="Q382" s="209"/>
      <c r="R382" s="209"/>
      <c r="S382" s="209"/>
      <c r="T382" s="210"/>
      <c r="AT382" s="211" t="s">
        <v>159</v>
      </c>
      <c r="AU382" s="211" t="s">
        <v>83</v>
      </c>
      <c r="AV382" s="13" t="s">
        <v>83</v>
      </c>
      <c r="AW382" s="13" t="s">
        <v>37</v>
      </c>
      <c r="AX382" s="13" t="s">
        <v>76</v>
      </c>
      <c r="AY382" s="211" t="s">
        <v>144</v>
      </c>
    </row>
    <row r="383" spans="2:51" s="13" customFormat="1" ht="12">
      <c r="B383" s="201"/>
      <c r="C383" s="202"/>
      <c r="D383" s="197" t="s">
        <v>159</v>
      </c>
      <c r="E383" s="203" t="s">
        <v>19</v>
      </c>
      <c r="F383" s="204" t="s">
        <v>577</v>
      </c>
      <c r="G383" s="202"/>
      <c r="H383" s="205">
        <v>0.164</v>
      </c>
      <c r="I383" s="206"/>
      <c r="J383" s="202"/>
      <c r="K383" s="202"/>
      <c r="L383" s="207"/>
      <c r="M383" s="208"/>
      <c r="N383" s="209"/>
      <c r="O383" s="209"/>
      <c r="P383" s="209"/>
      <c r="Q383" s="209"/>
      <c r="R383" s="209"/>
      <c r="S383" s="209"/>
      <c r="T383" s="210"/>
      <c r="AT383" s="211" t="s">
        <v>159</v>
      </c>
      <c r="AU383" s="211" t="s">
        <v>83</v>
      </c>
      <c r="AV383" s="13" t="s">
        <v>83</v>
      </c>
      <c r="AW383" s="13" t="s">
        <v>37</v>
      </c>
      <c r="AX383" s="13" t="s">
        <v>76</v>
      </c>
      <c r="AY383" s="211" t="s">
        <v>144</v>
      </c>
    </row>
    <row r="384" spans="2:51" s="14" customFormat="1" ht="12">
      <c r="B384" s="212"/>
      <c r="C384" s="213"/>
      <c r="D384" s="197" t="s">
        <v>159</v>
      </c>
      <c r="E384" s="214" t="s">
        <v>19</v>
      </c>
      <c r="F384" s="215" t="s">
        <v>180</v>
      </c>
      <c r="G384" s="213"/>
      <c r="H384" s="216">
        <v>0.468</v>
      </c>
      <c r="I384" s="217"/>
      <c r="J384" s="213"/>
      <c r="K384" s="213"/>
      <c r="L384" s="218"/>
      <c r="M384" s="219"/>
      <c r="N384" s="220"/>
      <c r="O384" s="220"/>
      <c r="P384" s="220"/>
      <c r="Q384" s="220"/>
      <c r="R384" s="220"/>
      <c r="S384" s="220"/>
      <c r="T384" s="221"/>
      <c r="AT384" s="222" t="s">
        <v>159</v>
      </c>
      <c r="AU384" s="222" t="s">
        <v>83</v>
      </c>
      <c r="AV384" s="14" t="s">
        <v>151</v>
      </c>
      <c r="AW384" s="14" t="s">
        <v>37</v>
      </c>
      <c r="AX384" s="14" t="s">
        <v>81</v>
      </c>
      <c r="AY384" s="222" t="s">
        <v>144</v>
      </c>
    </row>
    <row r="385" spans="1:65" s="2" customFormat="1" ht="24" customHeight="1">
      <c r="A385" s="36"/>
      <c r="B385" s="37"/>
      <c r="C385" s="184" t="s">
        <v>578</v>
      </c>
      <c r="D385" s="184" t="s">
        <v>146</v>
      </c>
      <c r="E385" s="185" t="s">
        <v>579</v>
      </c>
      <c r="F385" s="186" t="s">
        <v>580</v>
      </c>
      <c r="G385" s="187" t="s">
        <v>149</v>
      </c>
      <c r="H385" s="188">
        <v>0.308</v>
      </c>
      <c r="I385" s="189"/>
      <c r="J385" s="190">
        <f>ROUND(I385*H385,2)</f>
        <v>0</v>
      </c>
      <c r="K385" s="186" t="s">
        <v>150</v>
      </c>
      <c r="L385" s="41"/>
      <c r="M385" s="191" t="s">
        <v>19</v>
      </c>
      <c r="N385" s="192" t="s">
        <v>47</v>
      </c>
      <c r="O385" s="66"/>
      <c r="P385" s="193">
        <f>O385*H385</f>
        <v>0</v>
      </c>
      <c r="Q385" s="193">
        <v>0</v>
      </c>
      <c r="R385" s="193">
        <f>Q385*H385</f>
        <v>0</v>
      </c>
      <c r="S385" s="193">
        <v>1.8</v>
      </c>
      <c r="T385" s="194">
        <f>S385*H385</f>
        <v>0.5544</v>
      </c>
      <c r="U385" s="36"/>
      <c r="V385" s="36"/>
      <c r="W385" s="36"/>
      <c r="X385" s="36"/>
      <c r="Y385" s="36"/>
      <c r="Z385" s="36"/>
      <c r="AA385" s="36"/>
      <c r="AB385" s="36"/>
      <c r="AC385" s="36"/>
      <c r="AD385" s="36"/>
      <c r="AE385" s="36"/>
      <c r="AR385" s="195" t="s">
        <v>151</v>
      </c>
      <c r="AT385" s="195" t="s">
        <v>146</v>
      </c>
      <c r="AU385" s="195" t="s">
        <v>83</v>
      </c>
      <c r="AY385" s="19" t="s">
        <v>144</v>
      </c>
      <c r="BE385" s="196">
        <f>IF(N385="základní",J385,0)</f>
        <v>0</v>
      </c>
      <c r="BF385" s="196">
        <f>IF(N385="snížená",J385,0)</f>
        <v>0</v>
      </c>
      <c r="BG385" s="196">
        <f>IF(N385="zákl. přenesená",J385,0)</f>
        <v>0</v>
      </c>
      <c r="BH385" s="196">
        <f>IF(N385="sníž. přenesená",J385,0)</f>
        <v>0</v>
      </c>
      <c r="BI385" s="196">
        <f>IF(N385="nulová",J385,0)</f>
        <v>0</v>
      </c>
      <c r="BJ385" s="19" t="s">
        <v>81</v>
      </c>
      <c r="BK385" s="196">
        <f>ROUND(I385*H385,2)</f>
        <v>0</v>
      </c>
      <c r="BL385" s="19" t="s">
        <v>151</v>
      </c>
      <c r="BM385" s="195" t="s">
        <v>581</v>
      </c>
    </row>
    <row r="386" spans="2:51" s="13" customFormat="1" ht="12">
      <c r="B386" s="201"/>
      <c r="C386" s="202"/>
      <c r="D386" s="197" t="s">
        <v>159</v>
      </c>
      <c r="E386" s="203" t="s">
        <v>19</v>
      </c>
      <c r="F386" s="204" t="s">
        <v>582</v>
      </c>
      <c r="G386" s="202"/>
      <c r="H386" s="205">
        <v>0.308</v>
      </c>
      <c r="I386" s="206"/>
      <c r="J386" s="202"/>
      <c r="K386" s="202"/>
      <c r="L386" s="207"/>
      <c r="M386" s="208"/>
      <c r="N386" s="209"/>
      <c r="O386" s="209"/>
      <c r="P386" s="209"/>
      <c r="Q386" s="209"/>
      <c r="R386" s="209"/>
      <c r="S386" s="209"/>
      <c r="T386" s="210"/>
      <c r="AT386" s="211" t="s">
        <v>159</v>
      </c>
      <c r="AU386" s="211" t="s">
        <v>83</v>
      </c>
      <c r="AV386" s="13" t="s">
        <v>83</v>
      </c>
      <c r="AW386" s="13" t="s">
        <v>37</v>
      </c>
      <c r="AX386" s="13" t="s">
        <v>81</v>
      </c>
      <c r="AY386" s="211" t="s">
        <v>144</v>
      </c>
    </row>
    <row r="387" spans="1:65" s="2" customFormat="1" ht="24" customHeight="1">
      <c r="A387" s="36"/>
      <c r="B387" s="37"/>
      <c r="C387" s="184" t="s">
        <v>583</v>
      </c>
      <c r="D387" s="184" t="s">
        <v>146</v>
      </c>
      <c r="E387" s="185" t="s">
        <v>584</v>
      </c>
      <c r="F387" s="186" t="s">
        <v>585</v>
      </c>
      <c r="G387" s="187" t="s">
        <v>149</v>
      </c>
      <c r="H387" s="188">
        <v>2.589</v>
      </c>
      <c r="I387" s="189"/>
      <c r="J387" s="190">
        <f>ROUND(I387*H387,2)</f>
        <v>0</v>
      </c>
      <c r="K387" s="186" t="s">
        <v>150</v>
      </c>
      <c r="L387" s="41"/>
      <c r="M387" s="191" t="s">
        <v>19</v>
      </c>
      <c r="N387" s="192" t="s">
        <v>47</v>
      </c>
      <c r="O387" s="66"/>
      <c r="P387" s="193">
        <f>O387*H387</f>
        <v>0</v>
      </c>
      <c r="Q387" s="193">
        <v>0</v>
      </c>
      <c r="R387" s="193">
        <f>Q387*H387</f>
        <v>0</v>
      </c>
      <c r="S387" s="193">
        <v>1.8</v>
      </c>
      <c r="T387" s="194">
        <f>S387*H387</f>
        <v>4.6602</v>
      </c>
      <c r="U387" s="36"/>
      <c r="V387" s="36"/>
      <c r="W387" s="36"/>
      <c r="X387" s="36"/>
      <c r="Y387" s="36"/>
      <c r="Z387" s="36"/>
      <c r="AA387" s="36"/>
      <c r="AB387" s="36"/>
      <c r="AC387" s="36"/>
      <c r="AD387" s="36"/>
      <c r="AE387" s="36"/>
      <c r="AR387" s="195" t="s">
        <v>151</v>
      </c>
      <c r="AT387" s="195" t="s">
        <v>146</v>
      </c>
      <c r="AU387" s="195" t="s">
        <v>83</v>
      </c>
      <c r="AY387" s="19" t="s">
        <v>144</v>
      </c>
      <c r="BE387" s="196">
        <f>IF(N387="základní",J387,0)</f>
        <v>0</v>
      </c>
      <c r="BF387" s="196">
        <f>IF(N387="snížená",J387,0)</f>
        <v>0</v>
      </c>
      <c r="BG387" s="196">
        <f>IF(N387="zákl. přenesená",J387,0)</f>
        <v>0</v>
      </c>
      <c r="BH387" s="196">
        <f>IF(N387="sníž. přenesená",J387,0)</f>
        <v>0</v>
      </c>
      <c r="BI387" s="196">
        <f>IF(N387="nulová",J387,0)</f>
        <v>0</v>
      </c>
      <c r="BJ387" s="19" t="s">
        <v>81</v>
      </c>
      <c r="BK387" s="196">
        <f>ROUND(I387*H387,2)</f>
        <v>0</v>
      </c>
      <c r="BL387" s="19" t="s">
        <v>151</v>
      </c>
      <c r="BM387" s="195" t="s">
        <v>586</v>
      </c>
    </row>
    <row r="388" spans="2:51" s="13" customFormat="1" ht="12">
      <c r="B388" s="201"/>
      <c r="C388" s="202"/>
      <c r="D388" s="197" t="s">
        <v>159</v>
      </c>
      <c r="E388" s="203" t="s">
        <v>19</v>
      </c>
      <c r="F388" s="204" t="s">
        <v>587</v>
      </c>
      <c r="G388" s="202"/>
      <c r="H388" s="205">
        <v>2.589</v>
      </c>
      <c r="I388" s="206"/>
      <c r="J388" s="202"/>
      <c r="K388" s="202"/>
      <c r="L388" s="207"/>
      <c r="M388" s="208"/>
      <c r="N388" s="209"/>
      <c r="O388" s="209"/>
      <c r="P388" s="209"/>
      <c r="Q388" s="209"/>
      <c r="R388" s="209"/>
      <c r="S388" s="209"/>
      <c r="T388" s="210"/>
      <c r="AT388" s="211" t="s">
        <v>159</v>
      </c>
      <c r="AU388" s="211" t="s">
        <v>83</v>
      </c>
      <c r="AV388" s="13" t="s">
        <v>83</v>
      </c>
      <c r="AW388" s="13" t="s">
        <v>37</v>
      </c>
      <c r="AX388" s="13" t="s">
        <v>81</v>
      </c>
      <c r="AY388" s="211" t="s">
        <v>144</v>
      </c>
    </row>
    <row r="389" spans="1:65" s="2" customFormat="1" ht="24" customHeight="1">
      <c r="A389" s="36"/>
      <c r="B389" s="37"/>
      <c r="C389" s="184" t="s">
        <v>588</v>
      </c>
      <c r="D389" s="184" t="s">
        <v>146</v>
      </c>
      <c r="E389" s="185" t="s">
        <v>589</v>
      </c>
      <c r="F389" s="186" t="s">
        <v>590</v>
      </c>
      <c r="G389" s="187" t="s">
        <v>149</v>
      </c>
      <c r="H389" s="188">
        <v>0.96</v>
      </c>
      <c r="I389" s="189"/>
      <c r="J389" s="190">
        <f>ROUND(I389*H389,2)</f>
        <v>0</v>
      </c>
      <c r="K389" s="186" t="s">
        <v>150</v>
      </c>
      <c r="L389" s="41"/>
      <c r="M389" s="191" t="s">
        <v>19</v>
      </c>
      <c r="N389" s="192" t="s">
        <v>47</v>
      </c>
      <c r="O389" s="66"/>
      <c r="P389" s="193">
        <f>O389*H389</f>
        <v>0</v>
      </c>
      <c r="Q389" s="193">
        <v>0</v>
      </c>
      <c r="R389" s="193">
        <f>Q389*H389</f>
        <v>0</v>
      </c>
      <c r="S389" s="193">
        <v>1.8</v>
      </c>
      <c r="T389" s="194">
        <f>S389*H389</f>
        <v>1.728</v>
      </c>
      <c r="U389" s="36"/>
      <c r="V389" s="36"/>
      <c r="W389" s="36"/>
      <c r="X389" s="36"/>
      <c r="Y389" s="36"/>
      <c r="Z389" s="36"/>
      <c r="AA389" s="36"/>
      <c r="AB389" s="36"/>
      <c r="AC389" s="36"/>
      <c r="AD389" s="36"/>
      <c r="AE389" s="36"/>
      <c r="AR389" s="195" t="s">
        <v>151</v>
      </c>
      <c r="AT389" s="195" t="s">
        <v>146</v>
      </c>
      <c r="AU389" s="195" t="s">
        <v>83</v>
      </c>
      <c r="AY389" s="19" t="s">
        <v>144</v>
      </c>
      <c r="BE389" s="196">
        <f>IF(N389="základní",J389,0)</f>
        <v>0</v>
      </c>
      <c r="BF389" s="196">
        <f>IF(N389="snížená",J389,0)</f>
        <v>0</v>
      </c>
      <c r="BG389" s="196">
        <f>IF(N389="zákl. přenesená",J389,0)</f>
        <v>0</v>
      </c>
      <c r="BH389" s="196">
        <f>IF(N389="sníž. přenesená",J389,0)</f>
        <v>0</v>
      </c>
      <c r="BI389" s="196">
        <f>IF(N389="nulová",J389,0)</f>
        <v>0</v>
      </c>
      <c r="BJ389" s="19" t="s">
        <v>81</v>
      </c>
      <c r="BK389" s="196">
        <f>ROUND(I389*H389,2)</f>
        <v>0</v>
      </c>
      <c r="BL389" s="19" t="s">
        <v>151</v>
      </c>
      <c r="BM389" s="195" t="s">
        <v>591</v>
      </c>
    </row>
    <row r="390" spans="2:51" s="13" customFormat="1" ht="12">
      <c r="B390" s="201"/>
      <c r="C390" s="202"/>
      <c r="D390" s="197" t="s">
        <v>159</v>
      </c>
      <c r="E390" s="203" t="s">
        <v>19</v>
      </c>
      <c r="F390" s="204" t="s">
        <v>592</v>
      </c>
      <c r="G390" s="202"/>
      <c r="H390" s="205">
        <v>0.96</v>
      </c>
      <c r="I390" s="206"/>
      <c r="J390" s="202"/>
      <c r="K390" s="202"/>
      <c r="L390" s="207"/>
      <c r="M390" s="208"/>
      <c r="N390" s="209"/>
      <c r="O390" s="209"/>
      <c r="P390" s="209"/>
      <c r="Q390" s="209"/>
      <c r="R390" s="209"/>
      <c r="S390" s="209"/>
      <c r="T390" s="210"/>
      <c r="AT390" s="211" t="s">
        <v>159</v>
      </c>
      <c r="AU390" s="211" t="s">
        <v>83</v>
      </c>
      <c r="AV390" s="13" t="s">
        <v>83</v>
      </c>
      <c r="AW390" s="13" t="s">
        <v>37</v>
      </c>
      <c r="AX390" s="13" t="s">
        <v>81</v>
      </c>
      <c r="AY390" s="211" t="s">
        <v>144</v>
      </c>
    </row>
    <row r="391" spans="1:65" s="2" customFormat="1" ht="24" customHeight="1">
      <c r="A391" s="36"/>
      <c r="B391" s="37"/>
      <c r="C391" s="184" t="s">
        <v>593</v>
      </c>
      <c r="D391" s="184" t="s">
        <v>146</v>
      </c>
      <c r="E391" s="185" t="s">
        <v>594</v>
      </c>
      <c r="F391" s="186" t="s">
        <v>595</v>
      </c>
      <c r="G391" s="187" t="s">
        <v>149</v>
      </c>
      <c r="H391" s="188">
        <v>0.741</v>
      </c>
      <c r="I391" s="189"/>
      <c r="J391" s="190">
        <f>ROUND(I391*H391,2)</f>
        <v>0</v>
      </c>
      <c r="K391" s="186" t="s">
        <v>150</v>
      </c>
      <c r="L391" s="41"/>
      <c r="M391" s="191" t="s">
        <v>19</v>
      </c>
      <c r="N391" s="192" t="s">
        <v>47</v>
      </c>
      <c r="O391" s="66"/>
      <c r="P391" s="193">
        <f>O391*H391</f>
        <v>0</v>
      </c>
      <c r="Q391" s="193">
        <v>0</v>
      </c>
      <c r="R391" s="193">
        <f>Q391*H391</f>
        <v>0</v>
      </c>
      <c r="S391" s="193">
        <v>2.4</v>
      </c>
      <c r="T391" s="194">
        <f>S391*H391</f>
        <v>1.7784</v>
      </c>
      <c r="U391" s="36"/>
      <c r="V391" s="36"/>
      <c r="W391" s="36"/>
      <c r="X391" s="36"/>
      <c r="Y391" s="36"/>
      <c r="Z391" s="36"/>
      <c r="AA391" s="36"/>
      <c r="AB391" s="36"/>
      <c r="AC391" s="36"/>
      <c r="AD391" s="36"/>
      <c r="AE391" s="36"/>
      <c r="AR391" s="195" t="s">
        <v>151</v>
      </c>
      <c r="AT391" s="195" t="s">
        <v>146</v>
      </c>
      <c r="AU391" s="195" t="s">
        <v>83</v>
      </c>
      <c r="AY391" s="19" t="s">
        <v>144</v>
      </c>
      <c r="BE391" s="196">
        <f>IF(N391="základní",J391,0)</f>
        <v>0</v>
      </c>
      <c r="BF391" s="196">
        <f>IF(N391="snížená",J391,0)</f>
        <v>0</v>
      </c>
      <c r="BG391" s="196">
        <f>IF(N391="zákl. přenesená",J391,0)</f>
        <v>0</v>
      </c>
      <c r="BH391" s="196">
        <f>IF(N391="sníž. přenesená",J391,0)</f>
        <v>0</v>
      </c>
      <c r="BI391" s="196">
        <f>IF(N391="nulová",J391,0)</f>
        <v>0</v>
      </c>
      <c r="BJ391" s="19" t="s">
        <v>81</v>
      </c>
      <c r="BK391" s="196">
        <f>ROUND(I391*H391,2)</f>
        <v>0</v>
      </c>
      <c r="BL391" s="19" t="s">
        <v>151</v>
      </c>
      <c r="BM391" s="195" t="s">
        <v>596</v>
      </c>
    </row>
    <row r="392" spans="2:51" s="13" customFormat="1" ht="12">
      <c r="B392" s="201"/>
      <c r="C392" s="202"/>
      <c r="D392" s="197" t="s">
        <v>159</v>
      </c>
      <c r="E392" s="203" t="s">
        <v>19</v>
      </c>
      <c r="F392" s="204" t="s">
        <v>597</v>
      </c>
      <c r="G392" s="202"/>
      <c r="H392" s="205">
        <v>0.468</v>
      </c>
      <c r="I392" s="206"/>
      <c r="J392" s="202"/>
      <c r="K392" s="202"/>
      <c r="L392" s="207"/>
      <c r="M392" s="208"/>
      <c r="N392" s="209"/>
      <c r="O392" s="209"/>
      <c r="P392" s="209"/>
      <c r="Q392" s="209"/>
      <c r="R392" s="209"/>
      <c r="S392" s="209"/>
      <c r="T392" s="210"/>
      <c r="AT392" s="211" t="s">
        <v>159</v>
      </c>
      <c r="AU392" s="211" t="s">
        <v>83</v>
      </c>
      <c r="AV392" s="13" t="s">
        <v>83</v>
      </c>
      <c r="AW392" s="13" t="s">
        <v>37</v>
      </c>
      <c r="AX392" s="13" t="s">
        <v>76</v>
      </c>
      <c r="AY392" s="211" t="s">
        <v>144</v>
      </c>
    </row>
    <row r="393" spans="2:51" s="13" customFormat="1" ht="12">
      <c r="B393" s="201"/>
      <c r="C393" s="202"/>
      <c r="D393" s="197" t="s">
        <v>159</v>
      </c>
      <c r="E393" s="203" t="s">
        <v>19</v>
      </c>
      <c r="F393" s="204" t="s">
        <v>598</v>
      </c>
      <c r="G393" s="202"/>
      <c r="H393" s="205">
        <v>0.273</v>
      </c>
      <c r="I393" s="206"/>
      <c r="J393" s="202"/>
      <c r="K393" s="202"/>
      <c r="L393" s="207"/>
      <c r="M393" s="208"/>
      <c r="N393" s="209"/>
      <c r="O393" s="209"/>
      <c r="P393" s="209"/>
      <c r="Q393" s="209"/>
      <c r="R393" s="209"/>
      <c r="S393" s="209"/>
      <c r="T393" s="210"/>
      <c r="AT393" s="211" t="s">
        <v>159</v>
      </c>
      <c r="AU393" s="211" t="s">
        <v>83</v>
      </c>
      <c r="AV393" s="13" t="s">
        <v>83</v>
      </c>
      <c r="AW393" s="13" t="s">
        <v>37</v>
      </c>
      <c r="AX393" s="13" t="s">
        <v>76</v>
      </c>
      <c r="AY393" s="211" t="s">
        <v>144</v>
      </c>
    </row>
    <row r="394" spans="2:51" s="14" customFormat="1" ht="12">
      <c r="B394" s="212"/>
      <c r="C394" s="213"/>
      <c r="D394" s="197" t="s">
        <v>159</v>
      </c>
      <c r="E394" s="214" t="s">
        <v>19</v>
      </c>
      <c r="F394" s="215" t="s">
        <v>180</v>
      </c>
      <c r="G394" s="213"/>
      <c r="H394" s="216">
        <v>0.741</v>
      </c>
      <c r="I394" s="217"/>
      <c r="J394" s="213"/>
      <c r="K394" s="213"/>
      <c r="L394" s="218"/>
      <c r="M394" s="219"/>
      <c r="N394" s="220"/>
      <c r="O394" s="220"/>
      <c r="P394" s="220"/>
      <c r="Q394" s="220"/>
      <c r="R394" s="220"/>
      <c r="S394" s="220"/>
      <c r="T394" s="221"/>
      <c r="AT394" s="222" t="s">
        <v>159</v>
      </c>
      <c r="AU394" s="222" t="s">
        <v>83</v>
      </c>
      <c r="AV394" s="14" t="s">
        <v>151</v>
      </c>
      <c r="AW394" s="14" t="s">
        <v>37</v>
      </c>
      <c r="AX394" s="14" t="s">
        <v>81</v>
      </c>
      <c r="AY394" s="222" t="s">
        <v>144</v>
      </c>
    </row>
    <row r="395" spans="1:65" s="2" customFormat="1" ht="24" customHeight="1">
      <c r="A395" s="36"/>
      <c r="B395" s="37"/>
      <c r="C395" s="184" t="s">
        <v>599</v>
      </c>
      <c r="D395" s="184" t="s">
        <v>146</v>
      </c>
      <c r="E395" s="185" t="s">
        <v>600</v>
      </c>
      <c r="F395" s="186" t="s">
        <v>601</v>
      </c>
      <c r="G395" s="187" t="s">
        <v>149</v>
      </c>
      <c r="H395" s="188">
        <v>0.425</v>
      </c>
      <c r="I395" s="189"/>
      <c r="J395" s="190">
        <f>ROUND(I395*H395,2)</f>
        <v>0</v>
      </c>
      <c r="K395" s="186" t="s">
        <v>150</v>
      </c>
      <c r="L395" s="41"/>
      <c r="M395" s="191" t="s">
        <v>19</v>
      </c>
      <c r="N395" s="192" t="s">
        <v>47</v>
      </c>
      <c r="O395" s="66"/>
      <c r="P395" s="193">
        <f>O395*H395</f>
        <v>0</v>
      </c>
      <c r="Q395" s="193">
        <v>0</v>
      </c>
      <c r="R395" s="193">
        <f>Q395*H395</f>
        <v>0</v>
      </c>
      <c r="S395" s="193">
        <v>2.4</v>
      </c>
      <c r="T395" s="194">
        <f>S395*H395</f>
        <v>1.02</v>
      </c>
      <c r="U395" s="36"/>
      <c r="V395" s="36"/>
      <c r="W395" s="36"/>
      <c r="X395" s="36"/>
      <c r="Y395" s="36"/>
      <c r="Z395" s="36"/>
      <c r="AA395" s="36"/>
      <c r="AB395" s="36"/>
      <c r="AC395" s="36"/>
      <c r="AD395" s="36"/>
      <c r="AE395" s="36"/>
      <c r="AR395" s="195" t="s">
        <v>151</v>
      </c>
      <c r="AT395" s="195" t="s">
        <v>146</v>
      </c>
      <c r="AU395" s="195" t="s">
        <v>83</v>
      </c>
      <c r="AY395" s="19" t="s">
        <v>144</v>
      </c>
      <c r="BE395" s="196">
        <f>IF(N395="základní",J395,0)</f>
        <v>0</v>
      </c>
      <c r="BF395" s="196">
        <f>IF(N395="snížená",J395,0)</f>
        <v>0</v>
      </c>
      <c r="BG395" s="196">
        <f>IF(N395="zákl. přenesená",J395,0)</f>
        <v>0</v>
      </c>
      <c r="BH395" s="196">
        <f>IF(N395="sníž. přenesená",J395,0)</f>
        <v>0</v>
      </c>
      <c r="BI395" s="196">
        <f>IF(N395="nulová",J395,0)</f>
        <v>0</v>
      </c>
      <c r="BJ395" s="19" t="s">
        <v>81</v>
      </c>
      <c r="BK395" s="196">
        <f>ROUND(I395*H395,2)</f>
        <v>0</v>
      </c>
      <c r="BL395" s="19" t="s">
        <v>151</v>
      </c>
      <c r="BM395" s="195" t="s">
        <v>602</v>
      </c>
    </row>
    <row r="396" spans="2:51" s="13" customFormat="1" ht="12">
      <c r="B396" s="201"/>
      <c r="C396" s="202"/>
      <c r="D396" s="197" t="s">
        <v>159</v>
      </c>
      <c r="E396" s="203" t="s">
        <v>19</v>
      </c>
      <c r="F396" s="204" t="s">
        <v>603</v>
      </c>
      <c r="G396" s="202"/>
      <c r="H396" s="205">
        <v>0.425</v>
      </c>
      <c r="I396" s="206"/>
      <c r="J396" s="202"/>
      <c r="K396" s="202"/>
      <c r="L396" s="207"/>
      <c r="M396" s="208"/>
      <c r="N396" s="209"/>
      <c r="O396" s="209"/>
      <c r="P396" s="209"/>
      <c r="Q396" s="209"/>
      <c r="R396" s="209"/>
      <c r="S396" s="209"/>
      <c r="T396" s="210"/>
      <c r="AT396" s="211" t="s">
        <v>159</v>
      </c>
      <c r="AU396" s="211" t="s">
        <v>83</v>
      </c>
      <c r="AV396" s="13" t="s">
        <v>83</v>
      </c>
      <c r="AW396" s="13" t="s">
        <v>37</v>
      </c>
      <c r="AX396" s="13" t="s">
        <v>81</v>
      </c>
      <c r="AY396" s="211" t="s">
        <v>144</v>
      </c>
    </row>
    <row r="397" spans="1:65" s="2" customFormat="1" ht="24" customHeight="1">
      <c r="A397" s="36"/>
      <c r="B397" s="37"/>
      <c r="C397" s="184" t="s">
        <v>604</v>
      </c>
      <c r="D397" s="184" t="s">
        <v>146</v>
      </c>
      <c r="E397" s="185" t="s">
        <v>605</v>
      </c>
      <c r="F397" s="186" t="s">
        <v>606</v>
      </c>
      <c r="G397" s="187" t="s">
        <v>305</v>
      </c>
      <c r="H397" s="188">
        <v>1.24</v>
      </c>
      <c r="I397" s="189"/>
      <c r="J397" s="190">
        <f>ROUND(I397*H397,2)</f>
        <v>0</v>
      </c>
      <c r="K397" s="186" t="s">
        <v>150</v>
      </c>
      <c r="L397" s="41"/>
      <c r="M397" s="191" t="s">
        <v>19</v>
      </c>
      <c r="N397" s="192" t="s">
        <v>47</v>
      </c>
      <c r="O397" s="66"/>
      <c r="P397" s="193">
        <f>O397*H397</f>
        <v>0</v>
      </c>
      <c r="Q397" s="193">
        <v>0.00814</v>
      </c>
      <c r="R397" s="193">
        <f>Q397*H397</f>
        <v>0.0100936</v>
      </c>
      <c r="S397" s="193">
        <v>0.636</v>
      </c>
      <c r="T397" s="194">
        <f>S397*H397</f>
        <v>0.78864</v>
      </c>
      <c r="U397" s="36"/>
      <c r="V397" s="36"/>
      <c r="W397" s="36"/>
      <c r="X397" s="36"/>
      <c r="Y397" s="36"/>
      <c r="Z397" s="36"/>
      <c r="AA397" s="36"/>
      <c r="AB397" s="36"/>
      <c r="AC397" s="36"/>
      <c r="AD397" s="36"/>
      <c r="AE397" s="36"/>
      <c r="AR397" s="195" t="s">
        <v>151</v>
      </c>
      <c r="AT397" s="195" t="s">
        <v>146</v>
      </c>
      <c r="AU397" s="195" t="s">
        <v>83</v>
      </c>
      <c r="AY397" s="19" t="s">
        <v>144</v>
      </c>
      <c r="BE397" s="196">
        <f>IF(N397="základní",J397,0)</f>
        <v>0</v>
      </c>
      <c r="BF397" s="196">
        <f>IF(N397="snížená",J397,0)</f>
        <v>0</v>
      </c>
      <c r="BG397" s="196">
        <f>IF(N397="zákl. přenesená",J397,0)</f>
        <v>0</v>
      </c>
      <c r="BH397" s="196">
        <f>IF(N397="sníž. přenesená",J397,0)</f>
        <v>0</v>
      </c>
      <c r="BI397" s="196">
        <f>IF(N397="nulová",J397,0)</f>
        <v>0</v>
      </c>
      <c r="BJ397" s="19" t="s">
        <v>81</v>
      </c>
      <c r="BK397" s="196">
        <f>ROUND(I397*H397,2)</f>
        <v>0</v>
      </c>
      <c r="BL397" s="19" t="s">
        <v>151</v>
      </c>
      <c r="BM397" s="195" t="s">
        <v>607</v>
      </c>
    </row>
    <row r="398" spans="1:47" s="2" customFormat="1" ht="48.75">
      <c r="A398" s="36"/>
      <c r="B398" s="37"/>
      <c r="C398" s="38"/>
      <c r="D398" s="197" t="s">
        <v>153</v>
      </c>
      <c r="E398" s="38"/>
      <c r="F398" s="198" t="s">
        <v>608</v>
      </c>
      <c r="G398" s="38"/>
      <c r="H398" s="38"/>
      <c r="I398" s="105"/>
      <c r="J398" s="38"/>
      <c r="K398" s="38"/>
      <c r="L398" s="41"/>
      <c r="M398" s="199"/>
      <c r="N398" s="200"/>
      <c r="O398" s="66"/>
      <c r="P398" s="66"/>
      <c r="Q398" s="66"/>
      <c r="R398" s="66"/>
      <c r="S398" s="66"/>
      <c r="T398" s="67"/>
      <c r="U398" s="36"/>
      <c r="V398" s="36"/>
      <c r="W398" s="36"/>
      <c r="X398" s="36"/>
      <c r="Y398" s="36"/>
      <c r="Z398" s="36"/>
      <c r="AA398" s="36"/>
      <c r="AB398" s="36"/>
      <c r="AC398" s="36"/>
      <c r="AD398" s="36"/>
      <c r="AE398" s="36"/>
      <c r="AT398" s="19" t="s">
        <v>153</v>
      </c>
      <c r="AU398" s="19" t="s">
        <v>83</v>
      </c>
    </row>
    <row r="399" spans="2:51" s="15" customFormat="1" ht="12">
      <c r="B399" s="223"/>
      <c r="C399" s="224"/>
      <c r="D399" s="197" t="s">
        <v>159</v>
      </c>
      <c r="E399" s="225" t="s">
        <v>19</v>
      </c>
      <c r="F399" s="226" t="s">
        <v>609</v>
      </c>
      <c r="G399" s="224"/>
      <c r="H399" s="225" t="s">
        <v>19</v>
      </c>
      <c r="I399" s="227"/>
      <c r="J399" s="224"/>
      <c r="K399" s="224"/>
      <c r="L399" s="228"/>
      <c r="M399" s="229"/>
      <c r="N399" s="230"/>
      <c r="O399" s="230"/>
      <c r="P399" s="230"/>
      <c r="Q399" s="230"/>
      <c r="R399" s="230"/>
      <c r="S399" s="230"/>
      <c r="T399" s="231"/>
      <c r="AT399" s="232" t="s">
        <v>159</v>
      </c>
      <c r="AU399" s="232" t="s">
        <v>83</v>
      </c>
      <c r="AV399" s="15" t="s">
        <v>81</v>
      </c>
      <c r="AW399" s="15" t="s">
        <v>37</v>
      </c>
      <c r="AX399" s="15" t="s">
        <v>76</v>
      </c>
      <c r="AY399" s="232" t="s">
        <v>144</v>
      </c>
    </row>
    <row r="400" spans="2:51" s="13" customFormat="1" ht="12">
      <c r="B400" s="201"/>
      <c r="C400" s="202"/>
      <c r="D400" s="197" t="s">
        <v>159</v>
      </c>
      <c r="E400" s="203" t="s">
        <v>19</v>
      </c>
      <c r="F400" s="204" t="s">
        <v>610</v>
      </c>
      <c r="G400" s="202"/>
      <c r="H400" s="205">
        <v>1.24</v>
      </c>
      <c r="I400" s="206"/>
      <c r="J400" s="202"/>
      <c r="K400" s="202"/>
      <c r="L400" s="207"/>
      <c r="M400" s="208"/>
      <c r="N400" s="209"/>
      <c r="O400" s="209"/>
      <c r="P400" s="209"/>
      <c r="Q400" s="209"/>
      <c r="R400" s="209"/>
      <c r="S400" s="209"/>
      <c r="T400" s="210"/>
      <c r="AT400" s="211" t="s">
        <v>159</v>
      </c>
      <c r="AU400" s="211" t="s">
        <v>83</v>
      </c>
      <c r="AV400" s="13" t="s">
        <v>83</v>
      </c>
      <c r="AW400" s="13" t="s">
        <v>37</v>
      </c>
      <c r="AX400" s="13" t="s">
        <v>81</v>
      </c>
      <c r="AY400" s="211" t="s">
        <v>144</v>
      </c>
    </row>
    <row r="401" spans="1:65" s="2" customFormat="1" ht="24" customHeight="1">
      <c r="A401" s="36"/>
      <c r="B401" s="37"/>
      <c r="C401" s="184" t="s">
        <v>611</v>
      </c>
      <c r="D401" s="184" t="s">
        <v>146</v>
      </c>
      <c r="E401" s="185" t="s">
        <v>612</v>
      </c>
      <c r="F401" s="186" t="s">
        <v>613</v>
      </c>
      <c r="G401" s="187" t="s">
        <v>305</v>
      </c>
      <c r="H401" s="188">
        <v>1.55</v>
      </c>
      <c r="I401" s="189"/>
      <c r="J401" s="190">
        <f>ROUND(I401*H401,2)</f>
        <v>0</v>
      </c>
      <c r="K401" s="186" t="s">
        <v>150</v>
      </c>
      <c r="L401" s="41"/>
      <c r="M401" s="191" t="s">
        <v>19</v>
      </c>
      <c r="N401" s="192" t="s">
        <v>47</v>
      </c>
      <c r="O401" s="66"/>
      <c r="P401" s="193">
        <f>O401*H401</f>
        <v>0</v>
      </c>
      <c r="Q401" s="193">
        <v>0.00893</v>
      </c>
      <c r="R401" s="193">
        <f>Q401*H401</f>
        <v>0.013841500000000001</v>
      </c>
      <c r="S401" s="193">
        <v>0.785</v>
      </c>
      <c r="T401" s="194">
        <f>S401*H401</f>
        <v>1.21675</v>
      </c>
      <c r="U401" s="36"/>
      <c r="V401" s="36"/>
      <c r="W401" s="36"/>
      <c r="X401" s="36"/>
      <c r="Y401" s="36"/>
      <c r="Z401" s="36"/>
      <c r="AA401" s="36"/>
      <c r="AB401" s="36"/>
      <c r="AC401" s="36"/>
      <c r="AD401" s="36"/>
      <c r="AE401" s="36"/>
      <c r="AR401" s="195" t="s">
        <v>151</v>
      </c>
      <c r="AT401" s="195" t="s">
        <v>146</v>
      </c>
      <c r="AU401" s="195" t="s">
        <v>83</v>
      </c>
      <c r="AY401" s="19" t="s">
        <v>144</v>
      </c>
      <c r="BE401" s="196">
        <f>IF(N401="základní",J401,0)</f>
        <v>0</v>
      </c>
      <c r="BF401" s="196">
        <f>IF(N401="snížená",J401,0)</f>
        <v>0</v>
      </c>
      <c r="BG401" s="196">
        <f>IF(N401="zákl. přenesená",J401,0)</f>
        <v>0</v>
      </c>
      <c r="BH401" s="196">
        <f>IF(N401="sníž. přenesená",J401,0)</f>
        <v>0</v>
      </c>
      <c r="BI401" s="196">
        <f>IF(N401="nulová",J401,0)</f>
        <v>0</v>
      </c>
      <c r="BJ401" s="19" t="s">
        <v>81</v>
      </c>
      <c r="BK401" s="196">
        <f>ROUND(I401*H401,2)</f>
        <v>0</v>
      </c>
      <c r="BL401" s="19" t="s">
        <v>151</v>
      </c>
      <c r="BM401" s="195" t="s">
        <v>614</v>
      </c>
    </row>
    <row r="402" spans="1:47" s="2" customFormat="1" ht="48.75">
      <c r="A402" s="36"/>
      <c r="B402" s="37"/>
      <c r="C402" s="38"/>
      <c r="D402" s="197" t="s">
        <v>153</v>
      </c>
      <c r="E402" s="38"/>
      <c r="F402" s="198" t="s">
        <v>608</v>
      </c>
      <c r="G402" s="38"/>
      <c r="H402" s="38"/>
      <c r="I402" s="105"/>
      <c r="J402" s="38"/>
      <c r="K402" s="38"/>
      <c r="L402" s="41"/>
      <c r="M402" s="199"/>
      <c r="N402" s="200"/>
      <c r="O402" s="66"/>
      <c r="P402" s="66"/>
      <c r="Q402" s="66"/>
      <c r="R402" s="66"/>
      <c r="S402" s="66"/>
      <c r="T402" s="67"/>
      <c r="U402" s="36"/>
      <c r="V402" s="36"/>
      <c r="W402" s="36"/>
      <c r="X402" s="36"/>
      <c r="Y402" s="36"/>
      <c r="Z402" s="36"/>
      <c r="AA402" s="36"/>
      <c r="AB402" s="36"/>
      <c r="AC402" s="36"/>
      <c r="AD402" s="36"/>
      <c r="AE402" s="36"/>
      <c r="AT402" s="19" t="s">
        <v>153</v>
      </c>
      <c r="AU402" s="19" t="s">
        <v>83</v>
      </c>
    </row>
    <row r="403" spans="2:51" s="15" customFormat="1" ht="12">
      <c r="B403" s="223"/>
      <c r="C403" s="224"/>
      <c r="D403" s="197" t="s">
        <v>159</v>
      </c>
      <c r="E403" s="225" t="s">
        <v>19</v>
      </c>
      <c r="F403" s="226" t="s">
        <v>615</v>
      </c>
      <c r="G403" s="224"/>
      <c r="H403" s="225" t="s">
        <v>19</v>
      </c>
      <c r="I403" s="227"/>
      <c r="J403" s="224"/>
      <c r="K403" s="224"/>
      <c r="L403" s="228"/>
      <c r="M403" s="229"/>
      <c r="N403" s="230"/>
      <c r="O403" s="230"/>
      <c r="P403" s="230"/>
      <c r="Q403" s="230"/>
      <c r="R403" s="230"/>
      <c r="S403" s="230"/>
      <c r="T403" s="231"/>
      <c r="AT403" s="232" t="s">
        <v>159</v>
      </c>
      <c r="AU403" s="232" t="s">
        <v>83</v>
      </c>
      <c r="AV403" s="15" t="s">
        <v>81</v>
      </c>
      <c r="AW403" s="15" t="s">
        <v>37</v>
      </c>
      <c r="AX403" s="15" t="s">
        <v>76</v>
      </c>
      <c r="AY403" s="232" t="s">
        <v>144</v>
      </c>
    </row>
    <row r="404" spans="2:51" s="13" customFormat="1" ht="12">
      <c r="B404" s="201"/>
      <c r="C404" s="202"/>
      <c r="D404" s="197" t="s">
        <v>159</v>
      </c>
      <c r="E404" s="203" t="s">
        <v>19</v>
      </c>
      <c r="F404" s="204" t="s">
        <v>616</v>
      </c>
      <c r="G404" s="202"/>
      <c r="H404" s="205">
        <v>1.05</v>
      </c>
      <c r="I404" s="206"/>
      <c r="J404" s="202"/>
      <c r="K404" s="202"/>
      <c r="L404" s="207"/>
      <c r="M404" s="208"/>
      <c r="N404" s="209"/>
      <c r="O404" s="209"/>
      <c r="P404" s="209"/>
      <c r="Q404" s="209"/>
      <c r="R404" s="209"/>
      <c r="S404" s="209"/>
      <c r="T404" s="210"/>
      <c r="AT404" s="211" t="s">
        <v>159</v>
      </c>
      <c r="AU404" s="211" t="s">
        <v>83</v>
      </c>
      <c r="AV404" s="13" t="s">
        <v>83</v>
      </c>
      <c r="AW404" s="13" t="s">
        <v>37</v>
      </c>
      <c r="AX404" s="13" t="s">
        <v>76</v>
      </c>
      <c r="AY404" s="211" t="s">
        <v>144</v>
      </c>
    </row>
    <row r="405" spans="2:51" s="15" customFormat="1" ht="12">
      <c r="B405" s="223"/>
      <c r="C405" s="224"/>
      <c r="D405" s="197" t="s">
        <v>159</v>
      </c>
      <c r="E405" s="225" t="s">
        <v>19</v>
      </c>
      <c r="F405" s="226" t="s">
        <v>617</v>
      </c>
      <c r="G405" s="224"/>
      <c r="H405" s="225" t="s">
        <v>19</v>
      </c>
      <c r="I405" s="227"/>
      <c r="J405" s="224"/>
      <c r="K405" s="224"/>
      <c r="L405" s="228"/>
      <c r="M405" s="229"/>
      <c r="N405" s="230"/>
      <c r="O405" s="230"/>
      <c r="P405" s="230"/>
      <c r="Q405" s="230"/>
      <c r="R405" s="230"/>
      <c r="S405" s="230"/>
      <c r="T405" s="231"/>
      <c r="AT405" s="232" t="s">
        <v>159</v>
      </c>
      <c r="AU405" s="232" t="s">
        <v>83</v>
      </c>
      <c r="AV405" s="15" t="s">
        <v>81</v>
      </c>
      <c r="AW405" s="15" t="s">
        <v>37</v>
      </c>
      <c r="AX405" s="15" t="s">
        <v>76</v>
      </c>
      <c r="AY405" s="232" t="s">
        <v>144</v>
      </c>
    </row>
    <row r="406" spans="2:51" s="13" customFormat="1" ht="12">
      <c r="B406" s="201"/>
      <c r="C406" s="202"/>
      <c r="D406" s="197" t="s">
        <v>159</v>
      </c>
      <c r="E406" s="203" t="s">
        <v>19</v>
      </c>
      <c r="F406" s="204" t="s">
        <v>618</v>
      </c>
      <c r="G406" s="202"/>
      <c r="H406" s="205">
        <v>0.5</v>
      </c>
      <c r="I406" s="206"/>
      <c r="J406" s="202"/>
      <c r="K406" s="202"/>
      <c r="L406" s="207"/>
      <c r="M406" s="208"/>
      <c r="N406" s="209"/>
      <c r="O406" s="209"/>
      <c r="P406" s="209"/>
      <c r="Q406" s="209"/>
      <c r="R406" s="209"/>
      <c r="S406" s="209"/>
      <c r="T406" s="210"/>
      <c r="AT406" s="211" t="s">
        <v>159</v>
      </c>
      <c r="AU406" s="211" t="s">
        <v>83</v>
      </c>
      <c r="AV406" s="13" t="s">
        <v>83</v>
      </c>
      <c r="AW406" s="13" t="s">
        <v>37</v>
      </c>
      <c r="AX406" s="13" t="s">
        <v>76</v>
      </c>
      <c r="AY406" s="211" t="s">
        <v>144</v>
      </c>
    </row>
    <row r="407" spans="2:51" s="14" customFormat="1" ht="12">
      <c r="B407" s="212"/>
      <c r="C407" s="213"/>
      <c r="D407" s="197" t="s">
        <v>159</v>
      </c>
      <c r="E407" s="214" t="s">
        <v>19</v>
      </c>
      <c r="F407" s="215" t="s">
        <v>180</v>
      </c>
      <c r="G407" s="213"/>
      <c r="H407" s="216">
        <v>1.55</v>
      </c>
      <c r="I407" s="217"/>
      <c r="J407" s="213"/>
      <c r="K407" s="213"/>
      <c r="L407" s="218"/>
      <c r="M407" s="219"/>
      <c r="N407" s="220"/>
      <c r="O407" s="220"/>
      <c r="P407" s="220"/>
      <c r="Q407" s="220"/>
      <c r="R407" s="220"/>
      <c r="S407" s="220"/>
      <c r="T407" s="221"/>
      <c r="AT407" s="222" t="s">
        <v>159</v>
      </c>
      <c r="AU407" s="222" t="s">
        <v>83</v>
      </c>
      <c r="AV407" s="14" t="s">
        <v>151</v>
      </c>
      <c r="AW407" s="14" t="s">
        <v>37</v>
      </c>
      <c r="AX407" s="14" t="s">
        <v>81</v>
      </c>
      <c r="AY407" s="222" t="s">
        <v>144</v>
      </c>
    </row>
    <row r="408" spans="1:65" s="2" customFormat="1" ht="24" customHeight="1">
      <c r="A408" s="36"/>
      <c r="B408" s="37"/>
      <c r="C408" s="184" t="s">
        <v>619</v>
      </c>
      <c r="D408" s="184" t="s">
        <v>146</v>
      </c>
      <c r="E408" s="185" t="s">
        <v>620</v>
      </c>
      <c r="F408" s="186" t="s">
        <v>621</v>
      </c>
      <c r="G408" s="187" t="s">
        <v>305</v>
      </c>
      <c r="H408" s="188">
        <v>1.3</v>
      </c>
      <c r="I408" s="189"/>
      <c r="J408" s="190">
        <f>ROUND(I408*H408,2)</f>
        <v>0</v>
      </c>
      <c r="K408" s="186" t="s">
        <v>281</v>
      </c>
      <c r="L408" s="41"/>
      <c r="M408" s="191" t="s">
        <v>19</v>
      </c>
      <c r="N408" s="192" t="s">
        <v>47</v>
      </c>
      <c r="O408" s="66"/>
      <c r="P408" s="193">
        <f>O408*H408</f>
        <v>0</v>
      </c>
      <c r="Q408" s="193">
        <v>0.00914</v>
      </c>
      <c r="R408" s="193">
        <f>Q408*H408</f>
        <v>0.011882000000000002</v>
      </c>
      <c r="S408" s="193">
        <v>0.839</v>
      </c>
      <c r="T408" s="194">
        <f>S408*H408</f>
        <v>1.0907</v>
      </c>
      <c r="U408" s="36"/>
      <c r="V408" s="36"/>
      <c r="W408" s="36"/>
      <c r="X408" s="36"/>
      <c r="Y408" s="36"/>
      <c r="Z408" s="36"/>
      <c r="AA408" s="36"/>
      <c r="AB408" s="36"/>
      <c r="AC408" s="36"/>
      <c r="AD408" s="36"/>
      <c r="AE408" s="36"/>
      <c r="AR408" s="195" t="s">
        <v>151</v>
      </c>
      <c r="AT408" s="195" t="s">
        <v>146</v>
      </c>
      <c r="AU408" s="195" t="s">
        <v>83</v>
      </c>
      <c r="AY408" s="19" t="s">
        <v>144</v>
      </c>
      <c r="BE408" s="196">
        <f>IF(N408="základní",J408,0)</f>
        <v>0</v>
      </c>
      <c r="BF408" s="196">
        <f>IF(N408="snížená",J408,0)</f>
        <v>0</v>
      </c>
      <c r="BG408" s="196">
        <f>IF(N408="zákl. přenesená",J408,0)</f>
        <v>0</v>
      </c>
      <c r="BH408" s="196">
        <f>IF(N408="sníž. přenesená",J408,0)</f>
        <v>0</v>
      </c>
      <c r="BI408" s="196">
        <f>IF(N408="nulová",J408,0)</f>
        <v>0</v>
      </c>
      <c r="BJ408" s="19" t="s">
        <v>81</v>
      </c>
      <c r="BK408" s="196">
        <f>ROUND(I408*H408,2)</f>
        <v>0</v>
      </c>
      <c r="BL408" s="19" t="s">
        <v>151</v>
      </c>
      <c r="BM408" s="195" t="s">
        <v>622</v>
      </c>
    </row>
    <row r="409" spans="1:47" s="2" customFormat="1" ht="48.75">
      <c r="A409" s="36"/>
      <c r="B409" s="37"/>
      <c r="C409" s="38"/>
      <c r="D409" s="197" t="s">
        <v>153</v>
      </c>
      <c r="E409" s="38"/>
      <c r="F409" s="198" t="s">
        <v>608</v>
      </c>
      <c r="G409" s="38"/>
      <c r="H409" s="38"/>
      <c r="I409" s="105"/>
      <c r="J409" s="38"/>
      <c r="K409" s="38"/>
      <c r="L409" s="41"/>
      <c r="M409" s="199"/>
      <c r="N409" s="200"/>
      <c r="O409" s="66"/>
      <c r="P409" s="66"/>
      <c r="Q409" s="66"/>
      <c r="R409" s="66"/>
      <c r="S409" s="66"/>
      <c r="T409" s="67"/>
      <c r="U409" s="36"/>
      <c r="V409" s="36"/>
      <c r="W409" s="36"/>
      <c r="X409" s="36"/>
      <c r="Y409" s="36"/>
      <c r="Z409" s="36"/>
      <c r="AA409" s="36"/>
      <c r="AB409" s="36"/>
      <c r="AC409" s="36"/>
      <c r="AD409" s="36"/>
      <c r="AE409" s="36"/>
      <c r="AT409" s="19" t="s">
        <v>153</v>
      </c>
      <c r="AU409" s="19" t="s">
        <v>83</v>
      </c>
    </row>
    <row r="410" spans="2:51" s="15" customFormat="1" ht="12">
      <c r="B410" s="223"/>
      <c r="C410" s="224"/>
      <c r="D410" s="197" t="s">
        <v>159</v>
      </c>
      <c r="E410" s="225" t="s">
        <v>19</v>
      </c>
      <c r="F410" s="226" t="s">
        <v>623</v>
      </c>
      <c r="G410" s="224"/>
      <c r="H410" s="225" t="s">
        <v>19</v>
      </c>
      <c r="I410" s="227"/>
      <c r="J410" s="224"/>
      <c r="K410" s="224"/>
      <c r="L410" s="228"/>
      <c r="M410" s="229"/>
      <c r="N410" s="230"/>
      <c r="O410" s="230"/>
      <c r="P410" s="230"/>
      <c r="Q410" s="230"/>
      <c r="R410" s="230"/>
      <c r="S410" s="230"/>
      <c r="T410" s="231"/>
      <c r="AT410" s="232" t="s">
        <v>159</v>
      </c>
      <c r="AU410" s="232" t="s">
        <v>83</v>
      </c>
      <c r="AV410" s="15" t="s">
        <v>81</v>
      </c>
      <c r="AW410" s="15" t="s">
        <v>37</v>
      </c>
      <c r="AX410" s="15" t="s">
        <v>76</v>
      </c>
      <c r="AY410" s="232" t="s">
        <v>144</v>
      </c>
    </row>
    <row r="411" spans="2:51" s="13" customFormat="1" ht="12">
      <c r="B411" s="201"/>
      <c r="C411" s="202"/>
      <c r="D411" s="197" t="s">
        <v>159</v>
      </c>
      <c r="E411" s="203" t="s">
        <v>19</v>
      </c>
      <c r="F411" s="204" t="s">
        <v>618</v>
      </c>
      <c r="G411" s="202"/>
      <c r="H411" s="205">
        <v>0.5</v>
      </c>
      <c r="I411" s="206"/>
      <c r="J411" s="202"/>
      <c r="K411" s="202"/>
      <c r="L411" s="207"/>
      <c r="M411" s="208"/>
      <c r="N411" s="209"/>
      <c r="O411" s="209"/>
      <c r="P411" s="209"/>
      <c r="Q411" s="209"/>
      <c r="R411" s="209"/>
      <c r="S411" s="209"/>
      <c r="T411" s="210"/>
      <c r="AT411" s="211" t="s">
        <v>159</v>
      </c>
      <c r="AU411" s="211" t="s">
        <v>83</v>
      </c>
      <c r="AV411" s="13" t="s">
        <v>83</v>
      </c>
      <c r="AW411" s="13" t="s">
        <v>37</v>
      </c>
      <c r="AX411" s="13" t="s">
        <v>76</v>
      </c>
      <c r="AY411" s="211" t="s">
        <v>144</v>
      </c>
    </row>
    <row r="412" spans="2:51" s="13" customFormat="1" ht="12">
      <c r="B412" s="201"/>
      <c r="C412" s="202"/>
      <c r="D412" s="197" t="s">
        <v>159</v>
      </c>
      <c r="E412" s="203" t="s">
        <v>19</v>
      </c>
      <c r="F412" s="204" t="s">
        <v>624</v>
      </c>
      <c r="G412" s="202"/>
      <c r="H412" s="205">
        <v>0.8</v>
      </c>
      <c r="I412" s="206"/>
      <c r="J412" s="202"/>
      <c r="K412" s="202"/>
      <c r="L412" s="207"/>
      <c r="M412" s="208"/>
      <c r="N412" s="209"/>
      <c r="O412" s="209"/>
      <c r="P412" s="209"/>
      <c r="Q412" s="209"/>
      <c r="R412" s="209"/>
      <c r="S412" s="209"/>
      <c r="T412" s="210"/>
      <c r="AT412" s="211" t="s">
        <v>159</v>
      </c>
      <c r="AU412" s="211" t="s">
        <v>83</v>
      </c>
      <c r="AV412" s="13" t="s">
        <v>83</v>
      </c>
      <c r="AW412" s="13" t="s">
        <v>37</v>
      </c>
      <c r="AX412" s="13" t="s">
        <v>76</v>
      </c>
      <c r="AY412" s="211" t="s">
        <v>144</v>
      </c>
    </row>
    <row r="413" spans="2:51" s="14" customFormat="1" ht="12">
      <c r="B413" s="212"/>
      <c r="C413" s="213"/>
      <c r="D413" s="197" t="s">
        <v>159</v>
      </c>
      <c r="E413" s="214" t="s">
        <v>19</v>
      </c>
      <c r="F413" s="215" t="s">
        <v>180</v>
      </c>
      <c r="G413" s="213"/>
      <c r="H413" s="216">
        <v>1.3</v>
      </c>
      <c r="I413" s="217"/>
      <c r="J413" s="213"/>
      <c r="K413" s="213"/>
      <c r="L413" s="218"/>
      <c r="M413" s="219"/>
      <c r="N413" s="220"/>
      <c r="O413" s="220"/>
      <c r="P413" s="220"/>
      <c r="Q413" s="220"/>
      <c r="R413" s="220"/>
      <c r="S413" s="220"/>
      <c r="T413" s="221"/>
      <c r="AT413" s="222" t="s">
        <v>159</v>
      </c>
      <c r="AU413" s="222" t="s">
        <v>83</v>
      </c>
      <c r="AV413" s="14" t="s">
        <v>151</v>
      </c>
      <c r="AW413" s="14" t="s">
        <v>37</v>
      </c>
      <c r="AX413" s="14" t="s">
        <v>81</v>
      </c>
      <c r="AY413" s="222" t="s">
        <v>144</v>
      </c>
    </row>
    <row r="414" spans="1:65" s="2" customFormat="1" ht="24" customHeight="1">
      <c r="A414" s="36"/>
      <c r="B414" s="37"/>
      <c r="C414" s="184" t="s">
        <v>625</v>
      </c>
      <c r="D414" s="184" t="s">
        <v>146</v>
      </c>
      <c r="E414" s="185" t="s">
        <v>626</v>
      </c>
      <c r="F414" s="186" t="s">
        <v>627</v>
      </c>
      <c r="G414" s="187" t="s">
        <v>305</v>
      </c>
      <c r="H414" s="188">
        <v>0.9</v>
      </c>
      <c r="I414" s="189"/>
      <c r="J414" s="190">
        <f>ROUND(I414*H414,2)</f>
        <v>0</v>
      </c>
      <c r="K414" s="186" t="s">
        <v>281</v>
      </c>
      <c r="L414" s="41"/>
      <c r="M414" s="191" t="s">
        <v>19</v>
      </c>
      <c r="N414" s="192" t="s">
        <v>47</v>
      </c>
      <c r="O414" s="66"/>
      <c r="P414" s="193">
        <f>O414*H414</f>
        <v>0</v>
      </c>
      <c r="Q414" s="193">
        <v>0.0113</v>
      </c>
      <c r="R414" s="193">
        <f>Q414*H414</f>
        <v>0.01017</v>
      </c>
      <c r="S414" s="193">
        <v>0.89</v>
      </c>
      <c r="T414" s="194">
        <f>S414*H414</f>
        <v>0.801</v>
      </c>
      <c r="U414" s="36"/>
      <c r="V414" s="36"/>
      <c r="W414" s="36"/>
      <c r="X414" s="36"/>
      <c r="Y414" s="36"/>
      <c r="Z414" s="36"/>
      <c r="AA414" s="36"/>
      <c r="AB414" s="36"/>
      <c r="AC414" s="36"/>
      <c r="AD414" s="36"/>
      <c r="AE414" s="36"/>
      <c r="AR414" s="195" t="s">
        <v>151</v>
      </c>
      <c r="AT414" s="195" t="s">
        <v>146</v>
      </c>
      <c r="AU414" s="195" t="s">
        <v>83</v>
      </c>
      <c r="AY414" s="19" t="s">
        <v>144</v>
      </c>
      <c r="BE414" s="196">
        <f>IF(N414="základní",J414,0)</f>
        <v>0</v>
      </c>
      <c r="BF414" s="196">
        <f>IF(N414="snížená",J414,0)</f>
        <v>0</v>
      </c>
      <c r="BG414" s="196">
        <f>IF(N414="zákl. přenesená",J414,0)</f>
        <v>0</v>
      </c>
      <c r="BH414" s="196">
        <f>IF(N414="sníž. přenesená",J414,0)</f>
        <v>0</v>
      </c>
      <c r="BI414" s="196">
        <f>IF(N414="nulová",J414,0)</f>
        <v>0</v>
      </c>
      <c r="BJ414" s="19" t="s">
        <v>81</v>
      </c>
      <c r="BK414" s="196">
        <f>ROUND(I414*H414,2)</f>
        <v>0</v>
      </c>
      <c r="BL414" s="19" t="s">
        <v>151</v>
      </c>
      <c r="BM414" s="195" t="s">
        <v>628</v>
      </c>
    </row>
    <row r="415" spans="1:47" s="2" customFormat="1" ht="48.75">
      <c r="A415" s="36"/>
      <c r="B415" s="37"/>
      <c r="C415" s="38"/>
      <c r="D415" s="197" t="s">
        <v>153</v>
      </c>
      <c r="E415" s="38"/>
      <c r="F415" s="198" t="s">
        <v>608</v>
      </c>
      <c r="G415" s="38"/>
      <c r="H415" s="38"/>
      <c r="I415" s="105"/>
      <c r="J415" s="38"/>
      <c r="K415" s="38"/>
      <c r="L415" s="41"/>
      <c r="M415" s="199"/>
      <c r="N415" s="200"/>
      <c r="O415" s="66"/>
      <c r="P415" s="66"/>
      <c r="Q415" s="66"/>
      <c r="R415" s="66"/>
      <c r="S415" s="66"/>
      <c r="T415" s="67"/>
      <c r="U415" s="36"/>
      <c r="V415" s="36"/>
      <c r="W415" s="36"/>
      <c r="X415" s="36"/>
      <c r="Y415" s="36"/>
      <c r="Z415" s="36"/>
      <c r="AA415" s="36"/>
      <c r="AB415" s="36"/>
      <c r="AC415" s="36"/>
      <c r="AD415" s="36"/>
      <c r="AE415" s="36"/>
      <c r="AT415" s="19" t="s">
        <v>153</v>
      </c>
      <c r="AU415" s="19" t="s">
        <v>83</v>
      </c>
    </row>
    <row r="416" spans="2:51" s="15" customFormat="1" ht="12">
      <c r="B416" s="223"/>
      <c r="C416" s="224"/>
      <c r="D416" s="197" t="s">
        <v>159</v>
      </c>
      <c r="E416" s="225" t="s">
        <v>19</v>
      </c>
      <c r="F416" s="226" t="s">
        <v>629</v>
      </c>
      <c r="G416" s="224"/>
      <c r="H416" s="225" t="s">
        <v>19</v>
      </c>
      <c r="I416" s="227"/>
      <c r="J416" s="224"/>
      <c r="K416" s="224"/>
      <c r="L416" s="228"/>
      <c r="M416" s="229"/>
      <c r="N416" s="230"/>
      <c r="O416" s="230"/>
      <c r="P416" s="230"/>
      <c r="Q416" s="230"/>
      <c r="R416" s="230"/>
      <c r="S416" s="230"/>
      <c r="T416" s="231"/>
      <c r="AT416" s="232" t="s">
        <v>159</v>
      </c>
      <c r="AU416" s="232" t="s">
        <v>83</v>
      </c>
      <c r="AV416" s="15" t="s">
        <v>81</v>
      </c>
      <c r="AW416" s="15" t="s">
        <v>37</v>
      </c>
      <c r="AX416" s="15" t="s">
        <v>76</v>
      </c>
      <c r="AY416" s="232" t="s">
        <v>144</v>
      </c>
    </row>
    <row r="417" spans="2:51" s="13" customFormat="1" ht="12">
      <c r="B417" s="201"/>
      <c r="C417" s="202"/>
      <c r="D417" s="197" t="s">
        <v>159</v>
      </c>
      <c r="E417" s="203" t="s">
        <v>19</v>
      </c>
      <c r="F417" s="204" t="s">
        <v>630</v>
      </c>
      <c r="G417" s="202"/>
      <c r="H417" s="205">
        <v>0.9</v>
      </c>
      <c r="I417" s="206"/>
      <c r="J417" s="202"/>
      <c r="K417" s="202"/>
      <c r="L417" s="207"/>
      <c r="M417" s="208"/>
      <c r="N417" s="209"/>
      <c r="O417" s="209"/>
      <c r="P417" s="209"/>
      <c r="Q417" s="209"/>
      <c r="R417" s="209"/>
      <c r="S417" s="209"/>
      <c r="T417" s="210"/>
      <c r="AT417" s="211" t="s">
        <v>159</v>
      </c>
      <c r="AU417" s="211" t="s">
        <v>83</v>
      </c>
      <c r="AV417" s="13" t="s">
        <v>83</v>
      </c>
      <c r="AW417" s="13" t="s">
        <v>37</v>
      </c>
      <c r="AX417" s="13" t="s">
        <v>81</v>
      </c>
      <c r="AY417" s="211" t="s">
        <v>144</v>
      </c>
    </row>
    <row r="418" spans="1:65" s="2" customFormat="1" ht="24" customHeight="1">
      <c r="A418" s="36"/>
      <c r="B418" s="37"/>
      <c r="C418" s="184" t="s">
        <v>631</v>
      </c>
      <c r="D418" s="184" t="s">
        <v>146</v>
      </c>
      <c r="E418" s="185" t="s">
        <v>632</v>
      </c>
      <c r="F418" s="186" t="s">
        <v>633</v>
      </c>
      <c r="G418" s="187" t="s">
        <v>305</v>
      </c>
      <c r="H418" s="188">
        <v>12.08</v>
      </c>
      <c r="I418" s="189"/>
      <c r="J418" s="190">
        <f>ROUND(I418*H418,2)</f>
        <v>0</v>
      </c>
      <c r="K418" s="186" t="s">
        <v>150</v>
      </c>
      <c r="L418" s="41"/>
      <c r="M418" s="191" t="s">
        <v>19</v>
      </c>
      <c r="N418" s="192" t="s">
        <v>47</v>
      </c>
      <c r="O418" s="66"/>
      <c r="P418" s="193">
        <f>O418*H418</f>
        <v>0</v>
      </c>
      <c r="Q418" s="193">
        <v>0.0002</v>
      </c>
      <c r="R418" s="193">
        <f>Q418*H418</f>
        <v>0.002416</v>
      </c>
      <c r="S418" s="193">
        <v>0</v>
      </c>
      <c r="T418" s="194">
        <f>S418*H418</f>
        <v>0</v>
      </c>
      <c r="U418" s="36"/>
      <c r="V418" s="36"/>
      <c r="W418" s="36"/>
      <c r="X418" s="36"/>
      <c r="Y418" s="36"/>
      <c r="Z418" s="36"/>
      <c r="AA418" s="36"/>
      <c r="AB418" s="36"/>
      <c r="AC418" s="36"/>
      <c r="AD418" s="36"/>
      <c r="AE418" s="36"/>
      <c r="AR418" s="195" t="s">
        <v>151</v>
      </c>
      <c r="AT418" s="195" t="s">
        <v>146</v>
      </c>
      <c r="AU418" s="195" t="s">
        <v>83</v>
      </c>
      <c r="AY418" s="19" t="s">
        <v>144</v>
      </c>
      <c r="BE418" s="196">
        <f>IF(N418="základní",J418,0)</f>
        <v>0</v>
      </c>
      <c r="BF418" s="196">
        <f>IF(N418="snížená",J418,0)</f>
        <v>0</v>
      </c>
      <c r="BG418" s="196">
        <f>IF(N418="zákl. přenesená",J418,0)</f>
        <v>0</v>
      </c>
      <c r="BH418" s="196">
        <f>IF(N418="sníž. přenesená",J418,0)</f>
        <v>0</v>
      </c>
      <c r="BI418" s="196">
        <f>IF(N418="nulová",J418,0)</f>
        <v>0</v>
      </c>
      <c r="BJ418" s="19" t="s">
        <v>81</v>
      </c>
      <c r="BK418" s="196">
        <f>ROUND(I418*H418,2)</f>
        <v>0</v>
      </c>
      <c r="BL418" s="19" t="s">
        <v>151</v>
      </c>
      <c r="BM418" s="195" t="s">
        <v>634</v>
      </c>
    </row>
    <row r="419" spans="1:47" s="2" customFormat="1" ht="78">
      <c r="A419" s="36"/>
      <c r="B419" s="37"/>
      <c r="C419" s="38"/>
      <c r="D419" s="197" t="s">
        <v>153</v>
      </c>
      <c r="E419" s="38"/>
      <c r="F419" s="198" t="s">
        <v>635</v>
      </c>
      <c r="G419" s="38"/>
      <c r="H419" s="38"/>
      <c r="I419" s="105"/>
      <c r="J419" s="38"/>
      <c r="K419" s="38"/>
      <c r="L419" s="41"/>
      <c r="M419" s="199"/>
      <c r="N419" s="200"/>
      <c r="O419" s="66"/>
      <c r="P419" s="66"/>
      <c r="Q419" s="66"/>
      <c r="R419" s="66"/>
      <c r="S419" s="66"/>
      <c r="T419" s="67"/>
      <c r="U419" s="36"/>
      <c r="V419" s="36"/>
      <c r="W419" s="36"/>
      <c r="X419" s="36"/>
      <c r="Y419" s="36"/>
      <c r="Z419" s="36"/>
      <c r="AA419" s="36"/>
      <c r="AB419" s="36"/>
      <c r="AC419" s="36"/>
      <c r="AD419" s="36"/>
      <c r="AE419" s="36"/>
      <c r="AT419" s="19" t="s">
        <v>153</v>
      </c>
      <c r="AU419" s="19" t="s">
        <v>83</v>
      </c>
    </row>
    <row r="420" spans="2:51" s="15" customFormat="1" ht="12">
      <c r="B420" s="223"/>
      <c r="C420" s="224"/>
      <c r="D420" s="197" t="s">
        <v>159</v>
      </c>
      <c r="E420" s="225" t="s">
        <v>19</v>
      </c>
      <c r="F420" s="226" t="s">
        <v>636</v>
      </c>
      <c r="G420" s="224"/>
      <c r="H420" s="225" t="s">
        <v>19</v>
      </c>
      <c r="I420" s="227"/>
      <c r="J420" s="224"/>
      <c r="K420" s="224"/>
      <c r="L420" s="228"/>
      <c r="M420" s="229"/>
      <c r="N420" s="230"/>
      <c r="O420" s="230"/>
      <c r="P420" s="230"/>
      <c r="Q420" s="230"/>
      <c r="R420" s="230"/>
      <c r="S420" s="230"/>
      <c r="T420" s="231"/>
      <c r="AT420" s="232" t="s">
        <v>159</v>
      </c>
      <c r="AU420" s="232" t="s">
        <v>83</v>
      </c>
      <c r="AV420" s="15" t="s">
        <v>81</v>
      </c>
      <c r="AW420" s="15" t="s">
        <v>37</v>
      </c>
      <c r="AX420" s="15" t="s">
        <v>76</v>
      </c>
      <c r="AY420" s="232" t="s">
        <v>144</v>
      </c>
    </row>
    <row r="421" spans="2:51" s="13" customFormat="1" ht="12">
      <c r="B421" s="201"/>
      <c r="C421" s="202"/>
      <c r="D421" s="197" t="s">
        <v>159</v>
      </c>
      <c r="E421" s="203" t="s">
        <v>19</v>
      </c>
      <c r="F421" s="204" t="s">
        <v>637</v>
      </c>
      <c r="G421" s="202"/>
      <c r="H421" s="205">
        <v>4.8</v>
      </c>
      <c r="I421" s="206"/>
      <c r="J421" s="202"/>
      <c r="K421" s="202"/>
      <c r="L421" s="207"/>
      <c r="M421" s="208"/>
      <c r="N421" s="209"/>
      <c r="O421" s="209"/>
      <c r="P421" s="209"/>
      <c r="Q421" s="209"/>
      <c r="R421" s="209"/>
      <c r="S421" s="209"/>
      <c r="T421" s="210"/>
      <c r="AT421" s="211" t="s">
        <v>159</v>
      </c>
      <c r="AU421" s="211" t="s">
        <v>83</v>
      </c>
      <c r="AV421" s="13" t="s">
        <v>83</v>
      </c>
      <c r="AW421" s="13" t="s">
        <v>37</v>
      </c>
      <c r="AX421" s="13" t="s">
        <v>76</v>
      </c>
      <c r="AY421" s="211" t="s">
        <v>144</v>
      </c>
    </row>
    <row r="422" spans="2:51" s="13" customFormat="1" ht="12">
      <c r="B422" s="201"/>
      <c r="C422" s="202"/>
      <c r="D422" s="197" t="s">
        <v>159</v>
      </c>
      <c r="E422" s="203" t="s">
        <v>19</v>
      </c>
      <c r="F422" s="204" t="s">
        <v>638</v>
      </c>
      <c r="G422" s="202"/>
      <c r="H422" s="205">
        <v>7.28</v>
      </c>
      <c r="I422" s="206"/>
      <c r="J422" s="202"/>
      <c r="K422" s="202"/>
      <c r="L422" s="207"/>
      <c r="M422" s="208"/>
      <c r="N422" s="209"/>
      <c r="O422" s="209"/>
      <c r="P422" s="209"/>
      <c r="Q422" s="209"/>
      <c r="R422" s="209"/>
      <c r="S422" s="209"/>
      <c r="T422" s="210"/>
      <c r="AT422" s="211" t="s">
        <v>159</v>
      </c>
      <c r="AU422" s="211" t="s">
        <v>83</v>
      </c>
      <c r="AV422" s="13" t="s">
        <v>83</v>
      </c>
      <c r="AW422" s="13" t="s">
        <v>37</v>
      </c>
      <c r="AX422" s="13" t="s">
        <v>76</v>
      </c>
      <c r="AY422" s="211" t="s">
        <v>144</v>
      </c>
    </row>
    <row r="423" spans="2:51" s="14" customFormat="1" ht="12">
      <c r="B423" s="212"/>
      <c r="C423" s="213"/>
      <c r="D423" s="197" t="s">
        <v>159</v>
      </c>
      <c r="E423" s="214" t="s">
        <v>19</v>
      </c>
      <c r="F423" s="215" t="s">
        <v>180</v>
      </c>
      <c r="G423" s="213"/>
      <c r="H423" s="216">
        <v>12.08</v>
      </c>
      <c r="I423" s="217"/>
      <c r="J423" s="213"/>
      <c r="K423" s="213"/>
      <c r="L423" s="218"/>
      <c r="M423" s="219"/>
      <c r="N423" s="220"/>
      <c r="O423" s="220"/>
      <c r="P423" s="220"/>
      <c r="Q423" s="220"/>
      <c r="R423" s="220"/>
      <c r="S423" s="220"/>
      <c r="T423" s="221"/>
      <c r="AT423" s="222" t="s">
        <v>159</v>
      </c>
      <c r="AU423" s="222" t="s">
        <v>83</v>
      </c>
      <c r="AV423" s="14" t="s">
        <v>151</v>
      </c>
      <c r="AW423" s="14" t="s">
        <v>37</v>
      </c>
      <c r="AX423" s="14" t="s">
        <v>81</v>
      </c>
      <c r="AY423" s="222" t="s">
        <v>144</v>
      </c>
    </row>
    <row r="424" spans="1:65" s="2" customFormat="1" ht="24" customHeight="1">
      <c r="A424" s="36"/>
      <c r="B424" s="37"/>
      <c r="C424" s="184" t="s">
        <v>639</v>
      </c>
      <c r="D424" s="184" t="s">
        <v>146</v>
      </c>
      <c r="E424" s="185" t="s">
        <v>640</v>
      </c>
      <c r="F424" s="186" t="s">
        <v>641</v>
      </c>
      <c r="G424" s="187" t="s">
        <v>305</v>
      </c>
      <c r="H424" s="188">
        <v>27.19</v>
      </c>
      <c r="I424" s="189"/>
      <c r="J424" s="190">
        <f>ROUND(I424*H424,2)</f>
        <v>0</v>
      </c>
      <c r="K424" s="186" t="s">
        <v>150</v>
      </c>
      <c r="L424" s="41"/>
      <c r="M424" s="191" t="s">
        <v>19</v>
      </c>
      <c r="N424" s="192" t="s">
        <v>47</v>
      </c>
      <c r="O424" s="66"/>
      <c r="P424" s="193">
        <f>O424*H424</f>
        <v>0</v>
      </c>
      <c r="Q424" s="193">
        <v>0.00029</v>
      </c>
      <c r="R424" s="193">
        <f>Q424*H424</f>
        <v>0.0078851</v>
      </c>
      <c r="S424" s="193">
        <v>0</v>
      </c>
      <c r="T424" s="194">
        <f>S424*H424</f>
        <v>0</v>
      </c>
      <c r="U424" s="36"/>
      <c r="V424" s="36"/>
      <c r="W424" s="36"/>
      <c r="X424" s="36"/>
      <c r="Y424" s="36"/>
      <c r="Z424" s="36"/>
      <c r="AA424" s="36"/>
      <c r="AB424" s="36"/>
      <c r="AC424" s="36"/>
      <c r="AD424" s="36"/>
      <c r="AE424" s="36"/>
      <c r="AR424" s="195" t="s">
        <v>151</v>
      </c>
      <c r="AT424" s="195" t="s">
        <v>146</v>
      </c>
      <c r="AU424" s="195" t="s">
        <v>83</v>
      </c>
      <c r="AY424" s="19" t="s">
        <v>144</v>
      </c>
      <c r="BE424" s="196">
        <f>IF(N424="základní",J424,0)</f>
        <v>0</v>
      </c>
      <c r="BF424" s="196">
        <f>IF(N424="snížená",J424,0)</f>
        <v>0</v>
      </c>
      <c r="BG424" s="196">
        <f>IF(N424="zákl. přenesená",J424,0)</f>
        <v>0</v>
      </c>
      <c r="BH424" s="196">
        <f>IF(N424="sníž. přenesená",J424,0)</f>
        <v>0</v>
      </c>
      <c r="BI424" s="196">
        <f>IF(N424="nulová",J424,0)</f>
        <v>0</v>
      </c>
      <c r="BJ424" s="19" t="s">
        <v>81</v>
      </c>
      <c r="BK424" s="196">
        <f>ROUND(I424*H424,2)</f>
        <v>0</v>
      </c>
      <c r="BL424" s="19" t="s">
        <v>151</v>
      </c>
      <c r="BM424" s="195" t="s">
        <v>642</v>
      </c>
    </row>
    <row r="425" spans="1:47" s="2" customFormat="1" ht="78">
      <c r="A425" s="36"/>
      <c r="B425" s="37"/>
      <c r="C425" s="38"/>
      <c r="D425" s="197" t="s">
        <v>153</v>
      </c>
      <c r="E425" s="38"/>
      <c r="F425" s="198" t="s">
        <v>635</v>
      </c>
      <c r="G425" s="38"/>
      <c r="H425" s="38"/>
      <c r="I425" s="105"/>
      <c r="J425" s="38"/>
      <c r="K425" s="38"/>
      <c r="L425" s="41"/>
      <c r="M425" s="199"/>
      <c r="N425" s="200"/>
      <c r="O425" s="66"/>
      <c r="P425" s="66"/>
      <c r="Q425" s="66"/>
      <c r="R425" s="66"/>
      <c r="S425" s="66"/>
      <c r="T425" s="67"/>
      <c r="U425" s="36"/>
      <c r="V425" s="36"/>
      <c r="W425" s="36"/>
      <c r="X425" s="36"/>
      <c r="Y425" s="36"/>
      <c r="Z425" s="36"/>
      <c r="AA425" s="36"/>
      <c r="AB425" s="36"/>
      <c r="AC425" s="36"/>
      <c r="AD425" s="36"/>
      <c r="AE425" s="36"/>
      <c r="AT425" s="19" t="s">
        <v>153</v>
      </c>
      <c r="AU425" s="19" t="s">
        <v>83</v>
      </c>
    </row>
    <row r="426" spans="2:51" s="15" customFormat="1" ht="12">
      <c r="B426" s="223"/>
      <c r="C426" s="224"/>
      <c r="D426" s="197" t="s">
        <v>159</v>
      </c>
      <c r="E426" s="225" t="s">
        <v>19</v>
      </c>
      <c r="F426" s="226" t="s">
        <v>643</v>
      </c>
      <c r="G426" s="224"/>
      <c r="H426" s="225" t="s">
        <v>19</v>
      </c>
      <c r="I426" s="227"/>
      <c r="J426" s="224"/>
      <c r="K426" s="224"/>
      <c r="L426" s="228"/>
      <c r="M426" s="229"/>
      <c r="N426" s="230"/>
      <c r="O426" s="230"/>
      <c r="P426" s="230"/>
      <c r="Q426" s="230"/>
      <c r="R426" s="230"/>
      <c r="S426" s="230"/>
      <c r="T426" s="231"/>
      <c r="AT426" s="232" t="s">
        <v>159</v>
      </c>
      <c r="AU426" s="232" t="s">
        <v>83</v>
      </c>
      <c r="AV426" s="15" t="s">
        <v>81</v>
      </c>
      <c r="AW426" s="15" t="s">
        <v>37</v>
      </c>
      <c r="AX426" s="15" t="s">
        <v>76</v>
      </c>
      <c r="AY426" s="232" t="s">
        <v>144</v>
      </c>
    </row>
    <row r="427" spans="2:51" s="13" customFormat="1" ht="12">
      <c r="B427" s="201"/>
      <c r="C427" s="202"/>
      <c r="D427" s="197" t="s">
        <v>159</v>
      </c>
      <c r="E427" s="203" t="s">
        <v>19</v>
      </c>
      <c r="F427" s="204" t="s">
        <v>644</v>
      </c>
      <c r="G427" s="202"/>
      <c r="H427" s="205">
        <v>6.1</v>
      </c>
      <c r="I427" s="206"/>
      <c r="J427" s="202"/>
      <c r="K427" s="202"/>
      <c r="L427" s="207"/>
      <c r="M427" s="208"/>
      <c r="N427" s="209"/>
      <c r="O427" s="209"/>
      <c r="P427" s="209"/>
      <c r="Q427" s="209"/>
      <c r="R427" s="209"/>
      <c r="S427" s="209"/>
      <c r="T427" s="210"/>
      <c r="AT427" s="211" t="s">
        <v>159</v>
      </c>
      <c r="AU427" s="211" t="s">
        <v>83</v>
      </c>
      <c r="AV427" s="13" t="s">
        <v>83</v>
      </c>
      <c r="AW427" s="13" t="s">
        <v>37</v>
      </c>
      <c r="AX427" s="13" t="s">
        <v>76</v>
      </c>
      <c r="AY427" s="211" t="s">
        <v>144</v>
      </c>
    </row>
    <row r="428" spans="2:51" s="13" customFormat="1" ht="12">
      <c r="B428" s="201"/>
      <c r="C428" s="202"/>
      <c r="D428" s="197" t="s">
        <v>159</v>
      </c>
      <c r="E428" s="203" t="s">
        <v>19</v>
      </c>
      <c r="F428" s="204" t="s">
        <v>645</v>
      </c>
      <c r="G428" s="202"/>
      <c r="H428" s="205">
        <v>6.09</v>
      </c>
      <c r="I428" s="206"/>
      <c r="J428" s="202"/>
      <c r="K428" s="202"/>
      <c r="L428" s="207"/>
      <c r="M428" s="208"/>
      <c r="N428" s="209"/>
      <c r="O428" s="209"/>
      <c r="P428" s="209"/>
      <c r="Q428" s="209"/>
      <c r="R428" s="209"/>
      <c r="S428" s="209"/>
      <c r="T428" s="210"/>
      <c r="AT428" s="211" t="s">
        <v>159</v>
      </c>
      <c r="AU428" s="211" t="s">
        <v>83</v>
      </c>
      <c r="AV428" s="13" t="s">
        <v>83</v>
      </c>
      <c r="AW428" s="13" t="s">
        <v>37</v>
      </c>
      <c r="AX428" s="13" t="s">
        <v>76</v>
      </c>
      <c r="AY428" s="211" t="s">
        <v>144</v>
      </c>
    </row>
    <row r="429" spans="2:51" s="15" customFormat="1" ht="12">
      <c r="B429" s="223"/>
      <c r="C429" s="224"/>
      <c r="D429" s="197" t="s">
        <v>159</v>
      </c>
      <c r="E429" s="225" t="s">
        <v>19</v>
      </c>
      <c r="F429" s="226" t="s">
        <v>646</v>
      </c>
      <c r="G429" s="224"/>
      <c r="H429" s="225" t="s">
        <v>19</v>
      </c>
      <c r="I429" s="227"/>
      <c r="J429" s="224"/>
      <c r="K429" s="224"/>
      <c r="L429" s="228"/>
      <c r="M429" s="229"/>
      <c r="N429" s="230"/>
      <c r="O429" s="230"/>
      <c r="P429" s="230"/>
      <c r="Q429" s="230"/>
      <c r="R429" s="230"/>
      <c r="S429" s="230"/>
      <c r="T429" s="231"/>
      <c r="AT429" s="232" t="s">
        <v>159</v>
      </c>
      <c r="AU429" s="232" t="s">
        <v>83</v>
      </c>
      <c r="AV429" s="15" t="s">
        <v>81</v>
      </c>
      <c r="AW429" s="15" t="s">
        <v>37</v>
      </c>
      <c r="AX429" s="15" t="s">
        <v>76</v>
      </c>
      <c r="AY429" s="232" t="s">
        <v>144</v>
      </c>
    </row>
    <row r="430" spans="2:51" s="13" customFormat="1" ht="12">
      <c r="B430" s="201"/>
      <c r="C430" s="202"/>
      <c r="D430" s="197" t="s">
        <v>159</v>
      </c>
      <c r="E430" s="203" t="s">
        <v>19</v>
      </c>
      <c r="F430" s="204" t="s">
        <v>647</v>
      </c>
      <c r="G430" s="202"/>
      <c r="H430" s="205">
        <v>7.32</v>
      </c>
      <c r="I430" s="206"/>
      <c r="J430" s="202"/>
      <c r="K430" s="202"/>
      <c r="L430" s="207"/>
      <c r="M430" s="208"/>
      <c r="N430" s="209"/>
      <c r="O430" s="209"/>
      <c r="P430" s="209"/>
      <c r="Q430" s="209"/>
      <c r="R430" s="209"/>
      <c r="S430" s="209"/>
      <c r="T430" s="210"/>
      <c r="AT430" s="211" t="s">
        <v>159</v>
      </c>
      <c r="AU430" s="211" t="s">
        <v>83</v>
      </c>
      <c r="AV430" s="13" t="s">
        <v>83</v>
      </c>
      <c r="AW430" s="13" t="s">
        <v>37</v>
      </c>
      <c r="AX430" s="13" t="s">
        <v>76</v>
      </c>
      <c r="AY430" s="211" t="s">
        <v>144</v>
      </c>
    </row>
    <row r="431" spans="2:51" s="13" customFormat="1" ht="12">
      <c r="B431" s="201"/>
      <c r="C431" s="202"/>
      <c r="D431" s="197" t="s">
        <v>159</v>
      </c>
      <c r="E431" s="203" t="s">
        <v>19</v>
      </c>
      <c r="F431" s="204" t="s">
        <v>648</v>
      </c>
      <c r="G431" s="202"/>
      <c r="H431" s="205">
        <v>7.68</v>
      </c>
      <c r="I431" s="206"/>
      <c r="J431" s="202"/>
      <c r="K431" s="202"/>
      <c r="L431" s="207"/>
      <c r="M431" s="208"/>
      <c r="N431" s="209"/>
      <c r="O431" s="209"/>
      <c r="P431" s="209"/>
      <c r="Q431" s="209"/>
      <c r="R431" s="209"/>
      <c r="S431" s="209"/>
      <c r="T431" s="210"/>
      <c r="AT431" s="211" t="s">
        <v>159</v>
      </c>
      <c r="AU431" s="211" t="s">
        <v>83</v>
      </c>
      <c r="AV431" s="13" t="s">
        <v>83</v>
      </c>
      <c r="AW431" s="13" t="s">
        <v>37</v>
      </c>
      <c r="AX431" s="13" t="s">
        <v>76</v>
      </c>
      <c r="AY431" s="211" t="s">
        <v>144</v>
      </c>
    </row>
    <row r="432" spans="2:51" s="14" customFormat="1" ht="12">
      <c r="B432" s="212"/>
      <c r="C432" s="213"/>
      <c r="D432" s="197" t="s">
        <v>159</v>
      </c>
      <c r="E432" s="214" t="s">
        <v>19</v>
      </c>
      <c r="F432" s="215" t="s">
        <v>180</v>
      </c>
      <c r="G432" s="213"/>
      <c r="H432" s="216">
        <v>27.19</v>
      </c>
      <c r="I432" s="217"/>
      <c r="J432" s="213"/>
      <c r="K432" s="213"/>
      <c r="L432" s="218"/>
      <c r="M432" s="219"/>
      <c r="N432" s="220"/>
      <c r="O432" s="220"/>
      <c r="P432" s="220"/>
      <c r="Q432" s="220"/>
      <c r="R432" s="220"/>
      <c r="S432" s="220"/>
      <c r="T432" s="221"/>
      <c r="AT432" s="222" t="s">
        <v>159</v>
      </c>
      <c r="AU432" s="222" t="s">
        <v>83</v>
      </c>
      <c r="AV432" s="14" t="s">
        <v>151</v>
      </c>
      <c r="AW432" s="14" t="s">
        <v>37</v>
      </c>
      <c r="AX432" s="14" t="s">
        <v>81</v>
      </c>
      <c r="AY432" s="222" t="s">
        <v>144</v>
      </c>
    </row>
    <row r="433" spans="2:63" s="12" customFormat="1" ht="22.9" customHeight="1">
      <c r="B433" s="168"/>
      <c r="C433" s="169"/>
      <c r="D433" s="170" t="s">
        <v>75</v>
      </c>
      <c r="E433" s="182" t="s">
        <v>649</v>
      </c>
      <c r="F433" s="182" t="s">
        <v>650</v>
      </c>
      <c r="G433" s="169"/>
      <c r="H433" s="169"/>
      <c r="I433" s="172"/>
      <c r="J433" s="183">
        <f>BK433</f>
        <v>0</v>
      </c>
      <c r="K433" s="169"/>
      <c r="L433" s="174"/>
      <c r="M433" s="175"/>
      <c r="N433" s="176"/>
      <c r="O433" s="176"/>
      <c r="P433" s="177">
        <f>SUM(P434:P445)</f>
        <v>0</v>
      </c>
      <c r="Q433" s="176"/>
      <c r="R433" s="177">
        <f>SUM(R434:R445)</f>
        <v>0</v>
      </c>
      <c r="S433" s="176"/>
      <c r="T433" s="178">
        <f>SUM(T434:T445)</f>
        <v>0</v>
      </c>
      <c r="AR433" s="179" t="s">
        <v>81</v>
      </c>
      <c r="AT433" s="180" t="s">
        <v>75</v>
      </c>
      <c r="AU433" s="180" t="s">
        <v>81</v>
      </c>
      <c r="AY433" s="179" t="s">
        <v>144</v>
      </c>
      <c r="BK433" s="181">
        <f>SUM(BK434:BK445)</f>
        <v>0</v>
      </c>
    </row>
    <row r="434" spans="1:65" s="2" customFormat="1" ht="24" customHeight="1">
      <c r="A434" s="36"/>
      <c r="B434" s="37"/>
      <c r="C434" s="336" t="s">
        <v>651</v>
      </c>
      <c r="D434" s="336" t="s">
        <v>146</v>
      </c>
      <c r="E434" s="337" t="s">
        <v>652</v>
      </c>
      <c r="F434" s="338" t="s">
        <v>653</v>
      </c>
      <c r="G434" s="339" t="s">
        <v>193</v>
      </c>
      <c r="H434" s="340">
        <v>70.004</v>
      </c>
      <c r="I434" s="189"/>
      <c r="J434" s="342">
        <f>ROUND(I434*H434,2)</f>
        <v>0</v>
      </c>
      <c r="K434" s="186" t="s">
        <v>150</v>
      </c>
      <c r="L434" s="41"/>
      <c r="M434" s="191" t="s">
        <v>19</v>
      </c>
      <c r="N434" s="192" t="s">
        <v>47</v>
      </c>
      <c r="O434" s="66"/>
      <c r="P434" s="193">
        <f>O434*H434</f>
        <v>0</v>
      </c>
      <c r="Q434" s="193">
        <v>0</v>
      </c>
      <c r="R434" s="193">
        <f>Q434*H434</f>
        <v>0</v>
      </c>
      <c r="S434" s="193">
        <v>0</v>
      </c>
      <c r="T434" s="194">
        <f>S434*H434</f>
        <v>0</v>
      </c>
      <c r="U434" s="36"/>
      <c r="V434" s="36"/>
      <c r="W434" s="36"/>
      <c r="X434" s="36"/>
      <c r="Y434" s="36"/>
      <c r="Z434" s="36"/>
      <c r="AA434" s="36"/>
      <c r="AB434" s="36"/>
      <c r="AC434" s="36"/>
      <c r="AD434" s="36"/>
      <c r="AE434" s="36"/>
      <c r="AR434" s="195" t="s">
        <v>151</v>
      </c>
      <c r="AT434" s="195" t="s">
        <v>146</v>
      </c>
      <c r="AU434" s="195" t="s">
        <v>83</v>
      </c>
      <c r="AY434" s="19" t="s">
        <v>144</v>
      </c>
      <c r="BE434" s="196">
        <f>IF(N434="základní",J434,0)</f>
        <v>0</v>
      </c>
      <c r="BF434" s="196">
        <f>IF(N434="snížená",J434,0)</f>
        <v>0</v>
      </c>
      <c r="BG434" s="196">
        <f>IF(N434="zákl. přenesená",J434,0)</f>
        <v>0</v>
      </c>
      <c r="BH434" s="196">
        <f>IF(N434="sníž. přenesená",J434,0)</f>
        <v>0</v>
      </c>
      <c r="BI434" s="196">
        <f>IF(N434="nulová",J434,0)</f>
        <v>0</v>
      </c>
      <c r="BJ434" s="19" t="s">
        <v>81</v>
      </c>
      <c r="BK434" s="196">
        <f>ROUND(I434*H434,2)</f>
        <v>0</v>
      </c>
      <c r="BL434" s="19" t="s">
        <v>151</v>
      </c>
      <c r="BM434" s="195" t="s">
        <v>654</v>
      </c>
    </row>
    <row r="435" spans="1:47" s="2" customFormat="1" ht="107.25">
      <c r="A435" s="36"/>
      <c r="B435" s="37"/>
      <c r="C435" s="38"/>
      <c r="D435" s="197" t="s">
        <v>153</v>
      </c>
      <c r="E435" s="38"/>
      <c r="F435" s="198" t="s">
        <v>655</v>
      </c>
      <c r="G435" s="38"/>
      <c r="H435" s="38"/>
      <c r="I435" s="105"/>
      <c r="J435" s="38"/>
      <c r="K435" s="38"/>
      <c r="L435" s="41"/>
      <c r="M435" s="199"/>
      <c r="N435" s="200"/>
      <c r="O435" s="66"/>
      <c r="P435" s="66"/>
      <c r="Q435" s="66"/>
      <c r="R435" s="66"/>
      <c r="S435" s="66"/>
      <c r="T435" s="67"/>
      <c r="U435" s="36"/>
      <c r="V435" s="36"/>
      <c r="W435" s="36"/>
      <c r="X435" s="36"/>
      <c r="Y435" s="36"/>
      <c r="Z435" s="36"/>
      <c r="AA435" s="36"/>
      <c r="AB435" s="36"/>
      <c r="AC435" s="36"/>
      <c r="AD435" s="36"/>
      <c r="AE435" s="36"/>
      <c r="AT435" s="19" t="s">
        <v>153</v>
      </c>
      <c r="AU435" s="19" t="s">
        <v>83</v>
      </c>
    </row>
    <row r="436" spans="1:65" s="2" customFormat="1" ht="16.5" customHeight="1">
      <c r="A436" s="36"/>
      <c r="B436" s="37"/>
      <c r="C436" s="336" t="s">
        <v>656</v>
      </c>
      <c r="D436" s="336" t="s">
        <v>146</v>
      </c>
      <c r="E436" s="337" t="s">
        <v>657</v>
      </c>
      <c r="F436" s="338" t="s">
        <v>658</v>
      </c>
      <c r="G436" s="339" t="s">
        <v>193</v>
      </c>
      <c r="H436" s="340">
        <v>70.004</v>
      </c>
      <c r="I436" s="189"/>
      <c r="J436" s="342">
        <f>ROUND(I436*H436,2)</f>
        <v>0</v>
      </c>
      <c r="K436" s="186" t="s">
        <v>150</v>
      </c>
      <c r="L436" s="41"/>
      <c r="M436" s="191" t="s">
        <v>19</v>
      </c>
      <c r="N436" s="192" t="s">
        <v>47</v>
      </c>
      <c r="O436" s="66"/>
      <c r="P436" s="193">
        <f>O436*H436</f>
        <v>0</v>
      </c>
      <c r="Q436" s="193">
        <v>0</v>
      </c>
      <c r="R436" s="193">
        <f>Q436*H436</f>
        <v>0</v>
      </c>
      <c r="S436" s="193">
        <v>0</v>
      </c>
      <c r="T436" s="194">
        <f>S436*H436</f>
        <v>0</v>
      </c>
      <c r="U436" s="36"/>
      <c r="V436" s="36"/>
      <c r="W436" s="36"/>
      <c r="X436" s="36"/>
      <c r="Y436" s="36"/>
      <c r="Z436" s="36"/>
      <c r="AA436" s="36"/>
      <c r="AB436" s="36"/>
      <c r="AC436" s="36"/>
      <c r="AD436" s="36"/>
      <c r="AE436" s="36"/>
      <c r="AR436" s="195" t="s">
        <v>151</v>
      </c>
      <c r="AT436" s="195" t="s">
        <v>146</v>
      </c>
      <c r="AU436" s="195" t="s">
        <v>83</v>
      </c>
      <c r="AY436" s="19" t="s">
        <v>144</v>
      </c>
      <c r="BE436" s="196">
        <f>IF(N436="základní",J436,0)</f>
        <v>0</v>
      </c>
      <c r="BF436" s="196">
        <f>IF(N436="snížená",J436,0)</f>
        <v>0</v>
      </c>
      <c r="BG436" s="196">
        <f>IF(N436="zákl. přenesená",J436,0)</f>
        <v>0</v>
      </c>
      <c r="BH436" s="196">
        <f>IF(N436="sníž. přenesená",J436,0)</f>
        <v>0</v>
      </c>
      <c r="BI436" s="196">
        <f>IF(N436="nulová",J436,0)</f>
        <v>0</v>
      </c>
      <c r="BJ436" s="19" t="s">
        <v>81</v>
      </c>
      <c r="BK436" s="196">
        <f>ROUND(I436*H436,2)</f>
        <v>0</v>
      </c>
      <c r="BL436" s="19" t="s">
        <v>151</v>
      </c>
      <c r="BM436" s="195" t="s">
        <v>659</v>
      </c>
    </row>
    <row r="437" spans="1:47" s="2" customFormat="1" ht="58.5">
      <c r="A437" s="36"/>
      <c r="B437" s="37"/>
      <c r="C437" s="38"/>
      <c r="D437" s="197" t="s">
        <v>153</v>
      </c>
      <c r="E437" s="38"/>
      <c r="F437" s="198" t="s">
        <v>660</v>
      </c>
      <c r="G437" s="38"/>
      <c r="H437" s="38"/>
      <c r="I437" s="105"/>
      <c r="J437" s="38"/>
      <c r="K437" s="38"/>
      <c r="L437" s="41"/>
      <c r="M437" s="199"/>
      <c r="N437" s="200"/>
      <c r="O437" s="66"/>
      <c r="P437" s="66"/>
      <c r="Q437" s="66"/>
      <c r="R437" s="66"/>
      <c r="S437" s="66"/>
      <c r="T437" s="67"/>
      <c r="U437" s="36"/>
      <c r="V437" s="36"/>
      <c r="W437" s="36"/>
      <c r="X437" s="36"/>
      <c r="Y437" s="36"/>
      <c r="Z437" s="36"/>
      <c r="AA437" s="36"/>
      <c r="AB437" s="36"/>
      <c r="AC437" s="36"/>
      <c r="AD437" s="36"/>
      <c r="AE437" s="36"/>
      <c r="AT437" s="19" t="s">
        <v>153</v>
      </c>
      <c r="AU437" s="19" t="s">
        <v>83</v>
      </c>
    </row>
    <row r="438" spans="1:65" s="2" customFormat="1" ht="24" customHeight="1">
      <c r="A438" s="36"/>
      <c r="B438" s="37"/>
      <c r="C438" s="336" t="s">
        <v>661</v>
      </c>
      <c r="D438" s="336" t="s">
        <v>146</v>
      </c>
      <c r="E438" s="337" t="s">
        <v>662</v>
      </c>
      <c r="F438" s="338" t="s">
        <v>663</v>
      </c>
      <c r="G438" s="339" t="s">
        <v>193</v>
      </c>
      <c r="H438" s="340">
        <v>1050.06</v>
      </c>
      <c r="I438" s="189"/>
      <c r="J438" s="342">
        <f>ROUND(I438*H438,2)</f>
        <v>0</v>
      </c>
      <c r="K438" s="186" t="s">
        <v>150</v>
      </c>
      <c r="L438" s="41"/>
      <c r="M438" s="191" t="s">
        <v>19</v>
      </c>
      <c r="N438" s="192" t="s">
        <v>47</v>
      </c>
      <c r="O438" s="66"/>
      <c r="P438" s="193">
        <f>O438*H438</f>
        <v>0</v>
      </c>
      <c r="Q438" s="193">
        <v>0</v>
      </c>
      <c r="R438" s="193">
        <f>Q438*H438</f>
        <v>0</v>
      </c>
      <c r="S438" s="193">
        <v>0</v>
      </c>
      <c r="T438" s="194">
        <f>S438*H438</f>
        <v>0</v>
      </c>
      <c r="U438" s="36"/>
      <c r="V438" s="36"/>
      <c r="W438" s="36"/>
      <c r="X438" s="36"/>
      <c r="Y438" s="36"/>
      <c r="Z438" s="36"/>
      <c r="AA438" s="36"/>
      <c r="AB438" s="36"/>
      <c r="AC438" s="36"/>
      <c r="AD438" s="36"/>
      <c r="AE438" s="36"/>
      <c r="AR438" s="195" t="s">
        <v>151</v>
      </c>
      <c r="AT438" s="195" t="s">
        <v>146</v>
      </c>
      <c r="AU438" s="195" t="s">
        <v>83</v>
      </c>
      <c r="AY438" s="19" t="s">
        <v>144</v>
      </c>
      <c r="BE438" s="196">
        <f>IF(N438="základní",J438,0)</f>
        <v>0</v>
      </c>
      <c r="BF438" s="196">
        <f>IF(N438="snížená",J438,0)</f>
        <v>0</v>
      </c>
      <c r="BG438" s="196">
        <f>IF(N438="zákl. přenesená",J438,0)</f>
        <v>0</v>
      </c>
      <c r="BH438" s="196">
        <f>IF(N438="sníž. přenesená",J438,0)</f>
        <v>0</v>
      </c>
      <c r="BI438" s="196">
        <f>IF(N438="nulová",J438,0)</f>
        <v>0</v>
      </c>
      <c r="BJ438" s="19" t="s">
        <v>81</v>
      </c>
      <c r="BK438" s="196">
        <f>ROUND(I438*H438,2)</f>
        <v>0</v>
      </c>
      <c r="BL438" s="19" t="s">
        <v>151</v>
      </c>
      <c r="BM438" s="195" t="s">
        <v>664</v>
      </c>
    </row>
    <row r="439" spans="1:47" s="2" customFormat="1" ht="58.5">
      <c r="A439" s="36"/>
      <c r="B439" s="37"/>
      <c r="C439" s="38"/>
      <c r="D439" s="197" t="s">
        <v>153</v>
      </c>
      <c r="E439" s="38"/>
      <c r="F439" s="198" t="s">
        <v>660</v>
      </c>
      <c r="G439" s="38"/>
      <c r="H439" s="38"/>
      <c r="I439" s="105"/>
      <c r="J439" s="38"/>
      <c r="K439" s="38"/>
      <c r="L439" s="41"/>
      <c r="M439" s="199"/>
      <c r="N439" s="200"/>
      <c r="O439" s="66"/>
      <c r="P439" s="66"/>
      <c r="Q439" s="66"/>
      <c r="R439" s="66"/>
      <c r="S439" s="66"/>
      <c r="T439" s="67"/>
      <c r="U439" s="36"/>
      <c r="V439" s="36"/>
      <c r="W439" s="36"/>
      <c r="X439" s="36"/>
      <c r="Y439" s="36"/>
      <c r="Z439" s="36"/>
      <c r="AA439" s="36"/>
      <c r="AB439" s="36"/>
      <c r="AC439" s="36"/>
      <c r="AD439" s="36"/>
      <c r="AE439" s="36"/>
      <c r="AT439" s="19" t="s">
        <v>153</v>
      </c>
      <c r="AU439" s="19" t="s">
        <v>83</v>
      </c>
    </row>
    <row r="440" spans="1:47" s="2" customFormat="1" ht="19.5">
      <c r="A440" s="36"/>
      <c r="B440" s="37"/>
      <c r="C440" s="38"/>
      <c r="D440" s="197" t="s">
        <v>445</v>
      </c>
      <c r="E440" s="38"/>
      <c r="F440" s="198" t="s">
        <v>665</v>
      </c>
      <c r="G440" s="38"/>
      <c r="H440" s="38"/>
      <c r="I440" s="105"/>
      <c r="J440" s="38"/>
      <c r="K440" s="38"/>
      <c r="L440" s="41"/>
      <c r="M440" s="199"/>
      <c r="N440" s="200"/>
      <c r="O440" s="66"/>
      <c r="P440" s="66"/>
      <c r="Q440" s="66"/>
      <c r="R440" s="66"/>
      <c r="S440" s="66"/>
      <c r="T440" s="67"/>
      <c r="U440" s="36"/>
      <c r="V440" s="36"/>
      <c r="W440" s="36"/>
      <c r="X440" s="36"/>
      <c r="Y440" s="36"/>
      <c r="Z440" s="36"/>
      <c r="AA440" s="36"/>
      <c r="AB440" s="36"/>
      <c r="AC440" s="36"/>
      <c r="AD440" s="36"/>
      <c r="AE440" s="36"/>
      <c r="AT440" s="19" t="s">
        <v>445</v>
      </c>
      <c r="AU440" s="19" t="s">
        <v>83</v>
      </c>
    </row>
    <row r="441" spans="2:51" s="13" customFormat="1" ht="12">
      <c r="B441" s="201"/>
      <c r="C441" s="202"/>
      <c r="D441" s="197" t="s">
        <v>159</v>
      </c>
      <c r="E441" s="202"/>
      <c r="F441" s="204" t="s">
        <v>666</v>
      </c>
      <c r="G441" s="202"/>
      <c r="H441" s="205">
        <v>1050.06</v>
      </c>
      <c r="I441" s="206"/>
      <c r="J441" s="202"/>
      <c r="K441" s="202"/>
      <c r="L441" s="207"/>
      <c r="M441" s="208"/>
      <c r="N441" s="209"/>
      <c r="O441" s="209"/>
      <c r="P441" s="209"/>
      <c r="Q441" s="209"/>
      <c r="R441" s="209"/>
      <c r="S441" s="209"/>
      <c r="T441" s="210"/>
      <c r="AT441" s="211" t="s">
        <v>159</v>
      </c>
      <c r="AU441" s="211" t="s">
        <v>83</v>
      </c>
      <c r="AV441" s="13" t="s">
        <v>83</v>
      </c>
      <c r="AW441" s="13" t="s">
        <v>4</v>
      </c>
      <c r="AX441" s="13" t="s">
        <v>81</v>
      </c>
      <c r="AY441" s="211" t="s">
        <v>144</v>
      </c>
    </row>
    <row r="442" spans="1:65" s="2" customFormat="1" ht="24" customHeight="1">
      <c r="A442" s="36"/>
      <c r="B442" s="37"/>
      <c r="C442" s="336" t="s">
        <v>667</v>
      </c>
      <c r="D442" s="336" t="s">
        <v>146</v>
      </c>
      <c r="E442" s="337" t="s">
        <v>668</v>
      </c>
      <c r="F442" s="338" t="s">
        <v>669</v>
      </c>
      <c r="G442" s="339" t="s">
        <v>193</v>
      </c>
      <c r="H442" s="340">
        <v>5.035</v>
      </c>
      <c r="I442" s="189"/>
      <c r="J442" s="342">
        <f>ROUND(I442*H442,2)</f>
        <v>0</v>
      </c>
      <c r="K442" s="186" t="s">
        <v>150</v>
      </c>
      <c r="L442" s="41"/>
      <c r="M442" s="191" t="s">
        <v>19</v>
      </c>
      <c r="N442" s="192" t="s">
        <v>47</v>
      </c>
      <c r="O442" s="66"/>
      <c r="P442" s="193">
        <f>O442*H442</f>
        <v>0</v>
      </c>
      <c r="Q442" s="193">
        <v>0</v>
      </c>
      <c r="R442" s="193">
        <f>Q442*H442</f>
        <v>0</v>
      </c>
      <c r="S442" s="193">
        <v>0</v>
      </c>
      <c r="T442" s="194">
        <f>S442*H442</f>
        <v>0</v>
      </c>
      <c r="U442" s="36"/>
      <c r="V442" s="36"/>
      <c r="W442" s="36"/>
      <c r="X442" s="36"/>
      <c r="Y442" s="36"/>
      <c r="Z442" s="36"/>
      <c r="AA442" s="36"/>
      <c r="AB442" s="36"/>
      <c r="AC442" s="36"/>
      <c r="AD442" s="36"/>
      <c r="AE442" s="36"/>
      <c r="AR442" s="195" t="s">
        <v>151</v>
      </c>
      <c r="AT442" s="195" t="s">
        <v>146</v>
      </c>
      <c r="AU442" s="195" t="s">
        <v>83</v>
      </c>
      <c r="AY442" s="19" t="s">
        <v>144</v>
      </c>
      <c r="BE442" s="196">
        <f>IF(N442="základní",J442,0)</f>
        <v>0</v>
      </c>
      <c r="BF442" s="196">
        <f>IF(N442="snížená",J442,0)</f>
        <v>0</v>
      </c>
      <c r="BG442" s="196">
        <f>IF(N442="zákl. přenesená",J442,0)</f>
        <v>0</v>
      </c>
      <c r="BH442" s="196">
        <f>IF(N442="sníž. přenesená",J442,0)</f>
        <v>0</v>
      </c>
      <c r="BI442" s="196">
        <f>IF(N442="nulová",J442,0)</f>
        <v>0</v>
      </c>
      <c r="BJ442" s="19" t="s">
        <v>81</v>
      </c>
      <c r="BK442" s="196">
        <f>ROUND(I442*H442,2)</f>
        <v>0</v>
      </c>
      <c r="BL442" s="19" t="s">
        <v>151</v>
      </c>
      <c r="BM442" s="195" t="s">
        <v>670</v>
      </c>
    </row>
    <row r="443" spans="1:47" s="2" customFormat="1" ht="58.5">
      <c r="A443" s="36"/>
      <c r="B443" s="37"/>
      <c r="C443" s="38"/>
      <c r="D443" s="197" t="s">
        <v>153</v>
      </c>
      <c r="E443" s="38"/>
      <c r="F443" s="198" t="s">
        <v>671</v>
      </c>
      <c r="G443" s="38"/>
      <c r="H443" s="38"/>
      <c r="I443" s="105"/>
      <c r="J443" s="38"/>
      <c r="K443" s="38"/>
      <c r="L443" s="41"/>
      <c r="M443" s="199"/>
      <c r="N443" s="200"/>
      <c r="O443" s="66"/>
      <c r="P443" s="66"/>
      <c r="Q443" s="66"/>
      <c r="R443" s="66"/>
      <c r="S443" s="66"/>
      <c r="T443" s="67"/>
      <c r="U443" s="36"/>
      <c r="V443" s="36"/>
      <c r="W443" s="36"/>
      <c r="X443" s="36"/>
      <c r="Y443" s="36"/>
      <c r="Z443" s="36"/>
      <c r="AA443" s="36"/>
      <c r="AB443" s="36"/>
      <c r="AC443" s="36"/>
      <c r="AD443" s="36"/>
      <c r="AE443" s="36"/>
      <c r="AT443" s="19" t="s">
        <v>153</v>
      </c>
      <c r="AU443" s="19" t="s">
        <v>83</v>
      </c>
    </row>
    <row r="444" spans="1:65" s="2" customFormat="1" ht="24" customHeight="1">
      <c r="A444" s="36"/>
      <c r="B444" s="37"/>
      <c r="C444" s="336" t="s">
        <v>672</v>
      </c>
      <c r="D444" s="336" t="s">
        <v>146</v>
      </c>
      <c r="E444" s="337" t="s">
        <v>673</v>
      </c>
      <c r="F444" s="338" t="s">
        <v>674</v>
      </c>
      <c r="G444" s="339" t="s">
        <v>193</v>
      </c>
      <c r="H444" s="340">
        <v>64.97</v>
      </c>
      <c r="I444" s="189"/>
      <c r="J444" s="342">
        <f>ROUND(I444*H444,2)</f>
        <v>0</v>
      </c>
      <c r="K444" s="186" t="s">
        <v>150</v>
      </c>
      <c r="L444" s="41"/>
      <c r="M444" s="191" t="s">
        <v>19</v>
      </c>
      <c r="N444" s="192" t="s">
        <v>47</v>
      </c>
      <c r="O444" s="66"/>
      <c r="P444" s="193">
        <f>O444*H444</f>
        <v>0</v>
      </c>
      <c r="Q444" s="193">
        <v>0</v>
      </c>
      <c r="R444" s="193">
        <f>Q444*H444</f>
        <v>0</v>
      </c>
      <c r="S444" s="193">
        <v>0</v>
      </c>
      <c r="T444" s="194">
        <f>S444*H444</f>
        <v>0</v>
      </c>
      <c r="U444" s="36"/>
      <c r="V444" s="36"/>
      <c r="W444" s="36"/>
      <c r="X444" s="36"/>
      <c r="Y444" s="36"/>
      <c r="Z444" s="36"/>
      <c r="AA444" s="36"/>
      <c r="AB444" s="36"/>
      <c r="AC444" s="36"/>
      <c r="AD444" s="36"/>
      <c r="AE444" s="36"/>
      <c r="AR444" s="195" t="s">
        <v>151</v>
      </c>
      <c r="AT444" s="195" t="s">
        <v>146</v>
      </c>
      <c r="AU444" s="195" t="s">
        <v>83</v>
      </c>
      <c r="AY444" s="19" t="s">
        <v>144</v>
      </c>
      <c r="BE444" s="196">
        <f>IF(N444="základní",J444,0)</f>
        <v>0</v>
      </c>
      <c r="BF444" s="196">
        <f>IF(N444="snížená",J444,0)</f>
        <v>0</v>
      </c>
      <c r="BG444" s="196">
        <f>IF(N444="zákl. přenesená",J444,0)</f>
        <v>0</v>
      </c>
      <c r="BH444" s="196">
        <f>IF(N444="sníž. přenesená",J444,0)</f>
        <v>0</v>
      </c>
      <c r="BI444" s="196">
        <f>IF(N444="nulová",J444,0)</f>
        <v>0</v>
      </c>
      <c r="BJ444" s="19" t="s">
        <v>81</v>
      </c>
      <c r="BK444" s="196">
        <f>ROUND(I444*H444,2)</f>
        <v>0</v>
      </c>
      <c r="BL444" s="19" t="s">
        <v>151</v>
      </c>
      <c r="BM444" s="195" t="s">
        <v>675</v>
      </c>
    </row>
    <row r="445" spans="1:47" s="2" customFormat="1" ht="58.5">
      <c r="A445" s="36"/>
      <c r="B445" s="37"/>
      <c r="C445" s="38"/>
      <c r="D445" s="197" t="s">
        <v>153</v>
      </c>
      <c r="E445" s="38"/>
      <c r="F445" s="198" t="s">
        <v>671</v>
      </c>
      <c r="G445" s="38"/>
      <c r="H445" s="38"/>
      <c r="I445" s="105"/>
      <c r="J445" s="38"/>
      <c r="K445" s="38"/>
      <c r="L445" s="41"/>
      <c r="M445" s="199"/>
      <c r="N445" s="200"/>
      <c r="O445" s="66"/>
      <c r="P445" s="66"/>
      <c r="Q445" s="66"/>
      <c r="R445" s="66"/>
      <c r="S445" s="66"/>
      <c r="T445" s="67"/>
      <c r="U445" s="36"/>
      <c r="V445" s="36"/>
      <c r="W445" s="36"/>
      <c r="X445" s="36"/>
      <c r="Y445" s="36"/>
      <c r="Z445" s="36"/>
      <c r="AA445" s="36"/>
      <c r="AB445" s="36"/>
      <c r="AC445" s="36"/>
      <c r="AD445" s="36"/>
      <c r="AE445" s="36"/>
      <c r="AT445" s="19" t="s">
        <v>153</v>
      </c>
      <c r="AU445" s="19" t="s">
        <v>83</v>
      </c>
    </row>
    <row r="446" spans="2:63" s="12" customFormat="1" ht="22.9" customHeight="1">
      <c r="B446" s="168"/>
      <c r="C446" s="169"/>
      <c r="D446" s="170" t="s">
        <v>75</v>
      </c>
      <c r="E446" s="182" t="s">
        <v>676</v>
      </c>
      <c r="F446" s="182" t="s">
        <v>677</v>
      </c>
      <c r="G446" s="169"/>
      <c r="H446" s="169"/>
      <c r="I446" s="172"/>
      <c r="J446" s="183">
        <f>BK446</f>
        <v>0</v>
      </c>
      <c r="K446" s="169"/>
      <c r="L446" s="174"/>
      <c r="M446" s="175"/>
      <c r="N446" s="176"/>
      <c r="O446" s="176"/>
      <c r="P446" s="177">
        <f>SUM(P447:P448)</f>
        <v>0</v>
      </c>
      <c r="Q446" s="176"/>
      <c r="R446" s="177">
        <f>SUM(R447:R448)</f>
        <v>0</v>
      </c>
      <c r="S446" s="176"/>
      <c r="T446" s="178">
        <f>SUM(T447:T448)</f>
        <v>0</v>
      </c>
      <c r="AR446" s="179" t="s">
        <v>81</v>
      </c>
      <c r="AT446" s="180" t="s">
        <v>75</v>
      </c>
      <c r="AU446" s="180" t="s">
        <v>81</v>
      </c>
      <c r="AY446" s="179" t="s">
        <v>144</v>
      </c>
      <c r="BK446" s="181">
        <f>SUM(BK447:BK448)</f>
        <v>0</v>
      </c>
    </row>
    <row r="447" spans="1:65" s="2" customFormat="1" ht="24" customHeight="1">
      <c r="A447" s="36"/>
      <c r="B447" s="37"/>
      <c r="C447" s="336" t="s">
        <v>678</v>
      </c>
      <c r="D447" s="336" t="s">
        <v>146</v>
      </c>
      <c r="E447" s="337" t="s">
        <v>679</v>
      </c>
      <c r="F447" s="338" t="s">
        <v>680</v>
      </c>
      <c r="G447" s="339" t="s">
        <v>193</v>
      </c>
      <c r="H447" s="340">
        <v>181.861</v>
      </c>
      <c r="I447" s="189"/>
      <c r="J447" s="342">
        <f>ROUND(I447*H447,2)</f>
        <v>0</v>
      </c>
      <c r="K447" s="186" t="s">
        <v>150</v>
      </c>
      <c r="L447" s="41"/>
      <c r="M447" s="191" t="s">
        <v>19</v>
      </c>
      <c r="N447" s="192" t="s">
        <v>47</v>
      </c>
      <c r="O447" s="66"/>
      <c r="P447" s="193">
        <f>O447*H447</f>
        <v>0</v>
      </c>
      <c r="Q447" s="193">
        <v>0</v>
      </c>
      <c r="R447" s="193">
        <f>Q447*H447</f>
        <v>0</v>
      </c>
      <c r="S447" s="193">
        <v>0</v>
      </c>
      <c r="T447" s="194">
        <f>S447*H447</f>
        <v>0</v>
      </c>
      <c r="U447" s="36"/>
      <c r="V447" s="36"/>
      <c r="W447" s="36"/>
      <c r="X447" s="36"/>
      <c r="Y447" s="36"/>
      <c r="Z447" s="36"/>
      <c r="AA447" s="36"/>
      <c r="AB447" s="36"/>
      <c r="AC447" s="36"/>
      <c r="AD447" s="36"/>
      <c r="AE447" s="36"/>
      <c r="AR447" s="195" t="s">
        <v>151</v>
      </c>
      <c r="AT447" s="195" t="s">
        <v>146</v>
      </c>
      <c r="AU447" s="195" t="s">
        <v>83</v>
      </c>
      <c r="AY447" s="19" t="s">
        <v>144</v>
      </c>
      <c r="BE447" s="196">
        <f>IF(N447="základní",J447,0)</f>
        <v>0</v>
      </c>
      <c r="BF447" s="196">
        <f>IF(N447="snížená",J447,0)</f>
        <v>0</v>
      </c>
      <c r="BG447" s="196">
        <f>IF(N447="zákl. přenesená",J447,0)</f>
        <v>0</v>
      </c>
      <c r="BH447" s="196">
        <f>IF(N447="sníž. přenesená",J447,0)</f>
        <v>0</v>
      </c>
      <c r="BI447" s="196">
        <f>IF(N447="nulová",J447,0)</f>
        <v>0</v>
      </c>
      <c r="BJ447" s="19" t="s">
        <v>81</v>
      </c>
      <c r="BK447" s="196">
        <f>ROUND(I447*H447,2)</f>
        <v>0</v>
      </c>
      <c r="BL447" s="19" t="s">
        <v>151</v>
      </c>
      <c r="BM447" s="195" t="s">
        <v>681</v>
      </c>
    </row>
    <row r="448" spans="1:47" s="2" customFormat="1" ht="58.5">
      <c r="A448" s="36"/>
      <c r="B448" s="37"/>
      <c r="C448" s="38"/>
      <c r="D448" s="197" t="s">
        <v>153</v>
      </c>
      <c r="E448" s="38"/>
      <c r="F448" s="198" t="s">
        <v>682</v>
      </c>
      <c r="G448" s="38"/>
      <c r="H448" s="38"/>
      <c r="I448" s="105"/>
      <c r="J448" s="38"/>
      <c r="K448" s="38"/>
      <c r="L448" s="41"/>
      <c r="M448" s="199"/>
      <c r="N448" s="200"/>
      <c r="O448" s="66"/>
      <c r="P448" s="66"/>
      <c r="Q448" s="66"/>
      <c r="R448" s="66"/>
      <c r="S448" s="66"/>
      <c r="T448" s="67"/>
      <c r="U448" s="36"/>
      <c r="V448" s="36"/>
      <c r="W448" s="36"/>
      <c r="X448" s="36"/>
      <c r="Y448" s="36"/>
      <c r="Z448" s="36"/>
      <c r="AA448" s="36"/>
      <c r="AB448" s="36"/>
      <c r="AC448" s="36"/>
      <c r="AD448" s="36"/>
      <c r="AE448" s="36"/>
      <c r="AT448" s="19" t="s">
        <v>153</v>
      </c>
      <c r="AU448" s="19" t="s">
        <v>83</v>
      </c>
    </row>
    <row r="449" spans="2:63" s="12" customFormat="1" ht="25.9" customHeight="1">
      <c r="B449" s="168"/>
      <c r="C449" s="169"/>
      <c r="D449" s="170" t="s">
        <v>75</v>
      </c>
      <c r="E449" s="171" t="s">
        <v>683</v>
      </c>
      <c r="F449" s="171" t="s">
        <v>684</v>
      </c>
      <c r="G449" s="169"/>
      <c r="H449" s="169"/>
      <c r="I449" s="172"/>
      <c r="J449" s="173">
        <f>BK449</f>
        <v>0</v>
      </c>
      <c r="K449" s="169"/>
      <c r="L449" s="174"/>
      <c r="M449" s="175"/>
      <c r="N449" s="176"/>
      <c r="O449" s="176"/>
      <c r="P449" s="177">
        <f>P450+P479+P500+P515+P522+P531+P545+P553+P613+P669+P716+P746+P768+P891+P947+P967</f>
        <v>0</v>
      </c>
      <c r="Q449" s="176"/>
      <c r="R449" s="177">
        <f>R450+R479+R500+R515+R522+R531+R545+R553+R613+R669+R716+R746+R768+R891+R947+R967</f>
        <v>101.31490981</v>
      </c>
      <c r="S449" s="176"/>
      <c r="T449" s="178">
        <f>T450+T479+T500+T515+T522+T531+T545+T553+T613+T669+T716+T746+T768+T891+T947+T967</f>
        <v>19.87564</v>
      </c>
      <c r="AR449" s="179" t="s">
        <v>83</v>
      </c>
      <c r="AT449" s="180" t="s">
        <v>75</v>
      </c>
      <c r="AU449" s="180" t="s">
        <v>76</v>
      </c>
      <c r="AY449" s="179" t="s">
        <v>144</v>
      </c>
      <c r="BK449" s="181">
        <f>BK450+BK479+BK500+BK515+BK522+BK531+BK545+BK553+BK613+BK669+BK716+BK746+BK768+BK891+BK947+BK967</f>
        <v>0</v>
      </c>
    </row>
    <row r="450" spans="2:63" s="12" customFormat="1" ht="22.9" customHeight="1">
      <c r="B450" s="168"/>
      <c r="C450" s="169"/>
      <c r="D450" s="170" t="s">
        <v>75</v>
      </c>
      <c r="E450" s="182" t="s">
        <v>685</v>
      </c>
      <c r="F450" s="182" t="s">
        <v>686</v>
      </c>
      <c r="G450" s="169"/>
      <c r="H450" s="169"/>
      <c r="I450" s="172"/>
      <c r="J450" s="183">
        <f>BK450</f>
        <v>0</v>
      </c>
      <c r="K450" s="169"/>
      <c r="L450" s="174"/>
      <c r="M450" s="175"/>
      <c r="N450" s="176"/>
      <c r="O450" s="176"/>
      <c r="P450" s="177">
        <f>SUM(P451:P478)</f>
        <v>0</v>
      </c>
      <c r="Q450" s="176"/>
      <c r="R450" s="177">
        <f>SUM(R451:R478)</f>
        <v>1.4849943799999998</v>
      </c>
      <c r="S450" s="176"/>
      <c r="T450" s="178">
        <f>SUM(T451:T478)</f>
        <v>0</v>
      </c>
      <c r="AR450" s="179" t="s">
        <v>83</v>
      </c>
      <c r="AT450" s="180" t="s">
        <v>75</v>
      </c>
      <c r="AU450" s="180" t="s">
        <v>81</v>
      </c>
      <c r="AY450" s="179" t="s">
        <v>144</v>
      </c>
      <c r="BK450" s="181">
        <f>SUM(BK451:BK478)</f>
        <v>0</v>
      </c>
    </row>
    <row r="451" spans="1:65" s="2" customFormat="1" ht="24" customHeight="1">
      <c r="A451" s="36"/>
      <c r="B451" s="37"/>
      <c r="C451" s="184" t="s">
        <v>687</v>
      </c>
      <c r="D451" s="184" t="s">
        <v>146</v>
      </c>
      <c r="E451" s="185" t="s">
        <v>688</v>
      </c>
      <c r="F451" s="186" t="s">
        <v>689</v>
      </c>
      <c r="G451" s="187" t="s">
        <v>175</v>
      </c>
      <c r="H451" s="188">
        <v>104.84</v>
      </c>
      <c r="I451" s="189"/>
      <c r="J451" s="190">
        <f>ROUND(I451*H451,2)</f>
        <v>0</v>
      </c>
      <c r="K451" s="186" t="s">
        <v>150</v>
      </c>
      <c r="L451" s="41"/>
      <c r="M451" s="191" t="s">
        <v>19</v>
      </c>
      <c r="N451" s="192" t="s">
        <v>47</v>
      </c>
      <c r="O451" s="66"/>
      <c r="P451" s="193">
        <f>O451*H451</f>
        <v>0</v>
      </c>
      <c r="Q451" s="193">
        <v>0</v>
      </c>
      <c r="R451" s="193">
        <f>Q451*H451</f>
        <v>0</v>
      </c>
      <c r="S451" s="193">
        <v>0</v>
      </c>
      <c r="T451" s="194">
        <f>S451*H451</f>
        <v>0</v>
      </c>
      <c r="U451" s="36"/>
      <c r="V451" s="36"/>
      <c r="W451" s="36"/>
      <c r="X451" s="36"/>
      <c r="Y451" s="36"/>
      <c r="Z451" s="36"/>
      <c r="AA451" s="36"/>
      <c r="AB451" s="36"/>
      <c r="AC451" s="36"/>
      <c r="AD451" s="36"/>
      <c r="AE451" s="36"/>
      <c r="AR451" s="195" t="s">
        <v>236</v>
      </c>
      <c r="AT451" s="195" t="s">
        <v>146</v>
      </c>
      <c r="AU451" s="195" t="s">
        <v>83</v>
      </c>
      <c r="AY451" s="19" t="s">
        <v>144</v>
      </c>
      <c r="BE451" s="196">
        <f>IF(N451="základní",J451,0)</f>
        <v>0</v>
      </c>
      <c r="BF451" s="196">
        <f>IF(N451="snížená",J451,0)</f>
        <v>0</v>
      </c>
      <c r="BG451" s="196">
        <f>IF(N451="zákl. přenesená",J451,0)</f>
        <v>0</v>
      </c>
      <c r="BH451" s="196">
        <f>IF(N451="sníž. přenesená",J451,0)</f>
        <v>0</v>
      </c>
      <c r="BI451" s="196">
        <f>IF(N451="nulová",J451,0)</f>
        <v>0</v>
      </c>
      <c r="BJ451" s="19" t="s">
        <v>81</v>
      </c>
      <c r="BK451" s="196">
        <f>ROUND(I451*H451,2)</f>
        <v>0</v>
      </c>
      <c r="BL451" s="19" t="s">
        <v>236</v>
      </c>
      <c r="BM451" s="195" t="s">
        <v>690</v>
      </c>
    </row>
    <row r="452" spans="1:47" s="2" customFormat="1" ht="29.25">
      <c r="A452" s="36"/>
      <c r="B452" s="37"/>
      <c r="C452" s="38"/>
      <c r="D452" s="197" t="s">
        <v>153</v>
      </c>
      <c r="E452" s="38"/>
      <c r="F452" s="198" t="s">
        <v>691</v>
      </c>
      <c r="G452" s="38"/>
      <c r="H452" s="38"/>
      <c r="I452" s="105"/>
      <c r="J452" s="38"/>
      <c r="K452" s="38"/>
      <c r="L452" s="41"/>
      <c r="M452" s="199"/>
      <c r="N452" s="200"/>
      <c r="O452" s="66"/>
      <c r="P452" s="66"/>
      <c r="Q452" s="66"/>
      <c r="R452" s="66"/>
      <c r="S452" s="66"/>
      <c r="T452" s="67"/>
      <c r="U452" s="36"/>
      <c r="V452" s="36"/>
      <c r="W452" s="36"/>
      <c r="X452" s="36"/>
      <c r="Y452" s="36"/>
      <c r="Z452" s="36"/>
      <c r="AA452" s="36"/>
      <c r="AB452" s="36"/>
      <c r="AC452" s="36"/>
      <c r="AD452" s="36"/>
      <c r="AE452" s="36"/>
      <c r="AT452" s="19" t="s">
        <v>153</v>
      </c>
      <c r="AU452" s="19" t="s">
        <v>83</v>
      </c>
    </row>
    <row r="453" spans="2:51" s="13" customFormat="1" ht="12">
      <c r="B453" s="201"/>
      <c r="C453" s="202"/>
      <c r="D453" s="197" t="s">
        <v>159</v>
      </c>
      <c r="E453" s="203" t="s">
        <v>19</v>
      </c>
      <c r="F453" s="204" t="s">
        <v>692</v>
      </c>
      <c r="G453" s="202"/>
      <c r="H453" s="205">
        <v>104.84</v>
      </c>
      <c r="I453" s="206"/>
      <c r="J453" s="202"/>
      <c r="K453" s="202"/>
      <c r="L453" s="207"/>
      <c r="M453" s="208"/>
      <c r="N453" s="209"/>
      <c r="O453" s="209"/>
      <c r="P453" s="209"/>
      <c r="Q453" s="209"/>
      <c r="R453" s="209"/>
      <c r="S453" s="209"/>
      <c r="T453" s="210"/>
      <c r="AT453" s="211" t="s">
        <v>159</v>
      </c>
      <c r="AU453" s="211" t="s">
        <v>83</v>
      </c>
      <c r="AV453" s="13" t="s">
        <v>83</v>
      </c>
      <c r="AW453" s="13" t="s">
        <v>37</v>
      </c>
      <c r="AX453" s="13" t="s">
        <v>81</v>
      </c>
      <c r="AY453" s="211" t="s">
        <v>144</v>
      </c>
    </row>
    <row r="454" spans="1:65" s="2" customFormat="1" ht="16.5" customHeight="1">
      <c r="A454" s="36"/>
      <c r="B454" s="37"/>
      <c r="C454" s="233" t="s">
        <v>693</v>
      </c>
      <c r="D454" s="233" t="s">
        <v>244</v>
      </c>
      <c r="E454" s="234" t="s">
        <v>694</v>
      </c>
      <c r="F454" s="235" t="s">
        <v>695</v>
      </c>
      <c r="G454" s="236" t="s">
        <v>193</v>
      </c>
      <c r="H454" s="237">
        <v>0.037</v>
      </c>
      <c r="I454" s="238"/>
      <c r="J454" s="239">
        <f>ROUND(I454*H454,2)</f>
        <v>0</v>
      </c>
      <c r="K454" s="235" t="s">
        <v>150</v>
      </c>
      <c r="L454" s="240"/>
      <c r="M454" s="241" t="s">
        <v>19</v>
      </c>
      <c r="N454" s="242" t="s">
        <v>47</v>
      </c>
      <c r="O454" s="66"/>
      <c r="P454" s="193">
        <f>O454*H454</f>
        <v>0</v>
      </c>
      <c r="Q454" s="193">
        <v>1</v>
      </c>
      <c r="R454" s="193">
        <f>Q454*H454</f>
        <v>0.037</v>
      </c>
      <c r="S454" s="193">
        <v>0</v>
      </c>
      <c r="T454" s="194">
        <f>S454*H454</f>
        <v>0</v>
      </c>
      <c r="U454" s="36"/>
      <c r="V454" s="36"/>
      <c r="W454" s="36"/>
      <c r="X454" s="36"/>
      <c r="Y454" s="36"/>
      <c r="Z454" s="36"/>
      <c r="AA454" s="36"/>
      <c r="AB454" s="36"/>
      <c r="AC454" s="36"/>
      <c r="AD454" s="36"/>
      <c r="AE454" s="36"/>
      <c r="AR454" s="195" t="s">
        <v>319</v>
      </c>
      <c r="AT454" s="195" t="s">
        <v>244</v>
      </c>
      <c r="AU454" s="195" t="s">
        <v>83</v>
      </c>
      <c r="AY454" s="19" t="s">
        <v>144</v>
      </c>
      <c r="BE454" s="196">
        <f>IF(N454="základní",J454,0)</f>
        <v>0</v>
      </c>
      <c r="BF454" s="196">
        <f>IF(N454="snížená",J454,0)</f>
        <v>0</v>
      </c>
      <c r="BG454" s="196">
        <f>IF(N454="zákl. přenesená",J454,0)</f>
        <v>0</v>
      </c>
      <c r="BH454" s="196">
        <f>IF(N454="sníž. přenesená",J454,0)</f>
        <v>0</v>
      </c>
      <c r="BI454" s="196">
        <f>IF(N454="nulová",J454,0)</f>
        <v>0</v>
      </c>
      <c r="BJ454" s="19" t="s">
        <v>81</v>
      </c>
      <c r="BK454" s="196">
        <f>ROUND(I454*H454,2)</f>
        <v>0</v>
      </c>
      <c r="BL454" s="19" t="s">
        <v>236</v>
      </c>
      <c r="BM454" s="195" t="s">
        <v>696</v>
      </c>
    </row>
    <row r="455" spans="2:51" s="13" customFormat="1" ht="12">
      <c r="B455" s="201"/>
      <c r="C455" s="202"/>
      <c r="D455" s="197" t="s">
        <v>159</v>
      </c>
      <c r="E455" s="203" t="s">
        <v>19</v>
      </c>
      <c r="F455" s="204" t="s">
        <v>697</v>
      </c>
      <c r="G455" s="202"/>
      <c r="H455" s="205">
        <v>0.037</v>
      </c>
      <c r="I455" s="206"/>
      <c r="J455" s="202"/>
      <c r="K455" s="202"/>
      <c r="L455" s="207"/>
      <c r="M455" s="208"/>
      <c r="N455" s="209"/>
      <c r="O455" s="209"/>
      <c r="P455" s="209"/>
      <c r="Q455" s="209"/>
      <c r="R455" s="209"/>
      <c r="S455" s="209"/>
      <c r="T455" s="210"/>
      <c r="AT455" s="211" t="s">
        <v>159</v>
      </c>
      <c r="AU455" s="211" t="s">
        <v>83</v>
      </c>
      <c r="AV455" s="13" t="s">
        <v>83</v>
      </c>
      <c r="AW455" s="13" t="s">
        <v>37</v>
      </c>
      <c r="AX455" s="13" t="s">
        <v>81</v>
      </c>
      <c r="AY455" s="211" t="s">
        <v>144</v>
      </c>
    </row>
    <row r="456" spans="1:65" s="2" customFormat="1" ht="16.5" customHeight="1">
      <c r="A456" s="36"/>
      <c r="B456" s="37"/>
      <c r="C456" s="184" t="s">
        <v>698</v>
      </c>
      <c r="D456" s="184" t="s">
        <v>146</v>
      </c>
      <c r="E456" s="185" t="s">
        <v>699</v>
      </c>
      <c r="F456" s="186" t="s">
        <v>700</v>
      </c>
      <c r="G456" s="187" t="s">
        <v>175</v>
      </c>
      <c r="H456" s="188">
        <v>104.84</v>
      </c>
      <c r="I456" s="189"/>
      <c r="J456" s="190">
        <f>ROUND(I456*H456,2)</f>
        <v>0</v>
      </c>
      <c r="K456" s="186" t="s">
        <v>150</v>
      </c>
      <c r="L456" s="41"/>
      <c r="M456" s="191" t="s">
        <v>19</v>
      </c>
      <c r="N456" s="192" t="s">
        <v>47</v>
      </c>
      <c r="O456" s="66"/>
      <c r="P456" s="193">
        <f>O456*H456</f>
        <v>0</v>
      </c>
      <c r="Q456" s="193">
        <v>0</v>
      </c>
      <c r="R456" s="193">
        <f>Q456*H456</f>
        <v>0</v>
      </c>
      <c r="S456" s="193">
        <v>0</v>
      </c>
      <c r="T456" s="194">
        <f>S456*H456</f>
        <v>0</v>
      </c>
      <c r="U456" s="36"/>
      <c r="V456" s="36"/>
      <c r="W456" s="36"/>
      <c r="X456" s="36"/>
      <c r="Y456" s="36"/>
      <c r="Z456" s="36"/>
      <c r="AA456" s="36"/>
      <c r="AB456" s="36"/>
      <c r="AC456" s="36"/>
      <c r="AD456" s="36"/>
      <c r="AE456" s="36"/>
      <c r="AR456" s="195" t="s">
        <v>236</v>
      </c>
      <c r="AT456" s="195" t="s">
        <v>146</v>
      </c>
      <c r="AU456" s="195" t="s">
        <v>83</v>
      </c>
      <c r="AY456" s="19" t="s">
        <v>144</v>
      </c>
      <c r="BE456" s="196">
        <f>IF(N456="základní",J456,0)</f>
        <v>0</v>
      </c>
      <c r="BF456" s="196">
        <f>IF(N456="snížená",J456,0)</f>
        <v>0</v>
      </c>
      <c r="BG456" s="196">
        <f>IF(N456="zákl. přenesená",J456,0)</f>
        <v>0</v>
      </c>
      <c r="BH456" s="196">
        <f>IF(N456="sníž. přenesená",J456,0)</f>
        <v>0</v>
      </c>
      <c r="BI456" s="196">
        <f>IF(N456="nulová",J456,0)</f>
        <v>0</v>
      </c>
      <c r="BJ456" s="19" t="s">
        <v>81</v>
      </c>
      <c r="BK456" s="196">
        <f>ROUND(I456*H456,2)</f>
        <v>0</v>
      </c>
      <c r="BL456" s="19" t="s">
        <v>236</v>
      </c>
      <c r="BM456" s="195" t="s">
        <v>701</v>
      </c>
    </row>
    <row r="457" spans="1:47" s="2" customFormat="1" ht="29.25">
      <c r="A457" s="36"/>
      <c r="B457" s="37"/>
      <c r="C457" s="38"/>
      <c r="D457" s="197" t="s">
        <v>153</v>
      </c>
      <c r="E457" s="38"/>
      <c r="F457" s="198" t="s">
        <v>702</v>
      </c>
      <c r="G457" s="38"/>
      <c r="H457" s="38"/>
      <c r="I457" s="105"/>
      <c r="J457" s="38"/>
      <c r="K457" s="38"/>
      <c r="L457" s="41"/>
      <c r="M457" s="199"/>
      <c r="N457" s="200"/>
      <c r="O457" s="66"/>
      <c r="P457" s="66"/>
      <c r="Q457" s="66"/>
      <c r="R457" s="66"/>
      <c r="S457" s="66"/>
      <c r="T457" s="67"/>
      <c r="U457" s="36"/>
      <c r="V457" s="36"/>
      <c r="W457" s="36"/>
      <c r="X457" s="36"/>
      <c r="Y457" s="36"/>
      <c r="Z457" s="36"/>
      <c r="AA457" s="36"/>
      <c r="AB457" s="36"/>
      <c r="AC457" s="36"/>
      <c r="AD457" s="36"/>
      <c r="AE457" s="36"/>
      <c r="AT457" s="19" t="s">
        <v>153</v>
      </c>
      <c r="AU457" s="19" t="s">
        <v>83</v>
      </c>
    </row>
    <row r="458" spans="1:65" s="2" customFormat="1" ht="16.5" customHeight="1">
      <c r="A458" s="36"/>
      <c r="B458" s="37"/>
      <c r="C458" s="233" t="s">
        <v>703</v>
      </c>
      <c r="D458" s="233" t="s">
        <v>244</v>
      </c>
      <c r="E458" s="234" t="s">
        <v>704</v>
      </c>
      <c r="F458" s="235" t="s">
        <v>705</v>
      </c>
      <c r="G458" s="236" t="s">
        <v>175</v>
      </c>
      <c r="H458" s="237">
        <v>120.566</v>
      </c>
      <c r="I458" s="238"/>
      <c r="J458" s="239">
        <f>ROUND(I458*H458,2)</f>
        <v>0</v>
      </c>
      <c r="K458" s="235" t="s">
        <v>150</v>
      </c>
      <c r="L458" s="240"/>
      <c r="M458" s="241" t="s">
        <v>19</v>
      </c>
      <c r="N458" s="242" t="s">
        <v>47</v>
      </c>
      <c r="O458" s="66"/>
      <c r="P458" s="193">
        <f>O458*H458</f>
        <v>0</v>
      </c>
      <c r="Q458" s="193">
        <v>0.003</v>
      </c>
      <c r="R458" s="193">
        <f>Q458*H458</f>
        <v>0.361698</v>
      </c>
      <c r="S458" s="193">
        <v>0</v>
      </c>
      <c r="T458" s="194">
        <f>S458*H458</f>
        <v>0</v>
      </c>
      <c r="U458" s="36"/>
      <c r="V458" s="36"/>
      <c r="W458" s="36"/>
      <c r="X458" s="36"/>
      <c r="Y458" s="36"/>
      <c r="Z458" s="36"/>
      <c r="AA458" s="36"/>
      <c r="AB458" s="36"/>
      <c r="AC458" s="36"/>
      <c r="AD458" s="36"/>
      <c r="AE458" s="36"/>
      <c r="AR458" s="195" t="s">
        <v>319</v>
      </c>
      <c r="AT458" s="195" t="s">
        <v>244</v>
      </c>
      <c r="AU458" s="195" t="s">
        <v>83</v>
      </c>
      <c r="AY458" s="19" t="s">
        <v>144</v>
      </c>
      <c r="BE458" s="196">
        <f>IF(N458="základní",J458,0)</f>
        <v>0</v>
      </c>
      <c r="BF458" s="196">
        <f>IF(N458="snížená",J458,0)</f>
        <v>0</v>
      </c>
      <c r="BG458" s="196">
        <f>IF(N458="zákl. přenesená",J458,0)</f>
        <v>0</v>
      </c>
      <c r="BH458" s="196">
        <f>IF(N458="sníž. přenesená",J458,0)</f>
        <v>0</v>
      </c>
      <c r="BI458" s="196">
        <f>IF(N458="nulová",J458,0)</f>
        <v>0</v>
      </c>
      <c r="BJ458" s="19" t="s">
        <v>81</v>
      </c>
      <c r="BK458" s="196">
        <f>ROUND(I458*H458,2)</f>
        <v>0</v>
      </c>
      <c r="BL458" s="19" t="s">
        <v>236</v>
      </c>
      <c r="BM458" s="195" t="s">
        <v>706</v>
      </c>
    </row>
    <row r="459" spans="2:51" s="13" customFormat="1" ht="12">
      <c r="B459" s="201"/>
      <c r="C459" s="202"/>
      <c r="D459" s="197" t="s">
        <v>159</v>
      </c>
      <c r="E459" s="203" t="s">
        <v>19</v>
      </c>
      <c r="F459" s="204" t="s">
        <v>707</v>
      </c>
      <c r="G459" s="202"/>
      <c r="H459" s="205">
        <v>120.566</v>
      </c>
      <c r="I459" s="206"/>
      <c r="J459" s="202"/>
      <c r="K459" s="202"/>
      <c r="L459" s="207"/>
      <c r="M459" s="208"/>
      <c r="N459" s="209"/>
      <c r="O459" s="209"/>
      <c r="P459" s="209"/>
      <c r="Q459" s="209"/>
      <c r="R459" s="209"/>
      <c r="S459" s="209"/>
      <c r="T459" s="210"/>
      <c r="AT459" s="211" t="s">
        <v>159</v>
      </c>
      <c r="AU459" s="211" t="s">
        <v>83</v>
      </c>
      <c r="AV459" s="13" t="s">
        <v>83</v>
      </c>
      <c r="AW459" s="13" t="s">
        <v>37</v>
      </c>
      <c r="AX459" s="13" t="s">
        <v>81</v>
      </c>
      <c r="AY459" s="211" t="s">
        <v>144</v>
      </c>
    </row>
    <row r="460" spans="1:65" s="2" customFormat="1" ht="16.5" customHeight="1">
      <c r="A460" s="36"/>
      <c r="B460" s="37"/>
      <c r="C460" s="184" t="s">
        <v>708</v>
      </c>
      <c r="D460" s="184" t="s">
        <v>146</v>
      </c>
      <c r="E460" s="185" t="s">
        <v>709</v>
      </c>
      <c r="F460" s="186" t="s">
        <v>710</v>
      </c>
      <c r="G460" s="187" t="s">
        <v>175</v>
      </c>
      <c r="H460" s="188">
        <v>209.68</v>
      </c>
      <c r="I460" s="189"/>
      <c r="J460" s="190">
        <f>ROUND(I460*H460,2)</f>
        <v>0</v>
      </c>
      <c r="K460" s="186" t="s">
        <v>150</v>
      </c>
      <c r="L460" s="41"/>
      <c r="M460" s="191" t="s">
        <v>19</v>
      </c>
      <c r="N460" s="192" t="s">
        <v>47</v>
      </c>
      <c r="O460" s="66"/>
      <c r="P460" s="193">
        <f>O460*H460</f>
        <v>0</v>
      </c>
      <c r="Q460" s="193">
        <v>0.0004</v>
      </c>
      <c r="R460" s="193">
        <f>Q460*H460</f>
        <v>0.083872</v>
      </c>
      <c r="S460" s="193">
        <v>0</v>
      </c>
      <c r="T460" s="194">
        <f>S460*H460</f>
        <v>0</v>
      </c>
      <c r="U460" s="36"/>
      <c r="V460" s="36"/>
      <c r="W460" s="36"/>
      <c r="X460" s="36"/>
      <c r="Y460" s="36"/>
      <c r="Z460" s="36"/>
      <c r="AA460" s="36"/>
      <c r="AB460" s="36"/>
      <c r="AC460" s="36"/>
      <c r="AD460" s="36"/>
      <c r="AE460" s="36"/>
      <c r="AR460" s="195" t="s">
        <v>236</v>
      </c>
      <c r="AT460" s="195" t="s">
        <v>146</v>
      </c>
      <c r="AU460" s="195" t="s">
        <v>83</v>
      </c>
      <c r="AY460" s="19" t="s">
        <v>144</v>
      </c>
      <c r="BE460" s="196">
        <f>IF(N460="základní",J460,0)</f>
        <v>0</v>
      </c>
      <c r="BF460" s="196">
        <f>IF(N460="snížená",J460,0)</f>
        <v>0</v>
      </c>
      <c r="BG460" s="196">
        <f>IF(N460="zákl. přenesená",J460,0)</f>
        <v>0</v>
      </c>
      <c r="BH460" s="196">
        <f>IF(N460="sníž. přenesená",J460,0)</f>
        <v>0</v>
      </c>
      <c r="BI460" s="196">
        <f>IF(N460="nulová",J460,0)</f>
        <v>0</v>
      </c>
      <c r="BJ460" s="19" t="s">
        <v>81</v>
      </c>
      <c r="BK460" s="196">
        <f>ROUND(I460*H460,2)</f>
        <v>0</v>
      </c>
      <c r="BL460" s="19" t="s">
        <v>236</v>
      </c>
      <c r="BM460" s="195" t="s">
        <v>711</v>
      </c>
    </row>
    <row r="461" spans="1:47" s="2" customFormat="1" ht="29.25">
      <c r="A461" s="36"/>
      <c r="B461" s="37"/>
      <c r="C461" s="38"/>
      <c r="D461" s="197" t="s">
        <v>153</v>
      </c>
      <c r="E461" s="38"/>
      <c r="F461" s="198" t="s">
        <v>712</v>
      </c>
      <c r="G461" s="38"/>
      <c r="H461" s="38"/>
      <c r="I461" s="105"/>
      <c r="J461" s="38"/>
      <c r="K461" s="38"/>
      <c r="L461" s="41"/>
      <c r="M461" s="199"/>
      <c r="N461" s="200"/>
      <c r="O461" s="66"/>
      <c r="P461" s="66"/>
      <c r="Q461" s="66"/>
      <c r="R461" s="66"/>
      <c r="S461" s="66"/>
      <c r="T461" s="67"/>
      <c r="U461" s="36"/>
      <c r="V461" s="36"/>
      <c r="W461" s="36"/>
      <c r="X461" s="36"/>
      <c r="Y461" s="36"/>
      <c r="Z461" s="36"/>
      <c r="AA461" s="36"/>
      <c r="AB461" s="36"/>
      <c r="AC461" s="36"/>
      <c r="AD461" s="36"/>
      <c r="AE461" s="36"/>
      <c r="AT461" s="19" t="s">
        <v>153</v>
      </c>
      <c r="AU461" s="19" t="s">
        <v>83</v>
      </c>
    </row>
    <row r="462" spans="2:51" s="15" customFormat="1" ht="12">
      <c r="B462" s="223"/>
      <c r="C462" s="224"/>
      <c r="D462" s="197" t="s">
        <v>159</v>
      </c>
      <c r="E462" s="225" t="s">
        <v>19</v>
      </c>
      <c r="F462" s="226" t="s">
        <v>713</v>
      </c>
      <c r="G462" s="224"/>
      <c r="H462" s="225" t="s">
        <v>19</v>
      </c>
      <c r="I462" s="227"/>
      <c r="J462" s="224"/>
      <c r="K462" s="224"/>
      <c r="L462" s="228"/>
      <c r="M462" s="229"/>
      <c r="N462" s="230"/>
      <c r="O462" s="230"/>
      <c r="P462" s="230"/>
      <c r="Q462" s="230"/>
      <c r="R462" s="230"/>
      <c r="S462" s="230"/>
      <c r="T462" s="231"/>
      <c r="AT462" s="232" t="s">
        <v>159</v>
      </c>
      <c r="AU462" s="232" t="s">
        <v>83</v>
      </c>
      <c r="AV462" s="15" t="s">
        <v>81</v>
      </c>
      <c r="AW462" s="15" t="s">
        <v>37</v>
      </c>
      <c r="AX462" s="15" t="s">
        <v>76</v>
      </c>
      <c r="AY462" s="232" t="s">
        <v>144</v>
      </c>
    </row>
    <row r="463" spans="2:51" s="13" customFormat="1" ht="12">
      <c r="B463" s="201"/>
      <c r="C463" s="202"/>
      <c r="D463" s="197" t="s">
        <v>159</v>
      </c>
      <c r="E463" s="203" t="s">
        <v>19</v>
      </c>
      <c r="F463" s="204" t="s">
        <v>692</v>
      </c>
      <c r="G463" s="202"/>
      <c r="H463" s="205">
        <v>104.84</v>
      </c>
      <c r="I463" s="206"/>
      <c r="J463" s="202"/>
      <c r="K463" s="202"/>
      <c r="L463" s="207"/>
      <c r="M463" s="208"/>
      <c r="N463" s="209"/>
      <c r="O463" s="209"/>
      <c r="P463" s="209"/>
      <c r="Q463" s="209"/>
      <c r="R463" s="209"/>
      <c r="S463" s="209"/>
      <c r="T463" s="210"/>
      <c r="AT463" s="211" t="s">
        <v>159</v>
      </c>
      <c r="AU463" s="211" t="s">
        <v>83</v>
      </c>
      <c r="AV463" s="13" t="s">
        <v>83</v>
      </c>
      <c r="AW463" s="13" t="s">
        <v>37</v>
      </c>
      <c r="AX463" s="13" t="s">
        <v>76</v>
      </c>
      <c r="AY463" s="211" t="s">
        <v>144</v>
      </c>
    </row>
    <row r="464" spans="2:51" s="15" customFormat="1" ht="12">
      <c r="B464" s="223"/>
      <c r="C464" s="224"/>
      <c r="D464" s="197" t="s">
        <v>159</v>
      </c>
      <c r="E464" s="225" t="s">
        <v>19</v>
      </c>
      <c r="F464" s="226" t="s">
        <v>714</v>
      </c>
      <c r="G464" s="224"/>
      <c r="H464" s="225" t="s">
        <v>19</v>
      </c>
      <c r="I464" s="227"/>
      <c r="J464" s="224"/>
      <c r="K464" s="224"/>
      <c r="L464" s="228"/>
      <c r="M464" s="229"/>
      <c r="N464" s="230"/>
      <c r="O464" s="230"/>
      <c r="P464" s="230"/>
      <c r="Q464" s="230"/>
      <c r="R464" s="230"/>
      <c r="S464" s="230"/>
      <c r="T464" s="231"/>
      <c r="AT464" s="232" t="s">
        <v>159</v>
      </c>
      <c r="AU464" s="232" t="s">
        <v>83</v>
      </c>
      <c r="AV464" s="15" t="s">
        <v>81</v>
      </c>
      <c r="AW464" s="15" t="s">
        <v>37</v>
      </c>
      <c r="AX464" s="15" t="s">
        <v>76</v>
      </c>
      <c r="AY464" s="232" t="s">
        <v>144</v>
      </c>
    </row>
    <row r="465" spans="2:51" s="13" customFormat="1" ht="12">
      <c r="B465" s="201"/>
      <c r="C465" s="202"/>
      <c r="D465" s="197" t="s">
        <v>159</v>
      </c>
      <c r="E465" s="203" t="s">
        <v>19</v>
      </c>
      <c r="F465" s="204" t="s">
        <v>692</v>
      </c>
      <c r="G465" s="202"/>
      <c r="H465" s="205">
        <v>104.84</v>
      </c>
      <c r="I465" s="206"/>
      <c r="J465" s="202"/>
      <c r="K465" s="202"/>
      <c r="L465" s="207"/>
      <c r="M465" s="208"/>
      <c r="N465" s="209"/>
      <c r="O465" s="209"/>
      <c r="P465" s="209"/>
      <c r="Q465" s="209"/>
      <c r="R465" s="209"/>
      <c r="S465" s="209"/>
      <c r="T465" s="210"/>
      <c r="AT465" s="211" t="s">
        <v>159</v>
      </c>
      <c r="AU465" s="211" t="s">
        <v>83</v>
      </c>
      <c r="AV465" s="13" t="s">
        <v>83</v>
      </c>
      <c r="AW465" s="13" t="s">
        <v>37</v>
      </c>
      <c r="AX465" s="13" t="s">
        <v>76</v>
      </c>
      <c r="AY465" s="211" t="s">
        <v>144</v>
      </c>
    </row>
    <row r="466" spans="2:51" s="14" customFormat="1" ht="12">
      <c r="B466" s="212"/>
      <c r="C466" s="213"/>
      <c r="D466" s="197" t="s">
        <v>159</v>
      </c>
      <c r="E466" s="214" t="s">
        <v>19</v>
      </c>
      <c r="F466" s="215" t="s">
        <v>180</v>
      </c>
      <c r="G466" s="213"/>
      <c r="H466" s="216">
        <v>209.68</v>
      </c>
      <c r="I466" s="217"/>
      <c r="J466" s="213"/>
      <c r="K466" s="213"/>
      <c r="L466" s="218"/>
      <c r="M466" s="219"/>
      <c r="N466" s="220"/>
      <c r="O466" s="220"/>
      <c r="P466" s="220"/>
      <c r="Q466" s="220"/>
      <c r="R466" s="220"/>
      <c r="S466" s="220"/>
      <c r="T466" s="221"/>
      <c r="AT466" s="222" t="s">
        <v>159</v>
      </c>
      <c r="AU466" s="222" t="s">
        <v>83</v>
      </c>
      <c r="AV466" s="14" t="s">
        <v>151</v>
      </c>
      <c r="AW466" s="14" t="s">
        <v>37</v>
      </c>
      <c r="AX466" s="14" t="s">
        <v>81</v>
      </c>
      <c r="AY466" s="222" t="s">
        <v>144</v>
      </c>
    </row>
    <row r="467" spans="1:65" s="2" customFormat="1" ht="16.5" customHeight="1">
      <c r="A467" s="36"/>
      <c r="B467" s="37"/>
      <c r="C467" s="233" t="s">
        <v>715</v>
      </c>
      <c r="D467" s="233" t="s">
        <v>244</v>
      </c>
      <c r="E467" s="234" t="s">
        <v>716</v>
      </c>
      <c r="F467" s="235" t="s">
        <v>717</v>
      </c>
      <c r="G467" s="236" t="s">
        <v>175</v>
      </c>
      <c r="H467" s="237">
        <v>104.84</v>
      </c>
      <c r="I467" s="238"/>
      <c r="J467" s="239">
        <f>ROUND(I467*H467,2)</f>
        <v>0</v>
      </c>
      <c r="K467" s="235" t="s">
        <v>150</v>
      </c>
      <c r="L467" s="240"/>
      <c r="M467" s="241" t="s">
        <v>19</v>
      </c>
      <c r="N467" s="242" t="s">
        <v>47</v>
      </c>
      <c r="O467" s="66"/>
      <c r="P467" s="193">
        <f>O467*H467</f>
        <v>0</v>
      </c>
      <c r="Q467" s="193">
        <v>0.0043</v>
      </c>
      <c r="R467" s="193">
        <f>Q467*H467</f>
        <v>0.450812</v>
      </c>
      <c r="S467" s="193">
        <v>0</v>
      </c>
      <c r="T467" s="194">
        <f>S467*H467</f>
        <v>0</v>
      </c>
      <c r="U467" s="36"/>
      <c r="V467" s="36"/>
      <c r="W467" s="36"/>
      <c r="X467" s="36"/>
      <c r="Y467" s="36"/>
      <c r="Z467" s="36"/>
      <c r="AA467" s="36"/>
      <c r="AB467" s="36"/>
      <c r="AC467" s="36"/>
      <c r="AD467" s="36"/>
      <c r="AE467" s="36"/>
      <c r="AR467" s="195" t="s">
        <v>319</v>
      </c>
      <c r="AT467" s="195" t="s">
        <v>244</v>
      </c>
      <c r="AU467" s="195" t="s">
        <v>83</v>
      </c>
      <c r="AY467" s="19" t="s">
        <v>144</v>
      </c>
      <c r="BE467" s="196">
        <f>IF(N467="základní",J467,0)</f>
        <v>0</v>
      </c>
      <c r="BF467" s="196">
        <f>IF(N467="snížená",J467,0)</f>
        <v>0</v>
      </c>
      <c r="BG467" s="196">
        <f>IF(N467="zákl. přenesená",J467,0)</f>
        <v>0</v>
      </c>
      <c r="BH467" s="196">
        <f>IF(N467="sníž. přenesená",J467,0)</f>
        <v>0</v>
      </c>
      <c r="BI467" s="196">
        <f>IF(N467="nulová",J467,0)</f>
        <v>0</v>
      </c>
      <c r="BJ467" s="19" t="s">
        <v>81</v>
      </c>
      <c r="BK467" s="196">
        <f>ROUND(I467*H467,2)</f>
        <v>0</v>
      </c>
      <c r="BL467" s="19" t="s">
        <v>236</v>
      </c>
      <c r="BM467" s="195" t="s">
        <v>718</v>
      </c>
    </row>
    <row r="468" spans="2:51" s="13" customFormat="1" ht="12">
      <c r="B468" s="201"/>
      <c r="C468" s="202"/>
      <c r="D468" s="197" t="s">
        <v>159</v>
      </c>
      <c r="E468" s="203" t="s">
        <v>19</v>
      </c>
      <c r="F468" s="204" t="s">
        <v>692</v>
      </c>
      <c r="G468" s="202"/>
      <c r="H468" s="205">
        <v>104.84</v>
      </c>
      <c r="I468" s="206"/>
      <c r="J468" s="202"/>
      <c r="K468" s="202"/>
      <c r="L468" s="207"/>
      <c r="M468" s="208"/>
      <c r="N468" s="209"/>
      <c r="O468" s="209"/>
      <c r="P468" s="209"/>
      <c r="Q468" s="209"/>
      <c r="R468" s="209"/>
      <c r="S468" s="209"/>
      <c r="T468" s="210"/>
      <c r="AT468" s="211" t="s">
        <v>159</v>
      </c>
      <c r="AU468" s="211" t="s">
        <v>83</v>
      </c>
      <c r="AV468" s="13" t="s">
        <v>83</v>
      </c>
      <c r="AW468" s="13" t="s">
        <v>37</v>
      </c>
      <c r="AX468" s="13" t="s">
        <v>81</v>
      </c>
      <c r="AY468" s="211" t="s">
        <v>144</v>
      </c>
    </row>
    <row r="469" spans="1:65" s="2" customFormat="1" ht="16.5" customHeight="1">
      <c r="A469" s="36"/>
      <c r="B469" s="37"/>
      <c r="C469" s="233" t="s">
        <v>719</v>
      </c>
      <c r="D469" s="233" t="s">
        <v>244</v>
      </c>
      <c r="E469" s="234" t="s">
        <v>720</v>
      </c>
      <c r="F469" s="235" t="s">
        <v>721</v>
      </c>
      <c r="G469" s="236" t="s">
        <v>175</v>
      </c>
      <c r="H469" s="237">
        <v>104.84</v>
      </c>
      <c r="I469" s="238"/>
      <c r="J469" s="239">
        <f>ROUND(I469*H469,2)</f>
        <v>0</v>
      </c>
      <c r="K469" s="235" t="s">
        <v>150</v>
      </c>
      <c r="L469" s="240"/>
      <c r="M469" s="241" t="s">
        <v>19</v>
      </c>
      <c r="N469" s="242" t="s">
        <v>47</v>
      </c>
      <c r="O469" s="66"/>
      <c r="P469" s="193">
        <f>O469*H469</f>
        <v>0</v>
      </c>
      <c r="Q469" s="193">
        <v>0.0043</v>
      </c>
      <c r="R469" s="193">
        <f>Q469*H469</f>
        <v>0.450812</v>
      </c>
      <c r="S469" s="193">
        <v>0</v>
      </c>
      <c r="T469" s="194">
        <f>S469*H469</f>
        <v>0</v>
      </c>
      <c r="U469" s="36"/>
      <c r="V469" s="36"/>
      <c r="W469" s="36"/>
      <c r="X469" s="36"/>
      <c r="Y469" s="36"/>
      <c r="Z469" s="36"/>
      <c r="AA469" s="36"/>
      <c r="AB469" s="36"/>
      <c r="AC469" s="36"/>
      <c r="AD469" s="36"/>
      <c r="AE469" s="36"/>
      <c r="AR469" s="195" t="s">
        <v>319</v>
      </c>
      <c r="AT469" s="195" t="s">
        <v>244</v>
      </c>
      <c r="AU469" s="195" t="s">
        <v>83</v>
      </c>
      <c r="AY469" s="19" t="s">
        <v>144</v>
      </c>
      <c r="BE469" s="196">
        <f>IF(N469="základní",J469,0)</f>
        <v>0</v>
      </c>
      <c r="BF469" s="196">
        <f>IF(N469="snížená",J469,0)</f>
        <v>0</v>
      </c>
      <c r="BG469" s="196">
        <f>IF(N469="zákl. přenesená",J469,0)</f>
        <v>0</v>
      </c>
      <c r="BH469" s="196">
        <f>IF(N469="sníž. přenesená",J469,0)</f>
        <v>0</v>
      </c>
      <c r="BI469" s="196">
        <f>IF(N469="nulová",J469,0)</f>
        <v>0</v>
      </c>
      <c r="BJ469" s="19" t="s">
        <v>81</v>
      </c>
      <c r="BK469" s="196">
        <f>ROUND(I469*H469,2)</f>
        <v>0</v>
      </c>
      <c r="BL469" s="19" t="s">
        <v>236</v>
      </c>
      <c r="BM469" s="195" t="s">
        <v>722</v>
      </c>
    </row>
    <row r="470" spans="1:65" s="2" customFormat="1" ht="16.5" customHeight="1">
      <c r="A470" s="36"/>
      <c r="B470" s="37"/>
      <c r="C470" s="184" t="s">
        <v>723</v>
      </c>
      <c r="D470" s="184" t="s">
        <v>146</v>
      </c>
      <c r="E470" s="185" t="s">
        <v>724</v>
      </c>
      <c r="F470" s="186" t="s">
        <v>725</v>
      </c>
      <c r="G470" s="187" t="s">
        <v>175</v>
      </c>
      <c r="H470" s="188">
        <v>148.236</v>
      </c>
      <c r="I470" s="189"/>
      <c r="J470" s="190">
        <f>ROUND(I470*H470,2)</f>
        <v>0</v>
      </c>
      <c r="K470" s="186" t="s">
        <v>150</v>
      </c>
      <c r="L470" s="41"/>
      <c r="M470" s="191" t="s">
        <v>19</v>
      </c>
      <c r="N470" s="192" t="s">
        <v>47</v>
      </c>
      <c r="O470" s="66"/>
      <c r="P470" s="193">
        <f>O470*H470</f>
        <v>0</v>
      </c>
      <c r="Q470" s="193">
        <v>8E-05</v>
      </c>
      <c r="R470" s="193">
        <f>Q470*H470</f>
        <v>0.01185888</v>
      </c>
      <c r="S470" s="193">
        <v>0</v>
      </c>
      <c r="T470" s="194">
        <f>S470*H470</f>
        <v>0</v>
      </c>
      <c r="U470" s="36"/>
      <c r="V470" s="36"/>
      <c r="W470" s="36"/>
      <c r="X470" s="36"/>
      <c r="Y470" s="36"/>
      <c r="Z470" s="36"/>
      <c r="AA470" s="36"/>
      <c r="AB470" s="36"/>
      <c r="AC470" s="36"/>
      <c r="AD470" s="36"/>
      <c r="AE470" s="36"/>
      <c r="AR470" s="195" t="s">
        <v>236</v>
      </c>
      <c r="AT470" s="195" t="s">
        <v>146</v>
      </c>
      <c r="AU470" s="195" t="s">
        <v>83</v>
      </c>
      <c r="AY470" s="19" t="s">
        <v>144</v>
      </c>
      <c r="BE470" s="196">
        <f>IF(N470="základní",J470,0)</f>
        <v>0</v>
      </c>
      <c r="BF470" s="196">
        <f>IF(N470="snížená",J470,0)</f>
        <v>0</v>
      </c>
      <c r="BG470" s="196">
        <f>IF(N470="zákl. přenesená",J470,0)</f>
        <v>0</v>
      </c>
      <c r="BH470" s="196">
        <f>IF(N470="sníž. přenesená",J470,0)</f>
        <v>0</v>
      </c>
      <c r="BI470" s="196">
        <f>IF(N470="nulová",J470,0)</f>
        <v>0</v>
      </c>
      <c r="BJ470" s="19" t="s">
        <v>81</v>
      </c>
      <c r="BK470" s="196">
        <f>ROUND(I470*H470,2)</f>
        <v>0</v>
      </c>
      <c r="BL470" s="19" t="s">
        <v>236</v>
      </c>
      <c r="BM470" s="195" t="s">
        <v>726</v>
      </c>
    </row>
    <row r="471" spans="1:47" s="2" customFormat="1" ht="58.5">
      <c r="A471" s="36"/>
      <c r="B471" s="37"/>
      <c r="C471" s="38"/>
      <c r="D471" s="197" t="s">
        <v>153</v>
      </c>
      <c r="E471" s="38"/>
      <c r="F471" s="198" t="s">
        <v>727</v>
      </c>
      <c r="G471" s="38"/>
      <c r="H471" s="38"/>
      <c r="I471" s="105"/>
      <c r="J471" s="38"/>
      <c r="K471" s="38"/>
      <c r="L471" s="41"/>
      <c r="M471" s="199"/>
      <c r="N471" s="200"/>
      <c r="O471" s="66"/>
      <c r="P471" s="66"/>
      <c r="Q471" s="66"/>
      <c r="R471" s="66"/>
      <c r="S471" s="66"/>
      <c r="T471" s="67"/>
      <c r="U471" s="36"/>
      <c r="V471" s="36"/>
      <c r="W471" s="36"/>
      <c r="X471" s="36"/>
      <c r="Y471" s="36"/>
      <c r="Z471" s="36"/>
      <c r="AA471" s="36"/>
      <c r="AB471" s="36"/>
      <c r="AC471" s="36"/>
      <c r="AD471" s="36"/>
      <c r="AE471" s="36"/>
      <c r="AT471" s="19" t="s">
        <v>153</v>
      </c>
      <c r="AU471" s="19" t="s">
        <v>83</v>
      </c>
    </row>
    <row r="472" spans="2:51" s="13" customFormat="1" ht="12">
      <c r="B472" s="201"/>
      <c r="C472" s="202"/>
      <c r="D472" s="197" t="s">
        <v>159</v>
      </c>
      <c r="E472" s="203" t="s">
        <v>19</v>
      </c>
      <c r="F472" s="204" t="s">
        <v>728</v>
      </c>
      <c r="G472" s="202"/>
      <c r="H472" s="205">
        <v>148.236</v>
      </c>
      <c r="I472" s="206"/>
      <c r="J472" s="202"/>
      <c r="K472" s="202"/>
      <c r="L472" s="207"/>
      <c r="M472" s="208"/>
      <c r="N472" s="209"/>
      <c r="O472" s="209"/>
      <c r="P472" s="209"/>
      <c r="Q472" s="209"/>
      <c r="R472" s="209"/>
      <c r="S472" s="209"/>
      <c r="T472" s="210"/>
      <c r="AT472" s="211" t="s">
        <v>159</v>
      </c>
      <c r="AU472" s="211" t="s">
        <v>83</v>
      </c>
      <c r="AV472" s="13" t="s">
        <v>83</v>
      </c>
      <c r="AW472" s="13" t="s">
        <v>37</v>
      </c>
      <c r="AX472" s="13" t="s">
        <v>81</v>
      </c>
      <c r="AY472" s="211" t="s">
        <v>144</v>
      </c>
    </row>
    <row r="473" spans="1:65" s="2" customFormat="1" ht="16.5" customHeight="1">
      <c r="A473" s="36"/>
      <c r="B473" s="37"/>
      <c r="C473" s="233" t="s">
        <v>729</v>
      </c>
      <c r="D473" s="233" t="s">
        <v>244</v>
      </c>
      <c r="E473" s="234" t="s">
        <v>730</v>
      </c>
      <c r="F473" s="235" t="s">
        <v>731</v>
      </c>
      <c r="G473" s="236" t="s">
        <v>175</v>
      </c>
      <c r="H473" s="237">
        <v>177.883</v>
      </c>
      <c r="I473" s="238"/>
      <c r="J473" s="239">
        <f>ROUND(I473*H473,2)</f>
        <v>0</v>
      </c>
      <c r="K473" s="235" t="s">
        <v>150</v>
      </c>
      <c r="L473" s="240"/>
      <c r="M473" s="241" t="s">
        <v>19</v>
      </c>
      <c r="N473" s="242" t="s">
        <v>47</v>
      </c>
      <c r="O473" s="66"/>
      <c r="P473" s="193">
        <f>O473*H473</f>
        <v>0</v>
      </c>
      <c r="Q473" s="193">
        <v>0.0005</v>
      </c>
      <c r="R473" s="193">
        <f>Q473*H473</f>
        <v>0.0889415</v>
      </c>
      <c r="S473" s="193">
        <v>0</v>
      </c>
      <c r="T473" s="194">
        <f>S473*H473</f>
        <v>0</v>
      </c>
      <c r="U473" s="36"/>
      <c r="V473" s="36"/>
      <c r="W473" s="36"/>
      <c r="X473" s="36"/>
      <c r="Y473" s="36"/>
      <c r="Z473" s="36"/>
      <c r="AA473" s="36"/>
      <c r="AB473" s="36"/>
      <c r="AC473" s="36"/>
      <c r="AD473" s="36"/>
      <c r="AE473" s="36"/>
      <c r="AR473" s="195" t="s">
        <v>319</v>
      </c>
      <c r="AT473" s="195" t="s">
        <v>244</v>
      </c>
      <c r="AU473" s="195" t="s">
        <v>83</v>
      </c>
      <c r="AY473" s="19" t="s">
        <v>144</v>
      </c>
      <c r="BE473" s="196">
        <f>IF(N473="základní",J473,0)</f>
        <v>0</v>
      </c>
      <c r="BF473" s="196">
        <f>IF(N473="snížená",J473,0)</f>
        <v>0</v>
      </c>
      <c r="BG473" s="196">
        <f>IF(N473="zákl. přenesená",J473,0)</f>
        <v>0</v>
      </c>
      <c r="BH473" s="196">
        <f>IF(N473="sníž. přenesená",J473,0)</f>
        <v>0</v>
      </c>
      <c r="BI473" s="196">
        <f>IF(N473="nulová",J473,0)</f>
        <v>0</v>
      </c>
      <c r="BJ473" s="19" t="s">
        <v>81</v>
      </c>
      <c r="BK473" s="196">
        <f>ROUND(I473*H473,2)</f>
        <v>0</v>
      </c>
      <c r="BL473" s="19" t="s">
        <v>236</v>
      </c>
      <c r="BM473" s="195" t="s">
        <v>732</v>
      </c>
    </row>
    <row r="474" spans="2:51" s="13" customFormat="1" ht="12">
      <c r="B474" s="201"/>
      <c r="C474" s="202"/>
      <c r="D474" s="197" t="s">
        <v>159</v>
      </c>
      <c r="E474" s="203" t="s">
        <v>19</v>
      </c>
      <c r="F474" s="204" t="s">
        <v>733</v>
      </c>
      <c r="G474" s="202"/>
      <c r="H474" s="205">
        <v>177.883</v>
      </c>
      <c r="I474" s="206"/>
      <c r="J474" s="202"/>
      <c r="K474" s="202"/>
      <c r="L474" s="207"/>
      <c r="M474" s="208"/>
      <c r="N474" s="209"/>
      <c r="O474" s="209"/>
      <c r="P474" s="209"/>
      <c r="Q474" s="209"/>
      <c r="R474" s="209"/>
      <c r="S474" s="209"/>
      <c r="T474" s="210"/>
      <c r="AT474" s="211" t="s">
        <v>159</v>
      </c>
      <c r="AU474" s="211" t="s">
        <v>83</v>
      </c>
      <c r="AV474" s="13" t="s">
        <v>83</v>
      </c>
      <c r="AW474" s="13" t="s">
        <v>37</v>
      </c>
      <c r="AX474" s="13" t="s">
        <v>81</v>
      </c>
      <c r="AY474" s="211" t="s">
        <v>144</v>
      </c>
    </row>
    <row r="475" spans="1:65" s="2" customFormat="1" ht="24" customHeight="1">
      <c r="A475" s="36"/>
      <c r="B475" s="37"/>
      <c r="C475" s="184" t="s">
        <v>734</v>
      </c>
      <c r="D475" s="184" t="s">
        <v>146</v>
      </c>
      <c r="E475" s="185" t="s">
        <v>735</v>
      </c>
      <c r="F475" s="186" t="s">
        <v>736</v>
      </c>
      <c r="G475" s="187" t="s">
        <v>193</v>
      </c>
      <c r="H475" s="188">
        <v>1.485</v>
      </c>
      <c r="I475" s="189"/>
      <c r="J475" s="190">
        <f>ROUND(I475*H475,2)</f>
        <v>0</v>
      </c>
      <c r="K475" s="186" t="s">
        <v>150</v>
      </c>
      <c r="L475" s="41"/>
      <c r="M475" s="191" t="s">
        <v>19</v>
      </c>
      <c r="N475" s="192" t="s">
        <v>47</v>
      </c>
      <c r="O475" s="66"/>
      <c r="P475" s="193">
        <f>O475*H475</f>
        <v>0</v>
      </c>
      <c r="Q475" s="193">
        <v>0</v>
      </c>
      <c r="R475" s="193">
        <f>Q475*H475</f>
        <v>0</v>
      </c>
      <c r="S475" s="193">
        <v>0</v>
      </c>
      <c r="T475" s="194">
        <f>S475*H475</f>
        <v>0</v>
      </c>
      <c r="U475" s="36"/>
      <c r="V475" s="36"/>
      <c r="W475" s="36"/>
      <c r="X475" s="36"/>
      <c r="Y475" s="36"/>
      <c r="Z475" s="36"/>
      <c r="AA475" s="36"/>
      <c r="AB475" s="36"/>
      <c r="AC475" s="36"/>
      <c r="AD475" s="36"/>
      <c r="AE475" s="36"/>
      <c r="AR475" s="195" t="s">
        <v>236</v>
      </c>
      <c r="AT475" s="195" t="s">
        <v>146</v>
      </c>
      <c r="AU475" s="195" t="s">
        <v>83</v>
      </c>
      <c r="AY475" s="19" t="s">
        <v>144</v>
      </c>
      <c r="BE475" s="196">
        <f>IF(N475="základní",J475,0)</f>
        <v>0</v>
      </c>
      <c r="BF475" s="196">
        <f>IF(N475="snížená",J475,0)</f>
        <v>0</v>
      </c>
      <c r="BG475" s="196">
        <f>IF(N475="zákl. přenesená",J475,0)</f>
        <v>0</v>
      </c>
      <c r="BH475" s="196">
        <f>IF(N475="sníž. přenesená",J475,0)</f>
        <v>0</v>
      </c>
      <c r="BI475" s="196">
        <f>IF(N475="nulová",J475,0)</f>
        <v>0</v>
      </c>
      <c r="BJ475" s="19" t="s">
        <v>81</v>
      </c>
      <c r="BK475" s="196">
        <f>ROUND(I475*H475,2)</f>
        <v>0</v>
      </c>
      <c r="BL475" s="19" t="s">
        <v>236</v>
      </c>
      <c r="BM475" s="195" t="s">
        <v>737</v>
      </c>
    </row>
    <row r="476" spans="1:47" s="2" customFormat="1" ht="78">
      <c r="A476" s="36"/>
      <c r="B476" s="37"/>
      <c r="C476" s="38"/>
      <c r="D476" s="197" t="s">
        <v>153</v>
      </c>
      <c r="E476" s="38"/>
      <c r="F476" s="198" t="s">
        <v>738</v>
      </c>
      <c r="G476" s="38"/>
      <c r="H476" s="38"/>
      <c r="I476" s="105"/>
      <c r="J476" s="38"/>
      <c r="K476" s="38"/>
      <c r="L476" s="41"/>
      <c r="M476" s="199"/>
      <c r="N476" s="200"/>
      <c r="O476" s="66"/>
      <c r="P476" s="66"/>
      <c r="Q476" s="66"/>
      <c r="R476" s="66"/>
      <c r="S476" s="66"/>
      <c r="T476" s="67"/>
      <c r="U476" s="36"/>
      <c r="V476" s="36"/>
      <c r="W476" s="36"/>
      <c r="X476" s="36"/>
      <c r="Y476" s="36"/>
      <c r="Z476" s="36"/>
      <c r="AA476" s="36"/>
      <c r="AB476" s="36"/>
      <c r="AC476" s="36"/>
      <c r="AD476" s="36"/>
      <c r="AE476" s="36"/>
      <c r="AT476" s="19" t="s">
        <v>153</v>
      </c>
      <c r="AU476" s="19" t="s">
        <v>83</v>
      </c>
    </row>
    <row r="477" spans="1:65" s="2" customFormat="1" ht="24" customHeight="1">
      <c r="A477" s="36"/>
      <c r="B477" s="37"/>
      <c r="C477" s="184" t="s">
        <v>739</v>
      </c>
      <c r="D477" s="184" t="s">
        <v>146</v>
      </c>
      <c r="E477" s="185" t="s">
        <v>740</v>
      </c>
      <c r="F477" s="186" t="s">
        <v>741</v>
      </c>
      <c r="G477" s="187" t="s">
        <v>193</v>
      </c>
      <c r="H477" s="188">
        <v>1.485</v>
      </c>
      <c r="I477" s="189"/>
      <c r="J477" s="190">
        <f>ROUND(I477*H477,2)</f>
        <v>0</v>
      </c>
      <c r="K477" s="186" t="s">
        <v>150</v>
      </c>
      <c r="L477" s="41"/>
      <c r="M477" s="191" t="s">
        <v>19</v>
      </c>
      <c r="N477" s="192" t="s">
        <v>47</v>
      </c>
      <c r="O477" s="66"/>
      <c r="P477" s="193">
        <f>O477*H477</f>
        <v>0</v>
      </c>
      <c r="Q477" s="193">
        <v>0</v>
      </c>
      <c r="R477" s="193">
        <f>Q477*H477</f>
        <v>0</v>
      </c>
      <c r="S477" s="193">
        <v>0</v>
      </c>
      <c r="T477" s="194">
        <f>S477*H477</f>
        <v>0</v>
      </c>
      <c r="U477" s="36"/>
      <c r="V477" s="36"/>
      <c r="W477" s="36"/>
      <c r="X477" s="36"/>
      <c r="Y477" s="36"/>
      <c r="Z477" s="36"/>
      <c r="AA477" s="36"/>
      <c r="AB477" s="36"/>
      <c r="AC477" s="36"/>
      <c r="AD477" s="36"/>
      <c r="AE477" s="36"/>
      <c r="AR477" s="195" t="s">
        <v>236</v>
      </c>
      <c r="AT477" s="195" t="s">
        <v>146</v>
      </c>
      <c r="AU477" s="195" t="s">
        <v>83</v>
      </c>
      <c r="AY477" s="19" t="s">
        <v>144</v>
      </c>
      <c r="BE477" s="196">
        <f>IF(N477="základní",J477,0)</f>
        <v>0</v>
      </c>
      <c r="BF477" s="196">
        <f>IF(N477="snížená",J477,0)</f>
        <v>0</v>
      </c>
      <c r="BG477" s="196">
        <f>IF(N477="zákl. přenesená",J477,0)</f>
        <v>0</v>
      </c>
      <c r="BH477" s="196">
        <f>IF(N477="sníž. přenesená",J477,0)</f>
        <v>0</v>
      </c>
      <c r="BI477" s="196">
        <f>IF(N477="nulová",J477,0)</f>
        <v>0</v>
      </c>
      <c r="BJ477" s="19" t="s">
        <v>81</v>
      </c>
      <c r="BK477" s="196">
        <f>ROUND(I477*H477,2)</f>
        <v>0</v>
      </c>
      <c r="BL477" s="19" t="s">
        <v>236</v>
      </c>
      <c r="BM477" s="195" t="s">
        <v>742</v>
      </c>
    </row>
    <row r="478" spans="1:47" s="2" customFormat="1" ht="78">
      <c r="A478" s="36"/>
      <c r="B478" s="37"/>
      <c r="C478" s="38"/>
      <c r="D478" s="197" t="s">
        <v>153</v>
      </c>
      <c r="E478" s="38"/>
      <c r="F478" s="198" t="s">
        <v>738</v>
      </c>
      <c r="G478" s="38"/>
      <c r="H478" s="38"/>
      <c r="I478" s="105"/>
      <c r="J478" s="38"/>
      <c r="K478" s="38"/>
      <c r="L478" s="41"/>
      <c r="M478" s="199"/>
      <c r="N478" s="200"/>
      <c r="O478" s="66"/>
      <c r="P478" s="66"/>
      <c r="Q478" s="66"/>
      <c r="R478" s="66"/>
      <c r="S478" s="66"/>
      <c r="T478" s="67"/>
      <c r="U478" s="36"/>
      <c r="V478" s="36"/>
      <c r="W478" s="36"/>
      <c r="X478" s="36"/>
      <c r="Y478" s="36"/>
      <c r="Z478" s="36"/>
      <c r="AA478" s="36"/>
      <c r="AB478" s="36"/>
      <c r="AC478" s="36"/>
      <c r="AD478" s="36"/>
      <c r="AE478" s="36"/>
      <c r="AT478" s="19" t="s">
        <v>153</v>
      </c>
      <c r="AU478" s="19" t="s">
        <v>83</v>
      </c>
    </row>
    <row r="479" spans="2:63" s="12" customFormat="1" ht="22.9" customHeight="1">
      <c r="B479" s="168"/>
      <c r="C479" s="169"/>
      <c r="D479" s="170" t="s">
        <v>75</v>
      </c>
      <c r="E479" s="182" t="s">
        <v>743</v>
      </c>
      <c r="F479" s="182" t="s">
        <v>744</v>
      </c>
      <c r="G479" s="169"/>
      <c r="H479" s="169"/>
      <c r="I479" s="172"/>
      <c r="J479" s="183">
        <f>BK479</f>
        <v>0</v>
      </c>
      <c r="K479" s="169"/>
      <c r="L479" s="174"/>
      <c r="M479" s="175"/>
      <c r="N479" s="176"/>
      <c r="O479" s="176"/>
      <c r="P479" s="177">
        <f>SUM(P480:P499)</f>
        <v>0</v>
      </c>
      <c r="Q479" s="176"/>
      <c r="R479" s="177">
        <f>SUM(R480:R499)</f>
        <v>3.1239569599999992</v>
      </c>
      <c r="S479" s="176"/>
      <c r="T479" s="178">
        <f>SUM(T480:T499)</f>
        <v>0</v>
      </c>
      <c r="AR479" s="179" t="s">
        <v>83</v>
      </c>
      <c r="AT479" s="180" t="s">
        <v>75</v>
      </c>
      <c r="AU479" s="180" t="s">
        <v>81</v>
      </c>
      <c r="AY479" s="179" t="s">
        <v>144</v>
      </c>
      <c r="BK479" s="181">
        <f>SUM(BK480:BK499)</f>
        <v>0</v>
      </c>
    </row>
    <row r="480" spans="1:65" s="2" customFormat="1" ht="24" customHeight="1">
      <c r="A480" s="36"/>
      <c r="B480" s="37"/>
      <c r="C480" s="184" t="s">
        <v>745</v>
      </c>
      <c r="D480" s="184" t="s">
        <v>146</v>
      </c>
      <c r="E480" s="185" t="s">
        <v>746</v>
      </c>
      <c r="F480" s="186" t="s">
        <v>747</v>
      </c>
      <c r="G480" s="187" t="s">
        <v>175</v>
      </c>
      <c r="H480" s="188">
        <v>96.94</v>
      </c>
      <c r="I480" s="189"/>
      <c r="J480" s="190">
        <f>ROUND(I480*H480,2)</f>
        <v>0</v>
      </c>
      <c r="K480" s="186" t="s">
        <v>150</v>
      </c>
      <c r="L480" s="41"/>
      <c r="M480" s="191" t="s">
        <v>19</v>
      </c>
      <c r="N480" s="192" t="s">
        <v>47</v>
      </c>
      <c r="O480" s="66"/>
      <c r="P480" s="193">
        <f>O480*H480</f>
        <v>0</v>
      </c>
      <c r="Q480" s="193">
        <v>0</v>
      </c>
      <c r="R480" s="193">
        <f>Q480*H480</f>
        <v>0</v>
      </c>
      <c r="S480" s="193">
        <v>0</v>
      </c>
      <c r="T480" s="194">
        <f>S480*H480</f>
        <v>0</v>
      </c>
      <c r="U480" s="36"/>
      <c r="V480" s="36"/>
      <c r="W480" s="36"/>
      <c r="X480" s="36"/>
      <c r="Y480" s="36"/>
      <c r="Z480" s="36"/>
      <c r="AA480" s="36"/>
      <c r="AB480" s="36"/>
      <c r="AC480" s="36"/>
      <c r="AD480" s="36"/>
      <c r="AE480" s="36"/>
      <c r="AR480" s="195" t="s">
        <v>236</v>
      </c>
      <c r="AT480" s="195" t="s">
        <v>146</v>
      </c>
      <c r="AU480" s="195" t="s">
        <v>83</v>
      </c>
      <c r="AY480" s="19" t="s">
        <v>144</v>
      </c>
      <c r="BE480" s="196">
        <f>IF(N480="základní",J480,0)</f>
        <v>0</v>
      </c>
      <c r="BF480" s="196">
        <f>IF(N480="snížená",J480,0)</f>
        <v>0</v>
      </c>
      <c r="BG480" s="196">
        <f>IF(N480="zákl. přenesená",J480,0)</f>
        <v>0</v>
      </c>
      <c r="BH480" s="196">
        <f>IF(N480="sníž. přenesená",J480,0)</f>
        <v>0</v>
      </c>
      <c r="BI480" s="196">
        <f>IF(N480="nulová",J480,0)</f>
        <v>0</v>
      </c>
      <c r="BJ480" s="19" t="s">
        <v>81</v>
      </c>
      <c r="BK480" s="196">
        <f>ROUND(I480*H480,2)</f>
        <v>0</v>
      </c>
      <c r="BL480" s="19" t="s">
        <v>236</v>
      </c>
      <c r="BM480" s="195" t="s">
        <v>748</v>
      </c>
    </row>
    <row r="481" spans="1:47" s="2" customFormat="1" ht="39">
      <c r="A481" s="36"/>
      <c r="B481" s="37"/>
      <c r="C481" s="38"/>
      <c r="D481" s="197" t="s">
        <v>153</v>
      </c>
      <c r="E481" s="38"/>
      <c r="F481" s="198" t="s">
        <v>749</v>
      </c>
      <c r="G481" s="38"/>
      <c r="H481" s="38"/>
      <c r="I481" s="105"/>
      <c r="J481" s="38"/>
      <c r="K481" s="38"/>
      <c r="L481" s="41"/>
      <c r="M481" s="199"/>
      <c r="N481" s="200"/>
      <c r="O481" s="66"/>
      <c r="P481" s="66"/>
      <c r="Q481" s="66"/>
      <c r="R481" s="66"/>
      <c r="S481" s="66"/>
      <c r="T481" s="67"/>
      <c r="U481" s="36"/>
      <c r="V481" s="36"/>
      <c r="W481" s="36"/>
      <c r="X481" s="36"/>
      <c r="Y481" s="36"/>
      <c r="Z481" s="36"/>
      <c r="AA481" s="36"/>
      <c r="AB481" s="36"/>
      <c r="AC481" s="36"/>
      <c r="AD481" s="36"/>
      <c r="AE481" s="36"/>
      <c r="AT481" s="19" t="s">
        <v>153</v>
      </c>
      <c r="AU481" s="19" t="s">
        <v>83</v>
      </c>
    </row>
    <row r="482" spans="2:51" s="13" customFormat="1" ht="12">
      <c r="B482" s="201"/>
      <c r="C482" s="202"/>
      <c r="D482" s="197" t="s">
        <v>159</v>
      </c>
      <c r="E482" s="202"/>
      <c r="F482" s="204" t="s">
        <v>750</v>
      </c>
      <c r="G482" s="202"/>
      <c r="H482" s="205">
        <v>96.94</v>
      </c>
      <c r="I482" s="206"/>
      <c r="J482" s="202"/>
      <c r="K482" s="202"/>
      <c r="L482" s="207"/>
      <c r="M482" s="208"/>
      <c r="N482" s="209"/>
      <c r="O482" s="209"/>
      <c r="P482" s="209"/>
      <c r="Q482" s="209"/>
      <c r="R482" s="209"/>
      <c r="S482" s="209"/>
      <c r="T482" s="210"/>
      <c r="AT482" s="211" t="s">
        <v>159</v>
      </c>
      <c r="AU482" s="211" t="s">
        <v>83</v>
      </c>
      <c r="AV482" s="13" t="s">
        <v>83</v>
      </c>
      <c r="AW482" s="13" t="s">
        <v>4</v>
      </c>
      <c r="AX482" s="13" t="s">
        <v>81</v>
      </c>
      <c r="AY482" s="211" t="s">
        <v>144</v>
      </c>
    </row>
    <row r="483" spans="1:65" s="2" customFormat="1" ht="16.5" customHeight="1">
      <c r="A483" s="36"/>
      <c r="B483" s="37"/>
      <c r="C483" s="233" t="s">
        <v>751</v>
      </c>
      <c r="D483" s="233" t="s">
        <v>244</v>
      </c>
      <c r="E483" s="234" t="s">
        <v>752</v>
      </c>
      <c r="F483" s="235" t="s">
        <v>753</v>
      </c>
      <c r="G483" s="236" t="s">
        <v>175</v>
      </c>
      <c r="H483" s="237">
        <v>49.439</v>
      </c>
      <c r="I483" s="238"/>
      <c r="J483" s="239">
        <f>ROUND(I483*H483,2)</f>
        <v>0</v>
      </c>
      <c r="K483" s="235" t="s">
        <v>150</v>
      </c>
      <c r="L483" s="240"/>
      <c r="M483" s="241" t="s">
        <v>19</v>
      </c>
      <c r="N483" s="242" t="s">
        <v>47</v>
      </c>
      <c r="O483" s="66"/>
      <c r="P483" s="193">
        <f>O483*H483</f>
        <v>0</v>
      </c>
      <c r="Q483" s="193">
        <v>0.01337</v>
      </c>
      <c r="R483" s="193">
        <f>Q483*H483</f>
        <v>0.6609994299999999</v>
      </c>
      <c r="S483" s="193">
        <v>0</v>
      </c>
      <c r="T483" s="194">
        <f>S483*H483</f>
        <v>0</v>
      </c>
      <c r="U483" s="36"/>
      <c r="V483" s="36"/>
      <c r="W483" s="36"/>
      <c r="X483" s="36"/>
      <c r="Y483" s="36"/>
      <c r="Z483" s="36"/>
      <c r="AA483" s="36"/>
      <c r="AB483" s="36"/>
      <c r="AC483" s="36"/>
      <c r="AD483" s="36"/>
      <c r="AE483" s="36"/>
      <c r="AR483" s="195" t="s">
        <v>319</v>
      </c>
      <c r="AT483" s="195" t="s">
        <v>244</v>
      </c>
      <c r="AU483" s="195" t="s">
        <v>83</v>
      </c>
      <c r="AY483" s="19" t="s">
        <v>144</v>
      </c>
      <c r="BE483" s="196">
        <f>IF(N483="základní",J483,0)</f>
        <v>0</v>
      </c>
      <c r="BF483" s="196">
        <f>IF(N483="snížená",J483,0)</f>
        <v>0</v>
      </c>
      <c r="BG483" s="196">
        <f>IF(N483="zákl. přenesená",J483,0)</f>
        <v>0</v>
      </c>
      <c r="BH483" s="196">
        <f>IF(N483="sníž. přenesená",J483,0)</f>
        <v>0</v>
      </c>
      <c r="BI483" s="196">
        <f>IF(N483="nulová",J483,0)</f>
        <v>0</v>
      </c>
      <c r="BJ483" s="19" t="s">
        <v>81</v>
      </c>
      <c r="BK483" s="196">
        <f>ROUND(I483*H483,2)</f>
        <v>0</v>
      </c>
      <c r="BL483" s="19" t="s">
        <v>236</v>
      </c>
      <c r="BM483" s="195" t="s">
        <v>754</v>
      </c>
    </row>
    <row r="484" spans="2:51" s="13" customFormat="1" ht="12">
      <c r="B484" s="201"/>
      <c r="C484" s="202"/>
      <c r="D484" s="197" t="s">
        <v>159</v>
      </c>
      <c r="E484" s="203" t="s">
        <v>19</v>
      </c>
      <c r="F484" s="204" t="s">
        <v>755</v>
      </c>
      <c r="G484" s="202"/>
      <c r="H484" s="205">
        <v>49.439</v>
      </c>
      <c r="I484" s="206"/>
      <c r="J484" s="202"/>
      <c r="K484" s="202"/>
      <c r="L484" s="207"/>
      <c r="M484" s="208"/>
      <c r="N484" s="209"/>
      <c r="O484" s="209"/>
      <c r="P484" s="209"/>
      <c r="Q484" s="209"/>
      <c r="R484" s="209"/>
      <c r="S484" s="209"/>
      <c r="T484" s="210"/>
      <c r="AT484" s="211" t="s">
        <v>159</v>
      </c>
      <c r="AU484" s="211" t="s">
        <v>83</v>
      </c>
      <c r="AV484" s="13" t="s">
        <v>83</v>
      </c>
      <c r="AW484" s="13" t="s">
        <v>37</v>
      </c>
      <c r="AX484" s="13" t="s">
        <v>81</v>
      </c>
      <c r="AY484" s="211" t="s">
        <v>144</v>
      </c>
    </row>
    <row r="485" spans="1:65" s="2" customFormat="1" ht="16.5" customHeight="1">
      <c r="A485" s="36"/>
      <c r="B485" s="37"/>
      <c r="C485" s="233" t="s">
        <v>756</v>
      </c>
      <c r="D485" s="233" t="s">
        <v>244</v>
      </c>
      <c r="E485" s="234" t="s">
        <v>757</v>
      </c>
      <c r="F485" s="235" t="s">
        <v>758</v>
      </c>
      <c r="G485" s="236" t="s">
        <v>175</v>
      </c>
      <c r="H485" s="237">
        <v>49.439</v>
      </c>
      <c r="I485" s="238"/>
      <c r="J485" s="239">
        <f>ROUND(I485*H485,2)</f>
        <v>0</v>
      </c>
      <c r="K485" s="235" t="s">
        <v>150</v>
      </c>
      <c r="L485" s="240"/>
      <c r="M485" s="241" t="s">
        <v>19</v>
      </c>
      <c r="N485" s="242" t="s">
        <v>47</v>
      </c>
      <c r="O485" s="66"/>
      <c r="P485" s="193">
        <f>O485*H485</f>
        <v>0</v>
      </c>
      <c r="Q485" s="193">
        <v>0.02407</v>
      </c>
      <c r="R485" s="193">
        <f>Q485*H485</f>
        <v>1.18999673</v>
      </c>
      <c r="S485" s="193">
        <v>0</v>
      </c>
      <c r="T485" s="194">
        <f>S485*H485</f>
        <v>0</v>
      </c>
      <c r="U485" s="36"/>
      <c r="V485" s="36"/>
      <c r="W485" s="36"/>
      <c r="X485" s="36"/>
      <c r="Y485" s="36"/>
      <c r="Z485" s="36"/>
      <c r="AA485" s="36"/>
      <c r="AB485" s="36"/>
      <c r="AC485" s="36"/>
      <c r="AD485" s="36"/>
      <c r="AE485" s="36"/>
      <c r="AR485" s="195" t="s">
        <v>319</v>
      </c>
      <c r="AT485" s="195" t="s">
        <v>244</v>
      </c>
      <c r="AU485" s="195" t="s">
        <v>83</v>
      </c>
      <c r="AY485" s="19" t="s">
        <v>144</v>
      </c>
      <c r="BE485" s="196">
        <f>IF(N485="základní",J485,0)</f>
        <v>0</v>
      </c>
      <c r="BF485" s="196">
        <f>IF(N485="snížená",J485,0)</f>
        <v>0</v>
      </c>
      <c r="BG485" s="196">
        <f>IF(N485="zákl. přenesená",J485,0)</f>
        <v>0</v>
      </c>
      <c r="BH485" s="196">
        <f>IF(N485="sníž. přenesená",J485,0)</f>
        <v>0</v>
      </c>
      <c r="BI485" s="196">
        <f>IF(N485="nulová",J485,0)</f>
        <v>0</v>
      </c>
      <c r="BJ485" s="19" t="s">
        <v>81</v>
      </c>
      <c r="BK485" s="196">
        <f>ROUND(I485*H485,2)</f>
        <v>0</v>
      </c>
      <c r="BL485" s="19" t="s">
        <v>236</v>
      </c>
      <c r="BM485" s="195" t="s">
        <v>759</v>
      </c>
    </row>
    <row r="486" spans="1:65" s="2" customFormat="1" ht="24" customHeight="1">
      <c r="A486" s="36"/>
      <c r="B486" s="37"/>
      <c r="C486" s="184" t="s">
        <v>760</v>
      </c>
      <c r="D486" s="184" t="s">
        <v>146</v>
      </c>
      <c r="E486" s="185" t="s">
        <v>761</v>
      </c>
      <c r="F486" s="186" t="s">
        <v>762</v>
      </c>
      <c r="G486" s="187" t="s">
        <v>175</v>
      </c>
      <c r="H486" s="188">
        <v>104.84</v>
      </c>
      <c r="I486" s="189"/>
      <c r="J486" s="190">
        <f>ROUND(I486*H486,2)</f>
        <v>0</v>
      </c>
      <c r="K486" s="186" t="s">
        <v>150</v>
      </c>
      <c r="L486" s="41"/>
      <c r="M486" s="191" t="s">
        <v>19</v>
      </c>
      <c r="N486" s="192" t="s">
        <v>47</v>
      </c>
      <c r="O486" s="66"/>
      <c r="P486" s="193">
        <f>O486*H486</f>
        <v>0</v>
      </c>
      <c r="Q486" s="193">
        <v>0</v>
      </c>
      <c r="R486" s="193">
        <f>Q486*H486</f>
        <v>0</v>
      </c>
      <c r="S486" s="193">
        <v>0</v>
      </c>
      <c r="T486" s="194">
        <f>S486*H486</f>
        <v>0</v>
      </c>
      <c r="U486" s="36"/>
      <c r="V486" s="36"/>
      <c r="W486" s="36"/>
      <c r="X486" s="36"/>
      <c r="Y486" s="36"/>
      <c r="Z486" s="36"/>
      <c r="AA486" s="36"/>
      <c r="AB486" s="36"/>
      <c r="AC486" s="36"/>
      <c r="AD486" s="36"/>
      <c r="AE486" s="36"/>
      <c r="AR486" s="195" t="s">
        <v>236</v>
      </c>
      <c r="AT486" s="195" t="s">
        <v>146</v>
      </c>
      <c r="AU486" s="195" t="s">
        <v>83</v>
      </c>
      <c r="AY486" s="19" t="s">
        <v>144</v>
      </c>
      <c r="BE486" s="196">
        <f>IF(N486="základní",J486,0)</f>
        <v>0</v>
      </c>
      <c r="BF486" s="196">
        <f>IF(N486="snížená",J486,0)</f>
        <v>0</v>
      </c>
      <c r="BG486" s="196">
        <f>IF(N486="zákl. přenesená",J486,0)</f>
        <v>0</v>
      </c>
      <c r="BH486" s="196">
        <f>IF(N486="sníž. přenesená",J486,0)</f>
        <v>0</v>
      </c>
      <c r="BI486" s="196">
        <f>IF(N486="nulová",J486,0)</f>
        <v>0</v>
      </c>
      <c r="BJ486" s="19" t="s">
        <v>81</v>
      </c>
      <c r="BK486" s="196">
        <f>ROUND(I486*H486,2)</f>
        <v>0</v>
      </c>
      <c r="BL486" s="19" t="s">
        <v>236</v>
      </c>
      <c r="BM486" s="195" t="s">
        <v>763</v>
      </c>
    </row>
    <row r="487" spans="1:47" s="2" customFormat="1" ht="87.75">
      <c r="A487" s="36"/>
      <c r="B487" s="37"/>
      <c r="C487" s="38"/>
      <c r="D487" s="197" t="s">
        <v>153</v>
      </c>
      <c r="E487" s="38"/>
      <c r="F487" s="198" t="s">
        <v>764</v>
      </c>
      <c r="G487" s="38"/>
      <c r="H487" s="38"/>
      <c r="I487" s="105"/>
      <c r="J487" s="38"/>
      <c r="K487" s="38"/>
      <c r="L487" s="41"/>
      <c r="M487" s="199"/>
      <c r="N487" s="200"/>
      <c r="O487" s="66"/>
      <c r="P487" s="66"/>
      <c r="Q487" s="66"/>
      <c r="R487" s="66"/>
      <c r="S487" s="66"/>
      <c r="T487" s="67"/>
      <c r="U487" s="36"/>
      <c r="V487" s="36"/>
      <c r="W487" s="36"/>
      <c r="X487" s="36"/>
      <c r="Y487" s="36"/>
      <c r="Z487" s="36"/>
      <c r="AA487" s="36"/>
      <c r="AB487" s="36"/>
      <c r="AC487" s="36"/>
      <c r="AD487" s="36"/>
      <c r="AE487" s="36"/>
      <c r="AT487" s="19" t="s">
        <v>153</v>
      </c>
      <c r="AU487" s="19" t="s">
        <v>83</v>
      </c>
    </row>
    <row r="488" spans="1:65" s="2" customFormat="1" ht="16.5" customHeight="1">
      <c r="A488" s="36"/>
      <c r="B488" s="37"/>
      <c r="C488" s="233" t="s">
        <v>765</v>
      </c>
      <c r="D488" s="233" t="s">
        <v>244</v>
      </c>
      <c r="E488" s="234" t="s">
        <v>766</v>
      </c>
      <c r="F488" s="235" t="s">
        <v>767</v>
      </c>
      <c r="G488" s="236" t="s">
        <v>175</v>
      </c>
      <c r="H488" s="237">
        <v>106.937</v>
      </c>
      <c r="I488" s="238"/>
      <c r="J488" s="239">
        <f>ROUND(I488*H488,2)</f>
        <v>0</v>
      </c>
      <c r="K488" s="235" t="s">
        <v>150</v>
      </c>
      <c r="L488" s="240"/>
      <c r="M488" s="241" t="s">
        <v>19</v>
      </c>
      <c r="N488" s="242" t="s">
        <v>47</v>
      </c>
      <c r="O488" s="66"/>
      <c r="P488" s="193">
        <f>O488*H488</f>
        <v>0</v>
      </c>
      <c r="Q488" s="193">
        <v>0.005</v>
      </c>
      <c r="R488" s="193">
        <f>Q488*H488</f>
        <v>0.534685</v>
      </c>
      <c r="S488" s="193">
        <v>0</v>
      </c>
      <c r="T488" s="194">
        <f>S488*H488</f>
        <v>0</v>
      </c>
      <c r="U488" s="36"/>
      <c r="V488" s="36"/>
      <c r="W488" s="36"/>
      <c r="X488" s="36"/>
      <c r="Y488" s="36"/>
      <c r="Z488" s="36"/>
      <c r="AA488" s="36"/>
      <c r="AB488" s="36"/>
      <c r="AC488" s="36"/>
      <c r="AD488" s="36"/>
      <c r="AE488" s="36"/>
      <c r="AR488" s="195" t="s">
        <v>319</v>
      </c>
      <c r="AT488" s="195" t="s">
        <v>244</v>
      </c>
      <c r="AU488" s="195" t="s">
        <v>83</v>
      </c>
      <c r="AY488" s="19" t="s">
        <v>144</v>
      </c>
      <c r="BE488" s="196">
        <f>IF(N488="základní",J488,0)</f>
        <v>0</v>
      </c>
      <c r="BF488" s="196">
        <f>IF(N488="snížená",J488,0)</f>
        <v>0</v>
      </c>
      <c r="BG488" s="196">
        <f>IF(N488="zákl. přenesená",J488,0)</f>
        <v>0</v>
      </c>
      <c r="BH488" s="196">
        <f>IF(N488="sníž. přenesená",J488,0)</f>
        <v>0</v>
      </c>
      <c r="BI488" s="196">
        <f>IF(N488="nulová",J488,0)</f>
        <v>0</v>
      </c>
      <c r="BJ488" s="19" t="s">
        <v>81</v>
      </c>
      <c r="BK488" s="196">
        <f>ROUND(I488*H488,2)</f>
        <v>0</v>
      </c>
      <c r="BL488" s="19" t="s">
        <v>236</v>
      </c>
      <c r="BM488" s="195" t="s">
        <v>768</v>
      </c>
    </row>
    <row r="489" spans="2:51" s="13" customFormat="1" ht="12">
      <c r="B489" s="201"/>
      <c r="C489" s="202"/>
      <c r="D489" s="197" t="s">
        <v>159</v>
      </c>
      <c r="E489" s="203" t="s">
        <v>19</v>
      </c>
      <c r="F489" s="204" t="s">
        <v>769</v>
      </c>
      <c r="G489" s="202"/>
      <c r="H489" s="205">
        <v>106.937</v>
      </c>
      <c r="I489" s="206"/>
      <c r="J489" s="202"/>
      <c r="K489" s="202"/>
      <c r="L489" s="207"/>
      <c r="M489" s="208"/>
      <c r="N489" s="209"/>
      <c r="O489" s="209"/>
      <c r="P489" s="209"/>
      <c r="Q489" s="209"/>
      <c r="R489" s="209"/>
      <c r="S489" s="209"/>
      <c r="T489" s="210"/>
      <c r="AT489" s="211" t="s">
        <v>159</v>
      </c>
      <c r="AU489" s="211" t="s">
        <v>83</v>
      </c>
      <c r="AV489" s="13" t="s">
        <v>83</v>
      </c>
      <c r="AW489" s="13" t="s">
        <v>37</v>
      </c>
      <c r="AX489" s="13" t="s">
        <v>81</v>
      </c>
      <c r="AY489" s="211" t="s">
        <v>144</v>
      </c>
    </row>
    <row r="490" spans="1:65" s="2" customFormat="1" ht="24" customHeight="1">
      <c r="A490" s="36"/>
      <c r="B490" s="37"/>
      <c r="C490" s="184" t="s">
        <v>770</v>
      </c>
      <c r="D490" s="184" t="s">
        <v>146</v>
      </c>
      <c r="E490" s="185" t="s">
        <v>771</v>
      </c>
      <c r="F490" s="186" t="s">
        <v>772</v>
      </c>
      <c r="G490" s="187" t="s">
        <v>175</v>
      </c>
      <c r="H490" s="188">
        <v>104.84</v>
      </c>
      <c r="I490" s="189"/>
      <c r="J490" s="190">
        <f>ROUND(I490*H490,2)</f>
        <v>0</v>
      </c>
      <c r="K490" s="186" t="s">
        <v>150</v>
      </c>
      <c r="L490" s="41"/>
      <c r="M490" s="191" t="s">
        <v>19</v>
      </c>
      <c r="N490" s="192" t="s">
        <v>47</v>
      </c>
      <c r="O490" s="66"/>
      <c r="P490" s="193">
        <f>O490*H490</f>
        <v>0</v>
      </c>
      <c r="Q490" s="193">
        <v>0.00012</v>
      </c>
      <c r="R490" s="193">
        <f>Q490*H490</f>
        <v>0.012580800000000001</v>
      </c>
      <c r="S490" s="193">
        <v>0</v>
      </c>
      <c r="T490" s="194">
        <f>S490*H490</f>
        <v>0</v>
      </c>
      <c r="U490" s="36"/>
      <c r="V490" s="36"/>
      <c r="W490" s="36"/>
      <c r="X490" s="36"/>
      <c r="Y490" s="36"/>
      <c r="Z490" s="36"/>
      <c r="AA490" s="36"/>
      <c r="AB490" s="36"/>
      <c r="AC490" s="36"/>
      <c r="AD490" s="36"/>
      <c r="AE490" s="36"/>
      <c r="AR490" s="195" t="s">
        <v>236</v>
      </c>
      <c r="AT490" s="195" t="s">
        <v>146</v>
      </c>
      <c r="AU490" s="195" t="s">
        <v>83</v>
      </c>
      <c r="AY490" s="19" t="s">
        <v>144</v>
      </c>
      <c r="BE490" s="196">
        <f>IF(N490="základní",J490,0)</f>
        <v>0</v>
      </c>
      <c r="BF490" s="196">
        <f>IF(N490="snížená",J490,0)</f>
        <v>0</v>
      </c>
      <c r="BG490" s="196">
        <f>IF(N490="zákl. přenesená",J490,0)</f>
        <v>0</v>
      </c>
      <c r="BH490" s="196">
        <f>IF(N490="sníž. přenesená",J490,0)</f>
        <v>0</v>
      </c>
      <c r="BI490" s="196">
        <f>IF(N490="nulová",J490,0)</f>
        <v>0</v>
      </c>
      <c r="BJ490" s="19" t="s">
        <v>81</v>
      </c>
      <c r="BK490" s="196">
        <f>ROUND(I490*H490,2)</f>
        <v>0</v>
      </c>
      <c r="BL490" s="19" t="s">
        <v>236</v>
      </c>
      <c r="BM490" s="195" t="s">
        <v>773</v>
      </c>
    </row>
    <row r="491" spans="1:47" s="2" customFormat="1" ht="87.75">
      <c r="A491" s="36"/>
      <c r="B491" s="37"/>
      <c r="C491" s="38"/>
      <c r="D491" s="197" t="s">
        <v>153</v>
      </c>
      <c r="E491" s="38"/>
      <c r="F491" s="198" t="s">
        <v>764</v>
      </c>
      <c r="G491" s="38"/>
      <c r="H491" s="38"/>
      <c r="I491" s="105"/>
      <c r="J491" s="38"/>
      <c r="K491" s="38"/>
      <c r="L491" s="41"/>
      <c r="M491" s="199"/>
      <c r="N491" s="200"/>
      <c r="O491" s="66"/>
      <c r="P491" s="66"/>
      <c r="Q491" s="66"/>
      <c r="R491" s="66"/>
      <c r="S491" s="66"/>
      <c r="T491" s="67"/>
      <c r="U491" s="36"/>
      <c r="V491" s="36"/>
      <c r="W491" s="36"/>
      <c r="X491" s="36"/>
      <c r="Y491" s="36"/>
      <c r="Z491" s="36"/>
      <c r="AA491" s="36"/>
      <c r="AB491" s="36"/>
      <c r="AC491" s="36"/>
      <c r="AD491" s="36"/>
      <c r="AE491" s="36"/>
      <c r="AT491" s="19" t="s">
        <v>153</v>
      </c>
      <c r="AU491" s="19" t="s">
        <v>83</v>
      </c>
    </row>
    <row r="492" spans="1:65" s="2" customFormat="1" ht="16.5" customHeight="1">
      <c r="A492" s="36"/>
      <c r="B492" s="37"/>
      <c r="C492" s="233" t="s">
        <v>774</v>
      </c>
      <c r="D492" s="233" t="s">
        <v>244</v>
      </c>
      <c r="E492" s="234" t="s">
        <v>775</v>
      </c>
      <c r="F492" s="235" t="s">
        <v>776</v>
      </c>
      <c r="G492" s="236" t="s">
        <v>149</v>
      </c>
      <c r="H492" s="237">
        <v>6.666</v>
      </c>
      <c r="I492" s="238"/>
      <c r="J492" s="239">
        <f>ROUND(I492*H492,2)</f>
        <v>0</v>
      </c>
      <c r="K492" s="235" t="s">
        <v>150</v>
      </c>
      <c r="L492" s="240"/>
      <c r="M492" s="241" t="s">
        <v>19</v>
      </c>
      <c r="N492" s="242" t="s">
        <v>47</v>
      </c>
      <c r="O492" s="66"/>
      <c r="P492" s="193">
        <f>O492*H492</f>
        <v>0</v>
      </c>
      <c r="Q492" s="193">
        <v>0.02</v>
      </c>
      <c r="R492" s="193">
        <f>Q492*H492</f>
        <v>0.13332000000000002</v>
      </c>
      <c r="S492" s="193">
        <v>0</v>
      </c>
      <c r="T492" s="194">
        <f>S492*H492</f>
        <v>0</v>
      </c>
      <c r="U492" s="36"/>
      <c r="V492" s="36"/>
      <c r="W492" s="36"/>
      <c r="X492" s="36"/>
      <c r="Y492" s="36"/>
      <c r="Z492" s="36"/>
      <c r="AA492" s="36"/>
      <c r="AB492" s="36"/>
      <c r="AC492" s="36"/>
      <c r="AD492" s="36"/>
      <c r="AE492" s="36"/>
      <c r="AR492" s="195" t="s">
        <v>319</v>
      </c>
      <c r="AT492" s="195" t="s">
        <v>244</v>
      </c>
      <c r="AU492" s="195" t="s">
        <v>83</v>
      </c>
      <c r="AY492" s="19" t="s">
        <v>144</v>
      </c>
      <c r="BE492" s="196">
        <f>IF(N492="základní",J492,0)</f>
        <v>0</v>
      </c>
      <c r="BF492" s="196">
        <f>IF(N492="snížená",J492,0)</f>
        <v>0</v>
      </c>
      <c r="BG492" s="196">
        <f>IF(N492="zákl. přenesená",J492,0)</f>
        <v>0</v>
      </c>
      <c r="BH492" s="196">
        <f>IF(N492="sníž. přenesená",J492,0)</f>
        <v>0</v>
      </c>
      <c r="BI492" s="196">
        <f>IF(N492="nulová",J492,0)</f>
        <v>0</v>
      </c>
      <c r="BJ492" s="19" t="s">
        <v>81</v>
      </c>
      <c r="BK492" s="196">
        <f>ROUND(I492*H492,2)</f>
        <v>0</v>
      </c>
      <c r="BL492" s="19" t="s">
        <v>236</v>
      </c>
      <c r="BM492" s="195" t="s">
        <v>777</v>
      </c>
    </row>
    <row r="493" spans="1:65" s="2" customFormat="1" ht="24" customHeight="1">
      <c r="A493" s="36"/>
      <c r="B493" s="37"/>
      <c r="C493" s="184" t="s">
        <v>778</v>
      </c>
      <c r="D493" s="184" t="s">
        <v>146</v>
      </c>
      <c r="E493" s="185" t="s">
        <v>779</v>
      </c>
      <c r="F493" s="186" t="s">
        <v>780</v>
      </c>
      <c r="G493" s="187" t="s">
        <v>175</v>
      </c>
      <c r="H493" s="188">
        <v>175</v>
      </c>
      <c r="I493" s="189"/>
      <c r="J493" s="190">
        <f>ROUND(I493*H493,2)</f>
        <v>0</v>
      </c>
      <c r="K493" s="186" t="s">
        <v>150</v>
      </c>
      <c r="L493" s="41"/>
      <c r="M493" s="191" t="s">
        <v>19</v>
      </c>
      <c r="N493" s="192" t="s">
        <v>47</v>
      </c>
      <c r="O493" s="66"/>
      <c r="P493" s="193">
        <f>O493*H493</f>
        <v>0</v>
      </c>
      <c r="Q493" s="193">
        <v>0.00046</v>
      </c>
      <c r="R493" s="193">
        <f>Q493*H493</f>
        <v>0.0805</v>
      </c>
      <c r="S493" s="193">
        <v>0</v>
      </c>
      <c r="T493" s="194">
        <f>S493*H493</f>
        <v>0</v>
      </c>
      <c r="U493" s="36"/>
      <c r="V493" s="36"/>
      <c r="W493" s="36"/>
      <c r="X493" s="36"/>
      <c r="Y493" s="36"/>
      <c r="Z493" s="36"/>
      <c r="AA493" s="36"/>
      <c r="AB493" s="36"/>
      <c r="AC493" s="36"/>
      <c r="AD493" s="36"/>
      <c r="AE493" s="36"/>
      <c r="AR493" s="195" t="s">
        <v>236</v>
      </c>
      <c r="AT493" s="195" t="s">
        <v>146</v>
      </c>
      <c r="AU493" s="195" t="s">
        <v>83</v>
      </c>
      <c r="AY493" s="19" t="s">
        <v>144</v>
      </c>
      <c r="BE493" s="196">
        <f>IF(N493="základní",J493,0)</f>
        <v>0</v>
      </c>
      <c r="BF493" s="196">
        <f>IF(N493="snížená",J493,0)</f>
        <v>0</v>
      </c>
      <c r="BG493" s="196">
        <f>IF(N493="zákl. přenesená",J493,0)</f>
        <v>0</v>
      </c>
      <c r="BH493" s="196">
        <f>IF(N493="sníž. přenesená",J493,0)</f>
        <v>0</v>
      </c>
      <c r="BI493" s="196">
        <f>IF(N493="nulová",J493,0)</f>
        <v>0</v>
      </c>
      <c r="BJ493" s="19" t="s">
        <v>81</v>
      </c>
      <c r="BK493" s="196">
        <f>ROUND(I493*H493,2)</f>
        <v>0</v>
      </c>
      <c r="BL493" s="19" t="s">
        <v>236</v>
      </c>
      <c r="BM493" s="195" t="s">
        <v>781</v>
      </c>
    </row>
    <row r="494" spans="1:65" s="2" customFormat="1" ht="16.5" customHeight="1">
      <c r="A494" s="36"/>
      <c r="B494" s="37"/>
      <c r="C494" s="233" t="s">
        <v>782</v>
      </c>
      <c r="D494" s="233" t="s">
        <v>244</v>
      </c>
      <c r="E494" s="234" t="s">
        <v>783</v>
      </c>
      <c r="F494" s="235" t="s">
        <v>784</v>
      </c>
      <c r="G494" s="236" t="s">
        <v>175</v>
      </c>
      <c r="H494" s="237">
        <v>157.5</v>
      </c>
      <c r="I494" s="238"/>
      <c r="J494" s="239">
        <f>ROUND(I494*H494,2)</f>
        <v>0</v>
      </c>
      <c r="K494" s="235" t="s">
        <v>150</v>
      </c>
      <c r="L494" s="240"/>
      <c r="M494" s="241" t="s">
        <v>19</v>
      </c>
      <c r="N494" s="242" t="s">
        <v>47</v>
      </c>
      <c r="O494" s="66"/>
      <c r="P494" s="193">
        <f>O494*H494</f>
        <v>0</v>
      </c>
      <c r="Q494" s="193">
        <v>0.00325</v>
      </c>
      <c r="R494" s="193">
        <f>Q494*H494</f>
        <v>0.511875</v>
      </c>
      <c r="S494" s="193">
        <v>0</v>
      </c>
      <c r="T494" s="194">
        <f>S494*H494</f>
        <v>0</v>
      </c>
      <c r="U494" s="36"/>
      <c r="V494" s="36"/>
      <c r="W494" s="36"/>
      <c r="X494" s="36"/>
      <c r="Y494" s="36"/>
      <c r="Z494" s="36"/>
      <c r="AA494" s="36"/>
      <c r="AB494" s="36"/>
      <c r="AC494" s="36"/>
      <c r="AD494" s="36"/>
      <c r="AE494" s="36"/>
      <c r="AR494" s="195" t="s">
        <v>319</v>
      </c>
      <c r="AT494" s="195" t="s">
        <v>244</v>
      </c>
      <c r="AU494" s="195" t="s">
        <v>83</v>
      </c>
      <c r="AY494" s="19" t="s">
        <v>144</v>
      </c>
      <c r="BE494" s="196">
        <f>IF(N494="základní",J494,0)</f>
        <v>0</v>
      </c>
      <c r="BF494" s="196">
        <f>IF(N494="snížená",J494,0)</f>
        <v>0</v>
      </c>
      <c r="BG494" s="196">
        <f>IF(N494="zákl. přenesená",J494,0)</f>
        <v>0</v>
      </c>
      <c r="BH494" s="196">
        <f>IF(N494="sníž. přenesená",J494,0)</f>
        <v>0</v>
      </c>
      <c r="BI494" s="196">
        <f>IF(N494="nulová",J494,0)</f>
        <v>0</v>
      </c>
      <c r="BJ494" s="19" t="s">
        <v>81</v>
      </c>
      <c r="BK494" s="196">
        <f>ROUND(I494*H494,2)</f>
        <v>0</v>
      </c>
      <c r="BL494" s="19" t="s">
        <v>236</v>
      </c>
      <c r="BM494" s="195" t="s">
        <v>785</v>
      </c>
    </row>
    <row r="495" spans="2:51" s="13" customFormat="1" ht="12">
      <c r="B495" s="201"/>
      <c r="C495" s="202"/>
      <c r="D495" s="197" t="s">
        <v>159</v>
      </c>
      <c r="E495" s="203" t="s">
        <v>19</v>
      </c>
      <c r="F495" s="204" t="s">
        <v>786</v>
      </c>
      <c r="G495" s="202"/>
      <c r="H495" s="205">
        <v>157.5</v>
      </c>
      <c r="I495" s="206"/>
      <c r="J495" s="202"/>
      <c r="K495" s="202"/>
      <c r="L495" s="207"/>
      <c r="M495" s="208"/>
      <c r="N495" s="209"/>
      <c r="O495" s="209"/>
      <c r="P495" s="209"/>
      <c r="Q495" s="209"/>
      <c r="R495" s="209"/>
      <c r="S495" s="209"/>
      <c r="T495" s="210"/>
      <c r="AT495" s="211" t="s">
        <v>159</v>
      </c>
      <c r="AU495" s="211" t="s">
        <v>83</v>
      </c>
      <c r="AV495" s="13" t="s">
        <v>83</v>
      </c>
      <c r="AW495" s="13" t="s">
        <v>37</v>
      </c>
      <c r="AX495" s="13" t="s">
        <v>81</v>
      </c>
      <c r="AY495" s="211" t="s">
        <v>144</v>
      </c>
    </row>
    <row r="496" spans="1:65" s="2" customFormat="1" ht="24" customHeight="1">
      <c r="A496" s="36"/>
      <c r="B496" s="37"/>
      <c r="C496" s="184" t="s">
        <v>787</v>
      </c>
      <c r="D496" s="184" t="s">
        <v>146</v>
      </c>
      <c r="E496" s="185" t="s">
        <v>788</v>
      </c>
      <c r="F496" s="186" t="s">
        <v>789</v>
      </c>
      <c r="G496" s="187" t="s">
        <v>193</v>
      </c>
      <c r="H496" s="188">
        <v>1.934</v>
      </c>
      <c r="I496" s="189"/>
      <c r="J496" s="190">
        <f>ROUND(I496*H496,2)</f>
        <v>0</v>
      </c>
      <c r="K496" s="186" t="s">
        <v>150</v>
      </c>
      <c r="L496" s="41"/>
      <c r="M496" s="191" t="s">
        <v>19</v>
      </c>
      <c r="N496" s="192" t="s">
        <v>47</v>
      </c>
      <c r="O496" s="66"/>
      <c r="P496" s="193">
        <f>O496*H496</f>
        <v>0</v>
      </c>
      <c r="Q496" s="193">
        <v>0</v>
      </c>
      <c r="R496" s="193">
        <f>Q496*H496</f>
        <v>0</v>
      </c>
      <c r="S496" s="193">
        <v>0</v>
      </c>
      <c r="T496" s="194">
        <f>S496*H496</f>
        <v>0</v>
      </c>
      <c r="U496" s="36"/>
      <c r="V496" s="36"/>
      <c r="W496" s="36"/>
      <c r="X496" s="36"/>
      <c r="Y496" s="36"/>
      <c r="Z496" s="36"/>
      <c r="AA496" s="36"/>
      <c r="AB496" s="36"/>
      <c r="AC496" s="36"/>
      <c r="AD496" s="36"/>
      <c r="AE496" s="36"/>
      <c r="AR496" s="195" t="s">
        <v>236</v>
      </c>
      <c r="AT496" s="195" t="s">
        <v>146</v>
      </c>
      <c r="AU496" s="195" t="s">
        <v>83</v>
      </c>
      <c r="AY496" s="19" t="s">
        <v>144</v>
      </c>
      <c r="BE496" s="196">
        <f>IF(N496="základní",J496,0)</f>
        <v>0</v>
      </c>
      <c r="BF496" s="196">
        <f>IF(N496="snížená",J496,0)</f>
        <v>0</v>
      </c>
      <c r="BG496" s="196">
        <f>IF(N496="zákl. přenesená",J496,0)</f>
        <v>0</v>
      </c>
      <c r="BH496" s="196">
        <f>IF(N496="sníž. přenesená",J496,0)</f>
        <v>0</v>
      </c>
      <c r="BI496" s="196">
        <f>IF(N496="nulová",J496,0)</f>
        <v>0</v>
      </c>
      <c r="BJ496" s="19" t="s">
        <v>81</v>
      </c>
      <c r="BK496" s="196">
        <f>ROUND(I496*H496,2)</f>
        <v>0</v>
      </c>
      <c r="BL496" s="19" t="s">
        <v>236</v>
      </c>
      <c r="BM496" s="195" t="s">
        <v>790</v>
      </c>
    </row>
    <row r="497" spans="1:47" s="2" customFormat="1" ht="78">
      <c r="A497" s="36"/>
      <c r="B497" s="37"/>
      <c r="C497" s="38"/>
      <c r="D497" s="197" t="s">
        <v>153</v>
      </c>
      <c r="E497" s="38"/>
      <c r="F497" s="198" t="s">
        <v>791</v>
      </c>
      <c r="G497" s="38"/>
      <c r="H497" s="38"/>
      <c r="I497" s="105"/>
      <c r="J497" s="38"/>
      <c r="K497" s="38"/>
      <c r="L497" s="41"/>
      <c r="M497" s="199"/>
      <c r="N497" s="200"/>
      <c r="O497" s="66"/>
      <c r="P497" s="66"/>
      <c r="Q497" s="66"/>
      <c r="R497" s="66"/>
      <c r="S497" s="66"/>
      <c r="T497" s="67"/>
      <c r="U497" s="36"/>
      <c r="V497" s="36"/>
      <c r="W497" s="36"/>
      <c r="X497" s="36"/>
      <c r="Y497" s="36"/>
      <c r="Z497" s="36"/>
      <c r="AA497" s="36"/>
      <c r="AB497" s="36"/>
      <c r="AC497" s="36"/>
      <c r="AD497" s="36"/>
      <c r="AE497" s="36"/>
      <c r="AT497" s="19" t="s">
        <v>153</v>
      </c>
      <c r="AU497" s="19" t="s">
        <v>83</v>
      </c>
    </row>
    <row r="498" spans="1:65" s="2" customFormat="1" ht="24" customHeight="1">
      <c r="A498" s="36"/>
      <c r="B498" s="37"/>
      <c r="C498" s="184" t="s">
        <v>792</v>
      </c>
      <c r="D498" s="184" t="s">
        <v>146</v>
      </c>
      <c r="E498" s="185" t="s">
        <v>793</v>
      </c>
      <c r="F498" s="186" t="s">
        <v>794</v>
      </c>
      <c r="G498" s="187" t="s">
        <v>193</v>
      </c>
      <c r="H498" s="188">
        <v>1.934</v>
      </c>
      <c r="I498" s="189"/>
      <c r="J498" s="190">
        <f>ROUND(I498*H498,2)</f>
        <v>0</v>
      </c>
      <c r="K498" s="186" t="s">
        <v>150</v>
      </c>
      <c r="L498" s="41"/>
      <c r="M498" s="191" t="s">
        <v>19</v>
      </c>
      <c r="N498" s="192" t="s">
        <v>47</v>
      </c>
      <c r="O498" s="66"/>
      <c r="P498" s="193">
        <f>O498*H498</f>
        <v>0</v>
      </c>
      <c r="Q498" s="193">
        <v>0</v>
      </c>
      <c r="R498" s="193">
        <f>Q498*H498</f>
        <v>0</v>
      </c>
      <c r="S498" s="193">
        <v>0</v>
      </c>
      <c r="T498" s="194">
        <f>S498*H498</f>
        <v>0</v>
      </c>
      <c r="U498" s="36"/>
      <c r="V498" s="36"/>
      <c r="W498" s="36"/>
      <c r="X498" s="36"/>
      <c r="Y498" s="36"/>
      <c r="Z498" s="36"/>
      <c r="AA498" s="36"/>
      <c r="AB498" s="36"/>
      <c r="AC498" s="36"/>
      <c r="AD498" s="36"/>
      <c r="AE498" s="36"/>
      <c r="AR498" s="195" t="s">
        <v>236</v>
      </c>
      <c r="AT498" s="195" t="s">
        <v>146</v>
      </c>
      <c r="AU498" s="195" t="s">
        <v>83</v>
      </c>
      <c r="AY498" s="19" t="s">
        <v>144</v>
      </c>
      <c r="BE498" s="196">
        <f>IF(N498="základní",J498,0)</f>
        <v>0</v>
      </c>
      <c r="BF498" s="196">
        <f>IF(N498="snížená",J498,0)</f>
        <v>0</v>
      </c>
      <c r="BG498" s="196">
        <f>IF(N498="zákl. přenesená",J498,0)</f>
        <v>0</v>
      </c>
      <c r="BH498" s="196">
        <f>IF(N498="sníž. přenesená",J498,0)</f>
        <v>0</v>
      </c>
      <c r="BI498" s="196">
        <f>IF(N498="nulová",J498,0)</f>
        <v>0</v>
      </c>
      <c r="BJ498" s="19" t="s">
        <v>81</v>
      </c>
      <c r="BK498" s="196">
        <f>ROUND(I498*H498,2)</f>
        <v>0</v>
      </c>
      <c r="BL498" s="19" t="s">
        <v>236</v>
      </c>
      <c r="BM498" s="195" t="s">
        <v>795</v>
      </c>
    </row>
    <row r="499" spans="1:47" s="2" customFormat="1" ht="78">
      <c r="A499" s="36"/>
      <c r="B499" s="37"/>
      <c r="C499" s="38"/>
      <c r="D499" s="197" t="s">
        <v>153</v>
      </c>
      <c r="E499" s="38"/>
      <c r="F499" s="198" t="s">
        <v>791</v>
      </c>
      <c r="G499" s="38"/>
      <c r="H499" s="38"/>
      <c r="I499" s="105"/>
      <c r="J499" s="38"/>
      <c r="K499" s="38"/>
      <c r="L499" s="41"/>
      <c r="M499" s="199"/>
      <c r="N499" s="200"/>
      <c r="O499" s="66"/>
      <c r="P499" s="66"/>
      <c r="Q499" s="66"/>
      <c r="R499" s="66"/>
      <c r="S499" s="66"/>
      <c r="T499" s="67"/>
      <c r="U499" s="36"/>
      <c r="V499" s="36"/>
      <c r="W499" s="36"/>
      <c r="X499" s="36"/>
      <c r="Y499" s="36"/>
      <c r="Z499" s="36"/>
      <c r="AA499" s="36"/>
      <c r="AB499" s="36"/>
      <c r="AC499" s="36"/>
      <c r="AD499" s="36"/>
      <c r="AE499" s="36"/>
      <c r="AT499" s="19" t="s">
        <v>153</v>
      </c>
      <c r="AU499" s="19" t="s">
        <v>83</v>
      </c>
    </row>
    <row r="500" spans="2:63" s="12" customFormat="1" ht="22.9" customHeight="1">
      <c r="B500" s="168"/>
      <c r="C500" s="169"/>
      <c r="D500" s="170" t="s">
        <v>75</v>
      </c>
      <c r="E500" s="182" t="s">
        <v>796</v>
      </c>
      <c r="F500" s="182" t="s">
        <v>797</v>
      </c>
      <c r="G500" s="169"/>
      <c r="H500" s="169"/>
      <c r="I500" s="172"/>
      <c r="J500" s="183">
        <f>BK500</f>
        <v>0</v>
      </c>
      <c r="K500" s="169"/>
      <c r="L500" s="174"/>
      <c r="M500" s="175"/>
      <c r="N500" s="176"/>
      <c r="O500" s="176"/>
      <c r="P500" s="177">
        <f>SUM(P501:P514)</f>
        <v>0</v>
      </c>
      <c r="Q500" s="176"/>
      <c r="R500" s="177">
        <f>SUM(R501:R514)</f>
        <v>0.073318</v>
      </c>
      <c r="S500" s="176"/>
      <c r="T500" s="178">
        <f>SUM(T501:T514)</f>
        <v>0</v>
      </c>
      <c r="AR500" s="179" t="s">
        <v>83</v>
      </c>
      <c r="AT500" s="180" t="s">
        <v>75</v>
      </c>
      <c r="AU500" s="180" t="s">
        <v>81</v>
      </c>
      <c r="AY500" s="179" t="s">
        <v>144</v>
      </c>
      <c r="BK500" s="181">
        <f>SUM(BK501:BK514)</f>
        <v>0</v>
      </c>
    </row>
    <row r="501" spans="1:65" s="2" customFormat="1" ht="24" customHeight="1">
      <c r="A501" s="36"/>
      <c r="B501" s="37"/>
      <c r="C501" s="184" t="s">
        <v>798</v>
      </c>
      <c r="D501" s="184" t="s">
        <v>146</v>
      </c>
      <c r="E501" s="185" t="s">
        <v>799</v>
      </c>
      <c r="F501" s="186" t="s">
        <v>800</v>
      </c>
      <c r="G501" s="187" t="s">
        <v>305</v>
      </c>
      <c r="H501" s="188">
        <v>8</v>
      </c>
      <c r="I501" s="189"/>
      <c r="J501" s="190">
        <f>ROUND(I501*H501,2)</f>
        <v>0</v>
      </c>
      <c r="K501" s="186" t="s">
        <v>281</v>
      </c>
      <c r="L501" s="41"/>
      <c r="M501" s="191" t="s">
        <v>19</v>
      </c>
      <c r="N501" s="192" t="s">
        <v>47</v>
      </c>
      <c r="O501" s="66"/>
      <c r="P501" s="193">
        <f>O501*H501</f>
        <v>0</v>
      </c>
      <c r="Q501" s="193">
        <v>0.0022</v>
      </c>
      <c r="R501" s="193">
        <f>Q501*H501</f>
        <v>0.0176</v>
      </c>
      <c r="S501" s="193">
        <v>0</v>
      </c>
      <c r="T501" s="194">
        <f>S501*H501</f>
        <v>0</v>
      </c>
      <c r="U501" s="36"/>
      <c r="V501" s="36"/>
      <c r="W501" s="36"/>
      <c r="X501" s="36"/>
      <c r="Y501" s="36"/>
      <c r="Z501" s="36"/>
      <c r="AA501" s="36"/>
      <c r="AB501" s="36"/>
      <c r="AC501" s="36"/>
      <c r="AD501" s="36"/>
      <c r="AE501" s="36"/>
      <c r="AR501" s="195" t="s">
        <v>236</v>
      </c>
      <c r="AT501" s="195" t="s">
        <v>146</v>
      </c>
      <c r="AU501" s="195" t="s">
        <v>83</v>
      </c>
      <c r="AY501" s="19" t="s">
        <v>144</v>
      </c>
      <c r="BE501" s="196">
        <f>IF(N501="základní",J501,0)</f>
        <v>0</v>
      </c>
      <c r="BF501" s="196">
        <f>IF(N501="snížená",J501,0)</f>
        <v>0</v>
      </c>
      <c r="BG501" s="196">
        <f>IF(N501="zákl. přenesená",J501,0)</f>
        <v>0</v>
      </c>
      <c r="BH501" s="196">
        <f>IF(N501="sníž. přenesená",J501,0)</f>
        <v>0</v>
      </c>
      <c r="BI501" s="196">
        <f>IF(N501="nulová",J501,0)</f>
        <v>0</v>
      </c>
      <c r="BJ501" s="19" t="s">
        <v>81</v>
      </c>
      <c r="BK501" s="196">
        <f>ROUND(I501*H501,2)</f>
        <v>0</v>
      </c>
      <c r="BL501" s="19" t="s">
        <v>236</v>
      </c>
      <c r="BM501" s="195" t="s">
        <v>801</v>
      </c>
    </row>
    <row r="502" spans="1:65" s="2" customFormat="1" ht="24" customHeight="1">
      <c r="A502" s="36"/>
      <c r="B502" s="37"/>
      <c r="C502" s="184" t="s">
        <v>802</v>
      </c>
      <c r="D502" s="184" t="s">
        <v>146</v>
      </c>
      <c r="E502" s="185" t="s">
        <v>803</v>
      </c>
      <c r="F502" s="186" t="s">
        <v>804</v>
      </c>
      <c r="G502" s="187" t="s">
        <v>305</v>
      </c>
      <c r="H502" s="188">
        <v>20</v>
      </c>
      <c r="I502" s="189"/>
      <c r="J502" s="190">
        <f>ROUND(I502*H502,2)</f>
        <v>0</v>
      </c>
      <c r="K502" s="186" t="s">
        <v>281</v>
      </c>
      <c r="L502" s="41"/>
      <c r="M502" s="191" t="s">
        <v>19</v>
      </c>
      <c r="N502" s="192" t="s">
        <v>47</v>
      </c>
      <c r="O502" s="66"/>
      <c r="P502" s="193">
        <f>O502*H502</f>
        <v>0</v>
      </c>
      <c r="Q502" s="193">
        <v>0.0022</v>
      </c>
      <c r="R502" s="193">
        <f>Q502*H502</f>
        <v>0.044000000000000004</v>
      </c>
      <c r="S502" s="193">
        <v>0</v>
      </c>
      <c r="T502" s="194">
        <f>S502*H502</f>
        <v>0</v>
      </c>
      <c r="U502" s="36"/>
      <c r="V502" s="36"/>
      <c r="W502" s="36"/>
      <c r="X502" s="36"/>
      <c r="Y502" s="36"/>
      <c r="Z502" s="36"/>
      <c r="AA502" s="36"/>
      <c r="AB502" s="36"/>
      <c r="AC502" s="36"/>
      <c r="AD502" s="36"/>
      <c r="AE502" s="36"/>
      <c r="AR502" s="195" t="s">
        <v>236</v>
      </c>
      <c r="AT502" s="195" t="s">
        <v>146</v>
      </c>
      <c r="AU502" s="195" t="s">
        <v>83</v>
      </c>
      <c r="AY502" s="19" t="s">
        <v>144</v>
      </c>
      <c r="BE502" s="196">
        <f>IF(N502="základní",J502,0)</f>
        <v>0</v>
      </c>
      <c r="BF502" s="196">
        <f>IF(N502="snížená",J502,0)</f>
        <v>0</v>
      </c>
      <c r="BG502" s="196">
        <f>IF(N502="zákl. přenesená",J502,0)</f>
        <v>0</v>
      </c>
      <c r="BH502" s="196">
        <f>IF(N502="sníž. přenesená",J502,0)</f>
        <v>0</v>
      </c>
      <c r="BI502" s="196">
        <f>IF(N502="nulová",J502,0)</f>
        <v>0</v>
      </c>
      <c r="BJ502" s="19" t="s">
        <v>81</v>
      </c>
      <c r="BK502" s="196">
        <f>ROUND(I502*H502,2)</f>
        <v>0</v>
      </c>
      <c r="BL502" s="19" t="s">
        <v>236</v>
      </c>
      <c r="BM502" s="195" t="s">
        <v>805</v>
      </c>
    </row>
    <row r="503" spans="1:65" s="2" customFormat="1" ht="16.5" customHeight="1">
      <c r="A503" s="36"/>
      <c r="B503" s="37"/>
      <c r="C503" s="184" t="s">
        <v>806</v>
      </c>
      <c r="D503" s="184" t="s">
        <v>146</v>
      </c>
      <c r="E503" s="185" t="s">
        <v>807</v>
      </c>
      <c r="F503" s="186" t="s">
        <v>808</v>
      </c>
      <c r="G503" s="187" t="s">
        <v>305</v>
      </c>
      <c r="H503" s="188">
        <v>3</v>
      </c>
      <c r="I503" s="189"/>
      <c r="J503" s="190">
        <f>ROUND(I503*H503,2)</f>
        <v>0</v>
      </c>
      <c r="K503" s="186" t="s">
        <v>150</v>
      </c>
      <c r="L503" s="41"/>
      <c r="M503" s="191" t="s">
        <v>19</v>
      </c>
      <c r="N503" s="192" t="s">
        <v>47</v>
      </c>
      <c r="O503" s="66"/>
      <c r="P503" s="193">
        <f>O503*H503</f>
        <v>0</v>
      </c>
      <c r="Q503" s="193">
        <v>0.00264</v>
      </c>
      <c r="R503" s="193">
        <f>Q503*H503</f>
        <v>0.00792</v>
      </c>
      <c r="S503" s="193">
        <v>0</v>
      </c>
      <c r="T503" s="194">
        <f>S503*H503</f>
        <v>0</v>
      </c>
      <c r="U503" s="36"/>
      <c r="V503" s="36"/>
      <c r="W503" s="36"/>
      <c r="X503" s="36"/>
      <c r="Y503" s="36"/>
      <c r="Z503" s="36"/>
      <c r="AA503" s="36"/>
      <c r="AB503" s="36"/>
      <c r="AC503" s="36"/>
      <c r="AD503" s="36"/>
      <c r="AE503" s="36"/>
      <c r="AR503" s="195" t="s">
        <v>236</v>
      </c>
      <c r="AT503" s="195" t="s">
        <v>146</v>
      </c>
      <c r="AU503" s="195" t="s">
        <v>83</v>
      </c>
      <c r="AY503" s="19" t="s">
        <v>144</v>
      </c>
      <c r="BE503" s="196">
        <f>IF(N503="základní",J503,0)</f>
        <v>0</v>
      </c>
      <c r="BF503" s="196">
        <f>IF(N503="snížená",J503,0)</f>
        <v>0</v>
      </c>
      <c r="BG503" s="196">
        <f>IF(N503="zákl. přenesená",J503,0)</f>
        <v>0</v>
      </c>
      <c r="BH503" s="196">
        <f>IF(N503="sníž. přenesená",J503,0)</f>
        <v>0</v>
      </c>
      <c r="BI503" s="196">
        <f>IF(N503="nulová",J503,0)</f>
        <v>0</v>
      </c>
      <c r="BJ503" s="19" t="s">
        <v>81</v>
      </c>
      <c r="BK503" s="196">
        <f>ROUND(I503*H503,2)</f>
        <v>0</v>
      </c>
      <c r="BL503" s="19" t="s">
        <v>236</v>
      </c>
      <c r="BM503" s="195" t="s">
        <v>809</v>
      </c>
    </row>
    <row r="504" spans="1:65" s="2" customFormat="1" ht="16.5" customHeight="1">
      <c r="A504" s="36"/>
      <c r="B504" s="37"/>
      <c r="C504" s="184" t="s">
        <v>810</v>
      </c>
      <c r="D504" s="184" t="s">
        <v>146</v>
      </c>
      <c r="E504" s="185" t="s">
        <v>811</v>
      </c>
      <c r="F504" s="186" t="s">
        <v>812</v>
      </c>
      <c r="G504" s="187" t="s">
        <v>305</v>
      </c>
      <c r="H504" s="188">
        <v>0.6</v>
      </c>
      <c r="I504" s="189"/>
      <c r="J504" s="190">
        <f>ROUND(I504*H504,2)</f>
        <v>0</v>
      </c>
      <c r="K504" s="186" t="s">
        <v>150</v>
      </c>
      <c r="L504" s="41"/>
      <c r="M504" s="191" t="s">
        <v>19</v>
      </c>
      <c r="N504" s="192" t="s">
        <v>47</v>
      </c>
      <c r="O504" s="66"/>
      <c r="P504" s="193">
        <f>O504*H504</f>
        <v>0</v>
      </c>
      <c r="Q504" s="193">
        <v>0.00118</v>
      </c>
      <c r="R504" s="193">
        <f>Q504*H504</f>
        <v>0.000708</v>
      </c>
      <c r="S504" s="193">
        <v>0</v>
      </c>
      <c r="T504" s="194">
        <f>S504*H504</f>
        <v>0</v>
      </c>
      <c r="U504" s="36"/>
      <c r="V504" s="36"/>
      <c r="W504" s="36"/>
      <c r="X504" s="36"/>
      <c r="Y504" s="36"/>
      <c r="Z504" s="36"/>
      <c r="AA504" s="36"/>
      <c r="AB504" s="36"/>
      <c r="AC504" s="36"/>
      <c r="AD504" s="36"/>
      <c r="AE504" s="36"/>
      <c r="AR504" s="195" t="s">
        <v>236</v>
      </c>
      <c r="AT504" s="195" t="s">
        <v>146</v>
      </c>
      <c r="AU504" s="195" t="s">
        <v>83</v>
      </c>
      <c r="AY504" s="19" t="s">
        <v>144</v>
      </c>
      <c r="BE504" s="196">
        <f>IF(N504="základní",J504,0)</f>
        <v>0</v>
      </c>
      <c r="BF504" s="196">
        <f>IF(N504="snížená",J504,0)</f>
        <v>0</v>
      </c>
      <c r="BG504" s="196">
        <f>IF(N504="zákl. přenesená",J504,0)</f>
        <v>0</v>
      </c>
      <c r="BH504" s="196">
        <f>IF(N504="sníž. přenesená",J504,0)</f>
        <v>0</v>
      </c>
      <c r="BI504" s="196">
        <f>IF(N504="nulová",J504,0)</f>
        <v>0</v>
      </c>
      <c r="BJ504" s="19" t="s">
        <v>81</v>
      </c>
      <c r="BK504" s="196">
        <f>ROUND(I504*H504,2)</f>
        <v>0</v>
      </c>
      <c r="BL504" s="19" t="s">
        <v>236</v>
      </c>
      <c r="BM504" s="195" t="s">
        <v>813</v>
      </c>
    </row>
    <row r="505" spans="1:65" s="2" customFormat="1" ht="16.5" customHeight="1">
      <c r="A505" s="36"/>
      <c r="B505" s="37"/>
      <c r="C505" s="184" t="s">
        <v>814</v>
      </c>
      <c r="D505" s="184" t="s">
        <v>146</v>
      </c>
      <c r="E505" s="185" t="s">
        <v>815</v>
      </c>
      <c r="F505" s="186" t="s">
        <v>816</v>
      </c>
      <c r="G505" s="187" t="s">
        <v>428</v>
      </c>
      <c r="H505" s="188">
        <v>1</v>
      </c>
      <c r="I505" s="189"/>
      <c r="J505" s="190">
        <f>ROUND(I505*H505,2)</f>
        <v>0</v>
      </c>
      <c r="K505" s="186" t="s">
        <v>150</v>
      </c>
      <c r="L505" s="41"/>
      <c r="M505" s="191" t="s">
        <v>19</v>
      </c>
      <c r="N505" s="192" t="s">
        <v>47</v>
      </c>
      <c r="O505" s="66"/>
      <c r="P505" s="193">
        <f>O505*H505</f>
        <v>0</v>
      </c>
      <c r="Q505" s="193">
        <v>0.00039</v>
      </c>
      <c r="R505" s="193">
        <f>Q505*H505</f>
        <v>0.00039</v>
      </c>
      <c r="S505" s="193">
        <v>0</v>
      </c>
      <c r="T505" s="194">
        <f>S505*H505</f>
        <v>0</v>
      </c>
      <c r="U505" s="36"/>
      <c r="V505" s="36"/>
      <c r="W505" s="36"/>
      <c r="X505" s="36"/>
      <c r="Y505" s="36"/>
      <c r="Z505" s="36"/>
      <c r="AA505" s="36"/>
      <c r="AB505" s="36"/>
      <c r="AC505" s="36"/>
      <c r="AD505" s="36"/>
      <c r="AE505" s="36"/>
      <c r="AR505" s="195" t="s">
        <v>236</v>
      </c>
      <c r="AT505" s="195" t="s">
        <v>146</v>
      </c>
      <c r="AU505" s="195" t="s">
        <v>83</v>
      </c>
      <c r="AY505" s="19" t="s">
        <v>144</v>
      </c>
      <c r="BE505" s="196">
        <f>IF(N505="základní",J505,0)</f>
        <v>0</v>
      </c>
      <c r="BF505" s="196">
        <f>IF(N505="snížená",J505,0)</f>
        <v>0</v>
      </c>
      <c r="BG505" s="196">
        <f>IF(N505="zákl. přenesená",J505,0)</f>
        <v>0</v>
      </c>
      <c r="BH505" s="196">
        <f>IF(N505="sníž. přenesená",J505,0)</f>
        <v>0</v>
      </c>
      <c r="BI505" s="196">
        <f>IF(N505="nulová",J505,0)</f>
        <v>0</v>
      </c>
      <c r="BJ505" s="19" t="s">
        <v>81</v>
      </c>
      <c r="BK505" s="196">
        <f>ROUND(I505*H505,2)</f>
        <v>0</v>
      </c>
      <c r="BL505" s="19" t="s">
        <v>236</v>
      </c>
      <c r="BM505" s="195" t="s">
        <v>817</v>
      </c>
    </row>
    <row r="506" spans="1:47" s="2" customFormat="1" ht="39">
      <c r="A506" s="36"/>
      <c r="B506" s="37"/>
      <c r="C506" s="38"/>
      <c r="D506" s="197" t="s">
        <v>153</v>
      </c>
      <c r="E506" s="38"/>
      <c r="F506" s="198" t="s">
        <v>818</v>
      </c>
      <c r="G506" s="38"/>
      <c r="H506" s="38"/>
      <c r="I506" s="105"/>
      <c r="J506" s="38"/>
      <c r="K506" s="38"/>
      <c r="L506" s="41"/>
      <c r="M506" s="199"/>
      <c r="N506" s="200"/>
      <c r="O506" s="66"/>
      <c r="P506" s="66"/>
      <c r="Q506" s="66"/>
      <c r="R506" s="66"/>
      <c r="S506" s="66"/>
      <c r="T506" s="67"/>
      <c r="U506" s="36"/>
      <c r="V506" s="36"/>
      <c r="W506" s="36"/>
      <c r="X506" s="36"/>
      <c r="Y506" s="36"/>
      <c r="Z506" s="36"/>
      <c r="AA506" s="36"/>
      <c r="AB506" s="36"/>
      <c r="AC506" s="36"/>
      <c r="AD506" s="36"/>
      <c r="AE506" s="36"/>
      <c r="AT506" s="19" t="s">
        <v>153</v>
      </c>
      <c r="AU506" s="19" t="s">
        <v>83</v>
      </c>
    </row>
    <row r="507" spans="1:65" s="2" customFormat="1" ht="16.5" customHeight="1">
      <c r="A507" s="36"/>
      <c r="B507" s="37"/>
      <c r="C507" s="184" t="s">
        <v>819</v>
      </c>
      <c r="D507" s="184" t="s">
        <v>146</v>
      </c>
      <c r="E507" s="185" t="s">
        <v>820</v>
      </c>
      <c r="F507" s="186" t="s">
        <v>821</v>
      </c>
      <c r="G507" s="187" t="s">
        <v>428</v>
      </c>
      <c r="H507" s="188">
        <v>3</v>
      </c>
      <c r="I507" s="189"/>
      <c r="J507" s="190">
        <f>ROUND(I507*H507,2)</f>
        <v>0</v>
      </c>
      <c r="K507" s="186" t="s">
        <v>150</v>
      </c>
      <c r="L507" s="41"/>
      <c r="M507" s="191" t="s">
        <v>19</v>
      </c>
      <c r="N507" s="192" t="s">
        <v>47</v>
      </c>
      <c r="O507" s="66"/>
      <c r="P507" s="193">
        <f>O507*H507</f>
        <v>0</v>
      </c>
      <c r="Q507" s="193">
        <v>0.00059</v>
      </c>
      <c r="R507" s="193">
        <f>Q507*H507</f>
        <v>0.00177</v>
      </c>
      <c r="S507" s="193">
        <v>0</v>
      </c>
      <c r="T507" s="194">
        <f>S507*H507</f>
        <v>0</v>
      </c>
      <c r="U507" s="36"/>
      <c r="V507" s="36"/>
      <c r="W507" s="36"/>
      <c r="X507" s="36"/>
      <c r="Y507" s="36"/>
      <c r="Z507" s="36"/>
      <c r="AA507" s="36"/>
      <c r="AB507" s="36"/>
      <c r="AC507" s="36"/>
      <c r="AD507" s="36"/>
      <c r="AE507" s="36"/>
      <c r="AR507" s="195" t="s">
        <v>236</v>
      </c>
      <c r="AT507" s="195" t="s">
        <v>146</v>
      </c>
      <c r="AU507" s="195" t="s">
        <v>83</v>
      </c>
      <c r="AY507" s="19" t="s">
        <v>144</v>
      </c>
      <c r="BE507" s="196">
        <f>IF(N507="základní",J507,0)</f>
        <v>0</v>
      </c>
      <c r="BF507" s="196">
        <f>IF(N507="snížená",J507,0)</f>
        <v>0</v>
      </c>
      <c r="BG507" s="196">
        <f>IF(N507="zákl. přenesená",J507,0)</f>
        <v>0</v>
      </c>
      <c r="BH507" s="196">
        <f>IF(N507="sníž. přenesená",J507,0)</f>
        <v>0</v>
      </c>
      <c r="BI507" s="196">
        <f>IF(N507="nulová",J507,0)</f>
        <v>0</v>
      </c>
      <c r="BJ507" s="19" t="s">
        <v>81</v>
      </c>
      <c r="BK507" s="196">
        <f>ROUND(I507*H507,2)</f>
        <v>0</v>
      </c>
      <c r="BL507" s="19" t="s">
        <v>236</v>
      </c>
      <c r="BM507" s="195" t="s">
        <v>822</v>
      </c>
    </row>
    <row r="508" spans="1:47" s="2" customFormat="1" ht="39">
      <c r="A508" s="36"/>
      <c r="B508" s="37"/>
      <c r="C508" s="38"/>
      <c r="D508" s="197" t="s">
        <v>153</v>
      </c>
      <c r="E508" s="38"/>
      <c r="F508" s="198" t="s">
        <v>818</v>
      </c>
      <c r="G508" s="38"/>
      <c r="H508" s="38"/>
      <c r="I508" s="105"/>
      <c r="J508" s="38"/>
      <c r="K508" s="38"/>
      <c r="L508" s="41"/>
      <c r="M508" s="199"/>
      <c r="N508" s="200"/>
      <c r="O508" s="66"/>
      <c r="P508" s="66"/>
      <c r="Q508" s="66"/>
      <c r="R508" s="66"/>
      <c r="S508" s="66"/>
      <c r="T508" s="67"/>
      <c r="U508" s="36"/>
      <c r="V508" s="36"/>
      <c r="W508" s="36"/>
      <c r="X508" s="36"/>
      <c r="Y508" s="36"/>
      <c r="Z508" s="36"/>
      <c r="AA508" s="36"/>
      <c r="AB508" s="36"/>
      <c r="AC508" s="36"/>
      <c r="AD508" s="36"/>
      <c r="AE508" s="36"/>
      <c r="AT508" s="19" t="s">
        <v>153</v>
      </c>
      <c r="AU508" s="19" t="s">
        <v>83</v>
      </c>
    </row>
    <row r="509" spans="1:65" s="2" customFormat="1" ht="16.5" customHeight="1">
      <c r="A509" s="36"/>
      <c r="B509" s="37"/>
      <c r="C509" s="184" t="s">
        <v>823</v>
      </c>
      <c r="D509" s="184" t="s">
        <v>146</v>
      </c>
      <c r="E509" s="185" t="s">
        <v>824</v>
      </c>
      <c r="F509" s="186" t="s">
        <v>825</v>
      </c>
      <c r="G509" s="187" t="s">
        <v>428</v>
      </c>
      <c r="H509" s="188">
        <v>1</v>
      </c>
      <c r="I509" s="189"/>
      <c r="J509" s="190">
        <f>ROUND(I509*H509,2)</f>
        <v>0</v>
      </c>
      <c r="K509" s="186" t="s">
        <v>150</v>
      </c>
      <c r="L509" s="41"/>
      <c r="M509" s="191" t="s">
        <v>19</v>
      </c>
      <c r="N509" s="192" t="s">
        <v>47</v>
      </c>
      <c r="O509" s="66"/>
      <c r="P509" s="193">
        <f>O509*H509</f>
        <v>0</v>
      </c>
      <c r="Q509" s="193">
        <v>0.00093</v>
      </c>
      <c r="R509" s="193">
        <f>Q509*H509</f>
        <v>0.00093</v>
      </c>
      <c r="S509" s="193">
        <v>0</v>
      </c>
      <c r="T509" s="194">
        <f>S509*H509</f>
        <v>0</v>
      </c>
      <c r="U509" s="36"/>
      <c r="V509" s="36"/>
      <c r="W509" s="36"/>
      <c r="X509" s="36"/>
      <c r="Y509" s="36"/>
      <c r="Z509" s="36"/>
      <c r="AA509" s="36"/>
      <c r="AB509" s="36"/>
      <c r="AC509" s="36"/>
      <c r="AD509" s="36"/>
      <c r="AE509" s="36"/>
      <c r="AR509" s="195" t="s">
        <v>236</v>
      </c>
      <c r="AT509" s="195" t="s">
        <v>146</v>
      </c>
      <c r="AU509" s="195" t="s">
        <v>83</v>
      </c>
      <c r="AY509" s="19" t="s">
        <v>144</v>
      </c>
      <c r="BE509" s="196">
        <f>IF(N509="základní",J509,0)</f>
        <v>0</v>
      </c>
      <c r="BF509" s="196">
        <f>IF(N509="snížená",J509,0)</f>
        <v>0</v>
      </c>
      <c r="BG509" s="196">
        <f>IF(N509="zákl. přenesená",J509,0)</f>
        <v>0</v>
      </c>
      <c r="BH509" s="196">
        <f>IF(N509="sníž. přenesená",J509,0)</f>
        <v>0</v>
      </c>
      <c r="BI509" s="196">
        <f>IF(N509="nulová",J509,0)</f>
        <v>0</v>
      </c>
      <c r="BJ509" s="19" t="s">
        <v>81</v>
      </c>
      <c r="BK509" s="196">
        <f>ROUND(I509*H509,2)</f>
        <v>0</v>
      </c>
      <c r="BL509" s="19" t="s">
        <v>236</v>
      </c>
      <c r="BM509" s="195" t="s">
        <v>826</v>
      </c>
    </row>
    <row r="510" spans="1:47" s="2" customFormat="1" ht="39">
      <c r="A510" s="36"/>
      <c r="B510" s="37"/>
      <c r="C510" s="38"/>
      <c r="D510" s="197" t="s">
        <v>153</v>
      </c>
      <c r="E510" s="38"/>
      <c r="F510" s="198" t="s">
        <v>818</v>
      </c>
      <c r="G510" s="38"/>
      <c r="H510" s="38"/>
      <c r="I510" s="105"/>
      <c r="J510" s="38"/>
      <c r="K510" s="38"/>
      <c r="L510" s="41"/>
      <c r="M510" s="199"/>
      <c r="N510" s="200"/>
      <c r="O510" s="66"/>
      <c r="P510" s="66"/>
      <c r="Q510" s="66"/>
      <c r="R510" s="66"/>
      <c r="S510" s="66"/>
      <c r="T510" s="67"/>
      <c r="U510" s="36"/>
      <c r="V510" s="36"/>
      <c r="W510" s="36"/>
      <c r="X510" s="36"/>
      <c r="Y510" s="36"/>
      <c r="Z510" s="36"/>
      <c r="AA510" s="36"/>
      <c r="AB510" s="36"/>
      <c r="AC510" s="36"/>
      <c r="AD510" s="36"/>
      <c r="AE510" s="36"/>
      <c r="AT510" s="19" t="s">
        <v>153</v>
      </c>
      <c r="AU510" s="19" t="s">
        <v>83</v>
      </c>
    </row>
    <row r="511" spans="1:65" s="2" customFormat="1" ht="24" customHeight="1">
      <c r="A511" s="36"/>
      <c r="B511" s="37"/>
      <c r="C511" s="184" t="s">
        <v>827</v>
      </c>
      <c r="D511" s="184" t="s">
        <v>146</v>
      </c>
      <c r="E511" s="185" t="s">
        <v>828</v>
      </c>
      <c r="F511" s="186" t="s">
        <v>829</v>
      </c>
      <c r="G511" s="187" t="s">
        <v>193</v>
      </c>
      <c r="H511" s="188">
        <v>0.073</v>
      </c>
      <c r="I511" s="189"/>
      <c r="J511" s="190">
        <f>ROUND(I511*H511,2)</f>
        <v>0</v>
      </c>
      <c r="K511" s="186" t="s">
        <v>150</v>
      </c>
      <c r="L511" s="41"/>
      <c r="M511" s="191" t="s">
        <v>19</v>
      </c>
      <c r="N511" s="192" t="s">
        <v>47</v>
      </c>
      <c r="O511" s="66"/>
      <c r="P511" s="193">
        <f>O511*H511</f>
        <v>0</v>
      </c>
      <c r="Q511" s="193">
        <v>0</v>
      </c>
      <c r="R511" s="193">
        <f>Q511*H511</f>
        <v>0</v>
      </c>
      <c r="S511" s="193">
        <v>0</v>
      </c>
      <c r="T511" s="194">
        <f>S511*H511</f>
        <v>0</v>
      </c>
      <c r="U511" s="36"/>
      <c r="V511" s="36"/>
      <c r="W511" s="36"/>
      <c r="X511" s="36"/>
      <c r="Y511" s="36"/>
      <c r="Z511" s="36"/>
      <c r="AA511" s="36"/>
      <c r="AB511" s="36"/>
      <c r="AC511" s="36"/>
      <c r="AD511" s="36"/>
      <c r="AE511" s="36"/>
      <c r="AR511" s="195" t="s">
        <v>236</v>
      </c>
      <c r="AT511" s="195" t="s">
        <v>146</v>
      </c>
      <c r="AU511" s="195" t="s">
        <v>83</v>
      </c>
      <c r="AY511" s="19" t="s">
        <v>144</v>
      </c>
      <c r="BE511" s="196">
        <f>IF(N511="základní",J511,0)</f>
        <v>0</v>
      </c>
      <c r="BF511" s="196">
        <f>IF(N511="snížená",J511,0)</f>
        <v>0</v>
      </c>
      <c r="BG511" s="196">
        <f>IF(N511="zákl. přenesená",J511,0)</f>
        <v>0</v>
      </c>
      <c r="BH511" s="196">
        <f>IF(N511="sníž. přenesená",J511,0)</f>
        <v>0</v>
      </c>
      <c r="BI511" s="196">
        <f>IF(N511="nulová",J511,0)</f>
        <v>0</v>
      </c>
      <c r="BJ511" s="19" t="s">
        <v>81</v>
      </c>
      <c r="BK511" s="196">
        <f>ROUND(I511*H511,2)</f>
        <v>0</v>
      </c>
      <c r="BL511" s="19" t="s">
        <v>236</v>
      </c>
      <c r="BM511" s="195" t="s">
        <v>830</v>
      </c>
    </row>
    <row r="512" spans="1:47" s="2" customFormat="1" ht="78">
      <c r="A512" s="36"/>
      <c r="B512" s="37"/>
      <c r="C512" s="38"/>
      <c r="D512" s="197" t="s">
        <v>153</v>
      </c>
      <c r="E512" s="38"/>
      <c r="F512" s="198" t="s">
        <v>791</v>
      </c>
      <c r="G512" s="38"/>
      <c r="H512" s="38"/>
      <c r="I512" s="105"/>
      <c r="J512" s="38"/>
      <c r="K512" s="38"/>
      <c r="L512" s="41"/>
      <c r="M512" s="199"/>
      <c r="N512" s="200"/>
      <c r="O512" s="66"/>
      <c r="P512" s="66"/>
      <c r="Q512" s="66"/>
      <c r="R512" s="66"/>
      <c r="S512" s="66"/>
      <c r="T512" s="67"/>
      <c r="U512" s="36"/>
      <c r="V512" s="36"/>
      <c r="W512" s="36"/>
      <c r="X512" s="36"/>
      <c r="Y512" s="36"/>
      <c r="Z512" s="36"/>
      <c r="AA512" s="36"/>
      <c r="AB512" s="36"/>
      <c r="AC512" s="36"/>
      <c r="AD512" s="36"/>
      <c r="AE512" s="36"/>
      <c r="AT512" s="19" t="s">
        <v>153</v>
      </c>
      <c r="AU512" s="19" t="s">
        <v>83</v>
      </c>
    </row>
    <row r="513" spans="1:65" s="2" customFormat="1" ht="24" customHeight="1">
      <c r="A513" s="36"/>
      <c r="B513" s="37"/>
      <c r="C513" s="184" t="s">
        <v>831</v>
      </c>
      <c r="D513" s="184" t="s">
        <v>146</v>
      </c>
      <c r="E513" s="185" t="s">
        <v>832</v>
      </c>
      <c r="F513" s="186" t="s">
        <v>833</v>
      </c>
      <c r="G513" s="187" t="s">
        <v>193</v>
      </c>
      <c r="H513" s="188">
        <v>0.073</v>
      </c>
      <c r="I513" s="189"/>
      <c r="J513" s="190">
        <f>ROUND(I513*H513,2)</f>
        <v>0</v>
      </c>
      <c r="K513" s="186" t="s">
        <v>150</v>
      </c>
      <c r="L513" s="41"/>
      <c r="M513" s="191" t="s">
        <v>19</v>
      </c>
      <c r="N513" s="192" t="s">
        <v>47</v>
      </c>
      <c r="O513" s="66"/>
      <c r="P513" s="193">
        <f>O513*H513</f>
        <v>0</v>
      </c>
      <c r="Q513" s="193">
        <v>0</v>
      </c>
      <c r="R513" s="193">
        <f>Q513*H513</f>
        <v>0</v>
      </c>
      <c r="S513" s="193">
        <v>0</v>
      </c>
      <c r="T513" s="194">
        <f>S513*H513</f>
        <v>0</v>
      </c>
      <c r="U513" s="36"/>
      <c r="V513" s="36"/>
      <c r="W513" s="36"/>
      <c r="X513" s="36"/>
      <c r="Y513" s="36"/>
      <c r="Z513" s="36"/>
      <c r="AA513" s="36"/>
      <c r="AB513" s="36"/>
      <c r="AC513" s="36"/>
      <c r="AD513" s="36"/>
      <c r="AE513" s="36"/>
      <c r="AR513" s="195" t="s">
        <v>236</v>
      </c>
      <c r="AT513" s="195" t="s">
        <v>146</v>
      </c>
      <c r="AU513" s="195" t="s">
        <v>83</v>
      </c>
      <c r="AY513" s="19" t="s">
        <v>144</v>
      </c>
      <c r="BE513" s="196">
        <f>IF(N513="základní",J513,0)</f>
        <v>0</v>
      </c>
      <c r="BF513" s="196">
        <f>IF(N513="snížená",J513,0)</f>
        <v>0</v>
      </c>
      <c r="BG513" s="196">
        <f>IF(N513="zákl. přenesená",J513,0)</f>
        <v>0</v>
      </c>
      <c r="BH513" s="196">
        <f>IF(N513="sníž. přenesená",J513,0)</f>
        <v>0</v>
      </c>
      <c r="BI513" s="196">
        <f>IF(N513="nulová",J513,0)</f>
        <v>0</v>
      </c>
      <c r="BJ513" s="19" t="s">
        <v>81</v>
      </c>
      <c r="BK513" s="196">
        <f>ROUND(I513*H513,2)</f>
        <v>0</v>
      </c>
      <c r="BL513" s="19" t="s">
        <v>236</v>
      </c>
      <c r="BM513" s="195" t="s">
        <v>834</v>
      </c>
    </row>
    <row r="514" spans="1:47" s="2" customFormat="1" ht="78">
      <c r="A514" s="36"/>
      <c r="B514" s="37"/>
      <c r="C514" s="38"/>
      <c r="D514" s="197" t="s">
        <v>153</v>
      </c>
      <c r="E514" s="38"/>
      <c r="F514" s="198" t="s">
        <v>791</v>
      </c>
      <c r="G514" s="38"/>
      <c r="H514" s="38"/>
      <c r="I514" s="105"/>
      <c r="J514" s="38"/>
      <c r="K514" s="38"/>
      <c r="L514" s="41"/>
      <c r="M514" s="199"/>
      <c r="N514" s="200"/>
      <c r="O514" s="66"/>
      <c r="P514" s="66"/>
      <c r="Q514" s="66"/>
      <c r="R514" s="66"/>
      <c r="S514" s="66"/>
      <c r="T514" s="67"/>
      <c r="U514" s="36"/>
      <c r="V514" s="36"/>
      <c r="W514" s="36"/>
      <c r="X514" s="36"/>
      <c r="Y514" s="36"/>
      <c r="Z514" s="36"/>
      <c r="AA514" s="36"/>
      <c r="AB514" s="36"/>
      <c r="AC514" s="36"/>
      <c r="AD514" s="36"/>
      <c r="AE514" s="36"/>
      <c r="AT514" s="19" t="s">
        <v>153</v>
      </c>
      <c r="AU514" s="19" t="s">
        <v>83</v>
      </c>
    </row>
    <row r="515" spans="2:63" s="12" customFormat="1" ht="22.9" customHeight="1">
      <c r="B515" s="168"/>
      <c r="C515" s="169"/>
      <c r="D515" s="170" t="s">
        <v>75</v>
      </c>
      <c r="E515" s="182" t="s">
        <v>835</v>
      </c>
      <c r="F515" s="182" t="s">
        <v>836</v>
      </c>
      <c r="G515" s="169"/>
      <c r="H515" s="169"/>
      <c r="I515" s="172"/>
      <c r="J515" s="183">
        <f>BK515</f>
        <v>0</v>
      </c>
      <c r="K515" s="169"/>
      <c r="L515" s="174"/>
      <c r="M515" s="175"/>
      <c r="N515" s="176"/>
      <c r="O515" s="176"/>
      <c r="P515" s="177">
        <f>SUM(P516:P521)</f>
        <v>0</v>
      </c>
      <c r="Q515" s="176"/>
      <c r="R515" s="177">
        <f>SUM(R516:R521)</f>
        <v>0</v>
      </c>
      <c r="S515" s="176"/>
      <c r="T515" s="178">
        <f>SUM(T516:T521)</f>
        <v>1.425</v>
      </c>
      <c r="AR515" s="179" t="s">
        <v>83</v>
      </c>
      <c r="AT515" s="180" t="s">
        <v>75</v>
      </c>
      <c r="AU515" s="180" t="s">
        <v>81</v>
      </c>
      <c r="AY515" s="179" t="s">
        <v>144</v>
      </c>
      <c r="BK515" s="181">
        <f>SUM(BK516:BK521)</f>
        <v>0</v>
      </c>
    </row>
    <row r="516" spans="1:65" s="2" customFormat="1" ht="16.5" customHeight="1">
      <c r="A516" s="36"/>
      <c r="B516" s="37"/>
      <c r="C516" s="184" t="s">
        <v>837</v>
      </c>
      <c r="D516" s="184" t="s">
        <v>146</v>
      </c>
      <c r="E516" s="185" t="s">
        <v>838</v>
      </c>
      <c r="F516" s="186" t="s">
        <v>839</v>
      </c>
      <c r="G516" s="187" t="s">
        <v>840</v>
      </c>
      <c r="H516" s="188">
        <v>1</v>
      </c>
      <c r="I516" s="189"/>
      <c r="J516" s="190">
        <f>ROUND(I516*H516,2)</f>
        <v>0</v>
      </c>
      <c r="K516" s="186" t="s">
        <v>841</v>
      </c>
      <c r="L516" s="41"/>
      <c r="M516" s="191" t="s">
        <v>19</v>
      </c>
      <c r="N516" s="192" t="s">
        <v>47</v>
      </c>
      <c r="O516" s="66"/>
      <c r="P516" s="193">
        <f>O516*H516</f>
        <v>0</v>
      </c>
      <c r="Q516" s="193">
        <v>0</v>
      </c>
      <c r="R516" s="193">
        <f>Q516*H516</f>
        <v>0</v>
      </c>
      <c r="S516" s="193">
        <v>0</v>
      </c>
      <c r="T516" s="194">
        <f>S516*H516</f>
        <v>0</v>
      </c>
      <c r="U516" s="36"/>
      <c r="V516" s="36"/>
      <c r="W516" s="36"/>
      <c r="X516" s="36"/>
      <c r="Y516" s="36"/>
      <c r="Z516" s="36"/>
      <c r="AA516" s="36"/>
      <c r="AB516" s="36"/>
      <c r="AC516" s="36"/>
      <c r="AD516" s="36"/>
      <c r="AE516" s="36"/>
      <c r="AR516" s="195" t="s">
        <v>236</v>
      </c>
      <c r="AT516" s="195" t="s">
        <v>146</v>
      </c>
      <c r="AU516" s="195" t="s">
        <v>83</v>
      </c>
      <c r="AY516" s="19" t="s">
        <v>144</v>
      </c>
      <c r="BE516" s="196">
        <f>IF(N516="základní",J516,0)</f>
        <v>0</v>
      </c>
      <c r="BF516" s="196">
        <f>IF(N516="snížená",J516,0)</f>
        <v>0</v>
      </c>
      <c r="BG516" s="196">
        <f>IF(N516="zákl. přenesená",J516,0)</f>
        <v>0</v>
      </c>
      <c r="BH516" s="196">
        <f>IF(N516="sníž. přenesená",J516,0)</f>
        <v>0</v>
      </c>
      <c r="BI516" s="196">
        <f>IF(N516="nulová",J516,0)</f>
        <v>0</v>
      </c>
      <c r="BJ516" s="19" t="s">
        <v>81</v>
      </c>
      <c r="BK516" s="196">
        <f>ROUND(I516*H516,2)</f>
        <v>0</v>
      </c>
      <c r="BL516" s="19" t="s">
        <v>236</v>
      </c>
      <c r="BM516" s="195" t="s">
        <v>842</v>
      </c>
    </row>
    <row r="517" spans="1:47" s="2" customFormat="1" ht="87.75">
      <c r="A517" s="36"/>
      <c r="B517" s="37"/>
      <c r="C517" s="38"/>
      <c r="D517" s="197" t="s">
        <v>153</v>
      </c>
      <c r="E517" s="38"/>
      <c r="F517" s="198" t="s">
        <v>843</v>
      </c>
      <c r="G517" s="38"/>
      <c r="H517" s="38"/>
      <c r="I517" s="105"/>
      <c r="J517" s="38"/>
      <c r="K517" s="38"/>
      <c r="L517" s="41"/>
      <c r="M517" s="199"/>
      <c r="N517" s="200"/>
      <c r="O517" s="66"/>
      <c r="P517" s="66"/>
      <c r="Q517" s="66"/>
      <c r="R517" s="66"/>
      <c r="S517" s="66"/>
      <c r="T517" s="67"/>
      <c r="U517" s="36"/>
      <c r="V517" s="36"/>
      <c r="W517" s="36"/>
      <c r="X517" s="36"/>
      <c r="Y517" s="36"/>
      <c r="Z517" s="36"/>
      <c r="AA517" s="36"/>
      <c r="AB517" s="36"/>
      <c r="AC517" s="36"/>
      <c r="AD517" s="36"/>
      <c r="AE517" s="36"/>
      <c r="AT517" s="19" t="s">
        <v>153</v>
      </c>
      <c r="AU517" s="19" t="s">
        <v>83</v>
      </c>
    </row>
    <row r="518" spans="1:47" s="2" customFormat="1" ht="29.25">
      <c r="A518" s="36"/>
      <c r="B518" s="37"/>
      <c r="C518" s="38"/>
      <c r="D518" s="197" t="s">
        <v>445</v>
      </c>
      <c r="E518" s="38"/>
      <c r="F518" s="198" t="s">
        <v>844</v>
      </c>
      <c r="G518" s="38"/>
      <c r="H518" s="38"/>
      <c r="I518" s="105"/>
      <c r="J518" s="38"/>
      <c r="K518" s="38"/>
      <c r="L518" s="41"/>
      <c r="M518" s="199"/>
      <c r="N518" s="200"/>
      <c r="O518" s="66"/>
      <c r="P518" s="66"/>
      <c r="Q518" s="66"/>
      <c r="R518" s="66"/>
      <c r="S518" s="66"/>
      <c r="T518" s="67"/>
      <c r="U518" s="36"/>
      <c r="V518" s="36"/>
      <c r="W518" s="36"/>
      <c r="X518" s="36"/>
      <c r="Y518" s="36"/>
      <c r="Z518" s="36"/>
      <c r="AA518" s="36"/>
      <c r="AB518" s="36"/>
      <c r="AC518" s="36"/>
      <c r="AD518" s="36"/>
      <c r="AE518" s="36"/>
      <c r="AT518" s="19" t="s">
        <v>445</v>
      </c>
      <c r="AU518" s="19" t="s">
        <v>83</v>
      </c>
    </row>
    <row r="519" spans="1:65" s="2" customFormat="1" ht="16.5" customHeight="1">
      <c r="A519" s="36"/>
      <c r="B519" s="37"/>
      <c r="C519" s="184" t="s">
        <v>845</v>
      </c>
      <c r="D519" s="184" t="s">
        <v>146</v>
      </c>
      <c r="E519" s="185" t="s">
        <v>846</v>
      </c>
      <c r="F519" s="186" t="s">
        <v>847</v>
      </c>
      <c r="G519" s="187" t="s">
        <v>428</v>
      </c>
      <c r="H519" s="188">
        <v>4</v>
      </c>
      <c r="I519" s="189"/>
      <c r="J519" s="190">
        <f>ROUND(I519*H519,2)</f>
        <v>0</v>
      </c>
      <c r="K519" s="186" t="s">
        <v>150</v>
      </c>
      <c r="L519" s="41"/>
      <c r="M519" s="191" t="s">
        <v>19</v>
      </c>
      <c r="N519" s="192" t="s">
        <v>47</v>
      </c>
      <c r="O519" s="66"/>
      <c r="P519" s="193">
        <f>O519*H519</f>
        <v>0</v>
      </c>
      <c r="Q519" s="193">
        <v>0</v>
      </c>
      <c r="R519" s="193">
        <f>Q519*H519</f>
        <v>0</v>
      </c>
      <c r="S519" s="193">
        <v>0.35625</v>
      </c>
      <c r="T519" s="194">
        <f>S519*H519</f>
        <v>1.425</v>
      </c>
      <c r="U519" s="36"/>
      <c r="V519" s="36"/>
      <c r="W519" s="36"/>
      <c r="X519" s="36"/>
      <c r="Y519" s="36"/>
      <c r="Z519" s="36"/>
      <c r="AA519" s="36"/>
      <c r="AB519" s="36"/>
      <c r="AC519" s="36"/>
      <c r="AD519" s="36"/>
      <c r="AE519" s="36"/>
      <c r="AR519" s="195" t="s">
        <v>236</v>
      </c>
      <c r="AT519" s="195" t="s">
        <v>146</v>
      </c>
      <c r="AU519" s="195" t="s">
        <v>83</v>
      </c>
      <c r="AY519" s="19" t="s">
        <v>144</v>
      </c>
      <c r="BE519" s="196">
        <f>IF(N519="základní",J519,0)</f>
        <v>0</v>
      </c>
      <c r="BF519" s="196">
        <f>IF(N519="snížená",J519,0)</f>
        <v>0</v>
      </c>
      <c r="BG519" s="196">
        <f>IF(N519="zákl. přenesená",J519,0)</f>
        <v>0</v>
      </c>
      <c r="BH519" s="196">
        <f>IF(N519="sníž. přenesená",J519,0)</f>
        <v>0</v>
      </c>
      <c r="BI519" s="196">
        <f>IF(N519="nulová",J519,0)</f>
        <v>0</v>
      </c>
      <c r="BJ519" s="19" t="s">
        <v>81</v>
      </c>
      <c r="BK519" s="196">
        <f>ROUND(I519*H519,2)</f>
        <v>0</v>
      </c>
      <c r="BL519" s="19" t="s">
        <v>236</v>
      </c>
      <c r="BM519" s="195" t="s">
        <v>848</v>
      </c>
    </row>
    <row r="520" spans="1:65" s="2" customFormat="1" ht="24" customHeight="1">
      <c r="A520" s="36"/>
      <c r="B520" s="37"/>
      <c r="C520" s="184" t="s">
        <v>849</v>
      </c>
      <c r="D520" s="184" t="s">
        <v>146</v>
      </c>
      <c r="E520" s="185" t="s">
        <v>850</v>
      </c>
      <c r="F520" s="186" t="s">
        <v>851</v>
      </c>
      <c r="G520" s="187" t="s">
        <v>852</v>
      </c>
      <c r="H520" s="254"/>
      <c r="I520" s="189"/>
      <c r="J520" s="190">
        <f>ROUND(I520*H520,2)</f>
        <v>0</v>
      </c>
      <c r="K520" s="186" t="s">
        <v>150</v>
      </c>
      <c r="L520" s="41"/>
      <c r="M520" s="191" t="s">
        <v>19</v>
      </c>
      <c r="N520" s="192" t="s">
        <v>47</v>
      </c>
      <c r="O520" s="66"/>
      <c r="P520" s="193">
        <f>O520*H520</f>
        <v>0</v>
      </c>
      <c r="Q520" s="193">
        <v>0</v>
      </c>
      <c r="R520" s="193">
        <f>Q520*H520</f>
        <v>0</v>
      </c>
      <c r="S520" s="193">
        <v>0</v>
      </c>
      <c r="T520" s="194">
        <f>S520*H520</f>
        <v>0</v>
      </c>
      <c r="U520" s="36"/>
      <c r="V520" s="36"/>
      <c r="W520" s="36"/>
      <c r="X520" s="36"/>
      <c r="Y520" s="36"/>
      <c r="Z520" s="36"/>
      <c r="AA520" s="36"/>
      <c r="AB520" s="36"/>
      <c r="AC520" s="36"/>
      <c r="AD520" s="36"/>
      <c r="AE520" s="36"/>
      <c r="AR520" s="195" t="s">
        <v>236</v>
      </c>
      <c r="AT520" s="195" t="s">
        <v>146</v>
      </c>
      <c r="AU520" s="195" t="s">
        <v>83</v>
      </c>
      <c r="AY520" s="19" t="s">
        <v>144</v>
      </c>
      <c r="BE520" s="196">
        <f>IF(N520="základní",J520,0)</f>
        <v>0</v>
      </c>
      <c r="BF520" s="196">
        <f>IF(N520="snížená",J520,0)</f>
        <v>0</v>
      </c>
      <c r="BG520" s="196">
        <f>IF(N520="zákl. přenesená",J520,0)</f>
        <v>0</v>
      </c>
      <c r="BH520" s="196">
        <f>IF(N520="sníž. přenesená",J520,0)</f>
        <v>0</v>
      </c>
      <c r="BI520" s="196">
        <f>IF(N520="nulová",J520,0)</f>
        <v>0</v>
      </c>
      <c r="BJ520" s="19" t="s">
        <v>81</v>
      </c>
      <c r="BK520" s="196">
        <f>ROUND(I520*H520,2)</f>
        <v>0</v>
      </c>
      <c r="BL520" s="19" t="s">
        <v>236</v>
      </c>
      <c r="BM520" s="195" t="s">
        <v>853</v>
      </c>
    </row>
    <row r="521" spans="1:47" s="2" customFormat="1" ht="78">
      <c r="A521" s="36"/>
      <c r="B521" s="37"/>
      <c r="C521" s="38"/>
      <c r="D521" s="197" t="s">
        <v>153</v>
      </c>
      <c r="E521" s="38"/>
      <c r="F521" s="198" t="s">
        <v>854</v>
      </c>
      <c r="G521" s="38"/>
      <c r="H521" s="38"/>
      <c r="I521" s="105"/>
      <c r="J521" s="38"/>
      <c r="K521" s="38"/>
      <c r="L521" s="41"/>
      <c r="M521" s="199"/>
      <c r="N521" s="200"/>
      <c r="O521" s="66"/>
      <c r="P521" s="66"/>
      <c r="Q521" s="66"/>
      <c r="R521" s="66"/>
      <c r="S521" s="66"/>
      <c r="T521" s="67"/>
      <c r="U521" s="36"/>
      <c r="V521" s="36"/>
      <c r="W521" s="36"/>
      <c r="X521" s="36"/>
      <c r="Y521" s="36"/>
      <c r="Z521" s="36"/>
      <c r="AA521" s="36"/>
      <c r="AB521" s="36"/>
      <c r="AC521" s="36"/>
      <c r="AD521" s="36"/>
      <c r="AE521" s="36"/>
      <c r="AT521" s="19" t="s">
        <v>153</v>
      </c>
      <c r="AU521" s="19" t="s">
        <v>83</v>
      </c>
    </row>
    <row r="522" spans="2:63" s="12" customFormat="1" ht="22.9" customHeight="1">
      <c r="B522" s="168"/>
      <c r="C522" s="169"/>
      <c r="D522" s="170" t="s">
        <v>75</v>
      </c>
      <c r="E522" s="182" t="s">
        <v>855</v>
      </c>
      <c r="F522" s="182" t="s">
        <v>856</v>
      </c>
      <c r="G522" s="169"/>
      <c r="H522" s="169"/>
      <c r="I522" s="172"/>
      <c r="J522" s="183">
        <f>BK522</f>
        <v>0</v>
      </c>
      <c r="K522" s="169"/>
      <c r="L522" s="174"/>
      <c r="M522" s="175"/>
      <c r="N522" s="176"/>
      <c r="O522" s="176"/>
      <c r="P522" s="177">
        <f>SUM(P523:P530)</f>
        <v>0</v>
      </c>
      <c r="Q522" s="176"/>
      <c r="R522" s="177">
        <f>SUM(R523:R530)</f>
        <v>0</v>
      </c>
      <c r="S522" s="176"/>
      <c r="T522" s="178">
        <f>SUM(T523:T530)</f>
        <v>0</v>
      </c>
      <c r="AR522" s="179" t="s">
        <v>83</v>
      </c>
      <c r="AT522" s="180" t="s">
        <v>75</v>
      </c>
      <c r="AU522" s="180" t="s">
        <v>81</v>
      </c>
      <c r="AY522" s="179" t="s">
        <v>144</v>
      </c>
      <c r="BK522" s="181">
        <f>SUM(BK523:BK530)</f>
        <v>0</v>
      </c>
    </row>
    <row r="523" spans="1:65" s="2" customFormat="1" ht="16.5" customHeight="1">
      <c r="A523" s="36"/>
      <c r="B523" s="37"/>
      <c r="C523" s="184" t="s">
        <v>857</v>
      </c>
      <c r="D523" s="184" t="s">
        <v>146</v>
      </c>
      <c r="E523" s="185" t="s">
        <v>855</v>
      </c>
      <c r="F523" s="186" t="s">
        <v>858</v>
      </c>
      <c r="G523" s="187" t="s">
        <v>859</v>
      </c>
      <c r="H523" s="188">
        <v>3</v>
      </c>
      <c r="I523" s="189"/>
      <c r="J523" s="190">
        <f>ROUND(I523*H523,2)</f>
        <v>0</v>
      </c>
      <c r="K523" s="186" t="s">
        <v>841</v>
      </c>
      <c r="L523" s="41"/>
      <c r="M523" s="191" t="s">
        <v>19</v>
      </c>
      <c r="N523" s="192" t="s">
        <v>47</v>
      </c>
      <c r="O523" s="66"/>
      <c r="P523" s="193">
        <f>O523*H523</f>
        <v>0</v>
      </c>
      <c r="Q523" s="193">
        <v>0</v>
      </c>
      <c r="R523" s="193">
        <f>Q523*H523</f>
        <v>0</v>
      </c>
      <c r="S523" s="193">
        <v>0</v>
      </c>
      <c r="T523" s="194">
        <f>S523*H523</f>
        <v>0</v>
      </c>
      <c r="U523" s="36"/>
      <c r="V523" s="36"/>
      <c r="W523" s="36"/>
      <c r="X523" s="36"/>
      <c r="Y523" s="36"/>
      <c r="Z523" s="36"/>
      <c r="AA523" s="36"/>
      <c r="AB523" s="36"/>
      <c r="AC523" s="36"/>
      <c r="AD523" s="36"/>
      <c r="AE523" s="36"/>
      <c r="AR523" s="195" t="s">
        <v>236</v>
      </c>
      <c r="AT523" s="195" t="s">
        <v>146</v>
      </c>
      <c r="AU523" s="195" t="s">
        <v>83</v>
      </c>
      <c r="AY523" s="19" t="s">
        <v>144</v>
      </c>
      <c r="BE523" s="196">
        <f>IF(N523="základní",J523,0)</f>
        <v>0</v>
      </c>
      <c r="BF523" s="196">
        <f>IF(N523="snížená",J523,0)</f>
        <v>0</v>
      </c>
      <c r="BG523" s="196">
        <f>IF(N523="zákl. přenesená",J523,0)</f>
        <v>0</v>
      </c>
      <c r="BH523" s="196">
        <f>IF(N523="sníž. přenesená",J523,0)</f>
        <v>0</v>
      </c>
      <c r="BI523" s="196">
        <f>IF(N523="nulová",J523,0)</f>
        <v>0</v>
      </c>
      <c r="BJ523" s="19" t="s">
        <v>81</v>
      </c>
      <c r="BK523" s="196">
        <f>ROUND(I523*H523,2)</f>
        <v>0</v>
      </c>
      <c r="BL523" s="19" t="s">
        <v>236</v>
      </c>
      <c r="BM523" s="195" t="s">
        <v>860</v>
      </c>
    </row>
    <row r="524" spans="1:47" s="2" customFormat="1" ht="19.5">
      <c r="A524" s="36"/>
      <c r="B524" s="37"/>
      <c r="C524" s="38"/>
      <c r="D524" s="197" t="s">
        <v>445</v>
      </c>
      <c r="E524" s="38"/>
      <c r="F524" s="198" t="s">
        <v>861</v>
      </c>
      <c r="G524" s="38"/>
      <c r="H524" s="38"/>
      <c r="I524" s="105"/>
      <c r="J524" s="38"/>
      <c r="K524" s="38"/>
      <c r="L524" s="41"/>
      <c r="M524" s="199"/>
      <c r="N524" s="200"/>
      <c r="O524" s="66"/>
      <c r="P524" s="66"/>
      <c r="Q524" s="66"/>
      <c r="R524" s="66"/>
      <c r="S524" s="66"/>
      <c r="T524" s="67"/>
      <c r="U524" s="36"/>
      <c r="V524" s="36"/>
      <c r="W524" s="36"/>
      <c r="X524" s="36"/>
      <c r="Y524" s="36"/>
      <c r="Z524" s="36"/>
      <c r="AA524" s="36"/>
      <c r="AB524" s="36"/>
      <c r="AC524" s="36"/>
      <c r="AD524" s="36"/>
      <c r="AE524" s="36"/>
      <c r="AT524" s="19" t="s">
        <v>445</v>
      </c>
      <c r="AU524" s="19" t="s">
        <v>83</v>
      </c>
    </row>
    <row r="525" spans="1:65" s="2" customFormat="1" ht="24" customHeight="1">
      <c r="A525" s="36"/>
      <c r="B525" s="37"/>
      <c r="C525" s="184" t="s">
        <v>862</v>
      </c>
      <c r="D525" s="184" t="s">
        <v>146</v>
      </c>
      <c r="E525" s="185" t="s">
        <v>863</v>
      </c>
      <c r="F525" s="186" t="s">
        <v>864</v>
      </c>
      <c r="G525" s="187" t="s">
        <v>840</v>
      </c>
      <c r="H525" s="188">
        <v>2</v>
      </c>
      <c r="I525" s="189"/>
      <c r="J525" s="190">
        <f>ROUND(I525*H525,2)</f>
        <v>0</v>
      </c>
      <c r="K525" s="186" t="s">
        <v>281</v>
      </c>
      <c r="L525" s="41"/>
      <c r="M525" s="191" t="s">
        <v>19</v>
      </c>
      <c r="N525" s="192" t="s">
        <v>47</v>
      </c>
      <c r="O525" s="66"/>
      <c r="P525" s="193">
        <f>O525*H525</f>
        <v>0</v>
      </c>
      <c r="Q525" s="193">
        <v>0</v>
      </c>
      <c r="R525" s="193">
        <f>Q525*H525</f>
        <v>0</v>
      </c>
      <c r="S525" s="193">
        <v>0</v>
      </c>
      <c r="T525" s="194">
        <f>S525*H525</f>
        <v>0</v>
      </c>
      <c r="U525" s="36"/>
      <c r="V525" s="36"/>
      <c r="W525" s="36"/>
      <c r="X525" s="36"/>
      <c r="Y525" s="36"/>
      <c r="Z525" s="36"/>
      <c r="AA525" s="36"/>
      <c r="AB525" s="36"/>
      <c r="AC525" s="36"/>
      <c r="AD525" s="36"/>
      <c r="AE525" s="36"/>
      <c r="AR525" s="195" t="s">
        <v>236</v>
      </c>
      <c r="AT525" s="195" t="s">
        <v>146</v>
      </c>
      <c r="AU525" s="195" t="s">
        <v>83</v>
      </c>
      <c r="AY525" s="19" t="s">
        <v>144</v>
      </c>
      <c r="BE525" s="196">
        <f>IF(N525="základní",J525,0)</f>
        <v>0</v>
      </c>
      <c r="BF525" s="196">
        <f>IF(N525="snížená",J525,0)</f>
        <v>0</v>
      </c>
      <c r="BG525" s="196">
        <f>IF(N525="zákl. přenesená",J525,0)</f>
        <v>0</v>
      </c>
      <c r="BH525" s="196">
        <f>IF(N525="sníž. přenesená",J525,0)</f>
        <v>0</v>
      </c>
      <c r="BI525" s="196">
        <f>IF(N525="nulová",J525,0)</f>
        <v>0</v>
      </c>
      <c r="BJ525" s="19" t="s">
        <v>81</v>
      </c>
      <c r="BK525" s="196">
        <f>ROUND(I525*H525,2)</f>
        <v>0</v>
      </c>
      <c r="BL525" s="19" t="s">
        <v>236</v>
      </c>
      <c r="BM525" s="195" t="s">
        <v>865</v>
      </c>
    </row>
    <row r="526" spans="1:47" s="2" customFormat="1" ht="19.5">
      <c r="A526" s="36"/>
      <c r="B526" s="37"/>
      <c r="C526" s="38"/>
      <c r="D526" s="197" t="s">
        <v>445</v>
      </c>
      <c r="E526" s="38"/>
      <c r="F526" s="198" t="s">
        <v>866</v>
      </c>
      <c r="G526" s="38"/>
      <c r="H526" s="38"/>
      <c r="I526" s="105"/>
      <c r="J526" s="38"/>
      <c r="K526" s="38"/>
      <c r="L526" s="41"/>
      <c r="M526" s="199"/>
      <c r="N526" s="200"/>
      <c r="O526" s="66"/>
      <c r="P526" s="66"/>
      <c r="Q526" s="66"/>
      <c r="R526" s="66"/>
      <c r="S526" s="66"/>
      <c r="T526" s="67"/>
      <c r="U526" s="36"/>
      <c r="V526" s="36"/>
      <c r="W526" s="36"/>
      <c r="X526" s="36"/>
      <c r="Y526" s="36"/>
      <c r="Z526" s="36"/>
      <c r="AA526" s="36"/>
      <c r="AB526" s="36"/>
      <c r="AC526" s="36"/>
      <c r="AD526" s="36"/>
      <c r="AE526" s="36"/>
      <c r="AT526" s="19" t="s">
        <v>445</v>
      </c>
      <c r="AU526" s="19" t="s">
        <v>83</v>
      </c>
    </row>
    <row r="527" spans="1:65" s="2" customFormat="1" ht="24" customHeight="1">
      <c r="A527" s="36"/>
      <c r="B527" s="37"/>
      <c r="C527" s="184" t="s">
        <v>867</v>
      </c>
      <c r="D527" s="184" t="s">
        <v>146</v>
      </c>
      <c r="E527" s="185" t="s">
        <v>868</v>
      </c>
      <c r="F527" s="186" t="s">
        <v>869</v>
      </c>
      <c r="G527" s="187" t="s">
        <v>840</v>
      </c>
      <c r="H527" s="188">
        <v>1</v>
      </c>
      <c r="I527" s="189"/>
      <c r="J527" s="190">
        <f>ROUND(I527*H527,2)</f>
        <v>0</v>
      </c>
      <c r="K527" s="186" t="s">
        <v>281</v>
      </c>
      <c r="L527" s="41"/>
      <c r="M527" s="191" t="s">
        <v>19</v>
      </c>
      <c r="N527" s="192" t="s">
        <v>47</v>
      </c>
      <c r="O527" s="66"/>
      <c r="P527" s="193">
        <f>O527*H527</f>
        <v>0</v>
      </c>
      <c r="Q527" s="193">
        <v>0</v>
      </c>
      <c r="R527" s="193">
        <f>Q527*H527</f>
        <v>0</v>
      </c>
      <c r="S527" s="193">
        <v>0</v>
      </c>
      <c r="T527" s="194">
        <f>S527*H527</f>
        <v>0</v>
      </c>
      <c r="U527" s="36"/>
      <c r="V527" s="36"/>
      <c r="W527" s="36"/>
      <c r="X527" s="36"/>
      <c r="Y527" s="36"/>
      <c r="Z527" s="36"/>
      <c r="AA527" s="36"/>
      <c r="AB527" s="36"/>
      <c r="AC527" s="36"/>
      <c r="AD527" s="36"/>
      <c r="AE527" s="36"/>
      <c r="AR527" s="195" t="s">
        <v>236</v>
      </c>
      <c r="AT527" s="195" t="s">
        <v>146</v>
      </c>
      <c r="AU527" s="195" t="s">
        <v>83</v>
      </c>
      <c r="AY527" s="19" t="s">
        <v>144</v>
      </c>
      <c r="BE527" s="196">
        <f>IF(N527="základní",J527,0)</f>
        <v>0</v>
      </c>
      <c r="BF527" s="196">
        <f>IF(N527="snížená",J527,0)</f>
        <v>0</v>
      </c>
      <c r="BG527" s="196">
        <f>IF(N527="zákl. přenesená",J527,0)</f>
        <v>0</v>
      </c>
      <c r="BH527" s="196">
        <f>IF(N527="sníž. přenesená",J527,0)</f>
        <v>0</v>
      </c>
      <c r="BI527" s="196">
        <f>IF(N527="nulová",J527,0)</f>
        <v>0</v>
      </c>
      <c r="BJ527" s="19" t="s">
        <v>81</v>
      </c>
      <c r="BK527" s="196">
        <f>ROUND(I527*H527,2)</f>
        <v>0</v>
      </c>
      <c r="BL527" s="19" t="s">
        <v>236</v>
      </c>
      <c r="BM527" s="195" t="s">
        <v>870</v>
      </c>
    </row>
    <row r="528" spans="1:65" s="2" customFormat="1" ht="24" customHeight="1">
      <c r="A528" s="36"/>
      <c r="B528" s="37"/>
      <c r="C528" s="184" t="s">
        <v>871</v>
      </c>
      <c r="D528" s="184" t="s">
        <v>146</v>
      </c>
      <c r="E528" s="185" t="s">
        <v>872</v>
      </c>
      <c r="F528" s="186" t="s">
        <v>873</v>
      </c>
      <c r="G528" s="187" t="s">
        <v>840</v>
      </c>
      <c r="H528" s="188">
        <v>1</v>
      </c>
      <c r="I528" s="189"/>
      <c r="J528" s="190">
        <f>ROUND(I528*H528,2)</f>
        <v>0</v>
      </c>
      <c r="K528" s="186" t="s">
        <v>281</v>
      </c>
      <c r="L528" s="41"/>
      <c r="M528" s="191" t="s">
        <v>19</v>
      </c>
      <c r="N528" s="192" t="s">
        <v>47</v>
      </c>
      <c r="O528" s="66"/>
      <c r="P528" s="193">
        <f>O528*H528</f>
        <v>0</v>
      </c>
      <c r="Q528" s="193">
        <v>0</v>
      </c>
      <c r="R528" s="193">
        <f>Q528*H528</f>
        <v>0</v>
      </c>
      <c r="S528" s="193">
        <v>0</v>
      </c>
      <c r="T528" s="194">
        <f>S528*H528</f>
        <v>0</v>
      </c>
      <c r="U528" s="36"/>
      <c r="V528" s="36"/>
      <c r="W528" s="36"/>
      <c r="X528" s="36"/>
      <c r="Y528" s="36"/>
      <c r="Z528" s="36"/>
      <c r="AA528" s="36"/>
      <c r="AB528" s="36"/>
      <c r="AC528" s="36"/>
      <c r="AD528" s="36"/>
      <c r="AE528" s="36"/>
      <c r="AR528" s="195" t="s">
        <v>236</v>
      </c>
      <c r="AT528" s="195" t="s">
        <v>146</v>
      </c>
      <c r="AU528" s="195" t="s">
        <v>83</v>
      </c>
      <c r="AY528" s="19" t="s">
        <v>144</v>
      </c>
      <c r="BE528" s="196">
        <f>IF(N528="základní",J528,0)</f>
        <v>0</v>
      </c>
      <c r="BF528" s="196">
        <f>IF(N528="snížená",J528,0)</f>
        <v>0</v>
      </c>
      <c r="BG528" s="196">
        <f>IF(N528="zákl. přenesená",J528,0)</f>
        <v>0</v>
      </c>
      <c r="BH528" s="196">
        <f>IF(N528="sníž. přenesená",J528,0)</f>
        <v>0</v>
      </c>
      <c r="BI528" s="196">
        <f>IF(N528="nulová",J528,0)</f>
        <v>0</v>
      </c>
      <c r="BJ528" s="19" t="s">
        <v>81</v>
      </c>
      <c r="BK528" s="196">
        <f>ROUND(I528*H528,2)</f>
        <v>0</v>
      </c>
      <c r="BL528" s="19" t="s">
        <v>236</v>
      </c>
      <c r="BM528" s="195" t="s">
        <v>874</v>
      </c>
    </row>
    <row r="529" spans="1:65" s="2" customFormat="1" ht="24" customHeight="1">
      <c r="A529" s="36"/>
      <c r="B529" s="37"/>
      <c r="C529" s="184" t="s">
        <v>875</v>
      </c>
      <c r="D529" s="184" t="s">
        <v>146</v>
      </c>
      <c r="E529" s="185" t="s">
        <v>876</v>
      </c>
      <c r="F529" s="186" t="s">
        <v>877</v>
      </c>
      <c r="G529" s="187" t="s">
        <v>852</v>
      </c>
      <c r="H529" s="254"/>
      <c r="I529" s="189"/>
      <c r="J529" s="190">
        <f>ROUND(I529*H529,2)</f>
        <v>0</v>
      </c>
      <c r="K529" s="186" t="s">
        <v>150</v>
      </c>
      <c r="L529" s="41"/>
      <c r="M529" s="191" t="s">
        <v>19</v>
      </c>
      <c r="N529" s="192" t="s">
        <v>47</v>
      </c>
      <c r="O529" s="66"/>
      <c r="P529" s="193">
        <f>O529*H529</f>
        <v>0</v>
      </c>
      <c r="Q529" s="193">
        <v>0</v>
      </c>
      <c r="R529" s="193">
        <f>Q529*H529</f>
        <v>0</v>
      </c>
      <c r="S529" s="193">
        <v>0</v>
      </c>
      <c r="T529" s="194">
        <f>S529*H529</f>
        <v>0</v>
      </c>
      <c r="U529" s="36"/>
      <c r="V529" s="36"/>
      <c r="W529" s="36"/>
      <c r="X529" s="36"/>
      <c r="Y529" s="36"/>
      <c r="Z529" s="36"/>
      <c r="AA529" s="36"/>
      <c r="AB529" s="36"/>
      <c r="AC529" s="36"/>
      <c r="AD529" s="36"/>
      <c r="AE529" s="36"/>
      <c r="AR529" s="195" t="s">
        <v>236</v>
      </c>
      <c r="AT529" s="195" t="s">
        <v>146</v>
      </c>
      <c r="AU529" s="195" t="s">
        <v>83</v>
      </c>
      <c r="AY529" s="19" t="s">
        <v>144</v>
      </c>
      <c r="BE529" s="196">
        <f>IF(N529="základní",J529,0)</f>
        <v>0</v>
      </c>
      <c r="BF529" s="196">
        <f>IF(N529="snížená",J529,0)</f>
        <v>0</v>
      </c>
      <c r="BG529" s="196">
        <f>IF(N529="zákl. přenesená",J529,0)</f>
        <v>0</v>
      </c>
      <c r="BH529" s="196">
        <f>IF(N529="sníž. přenesená",J529,0)</f>
        <v>0</v>
      </c>
      <c r="BI529" s="196">
        <f>IF(N529="nulová",J529,0)</f>
        <v>0</v>
      </c>
      <c r="BJ529" s="19" t="s">
        <v>81</v>
      </c>
      <c r="BK529" s="196">
        <f>ROUND(I529*H529,2)</f>
        <v>0</v>
      </c>
      <c r="BL529" s="19" t="s">
        <v>236</v>
      </c>
      <c r="BM529" s="195" t="s">
        <v>878</v>
      </c>
    </row>
    <row r="530" spans="1:47" s="2" customFormat="1" ht="78">
      <c r="A530" s="36"/>
      <c r="B530" s="37"/>
      <c r="C530" s="38"/>
      <c r="D530" s="197" t="s">
        <v>153</v>
      </c>
      <c r="E530" s="38"/>
      <c r="F530" s="198" t="s">
        <v>879</v>
      </c>
      <c r="G530" s="38"/>
      <c r="H530" s="38"/>
      <c r="I530" s="105"/>
      <c r="J530" s="38"/>
      <c r="K530" s="38"/>
      <c r="L530" s="41"/>
      <c r="M530" s="199"/>
      <c r="N530" s="200"/>
      <c r="O530" s="66"/>
      <c r="P530" s="66"/>
      <c r="Q530" s="66"/>
      <c r="R530" s="66"/>
      <c r="S530" s="66"/>
      <c r="T530" s="67"/>
      <c r="U530" s="36"/>
      <c r="V530" s="36"/>
      <c r="W530" s="36"/>
      <c r="X530" s="36"/>
      <c r="Y530" s="36"/>
      <c r="Z530" s="36"/>
      <c r="AA530" s="36"/>
      <c r="AB530" s="36"/>
      <c r="AC530" s="36"/>
      <c r="AD530" s="36"/>
      <c r="AE530" s="36"/>
      <c r="AT530" s="19" t="s">
        <v>153</v>
      </c>
      <c r="AU530" s="19" t="s">
        <v>83</v>
      </c>
    </row>
    <row r="531" spans="2:63" s="12" customFormat="1" ht="22.9" customHeight="1">
      <c r="B531" s="168"/>
      <c r="C531" s="169"/>
      <c r="D531" s="170" t="s">
        <v>75</v>
      </c>
      <c r="E531" s="182" t="s">
        <v>880</v>
      </c>
      <c r="F531" s="182" t="s">
        <v>881</v>
      </c>
      <c r="G531" s="169"/>
      <c r="H531" s="169"/>
      <c r="I531" s="172"/>
      <c r="J531" s="183">
        <f>BK531</f>
        <v>0</v>
      </c>
      <c r="K531" s="169"/>
      <c r="L531" s="174"/>
      <c r="M531" s="175"/>
      <c r="N531" s="176"/>
      <c r="O531" s="176"/>
      <c r="P531" s="177">
        <f>SUM(P532:P544)</f>
        <v>0</v>
      </c>
      <c r="Q531" s="176"/>
      <c r="R531" s="177">
        <f>SUM(R532:R544)</f>
        <v>0.16515</v>
      </c>
      <c r="S531" s="176"/>
      <c r="T531" s="178">
        <f>SUM(T532:T544)</f>
        <v>0</v>
      </c>
      <c r="AR531" s="179" t="s">
        <v>83</v>
      </c>
      <c r="AT531" s="180" t="s">
        <v>75</v>
      </c>
      <c r="AU531" s="180" t="s">
        <v>81</v>
      </c>
      <c r="AY531" s="179" t="s">
        <v>144</v>
      </c>
      <c r="BK531" s="181">
        <f>SUM(BK532:BK544)</f>
        <v>0</v>
      </c>
    </row>
    <row r="532" spans="1:65" s="2" customFormat="1" ht="16.5" customHeight="1">
      <c r="A532" s="36"/>
      <c r="B532" s="37"/>
      <c r="C532" s="184" t="s">
        <v>882</v>
      </c>
      <c r="D532" s="184" t="s">
        <v>146</v>
      </c>
      <c r="E532" s="185" t="s">
        <v>883</v>
      </c>
      <c r="F532" s="186" t="s">
        <v>884</v>
      </c>
      <c r="G532" s="187" t="s">
        <v>305</v>
      </c>
      <c r="H532" s="188">
        <v>15</v>
      </c>
      <c r="I532" s="189"/>
      <c r="J532" s="190">
        <f>ROUND(I532*H532,2)</f>
        <v>0</v>
      </c>
      <c r="K532" s="186" t="s">
        <v>150</v>
      </c>
      <c r="L532" s="41"/>
      <c r="M532" s="191" t="s">
        <v>19</v>
      </c>
      <c r="N532" s="192" t="s">
        <v>47</v>
      </c>
      <c r="O532" s="66"/>
      <c r="P532" s="193">
        <f>O532*H532</f>
        <v>0</v>
      </c>
      <c r="Q532" s="193">
        <v>0.00667</v>
      </c>
      <c r="R532" s="193">
        <f>Q532*H532</f>
        <v>0.10005</v>
      </c>
      <c r="S532" s="193">
        <v>0</v>
      </c>
      <c r="T532" s="194">
        <f>S532*H532</f>
        <v>0</v>
      </c>
      <c r="U532" s="36"/>
      <c r="V532" s="36"/>
      <c r="W532" s="36"/>
      <c r="X532" s="36"/>
      <c r="Y532" s="36"/>
      <c r="Z532" s="36"/>
      <c r="AA532" s="36"/>
      <c r="AB532" s="36"/>
      <c r="AC532" s="36"/>
      <c r="AD532" s="36"/>
      <c r="AE532" s="36"/>
      <c r="AR532" s="195" t="s">
        <v>236</v>
      </c>
      <c r="AT532" s="195" t="s">
        <v>146</v>
      </c>
      <c r="AU532" s="195" t="s">
        <v>83</v>
      </c>
      <c r="AY532" s="19" t="s">
        <v>144</v>
      </c>
      <c r="BE532" s="196">
        <f>IF(N532="základní",J532,0)</f>
        <v>0</v>
      </c>
      <c r="BF532" s="196">
        <f>IF(N532="snížená",J532,0)</f>
        <v>0</v>
      </c>
      <c r="BG532" s="196">
        <f>IF(N532="zákl. přenesená",J532,0)</f>
        <v>0</v>
      </c>
      <c r="BH532" s="196">
        <f>IF(N532="sníž. přenesená",J532,0)</f>
        <v>0</v>
      </c>
      <c r="BI532" s="196">
        <f>IF(N532="nulová",J532,0)</f>
        <v>0</v>
      </c>
      <c r="BJ532" s="19" t="s">
        <v>81</v>
      </c>
      <c r="BK532" s="196">
        <f>ROUND(I532*H532,2)</f>
        <v>0</v>
      </c>
      <c r="BL532" s="19" t="s">
        <v>236</v>
      </c>
      <c r="BM532" s="195" t="s">
        <v>885</v>
      </c>
    </row>
    <row r="533" spans="1:47" s="2" customFormat="1" ht="68.25">
      <c r="A533" s="36"/>
      <c r="B533" s="37"/>
      <c r="C533" s="38"/>
      <c r="D533" s="197" t="s">
        <v>153</v>
      </c>
      <c r="E533" s="38"/>
      <c r="F533" s="198" t="s">
        <v>886</v>
      </c>
      <c r="G533" s="38"/>
      <c r="H533" s="38"/>
      <c r="I533" s="105"/>
      <c r="J533" s="38"/>
      <c r="K533" s="38"/>
      <c r="L533" s="41"/>
      <c r="M533" s="199"/>
      <c r="N533" s="200"/>
      <c r="O533" s="66"/>
      <c r="P533" s="66"/>
      <c r="Q533" s="66"/>
      <c r="R533" s="66"/>
      <c r="S533" s="66"/>
      <c r="T533" s="67"/>
      <c r="U533" s="36"/>
      <c r="V533" s="36"/>
      <c r="W533" s="36"/>
      <c r="X533" s="36"/>
      <c r="Y533" s="36"/>
      <c r="Z533" s="36"/>
      <c r="AA533" s="36"/>
      <c r="AB533" s="36"/>
      <c r="AC533" s="36"/>
      <c r="AD533" s="36"/>
      <c r="AE533" s="36"/>
      <c r="AT533" s="19" t="s">
        <v>153</v>
      </c>
      <c r="AU533" s="19" t="s">
        <v>83</v>
      </c>
    </row>
    <row r="534" spans="1:65" s="2" customFormat="1" ht="16.5" customHeight="1">
      <c r="A534" s="36"/>
      <c r="B534" s="37"/>
      <c r="C534" s="184" t="s">
        <v>887</v>
      </c>
      <c r="D534" s="184" t="s">
        <v>146</v>
      </c>
      <c r="E534" s="185" t="s">
        <v>888</v>
      </c>
      <c r="F534" s="186" t="s">
        <v>889</v>
      </c>
      <c r="G534" s="187" t="s">
        <v>305</v>
      </c>
      <c r="H534" s="188">
        <v>88</v>
      </c>
      <c r="I534" s="189"/>
      <c r="J534" s="190">
        <f>ROUND(I534*H534,2)</f>
        <v>0</v>
      </c>
      <c r="K534" s="186" t="s">
        <v>150</v>
      </c>
      <c r="L534" s="41"/>
      <c r="M534" s="191" t="s">
        <v>19</v>
      </c>
      <c r="N534" s="192" t="s">
        <v>47</v>
      </c>
      <c r="O534" s="66"/>
      <c r="P534" s="193">
        <f>O534*H534</f>
        <v>0</v>
      </c>
      <c r="Q534" s="193">
        <v>0.00038</v>
      </c>
      <c r="R534" s="193">
        <f>Q534*H534</f>
        <v>0.033440000000000004</v>
      </c>
      <c r="S534" s="193">
        <v>0</v>
      </c>
      <c r="T534" s="194">
        <f>S534*H534</f>
        <v>0</v>
      </c>
      <c r="U534" s="36"/>
      <c r="V534" s="36"/>
      <c r="W534" s="36"/>
      <c r="X534" s="36"/>
      <c r="Y534" s="36"/>
      <c r="Z534" s="36"/>
      <c r="AA534" s="36"/>
      <c r="AB534" s="36"/>
      <c r="AC534" s="36"/>
      <c r="AD534" s="36"/>
      <c r="AE534" s="36"/>
      <c r="AR534" s="195" t="s">
        <v>236</v>
      </c>
      <c r="AT534" s="195" t="s">
        <v>146</v>
      </c>
      <c r="AU534" s="195" t="s">
        <v>83</v>
      </c>
      <c r="AY534" s="19" t="s">
        <v>144</v>
      </c>
      <c r="BE534" s="196">
        <f>IF(N534="základní",J534,0)</f>
        <v>0</v>
      </c>
      <c r="BF534" s="196">
        <f>IF(N534="snížená",J534,0)</f>
        <v>0</v>
      </c>
      <c r="BG534" s="196">
        <f>IF(N534="zákl. přenesená",J534,0)</f>
        <v>0</v>
      </c>
      <c r="BH534" s="196">
        <f>IF(N534="sníž. přenesená",J534,0)</f>
        <v>0</v>
      </c>
      <c r="BI534" s="196">
        <f>IF(N534="nulová",J534,0)</f>
        <v>0</v>
      </c>
      <c r="BJ534" s="19" t="s">
        <v>81</v>
      </c>
      <c r="BK534" s="196">
        <f>ROUND(I534*H534,2)</f>
        <v>0</v>
      </c>
      <c r="BL534" s="19" t="s">
        <v>236</v>
      </c>
      <c r="BM534" s="195" t="s">
        <v>890</v>
      </c>
    </row>
    <row r="535" spans="1:47" s="2" customFormat="1" ht="39">
      <c r="A535" s="36"/>
      <c r="B535" s="37"/>
      <c r="C535" s="38"/>
      <c r="D535" s="197" t="s">
        <v>153</v>
      </c>
      <c r="E535" s="38"/>
      <c r="F535" s="198" t="s">
        <v>891</v>
      </c>
      <c r="G535" s="38"/>
      <c r="H535" s="38"/>
      <c r="I535" s="105"/>
      <c r="J535" s="38"/>
      <c r="K535" s="38"/>
      <c r="L535" s="41"/>
      <c r="M535" s="199"/>
      <c r="N535" s="200"/>
      <c r="O535" s="66"/>
      <c r="P535" s="66"/>
      <c r="Q535" s="66"/>
      <c r="R535" s="66"/>
      <c r="S535" s="66"/>
      <c r="T535" s="67"/>
      <c r="U535" s="36"/>
      <c r="V535" s="36"/>
      <c r="W535" s="36"/>
      <c r="X535" s="36"/>
      <c r="Y535" s="36"/>
      <c r="Z535" s="36"/>
      <c r="AA535" s="36"/>
      <c r="AB535" s="36"/>
      <c r="AC535" s="36"/>
      <c r="AD535" s="36"/>
      <c r="AE535" s="36"/>
      <c r="AT535" s="19" t="s">
        <v>153</v>
      </c>
      <c r="AU535" s="19" t="s">
        <v>83</v>
      </c>
    </row>
    <row r="536" spans="1:65" s="2" customFormat="1" ht="16.5" customHeight="1">
      <c r="A536" s="36"/>
      <c r="B536" s="37"/>
      <c r="C536" s="184" t="s">
        <v>892</v>
      </c>
      <c r="D536" s="184" t="s">
        <v>146</v>
      </c>
      <c r="E536" s="185" t="s">
        <v>893</v>
      </c>
      <c r="F536" s="186" t="s">
        <v>894</v>
      </c>
      <c r="G536" s="187" t="s">
        <v>305</v>
      </c>
      <c r="H536" s="188">
        <v>88</v>
      </c>
      <c r="I536" s="189"/>
      <c r="J536" s="190">
        <f>ROUND(I536*H536,2)</f>
        <v>0</v>
      </c>
      <c r="K536" s="186" t="s">
        <v>150</v>
      </c>
      <c r="L536" s="41"/>
      <c r="M536" s="191" t="s">
        <v>19</v>
      </c>
      <c r="N536" s="192" t="s">
        <v>47</v>
      </c>
      <c r="O536" s="66"/>
      <c r="P536" s="193">
        <f>O536*H536</f>
        <v>0</v>
      </c>
      <c r="Q536" s="193">
        <v>0</v>
      </c>
      <c r="R536" s="193">
        <f>Q536*H536</f>
        <v>0</v>
      </c>
      <c r="S536" s="193">
        <v>0</v>
      </c>
      <c r="T536" s="194">
        <f>S536*H536</f>
        <v>0</v>
      </c>
      <c r="U536" s="36"/>
      <c r="V536" s="36"/>
      <c r="W536" s="36"/>
      <c r="X536" s="36"/>
      <c r="Y536" s="36"/>
      <c r="Z536" s="36"/>
      <c r="AA536" s="36"/>
      <c r="AB536" s="36"/>
      <c r="AC536" s="36"/>
      <c r="AD536" s="36"/>
      <c r="AE536" s="36"/>
      <c r="AR536" s="195" t="s">
        <v>236</v>
      </c>
      <c r="AT536" s="195" t="s">
        <v>146</v>
      </c>
      <c r="AU536" s="195" t="s">
        <v>83</v>
      </c>
      <c r="AY536" s="19" t="s">
        <v>144</v>
      </c>
      <c r="BE536" s="196">
        <f>IF(N536="základní",J536,0)</f>
        <v>0</v>
      </c>
      <c r="BF536" s="196">
        <f>IF(N536="snížená",J536,0)</f>
        <v>0</v>
      </c>
      <c r="BG536" s="196">
        <f>IF(N536="zákl. přenesená",J536,0)</f>
        <v>0</v>
      </c>
      <c r="BH536" s="196">
        <f>IF(N536="sníž. přenesená",J536,0)</f>
        <v>0</v>
      </c>
      <c r="BI536" s="196">
        <f>IF(N536="nulová",J536,0)</f>
        <v>0</v>
      </c>
      <c r="BJ536" s="19" t="s">
        <v>81</v>
      </c>
      <c r="BK536" s="196">
        <f>ROUND(I536*H536,2)</f>
        <v>0</v>
      </c>
      <c r="BL536" s="19" t="s">
        <v>236</v>
      </c>
      <c r="BM536" s="195" t="s">
        <v>895</v>
      </c>
    </row>
    <row r="537" spans="1:65" s="2" customFormat="1" ht="24" customHeight="1">
      <c r="A537" s="36"/>
      <c r="B537" s="37"/>
      <c r="C537" s="184" t="s">
        <v>896</v>
      </c>
      <c r="D537" s="184" t="s">
        <v>146</v>
      </c>
      <c r="E537" s="185" t="s">
        <v>897</v>
      </c>
      <c r="F537" s="186" t="s">
        <v>898</v>
      </c>
      <c r="G537" s="187" t="s">
        <v>305</v>
      </c>
      <c r="H537" s="188">
        <v>105</v>
      </c>
      <c r="I537" s="189"/>
      <c r="J537" s="190">
        <f>ROUND(I537*H537,2)</f>
        <v>0</v>
      </c>
      <c r="K537" s="186" t="s">
        <v>150</v>
      </c>
      <c r="L537" s="41"/>
      <c r="M537" s="191" t="s">
        <v>19</v>
      </c>
      <c r="N537" s="192" t="s">
        <v>47</v>
      </c>
      <c r="O537" s="66"/>
      <c r="P537" s="193">
        <f>O537*H537</f>
        <v>0</v>
      </c>
      <c r="Q537" s="193">
        <v>0.00024</v>
      </c>
      <c r="R537" s="193">
        <f>Q537*H537</f>
        <v>0.0252</v>
      </c>
      <c r="S537" s="193">
        <v>0</v>
      </c>
      <c r="T537" s="194">
        <f>S537*H537</f>
        <v>0</v>
      </c>
      <c r="U537" s="36"/>
      <c r="V537" s="36"/>
      <c r="W537" s="36"/>
      <c r="X537" s="36"/>
      <c r="Y537" s="36"/>
      <c r="Z537" s="36"/>
      <c r="AA537" s="36"/>
      <c r="AB537" s="36"/>
      <c r="AC537" s="36"/>
      <c r="AD537" s="36"/>
      <c r="AE537" s="36"/>
      <c r="AR537" s="195" t="s">
        <v>236</v>
      </c>
      <c r="AT537" s="195" t="s">
        <v>146</v>
      </c>
      <c r="AU537" s="195" t="s">
        <v>83</v>
      </c>
      <c r="AY537" s="19" t="s">
        <v>144</v>
      </c>
      <c r="BE537" s="196">
        <f>IF(N537="základní",J537,0)</f>
        <v>0</v>
      </c>
      <c r="BF537" s="196">
        <f>IF(N537="snížená",J537,0)</f>
        <v>0</v>
      </c>
      <c r="BG537" s="196">
        <f>IF(N537="zákl. přenesená",J537,0)</f>
        <v>0</v>
      </c>
      <c r="BH537" s="196">
        <f>IF(N537="sníž. přenesená",J537,0)</f>
        <v>0</v>
      </c>
      <c r="BI537" s="196">
        <f>IF(N537="nulová",J537,0)</f>
        <v>0</v>
      </c>
      <c r="BJ537" s="19" t="s">
        <v>81</v>
      </c>
      <c r="BK537" s="196">
        <f>ROUND(I537*H537,2)</f>
        <v>0</v>
      </c>
      <c r="BL537" s="19" t="s">
        <v>236</v>
      </c>
      <c r="BM537" s="195" t="s">
        <v>899</v>
      </c>
    </row>
    <row r="538" spans="1:47" s="2" customFormat="1" ht="29.25">
      <c r="A538" s="36"/>
      <c r="B538" s="37"/>
      <c r="C538" s="38"/>
      <c r="D538" s="197" t="s">
        <v>153</v>
      </c>
      <c r="E538" s="38"/>
      <c r="F538" s="198" t="s">
        <v>900</v>
      </c>
      <c r="G538" s="38"/>
      <c r="H538" s="38"/>
      <c r="I538" s="105"/>
      <c r="J538" s="38"/>
      <c r="K538" s="38"/>
      <c r="L538" s="41"/>
      <c r="M538" s="199"/>
      <c r="N538" s="200"/>
      <c r="O538" s="66"/>
      <c r="P538" s="66"/>
      <c r="Q538" s="66"/>
      <c r="R538" s="66"/>
      <c r="S538" s="66"/>
      <c r="T538" s="67"/>
      <c r="U538" s="36"/>
      <c r="V538" s="36"/>
      <c r="W538" s="36"/>
      <c r="X538" s="36"/>
      <c r="Y538" s="36"/>
      <c r="Z538" s="36"/>
      <c r="AA538" s="36"/>
      <c r="AB538" s="36"/>
      <c r="AC538" s="36"/>
      <c r="AD538" s="36"/>
      <c r="AE538" s="36"/>
      <c r="AT538" s="19" t="s">
        <v>153</v>
      </c>
      <c r="AU538" s="19" t="s">
        <v>83</v>
      </c>
    </row>
    <row r="539" spans="1:65" s="2" customFormat="1" ht="24" customHeight="1">
      <c r="A539" s="36"/>
      <c r="B539" s="37"/>
      <c r="C539" s="184" t="s">
        <v>901</v>
      </c>
      <c r="D539" s="184" t="s">
        <v>146</v>
      </c>
      <c r="E539" s="185" t="s">
        <v>902</v>
      </c>
      <c r="F539" s="186" t="s">
        <v>903</v>
      </c>
      <c r="G539" s="187" t="s">
        <v>305</v>
      </c>
      <c r="H539" s="188">
        <v>19</v>
      </c>
      <c r="I539" s="189"/>
      <c r="J539" s="190">
        <f>ROUND(I539*H539,2)</f>
        <v>0</v>
      </c>
      <c r="K539" s="186" t="s">
        <v>150</v>
      </c>
      <c r="L539" s="41"/>
      <c r="M539" s="191" t="s">
        <v>19</v>
      </c>
      <c r="N539" s="192" t="s">
        <v>47</v>
      </c>
      <c r="O539" s="66"/>
      <c r="P539" s="193">
        <f>O539*H539</f>
        <v>0</v>
      </c>
      <c r="Q539" s="193">
        <v>0.00034</v>
      </c>
      <c r="R539" s="193">
        <f>Q539*H539</f>
        <v>0.0064600000000000005</v>
      </c>
      <c r="S539" s="193">
        <v>0</v>
      </c>
      <c r="T539" s="194">
        <f>S539*H539</f>
        <v>0</v>
      </c>
      <c r="U539" s="36"/>
      <c r="V539" s="36"/>
      <c r="W539" s="36"/>
      <c r="X539" s="36"/>
      <c r="Y539" s="36"/>
      <c r="Z539" s="36"/>
      <c r="AA539" s="36"/>
      <c r="AB539" s="36"/>
      <c r="AC539" s="36"/>
      <c r="AD539" s="36"/>
      <c r="AE539" s="36"/>
      <c r="AR539" s="195" t="s">
        <v>236</v>
      </c>
      <c r="AT539" s="195" t="s">
        <v>146</v>
      </c>
      <c r="AU539" s="195" t="s">
        <v>83</v>
      </c>
      <c r="AY539" s="19" t="s">
        <v>144</v>
      </c>
      <c r="BE539" s="196">
        <f>IF(N539="základní",J539,0)</f>
        <v>0</v>
      </c>
      <c r="BF539" s="196">
        <f>IF(N539="snížená",J539,0)</f>
        <v>0</v>
      </c>
      <c r="BG539" s="196">
        <f>IF(N539="zákl. přenesená",J539,0)</f>
        <v>0</v>
      </c>
      <c r="BH539" s="196">
        <f>IF(N539="sníž. přenesená",J539,0)</f>
        <v>0</v>
      </c>
      <c r="BI539" s="196">
        <f>IF(N539="nulová",J539,0)</f>
        <v>0</v>
      </c>
      <c r="BJ539" s="19" t="s">
        <v>81</v>
      </c>
      <c r="BK539" s="196">
        <f>ROUND(I539*H539,2)</f>
        <v>0</v>
      </c>
      <c r="BL539" s="19" t="s">
        <v>236</v>
      </c>
      <c r="BM539" s="195" t="s">
        <v>904</v>
      </c>
    </row>
    <row r="540" spans="1:47" s="2" customFormat="1" ht="29.25">
      <c r="A540" s="36"/>
      <c r="B540" s="37"/>
      <c r="C540" s="38"/>
      <c r="D540" s="197" t="s">
        <v>153</v>
      </c>
      <c r="E540" s="38"/>
      <c r="F540" s="198" t="s">
        <v>900</v>
      </c>
      <c r="G540" s="38"/>
      <c r="H540" s="38"/>
      <c r="I540" s="105"/>
      <c r="J540" s="38"/>
      <c r="K540" s="38"/>
      <c r="L540" s="41"/>
      <c r="M540" s="199"/>
      <c r="N540" s="200"/>
      <c r="O540" s="66"/>
      <c r="P540" s="66"/>
      <c r="Q540" s="66"/>
      <c r="R540" s="66"/>
      <c r="S540" s="66"/>
      <c r="T540" s="67"/>
      <c r="U540" s="36"/>
      <c r="V540" s="36"/>
      <c r="W540" s="36"/>
      <c r="X540" s="36"/>
      <c r="Y540" s="36"/>
      <c r="Z540" s="36"/>
      <c r="AA540" s="36"/>
      <c r="AB540" s="36"/>
      <c r="AC540" s="36"/>
      <c r="AD540" s="36"/>
      <c r="AE540" s="36"/>
      <c r="AT540" s="19" t="s">
        <v>153</v>
      </c>
      <c r="AU540" s="19" t="s">
        <v>83</v>
      </c>
    </row>
    <row r="541" spans="1:65" s="2" customFormat="1" ht="24" customHeight="1">
      <c r="A541" s="36"/>
      <c r="B541" s="37"/>
      <c r="C541" s="184" t="s">
        <v>905</v>
      </c>
      <c r="D541" s="184" t="s">
        <v>146</v>
      </c>
      <c r="E541" s="185" t="s">
        <v>906</v>
      </c>
      <c r="F541" s="186" t="s">
        <v>907</v>
      </c>
      <c r="G541" s="187" t="s">
        <v>193</v>
      </c>
      <c r="H541" s="188">
        <v>0.165</v>
      </c>
      <c r="I541" s="189"/>
      <c r="J541" s="190">
        <f>ROUND(I541*H541,2)</f>
        <v>0</v>
      </c>
      <c r="K541" s="186" t="s">
        <v>150</v>
      </c>
      <c r="L541" s="41"/>
      <c r="M541" s="191" t="s">
        <v>19</v>
      </c>
      <c r="N541" s="192" t="s">
        <v>47</v>
      </c>
      <c r="O541" s="66"/>
      <c r="P541" s="193">
        <f>O541*H541</f>
        <v>0</v>
      </c>
      <c r="Q541" s="193">
        <v>0</v>
      </c>
      <c r="R541" s="193">
        <f>Q541*H541</f>
        <v>0</v>
      </c>
      <c r="S541" s="193">
        <v>0</v>
      </c>
      <c r="T541" s="194">
        <f>S541*H541</f>
        <v>0</v>
      </c>
      <c r="U541" s="36"/>
      <c r="V541" s="36"/>
      <c r="W541" s="36"/>
      <c r="X541" s="36"/>
      <c r="Y541" s="36"/>
      <c r="Z541" s="36"/>
      <c r="AA541" s="36"/>
      <c r="AB541" s="36"/>
      <c r="AC541" s="36"/>
      <c r="AD541" s="36"/>
      <c r="AE541" s="36"/>
      <c r="AR541" s="195" t="s">
        <v>236</v>
      </c>
      <c r="AT541" s="195" t="s">
        <v>146</v>
      </c>
      <c r="AU541" s="195" t="s">
        <v>83</v>
      </c>
      <c r="AY541" s="19" t="s">
        <v>144</v>
      </c>
      <c r="BE541" s="196">
        <f>IF(N541="základní",J541,0)</f>
        <v>0</v>
      </c>
      <c r="BF541" s="196">
        <f>IF(N541="snížená",J541,0)</f>
        <v>0</v>
      </c>
      <c r="BG541" s="196">
        <f>IF(N541="zákl. přenesená",J541,0)</f>
        <v>0</v>
      </c>
      <c r="BH541" s="196">
        <f>IF(N541="sníž. přenesená",J541,0)</f>
        <v>0</v>
      </c>
      <c r="BI541" s="196">
        <f>IF(N541="nulová",J541,0)</f>
        <v>0</v>
      </c>
      <c r="BJ541" s="19" t="s">
        <v>81</v>
      </c>
      <c r="BK541" s="196">
        <f>ROUND(I541*H541,2)</f>
        <v>0</v>
      </c>
      <c r="BL541" s="19" t="s">
        <v>236</v>
      </c>
      <c r="BM541" s="195" t="s">
        <v>908</v>
      </c>
    </row>
    <row r="542" spans="1:47" s="2" customFormat="1" ht="78">
      <c r="A542" s="36"/>
      <c r="B542" s="37"/>
      <c r="C542" s="38"/>
      <c r="D542" s="197" t="s">
        <v>153</v>
      </c>
      <c r="E542" s="38"/>
      <c r="F542" s="198" t="s">
        <v>791</v>
      </c>
      <c r="G542" s="38"/>
      <c r="H542" s="38"/>
      <c r="I542" s="105"/>
      <c r="J542" s="38"/>
      <c r="K542" s="38"/>
      <c r="L542" s="41"/>
      <c r="M542" s="199"/>
      <c r="N542" s="200"/>
      <c r="O542" s="66"/>
      <c r="P542" s="66"/>
      <c r="Q542" s="66"/>
      <c r="R542" s="66"/>
      <c r="S542" s="66"/>
      <c r="T542" s="67"/>
      <c r="U542" s="36"/>
      <c r="V542" s="36"/>
      <c r="W542" s="36"/>
      <c r="X542" s="36"/>
      <c r="Y542" s="36"/>
      <c r="Z542" s="36"/>
      <c r="AA542" s="36"/>
      <c r="AB542" s="36"/>
      <c r="AC542" s="36"/>
      <c r="AD542" s="36"/>
      <c r="AE542" s="36"/>
      <c r="AT542" s="19" t="s">
        <v>153</v>
      </c>
      <c r="AU542" s="19" t="s">
        <v>83</v>
      </c>
    </row>
    <row r="543" spans="1:65" s="2" customFormat="1" ht="24" customHeight="1">
      <c r="A543" s="36"/>
      <c r="B543" s="37"/>
      <c r="C543" s="184" t="s">
        <v>909</v>
      </c>
      <c r="D543" s="184" t="s">
        <v>146</v>
      </c>
      <c r="E543" s="185" t="s">
        <v>910</v>
      </c>
      <c r="F543" s="186" t="s">
        <v>911</v>
      </c>
      <c r="G543" s="187" t="s">
        <v>193</v>
      </c>
      <c r="H543" s="188">
        <v>0.165</v>
      </c>
      <c r="I543" s="189"/>
      <c r="J543" s="190">
        <f>ROUND(I543*H543,2)</f>
        <v>0</v>
      </c>
      <c r="K543" s="186" t="s">
        <v>150</v>
      </c>
      <c r="L543" s="41"/>
      <c r="M543" s="191" t="s">
        <v>19</v>
      </c>
      <c r="N543" s="192" t="s">
        <v>47</v>
      </c>
      <c r="O543" s="66"/>
      <c r="P543" s="193">
        <f>O543*H543</f>
        <v>0</v>
      </c>
      <c r="Q543" s="193">
        <v>0</v>
      </c>
      <c r="R543" s="193">
        <f>Q543*H543</f>
        <v>0</v>
      </c>
      <c r="S543" s="193">
        <v>0</v>
      </c>
      <c r="T543" s="194">
        <f>S543*H543</f>
        <v>0</v>
      </c>
      <c r="U543" s="36"/>
      <c r="V543" s="36"/>
      <c r="W543" s="36"/>
      <c r="X543" s="36"/>
      <c r="Y543" s="36"/>
      <c r="Z543" s="36"/>
      <c r="AA543" s="36"/>
      <c r="AB543" s="36"/>
      <c r="AC543" s="36"/>
      <c r="AD543" s="36"/>
      <c r="AE543" s="36"/>
      <c r="AR543" s="195" t="s">
        <v>236</v>
      </c>
      <c r="AT543" s="195" t="s">
        <v>146</v>
      </c>
      <c r="AU543" s="195" t="s">
        <v>83</v>
      </c>
      <c r="AY543" s="19" t="s">
        <v>144</v>
      </c>
      <c r="BE543" s="196">
        <f>IF(N543="základní",J543,0)</f>
        <v>0</v>
      </c>
      <c r="BF543" s="196">
        <f>IF(N543="snížená",J543,0)</f>
        <v>0</v>
      </c>
      <c r="BG543" s="196">
        <f>IF(N543="zákl. přenesená",J543,0)</f>
        <v>0</v>
      </c>
      <c r="BH543" s="196">
        <f>IF(N543="sníž. přenesená",J543,0)</f>
        <v>0</v>
      </c>
      <c r="BI543" s="196">
        <f>IF(N543="nulová",J543,0)</f>
        <v>0</v>
      </c>
      <c r="BJ543" s="19" t="s">
        <v>81</v>
      </c>
      <c r="BK543" s="196">
        <f>ROUND(I543*H543,2)</f>
        <v>0</v>
      </c>
      <c r="BL543" s="19" t="s">
        <v>236</v>
      </c>
      <c r="BM543" s="195" t="s">
        <v>912</v>
      </c>
    </row>
    <row r="544" spans="1:47" s="2" customFormat="1" ht="78">
      <c r="A544" s="36"/>
      <c r="B544" s="37"/>
      <c r="C544" s="38"/>
      <c r="D544" s="197" t="s">
        <v>153</v>
      </c>
      <c r="E544" s="38"/>
      <c r="F544" s="198" t="s">
        <v>791</v>
      </c>
      <c r="G544" s="38"/>
      <c r="H544" s="38"/>
      <c r="I544" s="105"/>
      <c r="J544" s="38"/>
      <c r="K544" s="38"/>
      <c r="L544" s="41"/>
      <c r="M544" s="199"/>
      <c r="N544" s="200"/>
      <c r="O544" s="66"/>
      <c r="P544" s="66"/>
      <c r="Q544" s="66"/>
      <c r="R544" s="66"/>
      <c r="S544" s="66"/>
      <c r="T544" s="67"/>
      <c r="U544" s="36"/>
      <c r="V544" s="36"/>
      <c r="W544" s="36"/>
      <c r="X544" s="36"/>
      <c r="Y544" s="36"/>
      <c r="Z544" s="36"/>
      <c r="AA544" s="36"/>
      <c r="AB544" s="36"/>
      <c r="AC544" s="36"/>
      <c r="AD544" s="36"/>
      <c r="AE544" s="36"/>
      <c r="AT544" s="19" t="s">
        <v>153</v>
      </c>
      <c r="AU544" s="19" t="s">
        <v>83</v>
      </c>
    </row>
    <row r="545" spans="2:63" s="12" customFormat="1" ht="22.9" customHeight="1">
      <c r="B545" s="168"/>
      <c r="C545" s="169"/>
      <c r="D545" s="170" t="s">
        <v>75</v>
      </c>
      <c r="E545" s="182" t="s">
        <v>913</v>
      </c>
      <c r="F545" s="182" t="s">
        <v>914</v>
      </c>
      <c r="G545" s="169"/>
      <c r="H545" s="169"/>
      <c r="I545" s="172"/>
      <c r="J545" s="183">
        <f>BK545</f>
        <v>0</v>
      </c>
      <c r="K545" s="169"/>
      <c r="L545" s="174"/>
      <c r="M545" s="175"/>
      <c r="N545" s="176"/>
      <c r="O545" s="176"/>
      <c r="P545" s="177">
        <f>SUM(P546:P552)</f>
        <v>0</v>
      </c>
      <c r="Q545" s="176"/>
      <c r="R545" s="177">
        <f>SUM(R546:R552)</f>
        <v>0.03586</v>
      </c>
      <c r="S545" s="176"/>
      <c r="T545" s="178">
        <f>SUM(T546:T552)</f>
        <v>0</v>
      </c>
      <c r="AR545" s="179" t="s">
        <v>83</v>
      </c>
      <c r="AT545" s="180" t="s">
        <v>75</v>
      </c>
      <c r="AU545" s="180" t="s">
        <v>81</v>
      </c>
      <c r="AY545" s="179" t="s">
        <v>144</v>
      </c>
      <c r="BK545" s="181">
        <f>SUM(BK546:BK552)</f>
        <v>0</v>
      </c>
    </row>
    <row r="546" spans="1:65" s="2" customFormat="1" ht="16.5" customHeight="1">
      <c r="A546" s="36"/>
      <c r="B546" s="37"/>
      <c r="C546" s="184" t="s">
        <v>915</v>
      </c>
      <c r="D546" s="184" t="s">
        <v>146</v>
      </c>
      <c r="E546" s="185" t="s">
        <v>916</v>
      </c>
      <c r="F546" s="186" t="s">
        <v>917</v>
      </c>
      <c r="G546" s="187" t="s">
        <v>428</v>
      </c>
      <c r="H546" s="188">
        <v>5</v>
      </c>
      <c r="I546" s="189"/>
      <c r="J546" s="190">
        <f>ROUND(I546*H546,2)</f>
        <v>0</v>
      </c>
      <c r="K546" s="186" t="s">
        <v>150</v>
      </c>
      <c r="L546" s="41"/>
      <c r="M546" s="191" t="s">
        <v>19</v>
      </c>
      <c r="N546" s="192" t="s">
        <v>47</v>
      </c>
      <c r="O546" s="66"/>
      <c r="P546" s="193">
        <f>O546*H546</f>
        <v>0</v>
      </c>
      <c r="Q546" s="193">
        <v>0.00022</v>
      </c>
      <c r="R546" s="193">
        <f>Q546*H546</f>
        <v>0.0011</v>
      </c>
      <c r="S546" s="193">
        <v>0</v>
      </c>
      <c r="T546" s="194">
        <f>S546*H546</f>
        <v>0</v>
      </c>
      <c r="U546" s="36"/>
      <c r="V546" s="36"/>
      <c r="W546" s="36"/>
      <c r="X546" s="36"/>
      <c r="Y546" s="36"/>
      <c r="Z546" s="36"/>
      <c r="AA546" s="36"/>
      <c r="AB546" s="36"/>
      <c r="AC546" s="36"/>
      <c r="AD546" s="36"/>
      <c r="AE546" s="36"/>
      <c r="AR546" s="195" t="s">
        <v>236</v>
      </c>
      <c r="AT546" s="195" t="s">
        <v>146</v>
      </c>
      <c r="AU546" s="195" t="s">
        <v>83</v>
      </c>
      <c r="AY546" s="19" t="s">
        <v>144</v>
      </c>
      <c r="BE546" s="196">
        <f>IF(N546="základní",J546,0)</f>
        <v>0</v>
      </c>
      <c r="BF546" s="196">
        <f>IF(N546="snížená",J546,0)</f>
        <v>0</v>
      </c>
      <c r="BG546" s="196">
        <f>IF(N546="zákl. přenesená",J546,0)</f>
        <v>0</v>
      </c>
      <c r="BH546" s="196">
        <f>IF(N546="sníž. přenesená",J546,0)</f>
        <v>0</v>
      </c>
      <c r="BI546" s="196">
        <f>IF(N546="nulová",J546,0)</f>
        <v>0</v>
      </c>
      <c r="BJ546" s="19" t="s">
        <v>81</v>
      </c>
      <c r="BK546" s="196">
        <f>ROUND(I546*H546,2)</f>
        <v>0</v>
      </c>
      <c r="BL546" s="19" t="s">
        <v>236</v>
      </c>
      <c r="BM546" s="195" t="s">
        <v>918</v>
      </c>
    </row>
    <row r="547" spans="1:65" s="2" customFormat="1" ht="16.5" customHeight="1">
      <c r="A547" s="36"/>
      <c r="B547" s="37"/>
      <c r="C547" s="184" t="s">
        <v>919</v>
      </c>
      <c r="D547" s="184" t="s">
        <v>146</v>
      </c>
      <c r="E547" s="185" t="s">
        <v>920</v>
      </c>
      <c r="F547" s="186" t="s">
        <v>921</v>
      </c>
      <c r="G547" s="187" t="s">
        <v>428</v>
      </c>
      <c r="H547" s="188">
        <v>2</v>
      </c>
      <c r="I547" s="189"/>
      <c r="J547" s="190">
        <f>ROUND(I547*H547,2)</f>
        <v>0</v>
      </c>
      <c r="K547" s="186" t="s">
        <v>150</v>
      </c>
      <c r="L547" s="41"/>
      <c r="M547" s="191" t="s">
        <v>19</v>
      </c>
      <c r="N547" s="192" t="s">
        <v>47</v>
      </c>
      <c r="O547" s="66"/>
      <c r="P547" s="193">
        <f>O547*H547</f>
        <v>0</v>
      </c>
      <c r="Q547" s="193">
        <v>0.0001</v>
      </c>
      <c r="R547" s="193">
        <f>Q547*H547</f>
        <v>0.0002</v>
      </c>
      <c r="S547" s="193">
        <v>0</v>
      </c>
      <c r="T547" s="194">
        <f>S547*H547</f>
        <v>0</v>
      </c>
      <c r="U547" s="36"/>
      <c r="V547" s="36"/>
      <c r="W547" s="36"/>
      <c r="X547" s="36"/>
      <c r="Y547" s="36"/>
      <c r="Z547" s="36"/>
      <c r="AA547" s="36"/>
      <c r="AB547" s="36"/>
      <c r="AC547" s="36"/>
      <c r="AD547" s="36"/>
      <c r="AE547" s="36"/>
      <c r="AR547" s="195" t="s">
        <v>236</v>
      </c>
      <c r="AT547" s="195" t="s">
        <v>146</v>
      </c>
      <c r="AU547" s="195" t="s">
        <v>83</v>
      </c>
      <c r="AY547" s="19" t="s">
        <v>144</v>
      </c>
      <c r="BE547" s="196">
        <f>IF(N547="základní",J547,0)</f>
        <v>0</v>
      </c>
      <c r="BF547" s="196">
        <f>IF(N547="snížená",J547,0)</f>
        <v>0</v>
      </c>
      <c r="BG547" s="196">
        <f>IF(N547="zákl. přenesená",J547,0)</f>
        <v>0</v>
      </c>
      <c r="BH547" s="196">
        <f>IF(N547="sníž. přenesená",J547,0)</f>
        <v>0</v>
      </c>
      <c r="BI547" s="196">
        <f>IF(N547="nulová",J547,0)</f>
        <v>0</v>
      </c>
      <c r="BJ547" s="19" t="s">
        <v>81</v>
      </c>
      <c r="BK547" s="196">
        <f>ROUND(I547*H547,2)</f>
        <v>0</v>
      </c>
      <c r="BL547" s="19" t="s">
        <v>236</v>
      </c>
      <c r="BM547" s="195" t="s">
        <v>922</v>
      </c>
    </row>
    <row r="548" spans="1:65" s="2" customFormat="1" ht="16.5" customHeight="1">
      <c r="A548" s="36"/>
      <c r="B548" s="37"/>
      <c r="C548" s="184" t="s">
        <v>923</v>
      </c>
      <c r="D548" s="184" t="s">
        <v>146</v>
      </c>
      <c r="E548" s="185" t="s">
        <v>924</v>
      </c>
      <c r="F548" s="186" t="s">
        <v>925</v>
      </c>
      <c r="G548" s="187" t="s">
        <v>428</v>
      </c>
      <c r="H548" s="188">
        <v>8</v>
      </c>
      <c r="I548" s="189"/>
      <c r="J548" s="190">
        <f>ROUND(I548*H548,2)</f>
        <v>0</v>
      </c>
      <c r="K548" s="186" t="s">
        <v>150</v>
      </c>
      <c r="L548" s="41"/>
      <c r="M548" s="191" t="s">
        <v>19</v>
      </c>
      <c r="N548" s="192" t="s">
        <v>47</v>
      </c>
      <c r="O548" s="66"/>
      <c r="P548" s="193">
        <f>O548*H548</f>
        <v>0</v>
      </c>
      <c r="Q548" s="193">
        <v>0.00432</v>
      </c>
      <c r="R548" s="193">
        <f>Q548*H548</f>
        <v>0.03456</v>
      </c>
      <c r="S548" s="193">
        <v>0</v>
      </c>
      <c r="T548" s="194">
        <f>S548*H548</f>
        <v>0</v>
      </c>
      <c r="U548" s="36"/>
      <c r="V548" s="36"/>
      <c r="W548" s="36"/>
      <c r="X548" s="36"/>
      <c r="Y548" s="36"/>
      <c r="Z548" s="36"/>
      <c r="AA548" s="36"/>
      <c r="AB548" s="36"/>
      <c r="AC548" s="36"/>
      <c r="AD548" s="36"/>
      <c r="AE548" s="36"/>
      <c r="AR548" s="195" t="s">
        <v>236</v>
      </c>
      <c r="AT548" s="195" t="s">
        <v>146</v>
      </c>
      <c r="AU548" s="195" t="s">
        <v>83</v>
      </c>
      <c r="AY548" s="19" t="s">
        <v>144</v>
      </c>
      <c r="BE548" s="196">
        <f>IF(N548="základní",J548,0)</f>
        <v>0</v>
      </c>
      <c r="BF548" s="196">
        <f>IF(N548="snížená",J548,0)</f>
        <v>0</v>
      </c>
      <c r="BG548" s="196">
        <f>IF(N548="zákl. přenesená",J548,0)</f>
        <v>0</v>
      </c>
      <c r="BH548" s="196">
        <f>IF(N548="sníž. přenesená",J548,0)</f>
        <v>0</v>
      </c>
      <c r="BI548" s="196">
        <f>IF(N548="nulová",J548,0)</f>
        <v>0</v>
      </c>
      <c r="BJ548" s="19" t="s">
        <v>81</v>
      </c>
      <c r="BK548" s="196">
        <f>ROUND(I548*H548,2)</f>
        <v>0</v>
      </c>
      <c r="BL548" s="19" t="s">
        <v>236</v>
      </c>
      <c r="BM548" s="195" t="s">
        <v>926</v>
      </c>
    </row>
    <row r="549" spans="1:65" s="2" customFormat="1" ht="24" customHeight="1">
      <c r="A549" s="36"/>
      <c r="B549" s="37"/>
      <c r="C549" s="184" t="s">
        <v>927</v>
      </c>
      <c r="D549" s="184" t="s">
        <v>146</v>
      </c>
      <c r="E549" s="185" t="s">
        <v>928</v>
      </c>
      <c r="F549" s="186" t="s">
        <v>929</v>
      </c>
      <c r="G549" s="187" t="s">
        <v>193</v>
      </c>
      <c r="H549" s="188">
        <v>0.036</v>
      </c>
      <c r="I549" s="189"/>
      <c r="J549" s="190">
        <f>ROUND(I549*H549,2)</f>
        <v>0</v>
      </c>
      <c r="K549" s="186" t="s">
        <v>150</v>
      </c>
      <c r="L549" s="41"/>
      <c r="M549" s="191" t="s">
        <v>19</v>
      </c>
      <c r="N549" s="192" t="s">
        <v>47</v>
      </c>
      <c r="O549" s="66"/>
      <c r="P549" s="193">
        <f>O549*H549</f>
        <v>0</v>
      </c>
      <c r="Q549" s="193">
        <v>0</v>
      </c>
      <c r="R549" s="193">
        <f>Q549*H549</f>
        <v>0</v>
      </c>
      <c r="S549" s="193">
        <v>0</v>
      </c>
      <c r="T549" s="194">
        <f>S549*H549</f>
        <v>0</v>
      </c>
      <c r="U549" s="36"/>
      <c r="V549" s="36"/>
      <c r="W549" s="36"/>
      <c r="X549" s="36"/>
      <c r="Y549" s="36"/>
      <c r="Z549" s="36"/>
      <c r="AA549" s="36"/>
      <c r="AB549" s="36"/>
      <c r="AC549" s="36"/>
      <c r="AD549" s="36"/>
      <c r="AE549" s="36"/>
      <c r="AR549" s="195" t="s">
        <v>236</v>
      </c>
      <c r="AT549" s="195" t="s">
        <v>146</v>
      </c>
      <c r="AU549" s="195" t="s">
        <v>83</v>
      </c>
      <c r="AY549" s="19" t="s">
        <v>144</v>
      </c>
      <c r="BE549" s="196">
        <f>IF(N549="základní",J549,0)</f>
        <v>0</v>
      </c>
      <c r="BF549" s="196">
        <f>IF(N549="snížená",J549,0)</f>
        <v>0</v>
      </c>
      <c r="BG549" s="196">
        <f>IF(N549="zákl. přenesená",J549,0)</f>
        <v>0</v>
      </c>
      <c r="BH549" s="196">
        <f>IF(N549="sníž. přenesená",J549,0)</f>
        <v>0</v>
      </c>
      <c r="BI549" s="196">
        <f>IF(N549="nulová",J549,0)</f>
        <v>0</v>
      </c>
      <c r="BJ549" s="19" t="s">
        <v>81</v>
      </c>
      <c r="BK549" s="196">
        <f>ROUND(I549*H549,2)</f>
        <v>0</v>
      </c>
      <c r="BL549" s="19" t="s">
        <v>236</v>
      </c>
      <c r="BM549" s="195" t="s">
        <v>930</v>
      </c>
    </row>
    <row r="550" spans="1:47" s="2" customFormat="1" ht="78">
      <c r="A550" s="36"/>
      <c r="B550" s="37"/>
      <c r="C550" s="38"/>
      <c r="D550" s="197" t="s">
        <v>153</v>
      </c>
      <c r="E550" s="38"/>
      <c r="F550" s="198" t="s">
        <v>931</v>
      </c>
      <c r="G550" s="38"/>
      <c r="H550" s="38"/>
      <c r="I550" s="105"/>
      <c r="J550" s="38"/>
      <c r="K550" s="38"/>
      <c r="L550" s="41"/>
      <c r="M550" s="199"/>
      <c r="N550" s="200"/>
      <c r="O550" s="66"/>
      <c r="P550" s="66"/>
      <c r="Q550" s="66"/>
      <c r="R550" s="66"/>
      <c r="S550" s="66"/>
      <c r="T550" s="67"/>
      <c r="U550" s="36"/>
      <c r="V550" s="36"/>
      <c r="W550" s="36"/>
      <c r="X550" s="36"/>
      <c r="Y550" s="36"/>
      <c r="Z550" s="36"/>
      <c r="AA550" s="36"/>
      <c r="AB550" s="36"/>
      <c r="AC550" s="36"/>
      <c r="AD550" s="36"/>
      <c r="AE550" s="36"/>
      <c r="AT550" s="19" t="s">
        <v>153</v>
      </c>
      <c r="AU550" s="19" t="s">
        <v>83</v>
      </c>
    </row>
    <row r="551" spans="1:65" s="2" customFormat="1" ht="24" customHeight="1">
      <c r="A551" s="36"/>
      <c r="B551" s="37"/>
      <c r="C551" s="184" t="s">
        <v>932</v>
      </c>
      <c r="D551" s="184" t="s">
        <v>146</v>
      </c>
      <c r="E551" s="185" t="s">
        <v>933</v>
      </c>
      <c r="F551" s="186" t="s">
        <v>934</v>
      </c>
      <c r="G551" s="187" t="s">
        <v>193</v>
      </c>
      <c r="H551" s="188">
        <v>0.036</v>
      </c>
      <c r="I551" s="189"/>
      <c r="J551" s="190">
        <f>ROUND(I551*H551,2)</f>
        <v>0</v>
      </c>
      <c r="K551" s="186" t="s">
        <v>150</v>
      </c>
      <c r="L551" s="41"/>
      <c r="M551" s="191" t="s">
        <v>19</v>
      </c>
      <c r="N551" s="192" t="s">
        <v>47</v>
      </c>
      <c r="O551" s="66"/>
      <c r="P551" s="193">
        <f>O551*H551</f>
        <v>0</v>
      </c>
      <c r="Q551" s="193">
        <v>0</v>
      </c>
      <c r="R551" s="193">
        <f>Q551*H551</f>
        <v>0</v>
      </c>
      <c r="S551" s="193">
        <v>0</v>
      </c>
      <c r="T551" s="194">
        <f>S551*H551</f>
        <v>0</v>
      </c>
      <c r="U551" s="36"/>
      <c r="V551" s="36"/>
      <c r="W551" s="36"/>
      <c r="X551" s="36"/>
      <c r="Y551" s="36"/>
      <c r="Z551" s="36"/>
      <c r="AA551" s="36"/>
      <c r="AB551" s="36"/>
      <c r="AC551" s="36"/>
      <c r="AD551" s="36"/>
      <c r="AE551" s="36"/>
      <c r="AR551" s="195" t="s">
        <v>236</v>
      </c>
      <c r="AT551" s="195" t="s">
        <v>146</v>
      </c>
      <c r="AU551" s="195" t="s">
        <v>83</v>
      </c>
      <c r="AY551" s="19" t="s">
        <v>144</v>
      </c>
      <c r="BE551" s="196">
        <f>IF(N551="základní",J551,0)</f>
        <v>0</v>
      </c>
      <c r="BF551" s="196">
        <f>IF(N551="snížená",J551,0)</f>
        <v>0</v>
      </c>
      <c r="BG551" s="196">
        <f>IF(N551="zákl. přenesená",J551,0)</f>
        <v>0</v>
      </c>
      <c r="BH551" s="196">
        <f>IF(N551="sníž. přenesená",J551,0)</f>
        <v>0</v>
      </c>
      <c r="BI551" s="196">
        <f>IF(N551="nulová",J551,0)</f>
        <v>0</v>
      </c>
      <c r="BJ551" s="19" t="s">
        <v>81</v>
      </c>
      <c r="BK551" s="196">
        <f>ROUND(I551*H551,2)</f>
        <v>0</v>
      </c>
      <c r="BL551" s="19" t="s">
        <v>236</v>
      </c>
      <c r="BM551" s="195" t="s">
        <v>935</v>
      </c>
    </row>
    <row r="552" spans="1:47" s="2" customFormat="1" ht="78">
      <c r="A552" s="36"/>
      <c r="B552" s="37"/>
      <c r="C552" s="38"/>
      <c r="D552" s="197" t="s">
        <v>153</v>
      </c>
      <c r="E552" s="38"/>
      <c r="F552" s="198" t="s">
        <v>931</v>
      </c>
      <c r="G552" s="38"/>
      <c r="H552" s="38"/>
      <c r="I552" s="105"/>
      <c r="J552" s="38"/>
      <c r="K552" s="38"/>
      <c r="L552" s="41"/>
      <c r="M552" s="199"/>
      <c r="N552" s="200"/>
      <c r="O552" s="66"/>
      <c r="P552" s="66"/>
      <c r="Q552" s="66"/>
      <c r="R552" s="66"/>
      <c r="S552" s="66"/>
      <c r="T552" s="67"/>
      <c r="U552" s="36"/>
      <c r="V552" s="36"/>
      <c r="W552" s="36"/>
      <c r="X552" s="36"/>
      <c r="Y552" s="36"/>
      <c r="Z552" s="36"/>
      <c r="AA552" s="36"/>
      <c r="AB552" s="36"/>
      <c r="AC552" s="36"/>
      <c r="AD552" s="36"/>
      <c r="AE552" s="36"/>
      <c r="AT552" s="19" t="s">
        <v>153</v>
      </c>
      <c r="AU552" s="19" t="s">
        <v>83</v>
      </c>
    </row>
    <row r="553" spans="2:63" s="12" customFormat="1" ht="22.9" customHeight="1">
      <c r="B553" s="168"/>
      <c r="C553" s="169"/>
      <c r="D553" s="170" t="s">
        <v>75</v>
      </c>
      <c r="E553" s="182" t="s">
        <v>936</v>
      </c>
      <c r="F553" s="182" t="s">
        <v>937</v>
      </c>
      <c r="G553" s="169"/>
      <c r="H553" s="169"/>
      <c r="I553" s="172"/>
      <c r="J553" s="183">
        <f>BK553</f>
        <v>0</v>
      </c>
      <c r="K553" s="169"/>
      <c r="L553" s="174"/>
      <c r="M553" s="175"/>
      <c r="N553" s="176"/>
      <c r="O553" s="176"/>
      <c r="P553" s="177">
        <f>P554+P564+P570+P578+P585+P601</f>
        <v>0</v>
      </c>
      <c r="Q553" s="176"/>
      <c r="R553" s="177">
        <f>R554+R564+R570+R578+R585+R601</f>
        <v>0</v>
      </c>
      <c r="S553" s="176"/>
      <c r="T553" s="178">
        <f>T554+T564+T570+T578+T585+T601</f>
        <v>0</v>
      </c>
      <c r="AR553" s="179" t="s">
        <v>83</v>
      </c>
      <c r="AT553" s="180" t="s">
        <v>75</v>
      </c>
      <c r="AU553" s="180" t="s">
        <v>81</v>
      </c>
      <c r="AY553" s="179" t="s">
        <v>144</v>
      </c>
      <c r="BK553" s="181">
        <f>BK554+BK564+BK570+BK578+BK585+BK601</f>
        <v>0</v>
      </c>
    </row>
    <row r="554" spans="2:63" s="12" customFormat="1" ht="20.85" customHeight="1">
      <c r="B554" s="168"/>
      <c r="C554" s="169"/>
      <c r="D554" s="170" t="s">
        <v>75</v>
      </c>
      <c r="E554" s="182" t="s">
        <v>938</v>
      </c>
      <c r="F554" s="182" t="s">
        <v>939</v>
      </c>
      <c r="G554" s="169"/>
      <c r="H554" s="169"/>
      <c r="I554" s="172"/>
      <c r="J554" s="183">
        <f>BK554</f>
        <v>0</v>
      </c>
      <c r="K554" s="169"/>
      <c r="L554" s="174"/>
      <c r="M554" s="175"/>
      <c r="N554" s="176"/>
      <c r="O554" s="176"/>
      <c r="P554" s="177">
        <f>P555+P559</f>
        <v>0</v>
      </c>
      <c r="Q554" s="176"/>
      <c r="R554" s="177">
        <f>R555+R559</f>
        <v>0</v>
      </c>
      <c r="S554" s="176"/>
      <c r="T554" s="178">
        <f>T555+T559</f>
        <v>0</v>
      </c>
      <c r="AR554" s="179" t="s">
        <v>81</v>
      </c>
      <c r="AT554" s="180" t="s">
        <v>75</v>
      </c>
      <c r="AU554" s="180" t="s">
        <v>83</v>
      </c>
      <c r="AY554" s="179" t="s">
        <v>144</v>
      </c>
      <c r="BK554" s="181">
        <f>BK555+BK559</f>
        <v>0</v>
      </c>
    </row>
    <row r="555" spans="2:63" s="17" customFormat="1" ht="20.85" customHeight="1">
      <c r="B555" s="255"/>
      <c r="C555" s="256"/>
      <c r="D555" s="257" t="s">
        <v>75</v>
      </c>
      <c r="E555" s="257" t="s">
        <v>940</v>
      </c>
      <c r="F555" s="257" t="s">
        <v>941</v>
      </c>
      <c r="G555" s="256"/>
      <c r="H555" s="256"/>
      <c r="I555" s="258"/>
      <c r="J555" s="259">
        <f>BK555</f>
        <v>0</v>
      </c>
      <c r="K555" s="256"/>
      <c r="L555" s="260"/>
      <c r="M555" s="261"/>
      <c r="N555" s="262"/>
      <c r="O555" s="262"/>
      <c r="P555" s="263">
        <f>SUM(P556:P558)</f>
        <v>0</v>
      </c>
      <c r="Q555" s="262"/>
      <c r="R555" s="263">
        <f>SUM(R556:R558)</f>
        <v>0</v>
      </c>
      <c r="S555" s="262"/>
      <c r="T555" s="264">
        <f>SUM(T556:T558)</f>
        <v>0</v>
      </c>
      <c r="AR555" s="265" t="s">
        <v>81</v>
      </c>
      <c r="AT555" s="266" t="s">
        <v>75</v>
      </c>
      <c r="AU555" s="266" t="s">
        <v>161</v>
      </c>
      <c r="AY555" s="265" t="s">
        <v>144</v>
      </c>
      <c r="BK555" s="267">
        <f>SUM(BK556:BK558)</f>
        <v>0</v>
      </c>
    </row>
    <row r="556" spans="1:65" s="2" customFormat="1" ht="16.5" customHeight="1">
      <c r="A556" s="36"/>
      <c r="B556" s="37"/>
      <c r="C556" s="336" t="s">
        <v>942</v>
      </c>
      <c r="D556" s="336" t="s">
        <v>146</v>
      </c>
      <c r="E556" s="337" t="s">
        <v>943</v>
      </c>
      <c r="F556" s="338" t="s">
        <v>944</v>
      </c>
      <c r="G556" s="339" t="s">
        <v>945</v>
      </c>
      <c r="H556" s="340">
        <v>1</v>
      </c>
      <c r="I556" s="189"/>
      <c r="J556" s="342">
        <f>ROUND(I556*H556,2)</f>
        <v>0</v>
      </c>
      <c r="K556" s="186" t="s">
        <v>841</v>
      </c>
      <c r="L556" s="41"/>
      <c r="M556" s="191" t="s">
        <v>19</v>
      </c>
      <c r="N556" s="192" t="s">
        <v>47</v>
      </c>
      <c r="O556" s="66"/>
      <c r="P556" s="193">
        <f>O556*H556</f>
        <v>0</v>
      </c>
      <c r="Q556" s="193">
        <v>0</v>
      </c>
      <c r="R556" s="193">
        <f>Q556*H556</f>
        <v>0</v>
      </c>
      <c r="S556" s="193">
        <v>0</v>
      </c>
      <c r="T556" s="194">
        <f>S556*H556</f>
        <v>0</v>
      </c>
      <c r="U556" s="36"/>
      <c r="V556" s="36"/>
      <c r="W556" s="36"/>
      <c r="X556" s="36"/>
      <c r="Y556" s="36"/>
      <c r="Z556" s="36"/>
      <c r="AA556" s="36"/>
      <c r="AB556" s="36"/>
      <c r="AC556" s="36"/>
      <c r="AD556" s="36"/>
      <c r="AE556" s="36"/>
      <c r="AR556" s="195" t="s">
        <v>151</v>
      </c>
      <c r="AT556" s="195" t="s">
        <v>146</v>
      </c>
      <c r="AU556" s="195" t="s">
        <v>151</v>
      </c>
      <c r="AY556" s="19" t="s">
        <v>144</v>
      </c>
      <c r="BE556" s="196">
        <f>IF(N556="základní",J556,0)</f>
        <v>0</v>
      </c>
      <c r="BF556" s="196">
        <f>IF(N556="snížená",J556,0)</f>
        <v>0</v>
      </c>
      <c r="BG556" s="196">
        <f>IF(N556="zákl. přenesená",J556,0)</f>
        <v>0</v>
      </c>
      <c r="BH556" s="196">
        <f>IF(N556="sníž. přenesená",J556,0)</f>
        <v>0</v>
      </c>
      <c r="BI556" s="196">
        <f>IF(N556="nulová",J556,0)</f>
        <v>0</v>
      </c>
      <c r="BJ556" s="19" t="s">
        <v>81</v>
      </c>
      <c r="BK556" s="196">
        <f>ROUND(I556*H556,2)</f>
        <v>0</v>
      </c>
      <c r="BL556" s="19" t="s">
        <v>151</v>
      </c>
      <c r="BM556" s="195" t="s">
        <v>946</v>
      </c>
    </row>
    <row r="557" spans="1:65" s="2" customFormat="1" ht="16.5" customHeight="1">
      <c r="A557" s="36"/>
      <c r="B557" s="37"/>
      <c r="C557" s="336" t="s">
        <v>947</v>
      </c>
      <c r="D557" s="336" t="s">
        <v>146</v>
      </c>
      <c r="E557" s="337" t="s">
        <v>948</v>
      </c>
      <c r="F557" s="338" t="s">
        <v>949</v>
      </c>
      <c r="G557" s="339" t="s">
        <v>945</v>
      </c>
      <c r="H557" s="340">
        <v>1</v>
      </c>
      <c r="I557" s="189"/>
      <c r="J557" s="342">
        <f>ROUND(I557*H557,2)</f>
        <v>0</v>
      </c>
      <c r="K557" s="186" t="s">
        <v>841</v>
      </c>
      <c r="L557" s="41"/>
      <c r="M557" s="191" t="s">
        <v>19</v>
      </c>
      <c r="N557" s="192" t="s">
        <v>47</v>
      </c>
      <c r="O557" s="66"/>
      <c r="P557" s="193">
        <f>O557*H557</f>
        <v>0</v>
      </c>
      <c r="Q557" s="193">
        <v>0</v>
      </c>
      <c r="R557" s="193">
        <f>Q557*H557</f>
        <v>0</v>
      </c>
      <c r="S557" s="193">
        <v>0</v>
      </c>
      <c r="T557" s="194">
        <f>S557*H557</f>
        <v>0</v>
      </c>
      <c r="U557" s="36"/>
      <c r="V557" s="36"/>
      <c r="W557" s="36"/>
      <c r="X557" s="36"/>
      <c r="Y557" s="36"/>
      <c r="Z557" s="36"/>
      <c r="AA557" s="36"/>
      <c r="AB557" s="36"/>
      <c r="AC557" s="36"/>
      <c r="AD557" s="36"/>
      <c r="AE557" s="36"/>
      <c r="AR557" s="195" t="s">
        <v>151</v>
      </c>
      <c r="AT557" s="195" t="s">
        <v>146</v>
      </c>
      <c r="AU557" s="195" t="s">
        <v>151</v>
      </c>
      <c r="AY557" s="19" t="s">
        <v>144</v>
      </c>
      <c r="BE557" s="196">
        <f>IF(N557="základní",J557,0)</f>
        <v>0</v>
      </c>
      <c r="BF557" s="196">
        <f>IF(N557="snížená",J557,0)</f>
        <v>0</v>
      </c>
      <c r="BG557" s="196">
        <f>IF(N557="zákl. přenesená",J557,0)</f>
        <v>0</v>
      </c>
      <c r="BH557" s="196">
        <f>IF(N557="sníž. přenesená",J557,0)</f>
        <v>0</v>
      </c>
      <c r="BI557" s="196">
        <f>IF(N557="nulová",J557,0)</f>
        <v>0</v>
      </c>
      <c r="BJ557" s="19" t="s">
        <v>81</v>
      </c>
      <c r="BK557" s="196">
        <f>ROUND(I557*H557,2)</f>
        <v>0</v>
      </c>
      <c r="BL557" s="19" t="s">
        <v>151</v>
      </c>
      <c r="BM557" s="195" t="s">
        <v>950</v>
      </c>
    </row>
    <row r="558" spans="1:65" s="2" customFormat="1" ht="16.5" customHeight="1">
      <c r="A558" s="36"/>
      <c r="B558" s="37"/>
      <c r="C558" s="336" t="s">
        <v>951</v>
      </c>
      <c r="D558" s="336" t="s">
        <v>146</v>
      </c>
      <c r="E558" s="337" t="s">
        <v>952</v>
      </c>
      <c r="F558" s="338" t="s">
        <v>953</v>
      </c>
      <c r="G558" s="339" t="s">
        <v>954</v>
      </c>
      <c r="H558" s="340">
        <v>1</v>
      </c>
      <c r="I558" s="189"/>
      <c r="J558" s="342">
        <f>ROUND(I558*H558,2)</f>
        <v>0</v>
      </c>
      <c r="K558" s="186" t="s">
        <v>841</v>
      </c>
      <c r="L558" s="41"/>
      <c r="M558" s="191" t="s">
        <v>19</v>
      </c>
      <c r="N558" s="192" t="s">
        <v>47</v>
      </c>
      <c r="O558" s="66"/>
      <c r="P558" s="193">
        <f>O558*H558</f>
        <v>0</v>
      </c>
      <c r="Q558" s="193">
        <v>0</v>
      </c>
      <c r="R558" s="193">
        <f>Q558*H558</f>
        <v>0</v>
      </c>
      <c r="S558" s="193">
        <v>0</v>
      </c>
      <c r="T558" s="194">
        <f>S558*H558</f>
        <v>0</v>
      </c>
      <c r="U558" s="36"/>
      <c r="V558" s="36"/>
      <c r="W558" s="36"/>
      <c r="X558" s="36"/>
      <c r="Y558" s="36"/>
      <c r="Z558" s="36"/>
      <c r="AA558" s="36"/>
      <c r="AB558" s="36"/>
      <c r="AC558" s="36"/>
      <c r="AD558" s="36"/>
      <c r="AE558" s="36"/>
      <c r="AR558" s="195" t="s">
        <v>151</v>
      </c>
      <c r="AT558" s="195" t="s">
        <v>146</v>
      </c>
      <c r="AU558" s="195" t="s">
        <v>151</v>
      </c>
      <c r="AY558" s="19" t="s">
        <v>144</v>
      </c>
      <c r="BE558" s="196">
        <f>IF(N558="základní",J558,0)</f>
        <v>0</v>
      </c>
      <c r="BF558" s="196">
        <f>IF(N558="snížená",J558,0)</f>
        <v>0</v>
      </c>
      <c r="BG558" s="196">
        <f>IF(N558="zákl. přenesená",J558,0)</f>
        <v>0</v>
      </c>
      <c r="BH558" s="196">
        <f>IF(N558="sníž. přenesená",J558,0)</f>
        <v>0</v>
      </c>
      <c r="BI558" s="196">
        <f>IF(N558="nulová",J558,0)</f>
        <v>0</v>
      </c>
      <c r="BJ558" s="19" t="s">
        <v>81</v>
      </c>
      <c r="BK558" s="196">
        <f>ROUND(I558*H558,2)</f>
        <v>0</v>
      </c>
      <c r="BL558" s="19" t="s">
        <v>151</v>
      </c>
      <c r="BM558" s="195" t="s">
        <v>955</v>
      </c>
    </row>
    <row r="559" spans="2:63" s="17" customFormat="1" ht="20.85" customHeight="1">
      <c r="B559" s="255"/>
      <c r="C559" s="256"/>
      <c r="D559" s="257" t="s">
        <v>75</v>
      </c>
      <c r="E559" s="257" t="s">
        <v>956</v>
      </c>
      <c r="F559" s="257" t="s">
        <v>957</v>
      </c>
      <c r="G559" s="256"/>
      <c r="H559" s="256"/>
      <c r="I559" s="258"/>
      <c r="J559" s="259">
        <f>BK559</f>
        <v>0</v>
      </c>
      <c r="K559" s="256"/>
      <c r="L559" s="260"/>
      <c r="M559" s="261"/>
      <c r="N559" s="262"/>
      <c r="O559" s="262"/>
      <c r="P559" s="263">
        <f>SUM(P560:P563)</f>
        <v>0</v>
      </c>
      <c r="Q559" s="262"/>
      <c r="R559" s="263">
        <f>SUM(R560:R563)</f>
        <v>0</v>
      </c>
      <c r="S559" s="262"/>
      <c r="T559" s="264">
        <f>SUM(T560:T563)</f>
        <v>0</v>
      </c>
      <c r="AR559" s="265" t="s">
        <v>81</v>
      </c>
      <c r="AT559" s="266" t="s">
        <v>75</v>
      </c>
      <c r="AU559" s="266" t="s">
        <v>161</v>
      </c>
      <c r="AY559" s="265" t="s">
        <v>144</v>
      </c>
      <c r="BK559" s="267">
        <f>SUM(BK560:BK563)</f>
        <v>0</v>
      </c>
    </row>
    <row r="560" spans="1:65" s="2" customFormat="1" ht="16.5" customHeight="1">
      <c r="A560" s="36"/>
      <c r="B560" s="37"/>
      <c r="C560" s="336" t="s">
        <v>958</v>
      </c>
      <c r="D560" s="336" t="s">
        <v>146</v>
      </c>
      <c r="E560" s="337" t="s">
        <v>959</v>
      </c>
      <c r="F560" s="338" t="s">
        <v>960</v>
      </c>
      <c r="G560" s="339" t="s">
        <v>945</v>
      </c>
      <c r="H560" s="340">
        <v>1</v>
      </c>
      <c r="I560" s="189"/>
      <c r="J560" s="342">
        <f>ROUND(I560*H560,2)</f>
        <v>0</v>
      </c>
      <c r="K560" s="186" t="s">
        <v>841</v>
      </c>
      <c r="L560" s="41"/>
      <c r="M560" s="191" t="s">
        <v>19</v>
      </c>
      <c r="N560" s="192" t="s">
        <v>47</v>
      </c>
      <c r="O560" s="66"/>
      <c r="P560" s="193">
        <f>O560*H560</f>
        <v>0</v>
      </c>
      <c r="Q560" s="193">
        <v>0</v>
      </c>
      <c r="R560" s="193">
        <f>Q560*H560</f>
        <v>0</v>
      </c>
      <c r="S560" s="193">
        <v>0</v>
      </c>
      <c r="T560" s="194">
        <f>S560*H560</f>
        <v>0</v>
      </c>
      <c r="U560" s="36"/>
      <c r="V560" s="36"/>
      <c r="W560" s="36"/>
      <c r="X560" s="36"/>
      <c r="Y560" s="36"/>
      <c r="Z560" s="36"/>
      <c r="AA560" s="36"/>
      <c r="AB560" s="36"/>
      <c r="AC560" s="36"/>
      <c r="AD560" s="36"/>
      <c r="AE560" s="36"/>
      <c r="AR560" s="195" t="s">
        <v>151</v>
      </c>
      <c r="AT560" s="195" t="s">
        <v>146</v>
      </c>
      <c r="AU560" s="195" t="s">
        <v>151</v>
      </c>
      <c r="AY560" s="19" t="s">
        <v>144</v>
      </c>
      <c r="BE560" s="196">
        <f>IF(N560="základní",J560,0)</f>
        <v>0</v>
      </c>
      <c r="BF560" s="196">
        <f>IF(N560="snížená",J560,0)</f>
        <v>0</v>
      </c>
      <c r="BG560" s="196">
        <f>IF(N560="zákl. přenesená",J560,0)</f>
        <v>0</v>
      </c>
      <c r="BH560" s="196">
        <f>IF(N560="sníž. přenesená",J560,0)</f>
        <v>0</v>
      </c>
      <c r="BI560" s="196">
        <f>IF(N560="nulová",J560,0)</f>
        <v>0</v>
      </c>
      <c r="BJ560" s="19" t="s">
        <v>81</v>
      </c>
      <c r="BK560" s="196">
        <f>ROUND(I560*H560,2)</f>
        <v>0</v>
      </c>
      <c r="BL560" s="19" t="s">
        <v>151</v>
      </c>
      <c r="BM560" s="195" t="s">
        <v>961</v>
      </c>
    </row>
    <row r="561" spans="1:65" s="2" customFormat="1" ht="16.5" customHeight="1">
      <c r="A561" s="36"/>
      <c r="B561" s="37"/>
      <c r="C561" s="336" t="s">
        <v>962</v>
      </c>
      <c r="D561" s="336" t="s">
        <v>146</v>
      </c>
      <c r="E561" s="337" t="s">
        <v>963</v>
      </c>
      <c r="F561" s="338" t="s">
        <v>964</v>
      </c>
      <c r="G561" s="339" t="s">
        <v>945</v>
      </c>
      <c r="H561" s="340">
        <v>1</v>
      </c>
      <c r="I561" s="189"/>
      <c r="J561" s="342">
        <f>ROUND(I561*H561,2)</f>
        <v>0</v>
      </c>
      <c r="K561" s="186" t="s">
        <v>841</v>
      </c>
      <c r="L561" s="41"/>
      <c r="M561" s="191" t="s">
        <v>19</v>
      </c>
      <c r="N561" s="192" t="s">
        <v>47</v>
      </c>
      <c r="O561" s="66"/>
      <c r="P561" s="193">
        <f>O561*H561</f>
        <v>0</v>
      </c>
      <c r="Q561" s="193">
        <v>0</v>
      </c>
      <c r="R561" s="193">
        <f>Q561*H561</f>
        <v>0</v>
      </c>
      <c r="S561" s="193">
        <v>0</v>
      </c>
      <c r="T561" s="194">
        <f>S561*H561</f>
        <v>0</v>
      </c>
      <c r="U561" s="36"/>
      <c r="V561" s="36"/>
      <c r="W561" s="36"/>
      <c r="X561" s="36"/>
      <c r="Y561" s="36"/>
      <c r="Z561" s="36"/>
      <c r="AA561" s="36"/>
      <c r="AB561" s="36"/>
      <c r="AC561" s="36"/>
      <c r="AD561" s="36"/>
      <c r="AE561" s="36"/>
      <c r="AR561" s="195" t="s">
        <v>151</v>
      </c>
      <c r="AT561" s="195" t="s">
        <v>146</v>
      </c>
      <c r="AU561" s="195" t="s">
        <v>151</v>
      </c>
      <c r="AY561" s="19" t="s">
        <v>144</v>
      </c>
      <c r="BE561" s="196">
        <f>IF(N561="základní",J561,0)</f>
        <v>0</v>
      </c>
      <c r="BF561" s="196">
        <f>IF(N561="snížená",J561,0)</f>
        <v>0</v>
      </c>
      <c r="BG561" s="196">
        <f>IF(N561="zákl. přenesená",J561,0)</f>
        <v>0</v>
      </c>
      <c r="BH561" s="196">
        <f>IF(N561="sníž. přenesená",J561,0)</f>
        <v>0</v>
      </c>
      <c r="BI561" s="196">
        <f>IF(N561="nulová",J561,0)</f>
        <v>0</v>
      </c>
      <c r="BJ561" s="19" t="s">
        <v>81</v>
      </c>
      <c r="BK561" s="196">
        <f>ROUND(I561*H561,2)</f>
        <v>0</v>
      </c>
      <c r="BL561" s="19" t="s">
        <v>151</v>
      </c>
      <c r="BM561" s="195" t="s">
        <v>965</v>
      </c>
    </row>
    <row r="562" spans="1:65" s="2" customFormat="1" ht="16.5" customHeight="1">
      <c r="A562" s="36"/>
      <c r="B562" s="37"/>
      <c r="C562" s="336" t="s">
        <v>966</v>
      </c>
      <c r="D562" s="336" t="s">
        <v>146</v>
      </c>
      <c r="E562" s="337" t="s">
        <v>967</v>
      </c>
      <c r="F562" s="338" t="s">
        <v>949</v>
      </c>
      <c r="G562" s="339" t="s">
        <v>945</v>
      </c>
      <c r="H562" s="340">
        <v>1</v>
      </c>
      <c r="I562" s="189"/>
      <c r="J562" s="342">
        <f>ROUND(I562*H562,2)</f>
        <v>0</v>
      </c>
      <c r="K562" s="186" t="s">
        <v>841</v>
      </c>
      <c r="L562" s="41"/>
      <c r="M562" s="191" t="s">
        <v>19</v>
      </c>
      <c r="N562" s="192" t="s">
        <v>47</v>
      </c>
      <c r="O562" s="66"/>
      <c r="P562" s="193">
        <f>O562*H562</f>
        <v>0</v>
      </c>
      <c r="Q562" s="193">
        <v>0</v>
      </c>
      <c r="R562" s="193">
        <f>Q562*H562</f>
        <v>0</v>
      </c>
      <c r="S562" s="193">
        <v>0</v>
      </c>
      <c r="T562" s="194">
        <f>S562*H562</f>
        <v>0</v>
      </c>
      <c r="U562" s="36"/>
      <c r="V562" s="36"/>
      <c r="W562" s="36"/>
      <c r="X562" s="36"/>
      <c r="Y562" s="36"/>
      <c r="Z562" s="36"/>
      <c r="AA562" s="36"/>
      <c r="AB562" s="36"/>
      <c r="AC562" s="36"/>
      <c r="AD562" s="36"/>
      <c r="AE562" s="36"/>
      <c r="AR562" s="195" t="s">
        <v>151</v>
      </c>
      <c r="AT562" s="195" t="s">
        <v>146</v>
      </c>
      <c r="AU562" s="195" t="s">
        <v>151</v>
      </c>
      <c r="AY562" s="19" t="s">
        <v>144</v>
      </c>
      <c r="BE562" s="196">
        <f>IF(N562="základní",J562,0)</f>
        <v>0</v>
      </c>
      <c r="BF562" s="196">
        <f>IF(N562="snížená",J562,0)</f>
        <v>0</v>
      </c>
      <c r="BG562" s="196">
        <f>IF(N562="zákl. přenesená",J562,0)</f>
        <v>0</v>
      </c>
      <c r="BH562" s="196">
        <f>IF(N562="sníž. přenesená",J562,0)</f>
        <v>0</v>
      </c>
      <c r="BI562" s="196">
        <f>IF(N562="nulová",J562,0)</f>
        <v>0</v>
      </c>
      <c r="BJ562" s="19" t="s">
        <v>81</v>
      </c>
      <c r="BK562" s="196">
        <f>ROUND(I562*H562,2)</f>
        <v>0</v>
      </c>
      <c r="BL562" s="19" t="s">
        <v>151</v>
      </c>
      <c r="BM562" s="195" t="s">
        <v>968</v>
      </c>
    </row>
    <row r="563" spans="1:65" s="2" customFormat="1" ht="16.5" customHeight="1">
      <c r="A563" s="36"/>
      <c r="B563" s="37"/>
      <c r="C563" s="336" t="s">
        <v>969</v>
      </c>
      <c r="D563" s="336" t="s">
        <v>146</v>
      </c>
      <c r="E563" s="337" t="s">
        <v>970</v>
      </c>
      <c r="F563" s="338" t="s">
        <v>953</v>
      </c>
      <c r="G563" s="339" t="s">
        <v>954</v>
      </c>
      <c r="H563" s="340">
        <v>1</v>
      </c>
      <c r="I563" s="189"/>
      <c r="J563" s="342">
        <f>ROUND(I563*H563,2)</f>
        <v>0</v>
      </c>
      <c r="K563" s="186" t="s">
        <v>841</v>
      </c>
      <c r="L563" s="41"/>
      <c r="M563" s="191" t="s">
        <v>19</v>
      </c>
      <c r="N563" s="192" t="s">
        <v>47</v>
      </c>
      <c r="O563" s="66"/>
      <c r="P563" s="193">
        <f>O563*H563</f>
        <v>0</v>
      </c>
      <c r="Q563" s="193">
        <v>0</v>
      </c>
      <c r="R563" s="193">
        <f>Q563*H563</f>
        <v>0</v>
      </c>
      <c r="S563" s="193">
        <v>0</v>
      </c>
      <c r="T563" s="194">
        <f>S563*H563</f>
        <v>0</v>
      </c>
      <c r="U563" s="36"/>
      <c r="V563" s="36"/>
      <c r="W563" s="36"/>
      <c r="X563" s="36"/>
      <c r="Y563" s="36"/>
      <c r="Z563" s="36"/>
      <c r="AA563" s="36"/>
      <c r="AB563" s="36"/>
      <c r="AC563" s="36"/>
      <c r="AD563" s="36"/>
      <c r="AE563" s="36"/>
      <c r="AR563" s="195" t="s">
        <v>151</v>
      </c>
      <c r="AT563" s="195" t="s">
        <v>146</v>
      </c>
      <c r="AU563" s="195" t="s">
        <v>151</v>
      </c>
      <c r="AY563" s="19" t="s">
        <v>144</v>
      </c>
      <c r="BE563" s="196">
        <f>IF(N563="základní",J563,0)</f>
        <v>0</v>
      </c>
      <c r="BF563" s="196">
        <f>IF(N563="snížená",J563,0)</f>
        <v>0</v>
      </c>
      <c r="BG563" s="196">
        <f>IF(N563="zákl. přenesená",J563,0)</f>
        <v>0</v>
      </c>
      <c r="BH563" s="196">
        <f>IF(N563="sníž. přenesená",J563,0)</f>
        <v>0</v>
      </c>
      <c r="BI563" s="196">
        <f>IF(N563="nulová",J563,0)</f>
        <v>0</v>
      </c>
      <c r="BJ563" s="19" t="s">
        <v>81</v>
      </c>
      <c r="BK563" s="196">
        <f>ROUND(I563*H563,2)</f>
        <v>0</v>
      </c>
      <c r="BL563" s="19" t="s">
        <v>151</v>
      </c>
      <c r="BM563" s="195" t="s">
        <v>971</v>
      </c>
    </row>
    <row r="564" spans="2:63" s="12" customFormat="1" ht="20.85" customHeight="1">
      <c r="B564" s="168"/>
      <c r="C564" s="169"/>
      <c r="D564" s="170" t="s">
        <v>75</v>
      </c>
      <c r="E564" s="182" t="s">
        <v>972</v>
      </c>
      <c r="F564" s="182" t="s">
        <v>973</v>
      </c>
      <c r="G564" s="169"/>
      <c r="H564" s="169"/>
      <c r="I564" s="172"/>
      <c r="J564" s="183">
        <f>BK564</f>
        <v>0</v>
      </c>
      <c r="K564" s="169"/>
      <c r="L564" s="174"/>
      <c r="M564" s="175"/>
      <c r="N564" s="176"/>
      <c r="O564" s="176"/>
      <c r="P564" s="177">
        <f>SUM(P565:P569)</f>
        <v>0</v>
      </c>
      <c r="Q564" s="176"/>
      <c r="R564" s="177">
        <f>SUM(R565:R569)</f>
        <v>0</v>
      </c>
      <c r="S564" s="176"/>
      <c r="T564" s="178">
        <f>SUM(T565:T569)</f>
        <v>0</v>
      </c>
      <c r="AR564" s="179" t="s">
        <v>81</v>
      </c>
      <c r="AT564" s="180" t="s">
        <v>75</v>
      </c>
      <c r="AU564" s="180" t="s">
        <v>83</v>
      </c>
      <c r="AY564" s="179" t="s">
        <v>144</v>
      </c>
      <c r="BK564" s="181">
        <f>SUM(BK565:BK569)</f>
        <v>0</v>
      </c>
    </row>
    <row r="565" spans="1:65" s="2" customFormat="1" ht="16.5" customHeight="1">
      <c r="A565" s="36"/>
      <c r="B565" s="37"/>
      <c r="C565" s="336" t="s">
        <v>974</v>
      </c>
      <c r="D565" s="336" t="s">
        <v>146</v>
      </c>
      <c r="E565" s="337" t="s">
        <v>975</v>
      </c>
      <c r="F565" s="338" t="s">
        <v>976</v>
      </c>
      <c r="G565" s="339" t="s">
        <v>305</v>
      </c>
      <c r="H565" s="340">
        <v>840</v>
      </c>
      <c r="I565" s="189"/>
      <c r="J565" s="342">
        <f>ROUND(I565*H565,2)</f>
        <v>0</v>
      </c>
      <c r="K565" s="186" t="s">
        <v>841</v>
      </c>
      <c r="L565" s="41"/>
      <c r="M565" s="191" t="s">
        <v>19</v>
      </c>
      <c r="N565" s="192" t="s">
        <v>47</v>
      </c>
      <c r="O565" s="66"/>
      <c r="P565" s="193">
        <f>O565*H565</f>
        <v>0</v>
      </c>
      <c r="Q565" s="193">
        <v>0</v>
      </c>
      <c r="R565" s="193">
        <f>Q565*H565</f>
        <v>0</v>
      </c>
      <c r="S565" s="193">
        <v>0</v>
      </c>
      <c r="T565" s="194">
        <f>S565*H565</f>
        <v>0</v>
      </c>
      <c r="U565" s="36"/>
      <c r="V565" s="36"/>
      <c r="W565" s="36"/>
      <c r="X565" s="36"/>
      <c r="Y565" s="36"/>
      <c r="Z565" s="36"/>
      <c r="AA565" s="36"/>
      <c r="AB565" s="36"/>
      <c r="AC565" s="36"/>
      <c r="AD565" s="36"/>
      <c r="AE565" s="36"/>
      <c r="AR565" s="195" t="s">
        <v>151</v>
      </c>
      <c r="AT565" s="195" t="s">
        <v>146</v>
      </c>
      <c r="AU565" s="195" t="s">
        <v>161</v>
      </c>
      <c r="AY565" s="19" t="s">
        <v>144</v>
      </c>
      <c r="BE565" s="196">
        <f>IF(N565="základní",J565,0)</f>
        <v>0</v>
      </c>
      <c r="BF565" s="196">
        <f>IF(N565="snížená",J565,0)</f>
        <v>0</v>
      </c>
      <c r="BG565" s="196">
        <f>IF(N565="zákl. přenesená",J565,0)</f>
        <v>0</v>
      </c>
      <c r="BH565" s="196">
        <f>IF(N565="sníž. přenesená",J565,0)</f>
        <v>0</v>
      </c>
      <c r="BI565" s="196">
        <f>IF(N565="nulová",J565,0)</f>
        <v>0</v>
      </c>
      <c r="BJ565" s="19" t="s">
        <v>81</v>
      </c>
      <c r="BK565" s="196">
        <f>ROUND(I565*H565,2)</f>
        <v>0</v>
      </c>
      <c r="BL565" s="19" t="s">
        <v>151</v>
      </c>
      <c r="BM565" s="195" t="s">
        <v>977</v>
      </c>
    </row>
    <row r="566" spans="1:65" s="2" customFormat="1" ht="16.5" customHeight="1">
      <c r="A566" s="36"/>
      <c r="B566" s="37"/>
      <c r="C566" s="336" t="s">
        <v>978</v>
      </c>
      <c r="D566" s="336" t="s">
        <v>146</v>
      </c>
      <c r="E566" s="337" t="s">
        <v>979</v>
      </c>
      <c r="F566" s="338" t="s">
        <v>980</v>
      </c>
      <c r="G566" s="339" t="s">
        <v>305</v>
      </c>
      <c r="H566" s="340">
        <v>35</v>
      </c>
      <c r="I566" s="189"/>
      <c r="J566" s="342">
        <f>ROUND(I566*H566,2)</f>
        <v>0</v>
      </c>
      <c r="K566" s="186" t="s">
        <v>841</v>
      </c>
      <c r="L566" s="41"/>
      <c r="M566" s="191" t="s">
        <v>19</v>
      </c>
      <c r="N566" s="192" t="s">
        <v>47</v>
      </c>
      <c r="O566" s="66"/>
      <c r="P566" s="193">
        <f>O566*H566</f>
        <v>0</v>
      </c>
      <c r="Q566" s="193">
        <v>0</v>
      </c>
      <c r="R566" s="193">
        <f>Q566*H566</f>
        <v>0</v>
      </c>
      <c r="S566" s="193">
        <v>0</v>
      </c>
      <c r="T566" s="194">
        <f>S566*H566</f>
        <v>0</v>
      </c>
      <c r="U566" s="36"/>
      <c r="V566" s="36"/>
      <c r="W566" s="36"/>
      <c r="X566" s="36"/>
      <c r="Y566" s="36"/>
      <c r="Z566" s="36"/>
      <c r="AA566" s="36"/>
      <c r="AB566" s="36"/>
      <c r="AC566" s="36"/>
      <c r="AD566" s="36"/>
      <c r="AE566" s="36"/>
      <c r="AR566" s="195" t="s">
        <v>151</v>
      </c>
      <c r="AT566" s="195" t="s">
        <v>146</v>
      </c>
      <c r="AU566" s="195" t="s">
        <v>161</v>
      </c>
      <c r="AY566" s="19" t="s">
        <v>144</v>
      </c>
      <c r="BE566" s="196">
        <f>IF(N566="základní",J566,0)</f>
        <v>0</v>
      </c>
      <c r="BF566" s="196">
        <f>IF(N566="snížená",J566,0)</f>
        <v>0</v>
      </c>
      <c r="BG566" s="196">
        <f>IF(N566="zákl. přenesená",J566,0)</f>
        <v>0</v>
      </c>
      <c r="BH566" s="196">
        <f>IF(N566="sníž. přenesená",J566,0)</f>
        <v>0</v>
      </c>
      <c r="BI566" s="196">
        <f>IF(N566="nulová",J566,0)</f>
        <v>0</v>
      </c>
      <c r="BJ566" s="19" t="s">
        <v>81</v>
      </c>
      <c r="BK566" s="196">
        <f>ROUND(I566*H566,2)</f>
        <v>0</v>
      </c>
      <c r="BL566" s="19" t="s">
        <v>151</v>
      </c>
      <c r="BM566" s="195" t="s">
        <v>981</v>
      </c>
    </row>
    <row r="567" spans="1:65" s="2" customFormat="1" ht="16.5" customHeight="1">
      <c r="A567" s="36"/>
      <c r="B567" s="37"/>
      <c r="C567" s="336" t="s">
        <v>982</v>
      </c>
      <c r="D567" s="336" t="s">
        <v>146</v>
      </c>
      <c r="E567" s="337" t="s">
        <v>983</v>
      </c>
      <c r="F567" s="338" t="s">
        <v>984</v>
      </c>
      <c r="G567" s="339" t="s">
        <v>305</v>
      </c>
      <c r="H567" s="340">
        <v>195</v>
      </c>
      <c r="I567" s="189"/>
      <c r="J567" s="342">
        <f>ROUND(I567*H567,2)</f>
        <v>0</v>
      </c>
      <c r="K567" s="186" t="s">
        <v>841</v>
      </c>
      <c r="L567" s="41"/>
      <c r="M567" s="191" t="s">
        <v>19</v>
      </c>
      <c r="N567" s="192" t="s">
        <v>47</v>
      </c>
      <c r="O567" s="66"/>
      <c r="P567" s="193">
        <f>O567*H567</f>
        <v>0</v>
      </c>
      <c r="Q567" s="193">
        <v>0</v>
      </c>
      <c r="R567" s="193">
        <f>Q567*H567</f>
        <v>0</v>
      </c>
      <c r="S567" s="193">
        <v>0</v>
      </c>
      <c r="T567" s="194">
        <f>S567*H567</f>
        <v>0</v>
      </c>
      <c r="U567" s="36"/>
      <c r="V567" s="36"/>
      <c r="W567" s="36"/>
      <c r="X567" s="36"/>
      <c r="Y567" s="36"/>
      <c r="Z567" s="36"/>
      <c r="AA567" s="36"/>
      <c r="AB567" s="36"/>
      <c r="AC567" s="36"/>
      <c r="AD567" s="36"/>
      <c r="AE567" s="36"/>
      <c r="AR567" s="195" t="s">
        <v>151</v>
      </c>
      <c r="AT567" s="195" t="s">
        <v>146</v>
      </c>
      <c r="AU567" s="195" t="s">
        <v>161</v>
      </c>
      <c r="AY567" s="19" t="s">
        <v>144</v>
      </c>
      <c r="BE567" s="196">
        <f>IF(N567="základní",J567,0)</f>
        <v>0</v>
      </c>
      <c r="BF567" s="196">
        <f>IF(N567="snížená",J567,0)</f>
        <v>0</v>
      </c>
      <c r="BG567" s="196">
        <f>IF(N567="zákl. přenesená",J567,0)</f>
        <v>0</v>
      </c>
      <c r="BH567" s="196">
        <f>IF(N567="sníž. přenesená",J567,0)</f>
        <v>0</v>
      </c>
      <c r="BI567" s="196">
        <f>IF(N567="nulová",J567,0)</f>
        <v>0</v>
      </c>
      <c r="BJ567" s="19" t="s">
        <v>81</v>
      </c>
      <c r="BK567" s="196">
        <f>ROUND(I567*H567,2)</f>
        <v>0</v>
      </c>
      <c r="BL567" s="19" t="s">
        <v>151</v>
      </c>
      <c r="BM567" s="195" t="s">
        <v>985</v>
      </c>
    </row>
    <row r="568" spans="1:65" s="2" customFormat="1" ht="16.5" customHeight="1">
      <c r="A568" s="36"/>
      <c r="B568" s="37"/>
      <c r="C568" s="336" t="s">
        <v>986</v>
      </c>
      <c r="D568" s="336" t="s">
        <v>146</v>
      </c>
      <c r="E568" s="337" t="s">
        <v>987</v>
      </c>
      <c r="F568" s="338" t="s">
        <v>988</v>
      </c>
      <c r="G568" s="339" t="s">
        <v>305</v>
      </c>
      <c r="H568" s="340">
        <v>130</v>
      </c>
      <c r="I568" s="189"/>
      <c r="J568" s="342">
        <f>ROUND(I568*H568,2)</f>
        <v>0</v>
      </c>
      <c r="K568" s="186" t="s">
        <v>841</v>
      </c>
      <c r="L568" s="41"/>
      <c r="M568" s="191" t="s">
        <v>19</v>
      </c>
      <c r="N568" s="192" t="s">
        <v>47</v>
      </c>
      <c r="O568" s="66"/>
      <c r="P568" s="193">
        <f>O568*H568</f>
        <v>0</v>
      </c>
      <c r="Q568" s="193">
        <v>0</v>
      </c>
      <c r="R568" s="193">
        <f>Q568*H568</f>
        <v>0</v>
      </c>
      <c r="S568" s="193">
        <v>0</v>
      </c>
      <c r="T568" s="194">
        <f>S568*H568</f>
        <v>0</v>
      </c>
      <c r="U568" s="36"/>
      <c r="V568" s="36"/>
      <c r="W568" s="36"/>
      <c r="X568" s="36"/>
      <c r="Y568" s="36"/>
      <c r="Z568" s="36"/>
      <c r="AA568" s="36"/>
      <c r="AB568" s="36"/>
      <c r="AC568" s="36"/>
      <c r="AD568" s="36"/>
      <c r="AE568" s="36"/>
      <c r="AR568" s="195" t="s">
        <v>151</v>
      </c>
      <c r="AT568" s="195" t="s">
        <v>146</v>
      </c>
      <c r="AU568" s="195" t="s">
        <v>161</v>
      </c>
      <c r="AY568" s="19" t="s">
        <v>144</v>
      </c>
      <c r="BE568" s="196">
        <f>IF(N568="základní",J568,0)</f>
        <v>0</v>
      </c>
      <c r="BF568" s="196">
        <f>IF(N568="snížená",J568,0)</f>
        <v>0</v>
      </c>
      <c r="BG568" s="196">
        <f>IF(N568="zákl. přenesená",J568,0)</f>
        <v>0</v>
      </c>
      <c r="BH568" s="196">
        <f>IF(N568="sníž. přenesená",J568,0)</f>
        <v>0</v>
      </c>
      <c r="BI568" s="196">
        <f>IF(N568="nulová",J568,0)</f>
        <v>0</v>
      </c>
      <c r="BJ568" s="19" t="s">
        <v>81</v>
      </c>
      <c r="BK568" s="196">
        <f>ROUND(I568*H568,2)</f>
        <v>0</v>
      </c>
      <c r="BL568" s="19" t="s">
        <v>151</v>
      </c>
      <c r="BM568" s="195" t="s">
        <v>989</v>
      </c>
    </row>
    <row r="569" spans="1:65" s="2" customFormat="1" ht="16.5" customHeight="1">
      <c r="A569" s="36"/>
      <c r="B569" s="37"/>
      <c r="C569" s="336" t="s">
        <v>990</v>
      </c>
      <c r="D569" s="336" t="s">
        <v>146</v>
      </c>
      <c r="E569" s="337" t="s">
        <v>991</v>
      </c>
      <c r="F569" s="338" t="s">
        <v>992</v>
      </c>
      <c r="G569" s="339" t="s">
        <v>305</v>
      </c>
      <c r="H569" s="340">
        <v>200</v>
      </c>
      <c r="I569" s="189"/>
      <c r="J569" s="342">
        <f>ROUND(I569*H569,2)</f>
        <v>0</v>
      </c>
      <c r="K569" s="186" t="s">
        <v>841</v>
      </c>
      <c r="L569" s="41"/>
      <c r="M569" s="191" t="s">
        <v>19</v>
      </c>
      <c r="N569" s="192" t="s">
        <v>47</v>
      </c>
      <c r="O569" s="66"/>
      <c r="P569" s="193">
        <f>O569*H569</f>
        <v>0</v>
      </c>
      <c r="Q569" s="193">
        <v>0</v>
      </c>
      <c r="R569" s="193">
        <f>Q569*H569</f>
        <v>0</v>
      </c>
      <c r="S569" s="193">
        <v>0</v>
      </c>
      <c r="T569" s="194">
        <f>S569*H569</f>
        <v>0</v>
      </c>
      <c r="U569" s="36"/>
      <c r="V569" s="36"/>
      <c r="W569" s="36"/>
      <c r="X569" s="36"/>
      <c r="Y569" s="36"/>
      <c r="Z569" s="36"/>
      <c r="AA569" s="36"/>
      <c r="AB569" s="36"/>
      <c r="AC569" s="36"/>
      <c r="AD569" s="36"/>
      <c r="AE569" s="36"/>
      <c r="AR569" s="195" t="s">
        <v>151</v>
      </c>
      <c r="AT569" s="195" t="s">
        <v>146</v>
      </c>
      <c r="AU569" s="195" t="s">
        <v>161</v>
      </c>
      <c r="AY569" s="19" t="s">
        <v>144</v>
      </c>
      <c r="BE569" s="196">
        <f>IF(N569="základní",J569,0)</f>
        <v>0</v>
      </c>
      <c r="BF569" s="196">
        <f>IF(N569="snížená",J569,0)</f>
        <v>0</v>
      </c>
      <c r="BG569" s="196">
        <f>IF(N569="zákl. přenesená",J569,0)</f>
        <v>0</v>
      </c>
      <c r="BH569" s="196">
        <f>IF(N569="sníž. přenesená",J569,0)</f>
        <v>0</v>
      </c>
      <c r="BI569" s="196">
        <f>IF(N569="nulová",J569,0)</f>
        <v>0</v>
      </c>
      <c r="BJ569" s="19" t="s">
        <v>81</v>
      </c>
      <c r="BK569" s="196">
        <f>ROUND(I569*H569,2)</f>
        <v>0</v>
      </c>
      <c r="BL569" s="19" t="s">
        <v>151</v>
      </c>
      <c r="BM569" s="195" t="s">
        <v>993</v>
      </c>
    </row>
    <row r="570" spans="2:63" s="12" customFormat="1" ht="20.85" customHeight="1">
      <c r="B570" s="168"/>
      <c r="C570" s="169"/>
      <c r="D570" s="170" t="s">
        <v>75</v>
      </c>
      <c r="E570" s="182" t="s">
        <v>994</v>
      </c>
      <c r="F570" s="182" t="s">
        <v>995</v>
      </c>
      <c r="G570" s="169"/>
      <c r="H570" s="169"/>
      <c r="I570" s="172"/>
      <c r="J570" s="183">
        <f>BK570</f>
        <v>0</v>
      </c>
      <c r="K570" s="169"/>
      <c r="L570" s="174"/>
      <c r="M570" s="175"/>
      <c r="N570" s="176"/>
      <c r="O570" s="176"/>
      <c r="P570" s="177">
        <f>SUM(P571:P577)</f>
        <v>0</v>
      </c>
      <c r="Q570" s="176"/>
      <c r="R570" s="177">
        <f>SUM(R571:R577)</f>
        <v>0</v>
      </c>
      <c r="S570" s="176"/>
      <c r="T570" s="178">
        <f>SUM(T571:T577)</f>
        <v>0</v>
      </c>
      <c r="AR570" s="179" t="s">
        <v>81</v>
      </c>
      <c r="AT570" s="180" t="s">
        <v>75</v>
      </c>
      <c r="AU570" s="180" t="s">
        <v>83</v>
      </c>
      <c r="AY570" s="179" t="s">
        <v>144</v>
      </c>
      <c r="BK570" s="181">
        <f>SUM(BK571:BK577)</f>
        <v>0</v>
      </c>
    </row>
    <row r="571" spans="1:65" s="2" customFormat="1" ht="16.5" customHeight="1">
      <c r="A571" s="36"/>
      <c r="B571" s="37"/>
      <c r="C571" s="336" t="s">
        <v>996</v>
      </c>
      <c r="D571" s="336" t="s">
        <v>146</v>
      </c>
      <c r="E571" s="337" t="s">
        <v>997</v>
      </c>
      <c r="F571" s="338" t="s">
        <v>998</v>
      </c>
      <c r="G571" s="339" t="s">
        <v>945</v>
      </c>
      <c r="H571" s="340">
        <v>16</v>
      </c>
      <c r="I571" s="189"/>
      <c r="J571" s="342">
        <f aca="true" t="shared" si="0" ref="J571:J577">ROUND(I571*H571,2)</f>
        <v>0</v>
      </c>
      <c r="K571" s="186" t="s">
        <v>841</v>
      </c>
      <c r="L571" s="41"/>
      <c r="M571" s="191" t="s">
        <v>19</v>
      </c>
      <c r="N571" s="192" t="s">
        <v>47</v>
      </c>
      <c r="O571" s="66"/>
      <c r="P571" s="193">
        <f aca="true" t="shared" si="1" ref="P571:P577">O571*H571</f>
        <v>0</v>
      </c>
      <c r="Q571" s="193">
        <v>0</v>
      </c>
      <c r="R571" s="193">
        <f aca="true" t="shared" si="2" ref="R571:R577">Q571*H571</f>
        <v>0</v>
      </c>
      <c r="S571" s="193">
        <v>0</v>
      </c>
      <c r="T571" s="194">
        <f aca="true" t="shared" si="3" ref="T571:T577">S571*H571</f>
        <v>0</v>
      </c>
      <c r="U571" s="36"/>
      <c r="V571" s="36"/>
      <c r="W571" s="36"/>
      <c r="X571" s="36"/>
      <c r="Y571" s="36"/>
      <c r="Z571" s="36"/>
      <c r="AA571" s="36"/>
      <c r="AB571" s="36"/>
      <c r="AC571" s="36"/>
      <c r="AD571" s="36"/>
      <c r="AE571" s="36"/>
      <c r="AR571" s="195" t="s">
        <v>151</v>
      </c>
      <c r="AT571" s="195" t="s">
        <v>146</v>
      </c>
      <c r="AU571" s="195" t="s">
        <v>161</v>
      </c>
      <c r="AY571" s="19" t="s">
        <v>144</v>
      </c>
      <c r="BE571" s="196">
        <f aca="true" t="shared" si="4" ref="BE571:BE577">IF(N571="základní",J571,0)</f>
        <v>0</v>
      </c>
      <c r="BF571" s="196">
        <f aca="true" t="shared" si="5" ref="BF571:BF577">IF(N571="snížená",J571,0)</f>
        <v>0</v>
      </c>
      <c r="BG571" s="196">
        <f aca="true" t="shared" si="6" ref="BG571:BG577">IF(N571="zákl. přenesená",J571,0)</f>
        <v>0</v>
      </c>
      <c r="BH571" s="196">
        <f aca="true" t="shared" si="7" ref="BH571:BH577">IF(N571="sníž. přenesená",J571,0)</f>
        <v>0</v>
      </c>
      <c r="BI571" s="196">
        <f aca="true" t="shared" si="8" ref="BI571:BI577">IF(N571="nulová",J571,0)</f>
        <v>0</v>
      </c>
      <c r="BJ571" s="19" t="s">
        <v>81</v>
      </c>
      <c r="BK571" s="196">
        <f aca="true" t="shared" si="9" ref="BK571:BK577">ROUND(I571*H571,2)</f>
        <v>0</v>
      </c>
      <c r="BL571" s="19" t="s">
        <v>151</v>
      </c>
      <c r="BM571" s="195" t="s">
        <v>999</v>
      </c>
    </row>
    <row r="572" spans="1:65" s="2" customFormat="1" ht="16.5" customHeight="1">
      <c r="A572" s="36"/>
      <c r="B572" s="37"/>
      <c r="C572" s="336" t="s">
        <v>1000</v>
      </c>
      <c r="D572" s="336" t="s">
        <v>146</v>
      </c>
      <c r="E572" s="337" t="s">
        <v>1001</v>
      </c>
      <c r="F572" s="338" t="s">
        <v>1002</v>
      </c>
      <c r="G572" s="339" t="s">
        <v>945</v>
      </c>
      <c r="H572" s="340">
        <v>3</v>
      </c>
      <c r="I572" s="189"/>
      <c r="J572" s="342">
        <f t="shared" si="0"/>
        <v>0</v>
      </c>
      <c r="K572" s="186" t="s">
        <v>841</v>
      </c>
      <c r="L572" s="41"/>
      <c r="M572" s="191" t="s">
        <v>19</v>
      </c>
      <c r="N572" s="192" t="s">
        <v>47</v>
      </c>
      <c r="O572" s="66"/>
      <c r="P572" s="193">
        <f t="shared" si="1"/>
        <v>0</v>
      </c>
      <c r="Q572" s="193">
        <v>0</v>
      </c>
      <c r="R572" s="193">
        <f t="shared" si="2"/>
        <v>0</v>
      </c>
      <c r="S572" s="193">
        <v>0</v>
      </c>
      <c r="T572" s="194">
        <f t="shared" si="3"/>
        <v>0</v>
      </c>
      <c r="U572" s="36"/>
      <c r="V572" s="36"/>
      <c r="W572" s="36"/>
      <c r="X572" s="36"/>
      <c r="Y572" s="36"/>
      <c r="Z572" s="36"/>
      <c r="AA572" s="36"/>
      <c r="AB572" s="36"/>
      <c r="AC572" s="36"/>
      <c r="AD572" s="36"/>
      <c r="AE572" s="36"/>
      <c r="AR572" s="195" t="s">
        <v>151</v>
      </c>
      <c r="AT572" s="195" t="s">
        <v>146</v>
      </c>
      <c r="AU572" s="195" t="s">
        <v>161</v>
      </c>
      <c r="AY572" s="19" t="s">
        <v>144</v>
      </c>
      <c r="BE572" s="196">
        <f t="shared" si="4"/>
        <v>0</v>
      </c>
      <c r="BF572" s="196">
        <f t="shared" si="5"/>
        <v>0</v>
      </c>
      <c r="BG572" s="196">
        <f t="shared" si="6"/>
        <v>0</v>
      </c>
      <c r="BH572" s="196">
        <f t="shared" si="7"/>
        <v>0</v>
      </c>
      <c r="BI572" s="196">
        <f t="shared" si="8"/>
        <v>0</v>
      </c>
      <c r="BJ572" s="19" t="s">
        <v>81</v>
      </c>
      <c r="BK572" s="196">
        <f t="shared" si="9"/>
        <v>0</v>
      </c>
      <c r="BL572" s="19" t="s">
        <v>151</v>
      </c>
      <c r="BM572" s="195" t="s">
        <v>1003</v>
      </c>
    </row>
    <row r="573" spans="1:65" s="2" customFormat="1" ht="16.5" customHeight="1">
      <c r="A573" s="36"/>
      <c r="B573" s="37"/>
      <c r="C573" s="336" t="s">
        <v>1004</v>
      </c>
      <c r="D573" s="336" t="s">
        <v>146</v>
      </c>
      <c r="E573" s="337" t="s">
        <v>1005</v>
      </c>
      <c r="F573" s="338" t="s">
        <v>1006</v>
      </c>
      <c r="G573" s="339" t="s">
        <v>305</v>
      </c>
      <c r="H573" s="340">
        <v>120</v>
      </c>
      <c r="I573" s="189"/>
      <c r="J573" s="342">
        <f t="shared" si="0"/>
        <v>0</v>
      </c>
      <c r="K573" s="186" t="s">
        <v>841</v>
      </c>
      <c r="L573" s="41"/>
      <c r="M573" s="191" t="s">
        <v>19</v>
      </c>
      <c r="N573" s="192" t="s">
        <v>47</v>
      </c>
      <c r="O573" s="66"/>
      <c r="P573" s="193">
        <f t="shared" si="1"/>
        <v>0</v>
      </c>
      <c r="Q573" s="193">
        <v>0</v>
      </c>
      <c r="R573" s="193">
        <f t="shared" si="2"/>
        <v>0</v>
      </c>
      <c r="S573" s="193">
        <v>0</v>
      </c>
      <c r="T573" s="194">
        <f t="shared" si="3"/>
        <v>0</v>
      </c>
      <c r="U573" s="36"/>
      <c r="V573" s="36"/>
      <c r="W573" s="36"/>
      <c r="X573" s="36"/>
      <c r="Y573" s="36"/>
      <c r="Z573" s="36"/>
      <c r="AA573" s="36"/>
      <c r="AB573" s="36"/>
      <c r="AC573" s="36"/>
      <c r="AD573" s="36"/>
      <c r="AE573" s="36"/>
      <c r="AR573" s="195" t="s">
        <v>151</v>
      </c>
      <c r="AT573" s="195" t="s">
        <v>146</v>
      </c>
      <c r="AU573" s="195" t="s">
        <v>161</v>
      </c>
      <c r="AY573" s="19" t="s">
        <v>144</v>
      </c>
      <c r="BE573" s="196">
        <f t="shared" si="4"/>
        <v>0</v>
      </c>
      <c r="BF573" s="196">
        <f t="shared" si="5"/>
        <v>0</v>
      </c>
      <c r="BG573" s="196">
        <f t="shared" si="6"/>
        <v>0</v>
      </c>
      <c r="BH573" s="196">
        <f t="shared" si="7"/>
        <v>0</v>
      </c>
      <c r="BI573" s="196">
        <f t="shared" si="8"/>
        <v>0</v>
      </c>
      <c r="BJ573" s="19" t="s">
        <v>81</v>
      </c>
      <c r="BK573" s="196">
        <f t="shared" si="9"/>
        <v>0</v>
      </c>
      <c r="BL573" s="19" t="s">
        <v>151</v>
      </c>
      <c r="BM573" s="195" t="s">
        <v>1007</v>
      </c>
    </row>
    <row r="574" spans="1:65" s="2" customFormat="1" ht="16.5" customHeight="1">
      <c r="A574" s="36"/>
      <c r="B574" s="37"/>
      <c r="C574" s="336" t="s">
        <v>1008</v>
      </c>
      <c r="D574" s="336" t="s">
        <v>146</v>
      </c>
      <c r="E574" s="337" t="s">
        <v>1009</v>
      </c>
      <c r="F574" s="338" t="s">
        <v>1010</v>
      </c>
      <c r="G574" s="339" t="s">
        <v>305</v>
      </c>
      <c r="H574" s="340">
        <v>95</v>
      </c>
      <c r="I574" s="189"/>
      <c r="J574" s="342">
        <f t="shared" si="0"/>
        <v>0</v>
      </c>
      <c r="K574" s="186" t="s">
        <v>841</v>
      </c>
      <c r="L574" s="41"/>
      <c r="M574" s="191" t="s">
        <v>19</v>
      </c>
      <c r="N574" s="192" t="s">
        <v>47</v>
      </c>
      <c r="O574" s="66"/>
      <c r="P574" s="193">
        <f t="shared" si="1"/>
        <v>0</v>
      </c>
      <c r="Q574" s="193">
        <v>0</v>
      </c>
      <c r="R574" s="193">
        <f t="shared" si="2"/>
        <v>0</v>
      </c>
      <c r="S574" s="193">
        <v>0</v>
      </c>
      <c r="T574" s="194">
        <f t="shared" si="3"/>
        <v>0</v>
      </c>
      <c r="U574" s="36"/>
      <c r="V574" s="36"/>
      <c r="W574" s="36"/>
      <c r="X574" s="36"/>
      <c r="Y574" s="36"/>
      <c r="Z574" s="36"/>
      <c r="AA574" s="36"/>
      <c r="AB574" s="36"/>
      <c r="AC574" s="36"/>
      <c r="AD574" s="36"/>
      <c r="AE574" s="36"/>
      <c r="AR574" s="195" t="s">
        <v>151</v>
      </c>
      <c r="AT574" s="195" t="s">
        <v>146</v>
      </c>
      <c r="AU574" s="195" t="s">
        <v>161</v>
      </c>
      <c r="AY574" s="19" t="s">
        <v>144</v>
      </c>
      <c r="BE574" s="196">
        <f t="shared" si="4"/>
        <v>0</v>
      </c>
      <c r="BF574" s="196">
        <f t="shared" si="5"/>
        <v>0</v>
      </c>
      <c r="BG574" s="196">
        <f t="shared" si="6"/>
        <v>0</v>
      </c>
      <c r="BH574" s="196">
        <f t="shared" si="7"/>
        <v>0</v>
      </c>
      <c r="BI574" s="196">
        <f t="shared" si="8"/>
        <v>0</v>
      </c>
      <c r="BJ574" s="19" t="s">
        <v>81</v>
      </c>
      <c r="BK574" s="196">
        <f t="shared" si="9"/>
        <v>0</v>
      </c>
      <c r="BL574" s="19" t="s">
        <v>151</v>
      </c>
      <c r="BM574" s="195" t="s">
        <v>1011</v>
      </c>
    </row>
    <row r="575" spans="1:65" s="2" customFormat="1" ht="16.5" customHeight="1">
      <c r="A575" s="36"/>
      <c r="B575" s="37"/>
      <c r="C575" s="336" t="s">
        <v>1012</v>
      </c>
      <c r="D575" s="336" t="s">
        <v>146</v>
      </c>
      <c r="E575" s="337" t="s">
        <v>1013</v>
      </c>
      <c r="F575" s="338" t="s">
        <v>1014</v>
      </c>
      <c r="G575" s="339" t="s">
        <v>954</v>
      </c>
      <c r="H575" s="340">
        <v>1</v>
      </c>
      <c r="I575" s="189"/>
      <c r="J575" s="342">
        <f t="shared" si="0"/>
        <v>0</v>
      </c>
      <c r="K575" s="186" t="s">
        <v>841</v>
      </c>
      <c r="L575" s="41"/>
      <c r="M575" s="191" t="s">
        <v>19</v>
      </c>
      <c r="N575" s="192" t="s">
        <v>47</v>
      </c>
      <c r="O575" s="66"/>
      <c r="P575" s="193">
        <f t="shared" si="1"/>
        <v>0</v>
      </c>
      <c r="Q575" s="193">
        <v>0</v>
      </c>
      <c r="R575" s="193">
        <f t="shared" si="2"/>
        <v>0</v>
      </c>
      <c r="S575" s="193">
        <v>0</v>
      </c>
      <c r="T575" s="194">
        <f t="shared" si="3"/>
        <v>0</v>
      </c>
      <c r="U575" s="36"/>
      <c r="V575" s="36"/>
      <c r="W575" s="36"/>
      <c r="X575" s="36"/>
      <c r="Y575" s="36"/>
      <c r="Z575" s="36"/>
      <c r="AA575" s="36"/>
      <c r="AB575" s="36"/>
      <c r="AC575" s="36"/>
      <c r="AD575" s="36"/>
      <c r="AE575" s="36"/>
      <c r="AR575" s="195" t="s">
        <v>151</v>
      </c>
      <c r="AT575" s="195" t="s">
        <v>146</v>
      </c>
      <c r="AU575" s="195" t="s">
        <v>161</v>
      </c>
      <c r="AY575" s="19" t="s">
        <v>144</v>
      </c>
      <c r="BE575" s="196">
        <f t="shared" si="4"/>
        <v>0</v>
      </c>
      <c r="BF575" s="196">
        <f t="shared" si="5"/>
        <v>0</v>
      </c>
      <c r="BG575" s="196">
        <f t="shared" si="6"/>
        <v>0</v>
      </c>
      <c r="BH575" s="196">
        <f t="shared" si="7"/>
        <v>0</v>
      </c>
      <c r="BI575" s="196">
        <f t="shared" si="8"/>
        <v>0</v>
      </c>
      <c r="BJ575" s="19" t="s">
        <v>81</v>
      </c>
      <c r="BK575" s="196">
        <f t="shared" si="9"/>
        <v>0</v>
      </c>
      <c r="BL575" s="19" t="s">
        <v>151</v>
      </c>
      <c r="BM575" s="195" t="s">
        <v>1015</v>
      </c>
    </row>
    <row r="576" spans="1:65" s="2" customFormat="1" ht="16.5" customHeight="1">
      <c r="A576" s="36"/>
      <c r="B576" s="37"/>
      <c r="C576" s="336" t="s">
        <v>1016</v>
      </c>
      <c r="D576" s="336" t="s">
        <v>146</v>
      </c>
      <c r="E576" s="337" t="s">
        <v>1017</v>
      </c>
      <c r="F576" s="338" t="s">
        <v>1018</v>
      </c>
      <c r="G576" s="339" t="s">
        <v>954</v>
      </c>
      <c r="H576" s="340">
        <v>1</v>
      </c>
      <c r="I576" s="189"/>
      <c r="J576" s="342">
        <f t="shared" si="0"/>
        <v>0</v>
      </c>
      <c r="K576" s="186" t="s">
        <v>841</v>
      </c>
      <c r="L576" s="41"/>
      <c r="M576" s="191" t="s">
        <v>19</v>
      </c>
      <c r="N576" s="192" t="s">
        <v>47</v>
      </c>
      <c r="O576" s="66"/>
      <c r="P576" s="193">
        <f t="shared" si="1"/>
        <v>0</v>
      </c>
      <c r="Q576" s="193">
        <v>0</v>
      </c>
      <c r="R576" s="193">
        <f t="shared" si="2"/>
        <v>0</v>
      </c>
      <c r="S576" s="193">
        <v>0</v>
      </c>
      <c r="T576" s="194">
        <f t="shared" si="3"/>
        <v>0</v>
      </c>
      <c r="U576" s="36"/>
      <c r="V576" s="36"/>
      <c r="W576" s="36"/>
      <c r="X576" s="36"/>
      <c r="Y576" s="36"/>
      <c r="Z576" s="36"/>
      <c r="AA576" s="36"/>
      <c r="AB576" s="36"/>
      <c r="AC576" s="36"/>
      <c r="AD576" s="36"/>
      <c r="AE576" s="36"/>
      <c r="AR576" s="195" t="s">
        <v>151</v>
      </c>
      <c r="AT576" s="195" t="s">
        <v>146</v>
      </c>
      <c r="AU576" s="195" t="s">
        <v>161</v>
      </c>
      <c r="AY576" s="19" t="s">
        <v>144</v>
      </c>
      <c r="BE576" s="196">
        <f t="shared" si="4"/>
        <v>0</v>
      </c>
      <c r="BF576" s="196">
        <f t="shared" si="5"/>
        <v>0</v>
      </c>
      <c r="BG576" s="196">
        <f t="shared" si="6"/>
        <v>0</v>
      </c>
      <c r="BH576" s="196">
        <f t="shared" si="7"/>
        <v>0</v>
      </c>
      <c r="BI576" s="196">
        <f t="shared" si="8"/>
        <v>0</v>
      </c>
      <c r="BJ576" s="19" t="s">
        <v>81</v>
      </c>
      <c r="BK576" s="196">
        <f t="shared" si="9"/>
        <v>0</v>
      </c>
      <c r="BL576" s="19" t="s">
        <v>151</v>
      </c>
      <c r="BM576" s="195" t="s">
        <v>1019</v>
      </c>
    </row>
    <row r="577" spans="1:65" s="2" customFormat="1" ht="16.5" customHeight="1">
      <c r="A577" s="36"/>
      <c r="B577" s="37"/>
      <c r="C577" s="336" t="s">
        <v>1020</v>
      </c>
      <c r="D577" s="336" t="s">
        <v>146</v>
      </c>
      <c r="E577" s="337" t="s">
        <v>1021</v>
      </c>
      <c r="F577" s="338" t="s">
        <v>1022</v>
      </c>
      <c r="G577" s="339" t="s">
        <v>954</v>
      </c>
      <c r="H577" s="340">
        <v>1</v>
      </c>
      <c r="I577" s="189"/>
      <c r="J577" s="342">
        <f t="shared" si="0"/>
        <v>0</v>
      </c>
      <c r="K577" s="186" t="s">
        <v>841</v>
      </c>
      <c r="L577" s="41"/>
      <c r="M577" s="191" t="s">
        <v>19</v>
      </c>
      <c r="N577" s="192" t="s">
        <v>47</v>
      </c>
      <c r="O577" s="66"/>
      <c r="P577" s="193">
        <f t="shared" si="1"/>
        <v>0</v>
      </c>
      <c r="Q577" s="193">
        <v>0</v>
      </c>
      <c r="R577" s="193">
        <f t="shared" si="2"/>
        <v>0</v>
      </c>
      <c r="S577" s="193">
        <v>0</v>
      </c>
      <c r="T577" s="194">
        <f t="shared" si="3"/>
        <v>0</v>
      </c>
      <c r="U577" s="36"/>
      <c r="V577" s="36"/>
      <c r="W577" s="36"/>
      <c r="X577" s="36"/>
      <c r="Y577" s="36"/>
      <c r="Z577" s="36"/>
      <c r="AA577" s="36"/>
      <c r="AB577" s="36"/>
      <c r="AC577" s="36"/>
      <c r="AD577" s="36"/>
      <c r="AE577" s="36"/>
      <c r="AR577" s="195" t="s">
        <v>151</v>
      </c>
      <c r="AT577" s="195" t="s">
        <v>146</v>
      </c>
      <c r="AU577" s="195" t="s">
        <v>161</v>
      </c>
      <c r="AY577" s="19" t="s">
        <v>144</v>
      </c>
      <c r="BE577" s="196">
        <f t="shared" si="4"/>
        <v>0</v>
      </c>
      <c r="BF577" s="196">
        <f t="shared" si="5"/>
        <v>0</v>
      </c>
      <c r="BG577" s="196">
        <f t="shared" si="6"/>
        <v>0</v>
      </c>
      <c r="BH577" s="196">
        <f t="shared" si="7"/>
        <v>0</v>
      </c>
      <c r="BI577" s="196">
        <f t="shared" si="8"/>
        <v>0</v>
      </c>
      <c r="BJ577" s="19" t="s">
        <v>81</v>
      </c>
      <c r="BK577" s="196">
        <f t="shared" si="9"/>
        <v>0</v>
      </c>
      <c r="BL577" s="19" t="s">
        <v>151</v>
      </c>
      <c r="BM577" s="195" t="s">
        <v>1023</v>
      </c>
    </row>
    <row r="578" spans="2:63" s="12" customFormat="1" ht="20.85" customHeight="1">
      <c r="B578" s="168"/>
      <c r="C578" s="169"/>
      <c r="D578" s="170" t="s">
        <v>75</v>
      </c>
      <c r="E578" s="182" t="s">
        <v>1024</v>
      </c>
      <c r="F578" s="182" t="s">
        <v>1025</v>
      </c>
      <c r="G578" s="169"/>
      <c r="H578" s="169"/>
      <c r="I578" s="172"/>
      <c r="J578" s="183">
        <f>BK578</f>
        <v>0</v>
      </c>
      <c r="K578" s="169"/>
      <c r="L578" s="174"/>
      <c r="M578" s="175"/>
      <c r="N578" s="176"/>
      <c r="O578" s="176"/>
      <c r="P578" s="177">
        <f>SUM(P579:P584)</f>
        <v>0</v>
      </c>
      <c r="Q578" s="176"/>
      <c r="R578" s="177">
        <f>SUM(R579:R584)</f>
        <v>0</v>
      </c>
      <c r="S578" s="176"/>
      <c r="T578" s="178">
        <f>SUM(T579:T584)</f>
        <v>0</v>
      </c>
      <c r="AR578" s="179" t="s">
        <v>81</v>
      </c>
      <c r="AT578" s="180" t="s">
        <v>75</v>
      </c>
      <c r="AU578" s="180" t="s">
        <v>83</v>
      </c>
      <c r="AY578" s="179" t="s">
        <v>144</v>
      </c>
      <c r="BK578" s="181">
        <f>SUM(BK579:BK584)</f>
        <v>0</v>
      </c>
    </row>
    <row r="579" spans="1:65" s="2" customFormat="1" ht="36" customHeight="1">
      <c r="A579" s="36"/>
      <c r="B579" s="37"/>
      <c r="C579" s="336" t="s">
        <v>1026</v>
      </c>
      <c r="D579" s="336" t="s">
        <v>146</v>
      </c>
      <c r="E579" s="337" t="s">
        <v>1027</v>
      </c>
      <c r="F579" s="338" t="s">
        <v>1028</v>
      </c>
      <c r="G579" s="339" t="s">
        <v>945</v>
      </c>
      <c r="H579" s="340">
        <v>88</v>
      </c>
      <c r="I579" s="189"/>
      <c r="J579" s="342">
        <f aca="true" t="shared" si="10" ref="J579:J584">ROUND(I579*H579,2)</f>
        <v>0</v>
      </c>
      <c r="K579" s="186" t="s">
        <v>841</v>
      </c>
      <c r="L579" s="41"/>
      <c r="M579" s="191" t="s">
        <v>19</v>
      </c>
      <c r="N579" s="192" t="s">
        <v>47</v>
      </c>
      <c r="O579" s="66"/>
      <c r="P579" s="193">
        <f aca="true" t="shared" si="11" ref="P579:P584">O579*H579</f>
        <v>0</v>
      </c>
      <c r="Q579" s="193">
        <v>0</v>
      </c>
      <c r="R579" s="193">
        <f aca="true" t="shared" si="12" ref="R579:R584">Q579*H579</f>
        <v>0</v>
      </c>
      <c r="S579" s="193">
        <v>0</v>
      </c>
      <c r="T579" s="194">
        <f aca="true" t="shared" si="13" ref="T579:T584">S579*H579</f>
        <v>0</v>
      </c>
      <c r="U579" s="36"/>
      <c r="V579" s="36"/>
      <c r="W579" s="36"/>
      <c r="X579" s="36"/>
      <c r="Y579" s="36"/>
      <c r="Z579" s="36"/>
      <c r="AA579" s="36"/>
      <c r="AB579" s="36"/>
      <c r="AC579" s="36"/>
      <c r="AD579" s="36"/>
      <c r="AE579" s="36"/>
      <c r="AR579" s="195" t="s">
        <v>151</v>
      </c>
      <c r="AT579" s="195" t="s">
        <v>146</v>
      </c>
      <c r="AU579" s="195" t="s">
        <v>161</v>
      </c>
      <c r="AY579" s="19" t="s">
        <v>144</v>
      </c>
      <c r="BE579" s="196">
        <f aca="true" t="shared" si="14" ref="BE579:BE584">IF(N579="základní",J579,0)</f>
        <v>0</v>
      </c>
      <c r="BF579" s="196">
        <f aca="true" t="shared" si="15" ref="BF579:BF584">IF(N579="snížená",J579,0)</f>
        <v>0</v>
      </c>
      <c r="BG579" s="196">
        <f aca="true" t="shared" si="16" ref="BG579:BG584">IF(N579="zákl. přenesená",J579,0)</f>
        <v>0</v>
      </c>
      <c r="BH579" s="196">
        <f aca="true" t="shared" si="17" ref="BH579:BH584">IF(N579="sníž. přenesená",J579,0)</f>
        <v>0</v>
      </c>
      <c r="BI579" s="196">
        <f aca="true" t="shared" si="18" ref="BI579:BI584">IF(N579="nulová",J579,0)</f>
        <v>0</v>
      </c>
      <c r="BJ579" s="19" t="s">
        <v>81</v>
      </c>
      <c r="BK579" s="196">
        <f aca="true" t="shared" si="19" ref="BK579:BK584">ROUND(I579*H579,2)</f>
        <v>0</v>
      </c>
      <c r="BL579" s="19" t="s">
        <v>151</v>
      </c>
      <c r="BM579" s="195" t="s">
        <v>1029</v>
      </c>
    </row>
    <row r="580" spans="1:65" s="2" customFormat="1" ht="36" customHeight="1">
      <c r="A580" s="36"/>
      <c r="B580" s="37"/>
      <c r="C580" s="336" t="s">
        <v>1030</v>
      </c>
      <c r="D580" s="336" t="s">
        <v>146</v>
      </c>
      <c r="E580" s="337" t="s">
        <v>1031</v>
      </c>
      <c r="F580" s="338" t="s">
        <v>1032</v>
      </c>
      <c r="G580" s="339" t="s">
        <v>945</v>
      </c>
      <c r="H580" s="340">
        <v>18</v>
      </c>
      <c r="I580" s="189"/>
      <c r="J580" s="342">
        <f t="shared" si="10"/>
        <v>0</v>
      </c>
      <c r="K580" s="186" t="s">
        <v>841</v>
      </c>
      <c r="L580" s="41"/>
      <c r="M580" s="191" t="s">
        <v>19</v>
      </c>
      <c r="N580" s="192" t="s">
        <v>47</v>
      </c>
      <c r="O580" s="66"/>
      <c r="P580" s="193">
        <f t="shared" si="11"/>
        <v>0</v>
      </c>
      <c r="Q580" s="193">
        <v>0</v>
      </c>
      <c r="R580" s="193">
        <f t="shared" si="12"/>
        <v>0</v>
      </c>
      <c r="S580" s="193">
        <v>0</v>
      </c>
      <c r="T580" s="194">
        <f t="shared" si="13"/>
        <v>0</v>
      </c>
      <c r="U580" s="36"/>
      <c r="V580" s="36"/>
      <c r="W580" s="36"/>
      <c r="X580" s="36"/>
      <c r="Y580" s="36"/>
      <c r="Z580" s="36"/>
      <c r="AA580" s="36"/>
      <c r="AB580" s="36"/>
      <c r="AC580" s="36"/>
      <c r="AD580" s="36"/>
      <c r="AE580" s="36"/>
      <c r="AR580" s="195" t="s">
        <v>151</v>
      </c>
      <c r="AT580" s="195" t="s">
        <v>146</v>
      </c>
      <c r="AU580" s="195" t="s">
        <v>161</v>
      </c>
      <c r="AY580" s="19" t="s">
        <v>144</v>
      </c>
      <c r="BE580" s="196">
        <f t="shared" si="14"/>
        <v>0</v>
      </c>
      <c r="BF580" s="196">
        <f t="shared" si="15"/>
        <v>0</v>
      </c>
      <c r="BG580" s="196">
        <f t="shared" si="16"/>
        <v>0</v>
      </c>
      <c r="BH580" s="196">
        <f t="shared" si="17"/>
        <v>0</v>
      </c>
      <c r="BI580" s="196">
        <f t="shared" si="18"/>
        <v>0</v>
      </c>
      <c r="BJ580" s="19" t="s">
        <v>81</v>
      </c>
      <c r="BK580" s="196">
        <f t="shared" si="19"/>
        <v>0</v>
      </c>
      <c r="BL580" s="19" t="s">
        <v>151</v>
      </c>
      <c r="BM580" s="195" t="s">
        <v>1033</v>
      </c>
    </row>
    <row r="581" spans="1:65" s="2" customFormat="1" ht="36" customHeight="1">
      <c r="A581" s="36"/>
      <c r="B581" s="37"/>
      <c r="C581" s="336" t="s">
        <v>1034</v>
      </c>
      <c r="D581" s="336" t="s">
        <v>146</v>
      </c>
      <c r="E581" s="337" t="s">
        <v>1035</v>
      </c>
      <c r="F581" s="338" t="s">
        <v>1036</v>
      </c>
      <c r="G581" s="339" t="s">
        <v>945</v>
      </c>
      <c r="H581" s="340">
        <v>10</v>
      </c>
      <c r="I581" s="189"/>
      <c r="J581" s="342">
        <f t="shared" si="10"/>
        <v>0</v>
      </c>
      <c r="K581" s="186" t="s">
        <v>841</v>
      </c>
      <c r="L581" s="41"/>
      <c r="M581" s="191" t="s">
        <v>19</v>
      </c>
      <c r="N581" s="192" t="s">
        <v>47</v>
      </c>
      <c r="O581" s="66"/>
      <c r="P581" s="193">
        <f t="shared" si="11"/>
        <v>0</v>
      </c>
      <c r="Q581" s="193">
        <v>0</v>
      </c>
      <c r="R581" s="193">
        <f t="shared" si="12"/>
        <v>0</v>
      </c>
      <c r="S581" s="193">
        <v>0</v>
      </c>
      <c r="T581" s="194">
        <f t="shared" si="13"/>
        <v>0</v>
      </c>
      <c r="U581" s="36"/>
      <c r="V581" s="36"/>
      <c r="W581" s="36"/>
      <c r="X581" s="36"/>
      <c r="Y581" s="36"/>
      <c r="Z581" s="36"/>
      <c r="AA581" s="36"/>
      <c r="AB581" s="36"/>
      <c r="AC581" s="36"/>
      <c r="AD581" s="36"/>
      <c r="AE581" s="36"/>
      <c r="AR581" s="195" t="s">
        <v>151</v>
      </c>
      <c r="AT581" s="195" t="s">
        <v>146</v>
      </c>
      <c r="AU581" s="195" t="s">
        <v>161</v>
      </c>
      <c r="AY581" s="19" t="s">
        <v>144</v>
      </c>
      <c r="BE581" s="196">
        <f t="shared" si="14"/>
        <v>0</v>
      </c>
      <c r="BF581" s="196">
        <f t="shared" si="15"/>
        <v>0</v>
      </c>
      <c r="BG581" s="196">
        <f t="shared" si="16"/>
        <v>0</v>
      </c>
      <c r="BH581" s="196">
        <f t="shared" si="17"/>
        <v>0</v>
      </c>
      <c r="BI581" s="196">
        <f t="shared" si="18"/>
        <v>0</v>
      </c>
      <c r="BJ581" s="19" t="s">
        <v>81</v>
      </c>
      <c r="BK581" s="196">
        <f t="shared" si="19"/>
        <v>0</v>
      </c>
      <c r="BL581" s="19" t="s">
        <v>151</v>
      </c>
      <c r="BM581" s="195" t="s">
        <v>1037</v>
      </c>
    </row>
    <row r="582" spans="1:65" s="2" customFormat="1" ht="36" customHeight="1">
      <c r="A582" s="36"/>
      <c r="B582" s="37"/>
      <c r="C582" s="336" t="s">
        <v>1038</v>
      </c>
      <c r="D582" s="336" t="s">
        <v>146</v>
      </c>
      <c r="E582" s="337" t="s">
        <v>1039</v>
      </c>
      <c r="F582" s="338" t="s">
        <v>1040</v>
      </c>
      <c r="G582" s="339" t="s">
        <v>945</v>
      </c>
      <c r="H582" s="340">
        <v>71</v>
      </c>
      <c r="I582" s="189"/>
      <c r="J582" s="342">
        <f t="shared" si="10"/>
        <v>0</v>
      </c>
      <c r="K582" s="186" t="s">
        <v>841</v>
      </c>
      <c r="L582" s="41"/>
      <c r="M582" s="191" t="s">
        <v>19</v>
      </c>
      <c r="N582" s="192" t="s">
        <v>47</v>
      </c>
      <c r="O582" s="66"/>
      <c r="P582" s="193">
        <f t="shared" si="11"/>
        <v>0</v>
      </c>
      <c r="Q582" s="193">
        <v>0</v>
      </c>
      <c r="R582" s="193">
        <f t="shared" si="12"/>
        <v>0</v>
      </c>
      <c r="S582" s="193">
        <v>0</v>
      </c>
      <c r="T582" s="194">
        <f t="shared" si="13"/>
        <v>0</v>
      </c>
      <c r="U582" s="36"/>
      <c r="V582" s="36"/>
      <c r="W582" s="36"/>
      <c r="X582" s="36"/>
      <c r="Y582" s="36"/>
      <c r="Z582" s="36"/>
      <c r="AA582" s="36"/>
      <c r="AB582" s="36"/>
      <c r="AC582" s="36"/>
      <c r="AD582" s="36"/>
      <c r="AE582" s="36"/>
      <c r="AR582" s="195" t="s">
        <v>151</v>
      </c>
      <c r="AT582" s="195" t="s">
        <v>146</v>
      </c>
      <c r="AU582" s="195" t="s">
        <v>161</v>
      </c>
      <c r="AY582" s="19" t="s">
        <v>144</v>
      </c>
      <c r="BE582" s="196">
        <f t="shared" si="14"/>
        <v>0</v>
      </c>
      <c r="BF582" s="196">
        <f t="shared" si="15"/>
        <v>0</v>
      </c>
      <c r="BG582" s="196">
        <f t="shared" si="16"/>
        <v>0</v>
      </c>
      <c r="BH582" s="196">
        <f t="shared" si="17"/>
        <v>0</v>
      </c>
      <c r="BI582" s="196">
        <f t="shared" si="18"/>
        <v>0</v>
      </c>
      <c r="BJ582" s="19" t="s">
        <v>81</v>
      </c>
      <c r="BK582" s="196">
        <f t="shared" si="19"/>
        <v>0</v>
      </c>
      <c r="BL582" s="19" t="s">
        <v>151</v>
      </c>
      <c r="BM582" s="195" t="s">
        <v>1041</v>
      </c>
    </row>
    <row r="583" spans="1:65" s="2" customFormat="1" ht="24" customHeight="1">
      <c r="A583" s="36"/>
      <c r="B583" s="37"/>
      <c r="C583" s="336" t="s">
        <v>1042</v>
      </c>
      <c r="D583" s="336" t="s">
        <v>146</v>
      </c>
      <c r="E583" s="337" t="s">
        <v>1043</v>
      </c>
      <c r="F583" s="338" t="s">
        <v>1044</v>
      </c>
      <c r="G583" s="339" t="s">
        <v>945</v>
      </c>
      <c r="H583" s="340">
        <v>26</v>
      </c>
      <c r="I583" s="189"/>
      <c r="J583" s="342">
        <f t="shared" si="10"/>
        <v>0</v>
      </c>
      <c r="K583" s="186" t="s">
        <v>841</v>
      </c>
      <c r="L583" s="41"/>
      <c r="M583" s="191" t="s">
        <v>19</v>
      </c>
      <c r="N583" s="192" t="s">
        <v>47</v>
      </c>
      <c r="O583" s="66"/>
      <c r="P583" s="193">
        <f t="shared" si="11"/>
        <v>0</v>
      </c>
      <c r="Q583" s="193">
        <v>0</v>
      </c>
      <c r="R583" s="193">
        <f t="shared" si="12"/>
        <v>0</v>
      </c>
      <c r="S583" s="193">
        <v>0</v>
      </c>
      <c r="T583" s="194">
        <f t="shared" si="13"/>
        <v>0</v>
      </c>
      <c r="U583" s="36"/>
      <c r="V583" s="36"/>
      <c r="W583" s="36"/>
      <c r="X583" s="36"/>
      <c r="Y583" s="36"/>
      <c r="Z583" s="36"/>
      <c r="AA583" s="36"/>
      <c r="AB583" s="36"/>
      <c r="AC583" s="36"/>
      <c r="AD583" s="36"/>
      <c r="AE583" s="36"/>
      <c r="AR583" s="195" t="s">
        <v>151</v>
      </c>
      <c r="AT583" s="195" t="s">
        <v>146</v>
      </c>
      <c r="AU583" s="195" t="s">
        <v>161</v>
      </c>
      <c r="AY583" s="19" t="s">
        <v>144</v>
      </c>
      <c r="BE583" s="196">
        <f t="shared" si="14"/>
        <v>0</v>
      </c>
      <c r="BF583" s="196">
        <f t="shared" si="15"/>
        <v>0</v>
      </c>
      <c r="BG583" s="196">
        <f t="shared" si="16"/>
        <v>0</v>
      </c>
      <c r="BH583" s="196">
        <f t="shared" si="17"/>
        <v>0</v>
      </c>
      <c r="BI583" s="196">
        <f t="shared" si="18"/>
        <v>0</v>
      </c>
      <c r="BJ583" s="19" t="s">
        <v>81</v>
      </c>
      <c r="BK583" s="196">
        <f t="shared" si="19"/>
        <v>0</v>
      </c>
      <c r="BL583" s="19" t="s">
        <v>151</v>
      </c>
      <c r="BM583" s="195" t="s">
        <v>1045</v>
      </c>
    </row>
    <row r="584" spans="1:65" s="2" customFormat="1" ht="24" customHeight="1">
      <c r="A584" s="36"/>
      <c r="B584" s="37"/>
      <c r="C584" s="336" t="s">
        <v>1046</v>
      </c>
      <c r="D584" s="336" t="s">
        <v>146</v>
      </c>
      <c r="E584" s="337" t="s">
        <v>1047</v>
      </c>
      <c r="F584" s="338" t="s">
        <v>1048</v>
      </c>
      <c r="G584" s="339" t="s">
        <v>945</v>
      </c>
      <c r="H584" s="340">
        <v>3</v>
      </c>
      <c r="I584" s="189"/>
      <c r="J584" s="342">
        <f t="shared" si="10"/>
        <v>0</v>
      </c>
      <c r="K584" s="186" t="s">
        <v>841</v>
      </c>
      <c r="L584" s="41"/>
      <c r="M584" s="191" t="s">
        <v>19</v>
      </c>
      <c r="N584" s="192" t="s">
        <v>47</v>
      </c>
      <c r="O584" s="66"/>
      <c r="P584" s="193">
        <f t="shared" si="11"/>
        <v>0</v>
      </c>
      <c r="Q584" s="193">
        <v>0</v>
      </c>
      <c r="R584" s="193">
        <f t="shared" si="12"/>
        <v>0</v>
      </c>
      <c r="S584" s="193">
        <v>0</v>
      </c>
      <c r="T584" s="194">
        <f t="shared" si="13"/>
        <v>0</v>
      </c>
      <c r="U584" s="36"/>
      <c r="V584" s="36"/>
      <c r="W584" s="36"/>
      <c r="X584" s="36"/>
      <c r="Y584" s="36"/>
      <c r="Z584" s="36"/>
      <c r="AA584" s="36"/>
      <c r="AB584" s="36"/>
      <c r="AC584" s="36"/>
      <c r="AD584" s="36"/>
      <c r="AE584" s="36"/>
      <c r="AR584" s="195" t="s">
        <v>151</v>
      </c>
      <c r="AT584" s="195" t="s">
        <v>146</v>
      </c>
      <c r="AU584" s="195" t="s">
        <v>161</v>
      </c>
      <c r="AY584" s="19" t="s">
        <v>144</v>
      </c>
      <c r="BE584" s="196">
        <f t="shared" si="14"/>
        <v>0</v>
      </c>
      <c r="BF584" s="196">
        <f t="shared" si="15"/>
        <v>0</v>
      </c>
      <c r="BG584" s="196">
        <f t="shared" si="16"/>
        <v>0</v>
      </c>
      <c r="BH584" s="196">
        <f t="shared" si="17"/>
        <v>0</v>
      </c>
      <c r="BI584" s="196">
        <f t="shared" si="18"/>
        <v>0</v>
      </c>
      <c r="BJ584" s="19" t="s">
        <v>81</v>
      </c>
      <c r="BK584" s="196">
        <f t="shared" si="19"/>
        <v>0</v>
      </c>
      <c r="BL584" s="19" t="s">
        <v>151</v>
      </c>
      <c r="BM584" s="195" t="s">
        <v>1049</v>
      </c>
    </row>
    <row r="585" spans="2:63" s="12" customFormat="1" ht="20.85" customHeight="1">
      <c r="B585" s="168"/>
      <c r="C585" s="169"/>
      <c r="D585" s="170" t="s">
        <v>75</v>
      </c>
      <c r="E585" s="182" t="s">
        <v>1050</v>
      </c>
      <c r="F585" s="182" t="s">
        <v>1051</v>
      </c>
      <c r="G585" s="169"/>
      <c r="H585" s="169"/>
      <c r="I585" s="172"/>
      <c r="J585" s="183">
        <f>BK585</f>
        <v>0</v>
      </c>
      <c r="K585" s="169"/>
      <c r="L585" s="174"/>
      <c r="M585" s="175"/>
      <c r="N585" s="176"/>
      <c r="O585" s="176"/>
      <c r="P585" s="177">
        <f>SUM(P586:P600)</f>
        <v>0</v>
      </c>
      <c r="Q585" s="176"/>
      <c r="R585" s="177">
        <f>SUM(R586:R600)</f>
        <v>0</v>
      </c>
      <c r="S585" s="176"/>
      <c r="T585" s="178">
        <f>SUM(T586:T600)</f>
        <v>0</v>
      </c>
      <c r="AR585" s="179" t="s">
        <v>81</v>
      </c>
      <c r="AT585" s="180" t="s">
        <v>75</v>
      </c>
      <c r="AU585" s="180" t="s">
        <v>83</v>
      </c>
      <c r="AY585" s="179" t="s">
        <v>144</v>
      </c>
      <c r="BK585" s="181">
        <f>SUM(BK586:BK600)</f>
        <v>0</v>
      </c>
    </row>
    <row r="586" spans="1:65" s="2" customFormat="1" ht="16.5" customHeight="1">
      <c r="A586" s="36"/>
      <c r="B586" s="37"/>
      <c r="C586" s="336" t="s">
        <v>1052</v>
      </c>
      <c r="D586" s="336" t="s">
        <v>146</v>
      </c>
      <c r="E586" s="337" t="s">
        <v>1053</v>
      </c>
      <c r="F586" s="338" t="s">
        <v>1054</v>
      </c>
      <c r="G586" s="339" t="s">
        <v>305</v>
      </c>
      <c r="H586" s="340">
        <v>410</v>
      </c>
      <c r="I586" s="189"/>
      <c r="J586" s="342">
        <f aca="true" t="shared" si="20" ref="J586:J600">ROUND(I586*H586,2)</f>
        <v>0</v>
      </c>
      <c r="K586" s="186" t="s">
        <v>841</v>
      </c>
      <c r="L586" s="41"/>
      <c r="M586" s="191" t="s">
        <v>19</v>
      </c>
      <c r="N586" s="192" t="s">
        <v>47</v>
      </c>
      <c r="O586" s="66"/>
      <c r="P586" s="193">
        <f aca="true" t="shared" si="21" ref="P586:P600">O586*H586</f>
        <v>0</v>
      </c>
      <c r="Q586" s="193">
        <v>0</v>
      </c>
      <c r="R586" s="193">
        <f aca="true" t="shared" si="22" ref="R586:R600">Q586*H586</f>
        <v>0</v>
      </c>
      <c r="S586" s="193">
        <v>0</v>
      </c>
      <c r="T586" s="194">
        <f aca="true" t="shared" si="23" ref="T586:T600">S586*H586</f>
        <v>0</v>
      </c>
      <c r="U586" s="36"/>
      <c r="V586" s="36"/>
      <c r="W586" s="36"/>
      <c r="X586" s="36"/>
      <c r="Y586" s="36"/>
      <c r="Z586" s="36"/>
      <c r="AA586" s="36"/>
      <c r="AB586" s="36"/>
      <c r="AC586" s="36"/>
      <c r="AD586" s="36"/>
      <c r="AE586" s="36"/>
      <c r="AR586" s="195" t="s">
        <v>151</v>
      </c>
      <c r="AT586" s="195" t="s">
        <v>146</v>
      </c>
      <c r="AU586" s="195" t="s">
        <v>161</v>
      </c>
      <c r="AY586" s="19" t="s">
        <v>144</v>
      </c>
      <c r="BE586" s="196">
        <f aca="true" t="shared" si="24" ref="BE586:BE600">IF(N586="základní",J586,0)</f>
        <v>0</v>
      </c>
      <c r="BF586" s="196">
        <f aca="true" t="shared" si="25" ref="BF586:BF600">IF(N586="snížená",J586,0)</f>
        <v>0</v>
      </c>
      <c r="BG586" s="196">
        <f aca="true" t="shared" si="26" ref="BG586:BG600">IF(N586="zákl. přenesená",J586,0)</f>
        <v>0</v>
      </c>
      <c r="BH586" s="196">
        <f aca="true" t="shared" si="27" ref="BH586:BH600">IF(N586="sníž. přenesená",J586,0)</f>
        <v>0</v>
      </c>
      <c r="BI586" s="196">
        <f aca="true" t="shared" si="28" ref="BI586:BI600">IF(N586="nulová",J586,0)</f>
        <v>0</v>
      </c>
      <c r="BJ586" s="19" t="s">
        <v>81</v>
      </c>
      <c r="BK586" s="196">
        <f aca="true" t="shared" si="29" ref="BK586:BK600">ROUND(I586*H586,2)</f>
        <v>0</v>
      </c>
      <c r="BL586" s="19" t="s">
        <v>151</v>
      </c>
      <c r="BM586" s="195" t="s">
        <v>1055</v>
      </c>
    </row>
    <row r="587" spans="1:65" s="2" customFormat="1" ht="16.5" customHeight="1">
      <c r="A587" s="36"/>
      <c r="B587" s="37"/>
      <c r="C587" s="336" t="s">
        <v>1056</v>
      </c>
      <c r="D587" s="336" t="s">
        <v>146</v>
      </c>
      <c r="E587" s="337" t="s">
        <v>1057</v>
      </c>
      <c r="F587" s="338" t="s">
        <v>1058</v>
      </c>
      <c r="G587" s="339" t="s">
        <v>305</v>
      </c>
      <c r="H587" s="340">
        <v>95</v>
      </c>
      <c r="I587" s="189"/>
      <c r="J587" s="342">
        <f t="shared" si="20"/>
        <v>0</v>
      </c>
      <c r="K587" s="186" t="s">
        <v>841</v>
      </c>
      <c r="L587" s="41"/>
      <c r="M587" s="191" t="s">
        <v>19</v>
      </c>
      <c r="N587" s="192" t="s">
        <v>47</v>
      </c>
      <c r="O587" s="66"/>
      <c r="P587" s="193">
        <f t="shared" si="21"/>
        <v>0</v>
      </c>
      <c r="Q587" s="193">
        <v>0</v>
      </c>
      <c r="R587" s="193">
        <f t="shared" si="22"/>
        <v>0</v>
      </c>
      <c r="S587" s="193">
        <v>0</v>
      </c>
      <c r="T587" s="194">
        <f t="shared" si="23"/>
        <v>0</v>
      </c>
      <c r="U587" s="36"/>
      <c r="V587" s="36"/>
      <c r="W587" s="36"/>
      <c r="X587" s="36"/>
      <c r="Y587" s="36"/>
      <c r="Z587" s="36"/>
      <c r="AA587" s="36"/>
      <c r="AB587" s="36"/>
      <c r="AC587" s="36"/>
      <c r="AD587" s="36"/>
      <c r="AE587" s="36"/>
      <c r="AR587" s="195" t="s">
        <v>151</v>
      </c>
      <c r="AT587" s="195" t="s">
        <v>146</v>
      </c>
      <c r="AU587" s="195" t="s">
        <v>161</v>
      </c>
      <c r="AY587" s="19" t="s">
        <v>144</v>
      </c>
      <c r="BE587" s="196">
        <f t="shared" si="24"/>
        <v>0</v>
      </c>
      <c r="BF587" s="196">
        <f t="shared" si="25"/>
        <v>0</v>
      </c>
      <c r="BG587" s="196">
        <f t="shared" si="26"/>
        <v>0</v>
      </c>
      <c r="BH587" s="196">
        <f t="shared" si="27"/>
        <v>0</v>
      </c>
      <c r="BI587" s="196">
        <f t="shared" si="28"/>
        <v>0</v>
      </c>
      <c r="BJ587" s="19" t="s">
        <v>81</v>
      </c>
      <c r="BK587" s="196">
        <f t="shared" si="29"/>
        <v>0</v>
      </c>
      <c r="BL587" s="19" t="s">
        <v>151</v>
      </c>
      <c r="BM587" s="195" t="s">
        <v>1059</v>
      </c>
    </row>
    <row r="588" spans="1:65" s="2" customFormat="1" ht="16.5" customHeight="1">
      <c r="A588" s="36"/>
      <c r="B588" s="37"/>
      <c r="C588" s="336" t="s">
        <v>1060</v>
      </c>
      <c r="D588" s="336" t="s">
        <v>146</v>
      </c>
      <c r="E588" s="337" t="s">
        <v>1061</v>
      </c>
      <c r="F588" s="338" t="s">
        <v>1062</v>
      </c>
      <c r="G588" s="339" t="s">
        <v>305</v>
      </c>
      <c r="H588" s="340">
        <v>290</v>
      </c>
      <c r="I588" s="189"/>
      <c r="J588" s="342">
        <f t="shared" si="20"/>
        <v>0</v>
      </c>
      <c r="K588" s="186" t="s">
        <v>841</v>
      </c>
      <c r="L588" s="41"/>
      <c r="M588" s="191" t="s">
        <v>19</v>
      </c>
      <c r="N588" s="192" t="s">
        <v>47</v>
      </c>
      <c r="O588" s="66"/>
      <c r="P588" s="193">
        <f t="shared" si="21"/>
        <v>0</v>
      </c>
      <c r="Q588" s="193">
        <v>0</v>
      </c>
      <c r="R588" s="193">
        <f t="shared" si="22"/>
        <v>0</v>
      </c>
      <c r="S588" s="193">
        <v>0</v>
      </c>
      <c r="T588" s="194">
        <f t="shared" si="23"/>
        <v>0</v>
      </c>
      <c r="U588" s="36"/>
      <c r="V588" s="36"/>
      <c r="W588" s="36"/>
      <c r="X588" s="36"/>
      <c r="Y588" s="36"/>
      <c r="Z588" s="36"/>
      <c r="AA588" s="36"/>
      <c r="AB588" s="36"/>
      <c r="AC588" s="36"/>
      <c r="AD588" s="36"/>
      <c r="AE588" s="36"/>
      <c r="AR588" s="195" t="s">
        <v>151</v>
      </c>
      <c r="AT588" s="195" t="s">
        <v>146</v>
      </c>
      <c r="AU588" s="195" t="s">
        <v>161</v>
      </c>
      <c r="AY588" s="19" t="s">
        <v>144</v>
      </c>
      <c r="BE588" s="196">
        <f t="shared" si="24"/>
        <v>0</v>
      </c>
      <c r="BF588" s="196">
        <f t="shared" si="25"/>
        <v>0</v>
      </c>
      <c r="BG588" s="196">
        <f t="shared" si="26"/>
        <v>0</v>
      </c>
      <c r="BH588" s="196">
        <f t="shared" si="27"/>
        <v>0</v>
      </c>
      <c r="BI588" s="196">
        <f t="shared" si="28"/>
        <v>0</v>
      </c>
      <c r="BJ588" s="19" t="s">
        <v>81</v>
      </c>
      <c r="BK588" s="196">
        <f t="shared" si="29"/>
        <v>0</v>
      </c>
      <c r="BL588" s="19" t="s">
        <v>151</v>
      </c>
      <c r="BM588" s="195" t="s">
        <v>1063</v>
      </c>
    </row>
    <row r="589" spans="1:65" s="2" customFormat="1" ht="16.5" customHeight="1">
      <c r="A589" s="36"/>
      <c r="B589" s="37"/>
      <c r="C589" s="336" t="s">
        <v>1064</v>
      </c>
      <c r="D589" s="336" t="s">
        <v>146</v>
      </c>
      <c r="E589" s="337" t="s">
        <v>1065</v>
      </c>
      <c r="F589" s="338" t="s">
        <v>1066</v>
      </c>
      <c r="G589" s="339" t="s">
        <v>945</v>
      </c>
      <c r="H589" s="340">
        <v>2</v>
      </c>
      <c r="I589" s="189"/>
      <c r="J589" s="342">
        <f t="shared" si="20"/>
        <v>0</v>
      </c>
      <c r="K589" s="186" t="s">
        <v>841</v>
      </c>
      <c r="L589" s="41"/>
      <c r="M589" s="191" t="s">
        <v>19</v>
      </c>
      <c r="N589" s="192" t="s">
        <v>47</v>
      </c>
      <c r="O589" s="66"/>
      <c r="P589" s="193">
        <f t="shared" si="21"/>
        <v>0</v>
      </c>
      <c r="Q589" s="193">
        <v>0</v>
      </c>
      <c r="R589" s="193">
        <f t="shared" si="22"/>
        <v>0</v>
      </c>
      <c r="S589" s="193">
        <v>0</v>
      </c>
      <c r="T589" s="194">
        <f t="shared" si="23"/>
        <v>0</v>
      </c>
      <c r="U589" s="36"/>
      <c r="V589" s="36"/>
      <c r="W589" s="36"/>
      <c r="X589" s="36"/>
      <c r="Y589" s="36"/>
      <c r="Z589" s="36"/>
      <c r="AA589" s="36"/>
      <c r="AB589" s="36"/>
      <c r="AC589" s="36"/>
      <c r="AD589" s="36"/>
      <c r="AE589" s="36"/>
      <c r="AR589" s="195" t="s">
        <v>151</v>
      </c>
      <c r="AT589" s="195" t="s">
        <v>146</v>
      </c>
      <c r="AU589" s="195" t="s">
        <v>161</v>
      </c>
      <c r="AY589" s="19" t="s">
        <v>144</v>
      </c>
      <c r="BE589" s="196">
        <f t="shared" si="24"/>
        <v>0</v>
      </c>
      <c r="BF589" s="196">
        <f t="shared" si="25"/>
        <v>0</v>
      </c>
      <c r="BG589" s="196">
        <f t="shared" si="26"/>
        <v>0</v>
      </c>
      <c r="BH589" s="196">
        <f t="shared" si="27"/>
        <v>0</v>
      </c>
      <c r="BI589" s="196">
        <f t="shared" si="28"/>
        <v>0</v>
      </c>
      <c r="BJ589" s="19" t="s">
        <v>81</v>
      </c>
      <c r="BK589" s="196">
        <f t="shared" si="29"/>
        <v>0</v>
      </c>
      <c r="BL589" s="19" t="s">
        <v>151</v>
      </c>
      <c r="BM589" s="195" t="s">
        <v>1067</v>
      </c>
    </row>
    <row r="590" spans="1:65" s="2" customFormat="1" ht="16.5" customHeight="1">
      <c r="A590" s="36"/>
      <c r="B590" s="37"/>
      <c r="C590" s="336" t="s">
        <v>1068</v>
      </c>
      <c r="D590" s="336" t="s">
        <v>146</v>
      </c>
      <c r="E590" s="337" t="s">
        <v>1069</v>
      </c>
      <c r="F590" s="338" t="s">
        <v>1070</v>
      </c>
      <c r="G590" s="339" t="s">
        <v>945</v>
      </c>
      <c r="H590" s="340">
        <v>180</v>
      </c>
      <c r="I590" s="189"/>
      <c r="J590" s="342">
        <f t="shared" si="20"/>
        <v>0</v>
      </c>
      <c r="K590" s="186" t="s">
        <v>841</v>
      </c>
      <c r="L590" s="41"/>
      <c r="M590" s="191" t="s">
        <v>19</v>
      </c>
      <c r="N590" s="192" t="s">
        <v>47</v>
      </c>
      <c r="O590" s="66"/>
      <c r="P590" s="193">
        <f t="shared" si="21"/>
        <v>0</v>
      </c>
      <c r="Q590" s="193">
        <v>0</v>
      </c>
      <c r="R590" s="193">
        <f t="shared" si="22"/>
        <v>0</v>
      </c>
      <c r="S590" s="193">
        <v>0</v>
      </c>
      <c r="T590" s="194">
        <f t="shared" si="23"/>
        <v>0</v>
      </c>
      <c r="U590" s="36"/>
      <c r="V590" s="36"/>
      <c r="W590" s="36"/>
      <c r="X590" s="36"/>
      <c r="Y590" s="36"/>
      <c r="Z590" s="36"/>
      <c r="AA590" s="36"/>
      <c r="AB590" s="36"/>
      <c r="AC590" s="36"/>
      <c r="AD590" s="36"/>
      <c r="AE590" s="36"/>
      <c r="AR590" s="195" t="s">
        <v>151</v>
      </c>
      <c r="AT590" s="195" t="s">
        <v>146</v>
      </c>
      <c r="AU590" s="195" t="s">
        <v>161</v>
      </c>
      <c r="AY590" s="19" t="s">
        <v>144</v>
      </c>
      <c r="BE590" s="196">
        <f t="shared" si="24"/>
        <v>0</v>
      </c>
      <c r="BF590" s="196">
        <f t="shared" si="25"/>
        <v>0</v>
      </c>
      <c r="BG590" s="196">
        <f t="shared" si="26"/>
        <v>0</v>
      </c>
      <c r="BH590" s="196">
        <f t="shared" si="27"/>
        <v>0</v>
      </c>
      <c r="BI590" s="196">
        <f t="shared" si="28"/>
        <v>0</v>
      </c>
      <c r="BJ590" s="19" t="s">
        <v>81</v>
      </c>
      <c r="BK590" s="196">
        <f t="shared" si="29"/>
        <v>0</v>
      </c>
      <c r="BL590" s="19" t="s">
        <v>151</v>
      </c>
      <c r="BM590" s="195" t="s">
        <v>1071</v>
      </c>
    </row>
    <row r="591" spans="1:65" s="2" customFormat="1" ht="16.5" customHeight="1">
      <c r="A591" s="36"/>
      <c r="B591" s="37"/>
      <c r="C591" s="336" t="s">
        <v>1072</v>
      </c>
      <c r="D591" s="336" t="s">
        <v>146</v>
      </c>
      <c r="E591" s="337" t="s">
        <v>1073</v>
      </c>
      <c r="F591" s="338" t="s">
        <v>1074</v>
      </c>
      <c r="G591" s="339" t="s">
        <v>945</v>
      </c>
      <c r="H591" s="340">
        <v>45</v>
      </c>
      <c r="I591" s="189"/>
      <c r="J591" s="342">
        <f t="shared" si="20"/>
        <v>0</v>
      </c>
      <c r="K591" s="186" t="s">
        <v>841</v>
      </c>
      <c r="L591" s="41"/>
      <c r="M591" s="191" t="s">
        <v>19</v>
      </c>
      <c r="N591" s="192" t="s">
        <v>47</v>
      </c>
      <c r="O591" s="66"/>
      <c r="P591" s="193">
        <f t="shared" si="21"/>
        <v>0</v>
      </c>
      <c r="Q591" s="193">
        <v>0</v>
      </c>
      <c r="R591" s="193">
        <f t="shared" si="22"/>
        <v>0</v>
      </c>
      <c r="S591" s="193">
        <v>0</v>
      </c>
      <c r="T591" s="194">
        <f t="shared" si="23"/>
        <v>0</v>
      </c>
      <c r="U591" s="36"/>
      <c r="V591" s="36"/>
      <c r="W591" s="36"/>
      <c r="X591" s="36"/>
      <c r="Y591" s="36"/>
      <c r="Z591" s="36"/>
      <c r="AA591" s="36"/>
      <c r="AB591" s="36"/>
      <c r="AC591" s="36"/>
      <c r="AD591" s="36"/>
      <c r="AE591" s="36"/>
      <c r="AR591" s="195" t="s">
        <v>151</v>
      </c>
      <c r="AT591" s="195" t="s">
        <v>146</v>
      </c>
      <c r="AU591" s="195" t="s">
        <v>161</v>
      </c>
      <c r="AY591" s="19" t="s">
        <v>144</v>
      </c>
      <c r="BE591" s="196">
        <f t="shared" si="24"/>
        <v>0</v>
      </c>
      <c r="BF591" s="196">
        <f t="shared" si="25"/>
        <v>0</v>
      </c>
      <c r="BG591" s="196">
        <f t="shared" si="26"/>
        <v>0</v>
      </c>
      <c r="BH591" s="196">
        <f t="shared" si="27"/>
        <v>0</v>
      </c>
      <c r="BI591" s="196">
        <f t="shared" si="28"/>
        <v>0</v>
      </c>
      <c r="BJ591" s="19" t="s">
        <v>81</v>
      </c>
      <c r="BK591" s="196">
        <f t="shared" si="29"/>
        <v>0</v>
      </c>
      <c r="BL591" s="19" t="s">
        <v>151</v>
      </c>
      <c r="BM591" s="195" t="s">
        <v>1075</v>
      </c>
    </row>
    <row r="592" spans="1:65" s="2" customFormat="1" ht="16.5" customHeight="1">
      <c r="A592" s="36"/>
      <c r="B592" s="37"/>
      <c r="C592" s="336" t="s">
        <v>1076</v>
      </c>
      <c r="D592" s="336" t="s">
        <v>146</v>
      </c>
      <c r="E592" s="337" t="s">
        <v>1077</v>
      </c>
      <c r="F592" s="338" t="s">
        <v>1078</v>
      </c>
      <c r="G592" s="339" t="s">
        <v>945</v>
      </c>
      <c r="H592" s="340">
        <v>310</v>
      </c>
      <c r="I592" s="189"/>
      <c r="J592" s="342">
        <f t="shared" si="20"/>
        <v>0</v>
      </c>
      <c r="K592" s="186" t="s">
        <v>841</v>
      </c>
      <c r="L592" s="41"/>
      <c r="M592" s="191" t="s">
        <v>19</v>
      </c>
      <c r="N592" s="192" t="s">
        <v>47</v>
      </c>
      <c r="O592" s="66"/>
      <c r="P592" s="193">
        <f t="shared" si="21"/>
        <v>0</v>
      </c>
      <c r="Q592" s="193">
        <v>0</v>
      </c>
      <c r="R592" s="193">
        <f t="shared" si="22"/>
        <v>0</v>
      </c>
      <c r="S592" s="193">
        <v>0</v>
      </c>
      <c r="T592" s="194">
        <f t="shared" si="23"/>
        <v>0</v>
      </c>
      <c r="U592" s="36"/>
      <c r="V592" s="36"/>
      <c r="W592" s="36"/>
      <c r="X592" s="36"/>
      <c r="Y592" s="36"/>
      <c r="Z592" s="36"/>
      <c r="AA592" s="36"/>
      <c r="AB592" s="36"/>
      <c r="AC592" s="36"/>
      <c r="AD592" s="36"/>
      <c r="AE592" s="36"/>
      <c r="AR592" s="195" t="s">
        <v>151</v>
      </c>
      <c r="AT592" s="195" t="s">
        <v>146</v>
      </c>
      <c r="AU592" s="195" t="s">
        <v>161</v>
      </c>
      <c r="AY592" s="19" t="s">
        <v>144</v>
      </c>
      <c r="BE592" s="196">
        <f t="shared" si="24"/>
        <v>0</v>
      </c>
      <c r="BF592" s="196">
        <f t="shared" si="25"/>
        <v>0</v>
      </c>
      <c r="BG592" s="196">
        <f t="shared" si="26"/>
        <v>0</v>
      </c>
      <c r="BH592" s="196">
        <f t="shared" si="27"/>
        <v>0</v>
      </c>
      <c r="BI592" s="196">
        <f t="shared" si="28"/>
        <v>0</v>
      </c>
      <c r="BJ592" s="19" t="s">
        <v>81</v>
      </c>
      <c r="BK592" s="196">
        <f t="shared" si="29"/>
        <v>0</v>
      </c>
      <c r="BL592" s="19" t="s">
        <v>151</v>
      </c>
      <c r="BM592" s="195" t="s">
        <v>1079</v>
      </c>
    </row>
    <row r="593" spans="1:65" s="2" customFormat="1" ht="16.5" customHeight="1">
      <c r="A593" s="36"/>
      <c r="B593" s="37"/>
      <c r="C593" s="336" t="s">
        <v>1080</v>
      </c>
      <c r="D593" s="336" t="s">
        <v>146</v>
      </c>
      <c r="E593" s="337" t="s">
        <v>1081</v>
      </c>
      <c r="F593" s="338" t="s">
        <v>1082</v>
      </c>
      <c r="G593" s="339" t="s">
        <v>945</v>
      </c>
      <c r="H593" s="340">
        <v>45</v>
      </c>
      <c r="I593" s="189"/>
      <c r="J593" s="342">
        <f t="shared" si="20"/>
        <v>0</v>
      </c>
      <c r="K593" s="186" t="s">
        <v>841</v>
      </c>
      <c r="L593" s="41"/>
      <c r="M593" s="191" t="s">
        <v>19</v>
      </c>
      <c r="N593" s="192" t="s">
        <v>47</v>
      </c>
      <c r="O593" s="66"/>
      <c r="P593" s="193">
        <f t="shared" si="21"/>
        <v>0</v>
      </c>
      <c r="Q593" s="193">
        <v>0</v>
      </c>
      <c r="R593" s="193">
        <f t="shared" si="22"/>
        <v>0</v>
      </c>
      <c r="S593" s="193">
        <v>0</v>
      </c>
      <c r="T593" s="194">
        <f t="shared" si="23"/>
        <v>0</v>
      </c>
      <c r="U593" s="36"/>
      <c r="V593" s="36"/>
      <c r="W593" s="36"/>
      <c r="X593" s="36"/>
      <c r="Y593" s="36"/>
      <c r="Z593" s="36"/>
      <c r="AA593" s="36"/>
      <c r="AB593" s="36"/>
      <c r="AC593" s="36"/>
      <c r="AD593" s="36"/>
      <c r="AE593" s="36"/>
      <c r="AR593" s="195" t="s">
        <v>151</v>
      </c>
      <c r="AT593" s="195" t="s">
        <v>146</v>
      </c>
      <c r="AU593" s="195" t="s">
        <v>161</v>
      </c>
      <c r="AY593" s="19" t="s">
        <v>144</v>
      </c>
      <c r="BE593" s="196">
        <f t="shared" si="24"/>
        <v>0</v>
      </c>
      <c r="BF593" s="196">
        <f t="shared" si="25"/>
        <v>0</v>
      </c>
      <c r="BG593" s="196">
        <f t="shared" si="26"/>
        <v>0</v>
      </c>
      <c r="BH593" s="196">
        <f t="shared" si="27"/>
        <v>0</v>
      </c>
      <c r="BI593" s="196">
        <f t="shared" si="28"/>
        <v>0</v>
      </c>
      <c r="BJ593" s="19" t="s">
        <v>81</v>
      </c>
      <c r="BK593" s="196">
        <f t="shared" si="29"/>
        <v>0</v>
      </c>
      <c r="BL593" s="19" t="s">
        <v>151</v>
      </c>
      <c r="BM593" s="195" t="s">
        <v>1083</v>
      </c>
    </row>
    <row r="594" spans="1:65" s="2" customFormat="1" ht="16.5" customHeight="1">
      <c r="A594" s="36"/>
      <c r="B594" s="37"/>
      <c r="C594" s="336" t="s">
        <v>1084</v>
      </c>
      <c r="D594" s="336" t="s">
        <v>146</v>
      </c>
      <c r="E594" s="337" t="s">
        <v>1085</v>
      </c>
      <c r="F594" s="338" t="s">
        <v>1086</v>
      </c>
      <c r="G594" s="339" t="s">
        <v>945</v>
      </c>
      <c r="H594" s="340">
        <v>20</v>
      </c>
      <c r="I594" s="189"/>
      <c r="J594" s="342">
        <f t="shared" si="20"/>
        <v>0</v>
      </c>
      <c r="K594" s="186" t="s">
        <v>841</v>
      </c>
      <c r="L594" s="41"/>
      <c r="M594" s="191" t="s">
        <v>19</v>
      </c>
      <c r="N594" s="192" t="s">
        <v>47</v>
      </c>
      <c r="O594" s="66"/>
      <c r="P594" s="193">
        <f t="shared" si="21"/>
        <v>0</v>
      </c>
      <c r="Q594" s="193">
        <v>0</v>
      </c>
      <c r="R594" s="193">
        <f t="shared" si="22"/>
        <v>0</v>
      </c>
      <c r="S594" s="193">
        <v>0</v>
      </c>
      <c r="T594" s="194">
        <f t="shared" si="23"/>
        <v>0</v>
      </c>
      <c r="U594" s="36"/>
      <c r="V594" s="36"/>
      <c r="W594" s="36"/>
      <c r="X594" s="36"/>
      <c r="Y594" s="36"/>
      <c r="Z594" s="36"/>
      <c r="AA594" s="36"/>
      <c r="AB594" s="36"/>
      <c r="AC594" s="36"/>
      <c r="AD594" s="36"/>
      <c r="AE594" s="36"/>
      <c r="AR594" s="195" t="s">
        <v>151</v>
      </c>
      <c r="AT594" s="195" t="s">
        <v>146</v>
      </c>
      <c r="AU594" s="195" t="s">
        <v>161</v>
      </c>
      <c r="AY594" s="19" t="s">
        <v>144</v>
      </c>
      <c r="BE594" s="196">
        <f t="shared" si="24"/>
        <v>0</v>
      </c>
      <c r="BF594" s="196">
        <f t="shared" si="25"/>
        <v>0</v>
      </c>
      <c r="BG594" s="196">
        <f t="shared" si="26"/>
        <v>0</v>
      </c>
      <c r="BH594" s="196">
        <f t="shared" si="27"/>
        <v>0</v>
      </c>
      <c r="BI594" s="196">
        <f t="shared" si="28"/>
        <v>0</v>
      </c>
      <c r="BJ594" s="19" t="s">
        <v>81</v>
      </c>
      <c r="BK594" s="196">
        <f t="shared" si="29"/>
        <v>0</v>
      </c>
      <c r="BL594" s="19" t="s">
        <v>151</v>
      </c>
      <c r="BM594" s="195" t="s">
        <v>1087</v>
      </c>
    </row>
    <row r="595" spans="1:65" s="2" customFormat="1" ht="16.5" customHeight="1">
      <c r="A595" s="36"/>
      <c r="B595" s="37"/>
      <c r="C595" s="336" t="s">
        <v>1088</v>
      </c>
      <c r="D595" s="336" t="s">
        <v>146</v>
      </c>
      <c r="E595" s="337" t="s">
        <v>1089</v>
      </c>
      <c r="F595" s="338" t="s">
        <v>1090</v>
      </c>
      <c r="G595" s="339" t="s">
        <v>945</v>
      </c>
      <c r="H595" s="340">
        <v>20</v>
      </c>
      <c r="I595" s="189"/>
      <c r="J595" s="342">
        <f t="shared" si="20"/>
        <v>0</v>
      </c>
      <c r="K595" s="186" t="s">
        <v>841</v>
      </c>
      <c r="L595" s="41"/>
      <c r="M595" s="191" t="s">
        <v>19</v>
      </c>
      <c r="N595" s="192" t="s">
        <v>47</v>
      </c>
      <c r="O595" s="66"/>
      <c r="P595" s="193">
        <f t="shared" si="21"/>
        <v>0</v>
      </c>
      <c r="Q595" s="193">
        <v>0</v>
      </c>
      <c r="R595" s="193">
        <f t="shared" si="22"/>
        <v>0</v>
      </c>
      <c r="S595" s="193">
        <v>0</v>
      </c>
      <c r="T595" s="194">
        <f t="shared" si="23"/>
        <v>0</v>
      </c>
      <c r="U595" s="36"/>
      <c r="V595" s="36"/>
      <c r="W595" s="36"/>
      <c r="X595" s="36"/>
      <c r="Y595" s="36"/>
      <c r="Z595" s="36"/>
      <c r="AA595" s="36"/>
      <c r="AB595" s="36"/>
      <c r="AC595" s="36"/>
      <c r="AD595" s="36"/>
      <c r="AE595" s="36"/>
      <c r="AR595" s="195" t="s">
        <v>151</v>
      </c>
      <c r="AT595" s="195" t="s">
        <v>146</v>
      </c>
      <c r="AU595" s="195" t="s">
        <v>161</v>
      </c>
      <c r="AY595" s="19" t="s">
        <v>144</v>
      </c>
      <c r="BE595" s="196">
        <f t="shared" si="24"/>
        <v>0</v>
      </c>
      <c r="BF595" s="196">
        <f t="shared" si="25"/>
        <v>0</v>
      </c>
      <c r="BG595" s="196">
        <f t="shared" si="26"/>
        <v>0</v>
      </c>
      <c r="BH595" s="196">
        <f t="shared" si="27"/>
        <v>0</v>
      </c>
      <c r="BI595" s="196">
        <f t="shared" si="28"/>
        <v>0</v>
      </c>
      <c r="BJ595" s="19" t="s">
        <v>81</v>
      </c>
      <c r="BK595" s="196">
        <f t="shared" si="29"/>
        <v>0</v>
      </c>
      <c r="BL595" s="19" t="s">
        <v>151</v>
      </c>
      <c r="BM595" s="195" t="s">
        <v>1091</v>
      </c>
    </row>
    <row r="596" spans="1:65" s="2" customFormat="1" ht="16.5" customHeight="1">
      <c r="A596" s="36"/>
      <c r="B596" s="37"/>
      <c r="C596" s="336" t="s">
        <v>1092</v>
      </c>
      <c r="D596" s="336" t="s">
        <v>146</v>
      </c>
      <c r="E596" s="337" t="s">
        <v>1093</v>
      </c>
      <c r="F596" s="338" t="s">
        <v>1094</v>
      </c>
      <c r="G596" s="339" t="s">
        <v>945</v>
      </c>
      <c r="H596" s="340">
        <v>20</v>
      </c>
      <c r="I596" s="189"/>
      <c r="J596" s="342">
        <f t="shared" si="20"/>
        <v>0</v>
      </c>
      <c r="K596" s="186" t="s">
        <v>841</v>
      </c>
      <c r="L596" s="41"/>
      <c r="M596" s="191" t="s">
        <v>19</v>
      </c>
      <c r="N596" s="192" t="s">
        <v>47</v>
      </c>
      <c r="O596" s="66"/>
      <c r="P596" s="193">
        <f t="shared" si="21"/>
        <v>0</v>
      </c>
      <c r="Q596" s="193">
        <v>0</v>
      </c>
      <c r="R596" s="193">
        <f t="shared" si="22"/>
        <v>0</v>
      </c>
      <c r="S596" s="193">
        <v>0</v>
      </c>
      <c r="T596" s="194">
        <f t="shared" si="23"/>
        <v>0</v>
      </c>
      <c r="U596" s="36"/>
      <c r="V596" s="36"/>
      <c r="W596" s="36"/>
      <c r="X596" s="36"/>
      <c r="Y596" s="36"/>
      <c r="Z596" s="36"/>
      <c r="AA596" s="36"/>
      <c r="AB596" s="36"/>
      <c r="AC596" s="36"/>
      <c r="AD596" s="36"/>
      <c r="AE596" s="36"/>
      <c r="AR596" s="195" t="s">
        <v>151</v>
      </c>
      <c r="AT596" s="195" t="s">
        <v>146</v>
      </c>
      <c r="AU596" s="195" t="s">
        <v>161</v>
      </c>
      <c r="AY596" s="19" t="s">
        <v>144</v>
      </c>
      <c r="BE596" s="196">
        <f t="shared" si="24"/>
        <v>0</v>
      </c>
      <c r="BF596" s="196">
        <f t="shared" si="25"/>
        <v>0</v>
      </c>
      <c r="BG596" s="196">
        <f t="shared" si="26"/>
        <v>0</v>
      </c>
      <c r="BH596" s="196">
        <f t="shared" si="27"/>
        <v>0</v>
      </c>
      <c r="BI596" s="196">
        <f t="shared" si="28"/>
        <v>0</v>
      </c>
      <c r="BJ596" s="19" t="s">
        <v>81</v>
      </c>
      <c r="BK596" s="196">
        <f t="shared" si="29"/>
        <v>0</v>
      </c>
      <c r="BL596" s="19" t="s">
        <v>151</v>
      </c>
      <c r="BM596" s="195" t="s">
        <v>1095</v>
      </c>
    </row>
    <row r="597" spans="1:65" s="2" customFormat="1" ht="16.5" customHeight="1">
      <c r="A597" s="36"/>
      <c r="B597" s="37"/>
      <c r="C597" s="336" t="s">
        <v>1096</v>
      </c>
      <c r="D597" s="336" t="s">
        <v>146</v>
      </c>
      <c r="E597" s="337" t="s">
        <v>1097</v>
      </c>
      <c r="F597" s="338" t="s">
        <v>1098</v>
      </c>
      <c r="G597" s="339" t="s">
        <v>954</v>
      </c>
      <c r="H597" s="340">
        <v>1</v>
      </c>
      <c r="I597" s="189"/>
      <c r="J597" s="342">
        <f t="shared" si="20"/>
        <v>0</v>
      </c>
      <c r="K597" s="186" t="s">
        <v>841</v>
      </c>
      <c r="L597" s="41"/>
      <c r="M597" s="191" t="s">
        <v>19</v>
      </c>
      <c r="N597" s="192" t="s">
        <v>47</v>
      </c>
      <c r="O597" s="66"/>
      <c r="P597" s="193">
        <f t="shared" si="21"/>
        <v>0</v>
      </c>
      <c r="Q597" s="193">
        <v>0</v>
      </c>
      <c r="R597" s="193">
        <f t="shared" si="22"/>
        <v>0</v>
      </c>
      <c r="S597" s="193">
        <v>0</v>
      </c>
      <c r="T597" s="194">
        <f t="shared" si="23"/>
        <v>0</v>
      </c>
      <c r="U597" s="36"/>
      <c r="V597" s="36"/>
      <c r="W597" s="36"/>
      <c r="X597" s="36"/>
      <c r="Y597" s="36"/>
      <c r="Z597" s="36"/>
      <c r="AA597" s="36"/>
      <c r="AB597" s="36"/>
      <c r="AC597" s="36"/>
      <c r="AD597" s="36"/>
      <c r="AE597" s="36"/>
      <c r="AR597" s="195" t="s">
        <v>151</v>
      </c>
      <c r="AT597" s="195" t="s">
        <v>146</v>
      </c>
      <c r="AU597" s="195" t="s">
        <v>161</v>
      </c>
      <c r="AY597" s="19" t="s">
        <v>144</v>
      </c>
      <c r="BE597" s="196">
        <f t="shared" si="24"/>
        <v>0</v>
      </c>
      <c r="BF597" s="196">
        <f t="shared" si="25"/>
        <v>0</v>
      </c>
      <c r="BG597" s="196">
        <f t="shared" si="26"/>
        <v>0</v>
      </c>
      <c r="BH597" s="196">
        <f t="shared" si="27"/>
        <v>0</v>
      </c>
      <c r="BI597" s="196">
        <f t="shared" si="28"/>
        <v>0</v>
      </c>
      <c r="BJ597" s="19" t="s">
        <v>81</v>
      </c>
      <c r="BK597" s="196">
        <f t="shared" si="29"/>
        <v>0</v>
      </c>
      <c r="BL597" s="19" t="s">
        <v>151</v>
      </c>
      <c r="BM597" s="195" t="s">
        <v>1099</v>
      </c>
    </row>
    <row r="598" spans="1:65" s="2" customFormat="1" ht="16.5" customHeight="1">
      <c r="A598" s="36"/>
      <c r="B598" s="37"/>
      <c r="C598" s="336" t="s">
        <v>1100</v>
      </c>
      <c r="D598" s="336" t="s">
        <v>146</v>
      </c>
      <c r="E598" s="337" t="s">
        <v>1101</v>
      </c>
      <c r="F598" s="338" t="s">
        <v>1102</v>
      </c>
      <c r="G598" s="339" t="s">
        <v>954</v>
      </c>
      <c r="H598" s="340">
        <v>1</v>
      </c>
      <c r="I598" s="189"/>
      <c r="J598" s="342">
        <f t="shared" si="20"/>
        <v>0</v>
      </c>
      <c r="K598" s="186" t="s">
        <v>841</v>
      </c>
      <c r="L598" s="41"/>
      <c r="M598" s="191" t="s">
        <v>19</v>
      </c>
      <c r="N598" s="192" t="s">
        <v>47</v>
      </c>
      <c r="O598" s="66"/>
      <c r="P598" s="193">
        <f t="shared" si="21"/>
        <v>0</v>
      </c>
      <c r="Q598" s="193">
        <v>0</v>
      </c>
      <c r="R598" s="193">
        <f t="shared" si="22"/>
        <v>0</v>
      </c>
      <c r="S598" s="193">
        <v>0</v>
      </c>
      <c r="T598" s="194">
        <f t="shared" si="23"/>
        <v>0</v>
      </c>
      <c r="U598" s="36"/>
      <c r="V598" s="36"/>
      <c r="W598" s="36"/>
      <c r="X598" s="36"/>
      <c r="Y598" s="36"/>
      <c r="Z598" s="36"/>
      <c r="AA598" s="36"/>
      <c r="AB598" s="36"/>
      <c r="AC598" s="36"/>
      <c r="AD598" s="36"/>
      <c r="AE598" s="36"/>
      <c r="AR598" s="195" t="s">
        <v>151</v>
      </c>
      <c r="AT598" s="195" t="s">
        <v>146</v>
      </c>
      <c r="AU598" s="195" t="s">
        <v>161</v>
      </c>
      <c r="AY598" s="19" t="s">
        <v>144</v>
      </c>
      <c r="BE598" s="196">
        <f t="shared" si="24"/>
        <v>0</v>
      </c>
      <c r="BF598" s="196">
        <f t="shared" si="25"/>
        <v>0</v>
      </c>
      <c r="BG598" s="196">
        <f t="shared" si="26"/>
        <v>0</v>
      </c>
      <c r="BH598" s="196">
        <f t="shared" si="27"/>
        <v>0</v>
      </c>
      <c r="BI598" s="196">
        <f t="shared" si="28"/>
        <v>0</v>
      </c>
      <c r="BJ598" s="19" t="s">
        <v>81</v>
      </c>
      <c r="BK598" s="196">
        <f t="shared" si="29"/>
        <v>0</v>
      </c>
      <c r="BL598" s="19" t="s">
        <v>151</v>
      </c>
      <c r="BM598" s="195" t="s">
        <v>1103</v>
      </c>
    </row>
    <row r="599" spans="1:65" s="2" customFormat="1" ht="16.5" customHeight="1">
      <c r="A599" s="36"/>
      <c r="B599" s="37"/>
      <c r="C599" s="336" t="s">
        <v>1104</v>
      </c>
      <c r="D599" s="336" t="s">
        <v>146</v>
      </c>
      <c r="E599" s="337" t="s">
        <v>1105</v>
      </c>
      <c r="F599" s="338" t="s">
        <v>1106</v>
      </c>
      <c r="G599" s="339" t="s">
        <v>954</v>
      </c>
      <c r="H599" s="340">
        <v>1</v>
      </c>
      <c r="I599" s="189"/>
      <c r="J599" s="342">
        <f t="shared" si="20"/>
        <v>0</v>
      </c>
      <c r="K599" s="186" t="s">
        <v>841</v>
      </c>
      <c r="L599" s="41"/>
      <c r="M599" s="191" t="s">
        <v>19</v>
      </c>
      <c r="N599" s="192" t="s">
        <v>47</v>
      </c>
      <c r="O599" s="66"/>
      <c r="P599" s="193">
        <f t="shared" si="21"/>
        <v>0</v>
      </c>
      <c r="Q599" s="193">
        <v>0</v>
      </c>
      <c r="R599" s="193">
        <f t="shared" si="22"/>
        <v>0</v>
      </c>
      <c r="S599" s="193">
        <v>0</v>
      </c>
      <c r="T599" s="194">
        <f t="shared" si="23"/>
        <v>0</v>
      </c>
      <c r="U599" s="36"/>
      <c r="V599" s="36"/>
      <c r="W599" s="36"/>
      <c r="X599" s="36"/>
      <c r="Y599" s="36"/>
      <c r="Z599" s="36"/>
      <c r="AA599" s="36"/>
      <c r="AB599" s="36"/>
      <c r="AC599" s="36"/>
      <c r="AD599" s="36"/>
      <c r="AE599" s="36"/>
      <c r="AR599" s="195" t="s">
        <v>151</v>
      </c>
      <c r="AT599" s="195" t="s">
        <v>146</v>
      </c>
      <c r="AU599" s="195" t="s">
        <v>161</v>
      </c>
      <c r="AY599" s="19" t="s">
        <v>144</v>
      </c>
      <c r="BE599" s="196">
        <f t="shared" si="24"/>
        <v>0</v>
      </c>
      <c r="BF599" s="196">
        <f t="shared" si="25"/>
        <v>0</v>
      </c>
      <c r="BG599" s="196">
        <f t="shared" si="26"/>
        <v>0</v>
      </c>
      <c r="BH599" s="196">
        <f t="shared" si="27"/>
        <v>0</v>
      </c>
      <c r="BI599" s="196">
        <f t="shared" si="28"/>
        <v>0</v>
      </c>
      <c r="BJ599" s="19" t="s">
        <v>81</v>
      </c>
      <c r="BK599" s="196">
        <f t="shared" si="29"/>
        <v>0</v>
      </c>
      <c r="BL599" s="19" t="s">
        <v>151</v>
      </c>
      <c r="BM599" s="195" t="s">
        <v>1107</v>
      </c>
    </row>
    <row r="600" spans="1:65" s="2" customFormat="1" ht="16.5" customHeight="1">
      <c r="A600" s="36"/>
      <c r="B600" s="37"/>
      <c r="C600" s="336" t="s">
        <v>1108</v>
      </c>
      <c r="D600" s="336" t="s">
        <v>146</v>
      </c>
      <c r="E600" s="337" t="s">
        <v>1109</v>
      </c>
      <c r="F600" s="338" t="s">
        <v>1110</v>
      </c>
      <c r="G600" s="339" t="s">
        <v>954</v>
      </c>
      <c r="H600" s="340">
        <v>1</v>
      </c>
      <c r="I600" s="189"/>
      <c r="J600" s="342">
        <f t="shared" si="20"/>
        <v>0</v>
      </c>
      <c r="K600" s="186" t="s">
        <v>841</v>
      </c>
      <c r="L600" s="41"/>
      <c r="M600" s="191" t="s">
        <v>19</v>
      </c>
      <c r="N600" s="192" t="s">
        <v>47</v>
      </c>
      <c r="O600" s="66"/>
      <c r="P600" s="193">
        <f t="shared" si="21"/>
        <v>0</v>
      </c>
      <c r="Q600" s="193">
        <v>0</v>
      </c>
      <c r="R600" s="193">
        <f t="shared" si="22"/>
        <v>0</v>
      </c>
      <c r="S600" s="193">
        <v>0</v>
      </c>
      <c r="T600" s="194">
        <f t="shared" si="23"/>
        <v>0</v>
      </c>
      <c r="U600" s="36"/>
      <c r="V600" s="36"/>
      <c r="W600" s="36"/>
      <c r="X600" s="36"/>
      <c r="Y600" s="36"/>
      <c r="Z600" s="36"/>
      <c r="AA600" s="36"/>
      <c r="AB600" s="36"/>
      <c r="AC600" s="36"/>
      <c r="AD600" s="36"/>
      <c r="AE600" s="36"/>
      <c r="AR600" s="195" t="s">
        <v>151</v>
      </c>
      <c r="AT600" s="195" t="s">
        <v>146</v>
      </c>
      <c r="AU600" s="195" t="s">
        <v>161</v>
      </c>
      <c r="AY600" s="19" t="s">
        <v>144</v>
      </c>
      <c r="BE600" s="196">
        <f t="shared" si="24"/>
        <v>0</v>
      </c>
      <c r="BF600" s="196">
        <f t="shared" si="25"/>
        <v>0</v>
      </c>
      <c r="BG600" s="196">
        <f t="shared" si="26"/>
        <v>0</v>
      </c>
      <c r="BH600" s="196">
        <f t="shared" si="27"/>
        <v>0</v>
      </c>
      <c r="BI600" s="196">
        <f t="shared" si="28"/>
        <v>0</v>
      </c>
      <c r="BJ600" s="19" t="s">
        <v>81</v>
      </c>
      <c r="BK600" s="196">
        <f t="shared" si="29"/>
        <v>0</v>
      </c>
      <c r="BL600" s="19" t="s">
        <v>151</v>
      </c>
      <c r="BM600" s="195" t="s">
        <v>1111</v>
      </c>
    </row>
    <row r="601" spans="2:63" s="12" customFormat="1" ht="20.85" customHeight="1">
      <c r="B601" s="168"/>
      <c r="C601" s="169"/>
      <c r="D601" s="170" t="s">
        <v>75</v>
      </c>
      <c r="E601" s="182" t="s">
        <v>1112</v>
      </c>
      <c r="F601" s="182" t="s">
        <v>1113</v>
      </c>
      <c r="G601" s="169"/>
      <c r="H601" s="169"/>
      <c r="I601" s="172"/>
      <c r="J601" s="183">
        <f>BK601</f>
        <v>0</v>
      </c>
      <c r="K601" s="169"/>
      <c r="L601" s="174"/>
      <c r="M601" s="175"/>
      <c r="N601" s="176"/>
      <c r="O601" s="176"/>
      <c r="P601" s="177">
        <f>SUM(P602:P612)</f>
        <v>0</v>
      </c>
      <c r="Q601" s="176"/>
      <c r="R601" s="177">
        <f>SUM(R602:R612)</f>
        <v>0</v>
      </c>
      <c r="S601" s="176"/>
      <c r="T601" s="178">
        <f>SUM(T602:T612)</f>
        <v>0</v>
      </c>
      <c r="AR601" s="179" t="s">
        <v>81</v>
      </c>
      <c r="AT601" s="180" t="s">
        <v>75</v>
      </c>
      <c r="AU601" s="180" t="s">
        <v>83</v>
      </c>
      <c r="AY601" s="179" t="s">
        <v>144</v>
      </c>
      <c r="BK601" s="181">
        <f>SUM(BK602:BK612)</f>
        <v>0</v>
      </c>
    </row>
    <row r="602" spans="1:65" s="2" customFormat="1" ht="16.5" customHeight="1">
      <c r="A602" s="36"/>
      <c r="B602" s="37"/>
      <c r="C602" s="336" t="s">
        <v>1114</v>
      </c>
      <c r="D602" s="336" t="s">
        <v>146</v>
      </c>
      <c r="E602" s="337" t="s">
        <v>1115</v>
      </c>
      <c r="F602" s="338" t="s">
        <v>1116</v>
      </c>
      <c r="G602" s="339" t="s">
        <v>954</v>
      </c>
      <c r="H602" s="340">
        <v>1</v>
      </c>
      <c r="I602" s="189"/>
      <c r="J602" s="342">
        <f aca="true" t="shared" si="30" ref="J602:J612">ROUND(I602*H602,2)</f>
        <v>0</v>
      </c>
      <c r="K602" s="186" t="s">
        <v>19</v>
      </c>
      <c r="L602" s="41"/>
      <c r="M602" s="191" t="s">
        <v>19</v>
      </c>
      <c r="N602" s="192" t="s">
        <v>47</v>
      </c>
      <c r="O602" s="66"/>
      <c r="P602" s="193">
        <f aca="true" t="shared" si="31" ref="P602:P612">O602*H602</f>
        <v>0</v>
      </c>
      <c r="Q602" s="193">
        <v>0</v>
      </c>
      <c r="R602" s="193">
        <f aca="true" t="shared" si="32" ref="R602:R612">Q602*H602</f>
        <v>0</v>
      </c>
      <c r="S602" s="193">
        <v>0</v>
      </c>
      <c r="T602" s="194">
        <f aca="true" t="shared" si="33" ref="T602:T612">S602*H602</f>
        <v>0</v>
      </c>
      <c r="U602" s="36"/>
      <c r="V602" s="36"/>
      <c r="W602" s="36"/>
      <c r="X602" s="36"/>
      <c r="Y602" s="36"/>
      <c r="Z602" s="36"/>
      <c r="AA602" s="36"/>
      <c r="AB602" s="36"/>
      <c r="AC602" s="36"/>
      <c r="AD602" s="36"/>
      <c r="AE602" s="36"/>
      <c r="AR602" s="195" t="s">
        <v>151</v>
      </c>
      <c r="AT602" s="195" t="s">
        <v>146</v>
      </c>
      <c r="AU602" s="195" t="s">
        <v>161</v>
      </c>
      <c r="AY602" s="19" t="s">
        <v>144</v>
      </c>
      <c r="BE602" s="196">
        <f aca="true" t="shared" si="34" ref="BE602:BE612">IF(N602="základní",J602,0)</f>
        <v>0</v>
      </c>
      <c r="BF602" s="196">
        <f aca="true" t="shared" si="35" ref="BF602:BF612">IF(N602="snížená",J602,0)</f>
        <v>0</v>
      </c>
      <c r="BG602" s="196">
        <f aca="true" t="shared" si="36" ref="BG602:BG612">IF(N602="zákl. přenesená",J602,0)</f>
        <v>0</v>
      </c>
      <c r="BH602" s="196">
        <f aca="true" t="shared" si="37" ref="BH602:BH612">IF(N602="sníž. přenesená",J602,0)</f>
        <v>0</v>
      </c>
      <c r="BI602" s="196">
        <f aca="true" t="shared" si="38" ref="BI602:BI612">IF(N602="nulová",J602,0)</f>
        <v>0</v>
      </c>
      <c r="BJ602" s="19" t="s">
        <v>81</v>
      </c>
      <c r="BK602" s="196">
        <f aca="true" t="shared" si="39" ref="BK602:BK612">ROUND(I602*H602,2)</f>
        <v>0</v>
      </c>
      <c r="BL602" s="19" t="s">
        <v>151</v>
      </c>
      <c r="BM602" s="195" t="s">
        <v>1117</v>
      </c>
    </row>
    <row r="603" spans="1:65" s="2" customFormat="1" ht="16.5" customHeight="1">
      <c r="A603" s="36"/>
      <c r="B603" s="37"/>
      <c r="C603" s="336" t="s">
        <v>1118</v>
      </c>
      <c r="D603" s="336" t="s">
        <v>146</v>
      </c>
      <c r="E603" s="337" t="s">
        <v>1119</v>
      </c>
      <c r="F603" s="338" t="s">
        <v>1120</v>
      </c>
      <c r="G603" s="339" t="s">
        <v>954</v>
      </c>
      <c r="H603" s="340">
        <v>1</v>
      </c>
      <c r="I603" s="189"/>
      <c r="J603" s="342">
        <f t="shared" si="30"/>
        <v>0</v>
      </c>
      <c r="K603" s="186" t="s">
        <v>19</v>
      </c>
      <c r="L603" s="41"/>
      <c r="M603" s="191" t="s">
        <v>19</v>
      </c>
      <c r="N603" s="192" t="s">
        <v>47</v>
      </c>
      <c r="O603" s="66"/>
      <c r="P603" s="193">
        <f t="shared" si="31"/>
        <v>0</v>
      </c>
      <c r="Q603" s="193">
        <v>0</v>
      </c>
      <c r="R603" s="193">
        <f t="shared" si="32"/>
        <v>0</v>
      </c>
      <c r="S603" s="193">
        <v>0</v>
      </c>
      <c r="T603" s="194">
        <f t="shared" si="33"/>
        <v>0</v>
      </c>
      <c r="U603" s="36"/>
      <c r="V603" s="36"/>
      <c r="W603" s="36"/>
      <c r="X603" s="36"/>
      <c r="Y603" s="36"/>
      <c r="Z603" s="36"/>
      <c r="AA603" s="36"/>
      <c r="AB603" s="36"/>
      <c r="AC603" s="36"/>
      <c r="AD603" s="36"/>
      <c r="AE603" s="36"/>
      <c r="AR603" s="195" t="s">
        <v>151</v>
      </c>
      <c r="AT603" s="195" t="s">
        <v>146</v>
      </c>
      <c r="AU603" s="195" t="s">
        <v>161</v>
      </c>
      <c r="AY603" s="19" t="s">
        <v>144</v>
      </c>
      <c r="BE603" s="196">
        <f t="shared" si="34"/>
        <v>0</v>
      </c>
      <c r="BF603" s="196">
        <f t="shared" si="35"/>
        <v>0</v>
      </c>
      <c r="BG603" s="196">
        <f t="shared" si="36"/>
        <v>0</v>
      </c>
      <c r="BH603" s="196">
        <f t="shared" si="37"/>
        <v>0</v>
      </c>
      <c r="BI603" s="196">
        <f t="shared" si="38"/>
        <v>0</v>
      </c>
      <c r="BJ603" s="19" t="s">
        <v>81</v>
      </c>
      <c r="BK603" s="196">
        <f t="shared" si="39"/>
        <v>0</v>
      </c>
      <c r="BL603" s="19" t="s">
        <v>151</v>
      </c>
      <c r="BM603" s="195" t="s">
        <v>1121</v>
      </c>
    </row>
    <row r="604" spans="1:65" s="2" customFormat="1" ht="16.5" customHeight="1">
      <c r="A604" s="36"/>
      <c r="B604" s="37"/>
      <c r="C604" s="336" t="s">
        <v>1122</v>
      </c>
      <c r="D604" s="336" t="s">
        <v>146</v>
      </c>
      <c r="E604" s="337" t="s">
        <v>1123</v>
      </c>
      <c r="F604" s="338" t="s">
        <v>1124</v>
      </c>
      <c r="G604" s="339" t="s">
        <v>954</v>
      </c>
      <c r="H604" s="340">
        <v>1</v>
      </c>
      <c r="I604" s="189"/>
      <c r="J604" s="342">
        <f t="shared" si="30"/>
        <v>0</v>
      </c>
      <c r="K604" s="186" t="s">
        <v>19</v>
      </c>
      <c r="L604" s="41"/>
      <c r="M604" s="191" t="s">
        <v>19</v>
      </c>
      <c r="N604" s="192" t="s">
        <v>47</v>
      </c>
      <c r="O604" s="66"/>
      <c r="P604" s="193">
        <f t="shared" si="31"/>
        <v>0</v>
      </c>
      <c r="Q604" s="193">
        <v>0</v>
      </c>
      <c r="R604" s="193">
        <f t="shared" si="32"/>
        <v>0</v>
      </c>
      <c r="S604" s="193">
        <v>0</v>
      </c>
      <c r="T604" s="194">
        <f t="shared" si="33"/>
        <v>0</v>
      </c>
      <c r="U604" s="36"/>
      <c r="V604" s="36"/>
      <c r="W604" s="36"/>
      <c r="X604" s="36"/>
      <c r="Y604" s="36"/>
      <c r="Z604" s="36"/>
      <c r="AA604" s="36"/>
      <c r="AB604" s="36"/>
      <c r="AC604" s="36"/>
      <c r="AD604" s="36"/>
      <c r="AE604" s="36"/>
      <c r="AR604" s="195" t="s">
        <v>151</v>
      </c>
      <c r="AT604" s="195" t="s">
        <v>146</v>
      </c>
      <c r="AU604" s="195" t="s">
        <v>161</v>
      </c>
      <c r="AY604" s="19" t="s">
        <v>144</v>
      </c>
      <c r="BE604" s="196">
        <f t="shared" si="34"/>
        <v>0</v>
      </c>
      <c r="BF604" s="196">
        <f t="shared" si="35"/>
        <v>0</v>
      </c>
      <c r="BG604" s="196">
        <f t="shared" si="36"/>
        <v>0</v>
      </c>
      <c r="BH604" s="196">
        <f t="shared" si="37"/>
        <v>0</v>
      </c>
      <c r="BI604" s="196">
        <f t="shared" si="38"/>
        <v>0</v>
      </c>
      <c r="BJ604" s="19" t="s">
        <v>81</v>
      </c>
      <c r="BK604" s="196">
        <f t="shared" si="39"/>
        <v>0</v>
      </c>
      <c r="BL604" s="19" t="s">
        <v>151</v>
      </c>
      <c r="BM604" s="195" t="s">
        <v>1125</v>
      </c>
    </row>
    <row r="605" spans="1:65" s="2" customFormat="1" ht="16.5" customHeight="1">
      <c r="A605" s="36"/>
      <c r="B605" s="37"/>
      <c r="C605" s="336" t="s">
        <v>1126</v>
      </c>
      <c r="D605" s="336" t="s">
        <v>146</v>
      </c>
      <c r="E605" s="337" t="s">
        <v>1127</v>
      </c>
      <c r="F605" s="338" t="s">
        <v>1128</v>
      </c>
      <c r="G605" s="339" t="s">
        <v>954</v>
      </c>
      <c r="H605" s="340">
        <v>1</v>
      </c>
      <c r="I605" s="189"/>
      <c r="J605" s="342">
        <f t="shared" si="30"/>
        <v>0</v>
      </c>
      <c r="K605" s="186" t="s">
        <v>19</v>
      </c>
      <c r="L605" s="41"/>
      <c r="M605" s="191" t="s">
        <v>19</v>
      </c>
      <c r="N605" s="192" t="s">
        <v>47</v>
      </c>
      <c r="O605" s="66"/>
      <c r="P605" s="193">
        <f t="shared" si="31"/>
        <v>0</v>
      </c>
      <c r="Q605" s="193">
        <v>0</v>
      </c>
      <c r="R605" s="193">
        <f t="shared" si="32"/>
        <v>0</v>
      </c>
      <c r="S605" s="193">
        <v>0</v>
      </c>
      <c r="T605" s="194">
        <f t="shared" si="33"/>
        <v>0</v>
      </c>
      <c r="U605" s="36"/>
      <c r="V605" s="36"/>
      <c r="W605" s="36"/>
      <c r="X605" s="36"/>
      <c r="Y605" s="36"/>
      <c r="Z605" s="36"/>
      <c r="AA605" s="36"/>
      <c r="AB605" s="36"/>
      <c r="AC605" s="36"/>
      <c r="AD605" s="36"/>
      <c r="AE605" s="36"/>
      <c r="AR605" s="195" t="s">
        <v>151</v>
      </c>
      <c r="AT605" s="195" t="s">
        <v>146</v>
      </c>
      <c r="AU605" s="195" t="s">
        <v>161</v>
      </c>
      <c r="AY605" s="19" t="s">
        <v>144</v>
      </c>
      <c r="BE605" s="196">
        <f t="shared" si="34"/>
        <v>0</v>
      </c>
      <c r="BF605" s="196">
        <f t="shared" si="35"/>
        <v>0</v>
      </c>
      <c r="BG605" s="196">
        <f t="shared" si="36"/>
        <v>0</v>
      </c>
      <c r="BH605" s="196">
        <f t="shared" si="37"/>
        <v>0</v>
      </c>
      <c r="BI605" s="196">
        <f t="shared" si="38"/>
        <v>0</v>
      </c>
      <c r="BJ605" s="19" t="s">
        <v>81</v>
      </c>
      <c r="BK605" s="196">
        <f t="shared" si="39"/>
        <v>0</v>
      </c>
      <c r="BL605" s="19" t="s">
        <v>151</v>
      </c>
      <c r="BM605" s="195" t="s">
        <v>1129</v>
      </c>
    </row>
    <row r="606" spans="1:65" s="2" customFormat="1" ht="16.5" customHeight="1">
      <c r="A606" s="36"/>
      <c r="B606" s="37"/>
      <c r="C606" s="336" t="s">
        <v>1130</v>
      </c>
      <c r="D606" s="336" t="s">
        <v>146</v>
      </c>
      <c r="E606" s="337" t="s">
        <v>1131</v>
      </c>
      <c r="F606" s="338" t="s">
        <v>1132</v>
      </c>
      <c r="G606" s="339" t="s">
        <v>954</v>
      </c>
      <c r="H606" s="340">
        <v>1</v>
      </c>
      <c r="I606" s="189"/>
      <c r="J606" s="342">
        <f t="shared" si="30"/>
        <v>0</v>
      </c>
      <c r="K606" s="186" t="s">
        <v>19</v>
      </c>
      <c r="L606" s="41"/>
      <c r="M606" s="191" t="s">
        <v>19</v>
      </c>
      <c r="N606" s="192" t="s">
        <v>47</v>
      </c>
      <c r="O606" s="66"/>
      <c r="P606" s="193">
        <f t="shared" si="31"/>
        <v>0</v>
      </c>
      <c r="Q606" s="193">
        <v>0</v>
      </c>
      <c r="R606" s="193">
        <f t="shared" si="32"/>
        <v>0</v>
      </c>
      <c r="S606" s="193">
        <v>0</v>
      </c>
      <c r="T606" s="194">
        <f t="shared" si="33"/>
        <v>0</v>
      </c>
      <c r="U606" s="36"/>
      <c r="V606" s="36"/>
      <c r="W606" s="36"/>
      <c r="X606" s="36"/>
      <c r="Y606" s="36"/>
      <c r="Z606" s="36"/>
      <c r="AA606" s="36"/>
      <c r="AB606" s="36"/>
      <c r="AC606" s="36"/>
      <c r="AD606" s="36"/>
      <c r="AE606" s="36"/>
      <c r="AR606" s="195" t="s">
        <v>151</v>
      </c>
      <c r="AT606" s="195" t="s">
        <v>146</v>
      </c>
      <c r="AU606" s="195" t="s">
        <v>161</v>
      </c>
      <c r="AY606" s="19" t="s">
        <v>144</v>
      </c>
      <c r="BE606" s="196">
        <f t="shared" si="34"/>
        <v>0</v>
      </c>
      <c r="BF606" s="196">
        <f t="shared" si="35"/>
        <v>0</v>
      </c>
      <c r="BG606" s="196">
        <f t="shared" si="36"/>
        <v>0</v>
      </c>
      <c r="BH606" s="196">
        <f t="shared" si="37"/>
        <v>0</v>
      </c>
      <c r="BI606" s="196">
        <f t="shared" si="38"/>
        <v>0</v>
      </c>
      <c r="BJ606" s="19" t="s">
        <v>81</v>
      </c>
      <c r="BK606" s="196">
        <f t="shared" si="39"/>
        <v>0</v>
      </c>
      <c r="BL606" s="19" t="s">
        <v>151</v>
      </c>
      <c r="BM606" s="195" t="s">
        <v>1133</v>
      </c>
    </row>
    <row r="607" spans="1:65" s="2" customFormat="1" ht="16.5" customHeight="1">
      <c r="A607" s="36"/>
      <c r="B607" s="37"/>
      <c r="C607" s="336" t="s">
        <v>1134</v>
      </c>
      <c r="D607" s="336" t="s">
        <v>146</v>
      </c>
      <c r="E607" s="337" t="s">
        <v>1135</v>
      </c>
      <c r="F607" s="338" t="s">
        <v>1136</v>
      </c>
      <c r="G607" s="339" t="s">
        <v>954</v>
      </c>
      <c r="H607" s="340">
        <v>1</v>
      </c>
      <c r="I607" s="189"/>
      <c r="J607" s="342">
        <f t="shared" si="30"/>
        <v>0</v>
      </c>
      <c r="K607" s="186" t="s">
        <v>19</v>
      </c>
      <c r="L607" s="41"/>
      <c r="M607" s="191" t="s">
        <v>19</v>
      </c>
      <c r="N607" s="192" t="s">
        <v>47</v>
      </c>
      <c r="O607" s="66"/>
      <c r="P607" s="193">
        <f t="shared" si="31"/>
        <v>0</v>
      </c>
      <c r="Q607" s="193">
        <v>0</v>
      </c>
      <c r="R607" s="193">
        <f t="shared" si="32"/>
        <v>0</v>
      </c>
      <c r="S607" s="193">
        <v>0</v>
      </c>
      <c r="T607" s="194">
        <f t="shared" si="33"/>
        <v>0</v>
      </c>
      <c r="U607" s="36"/>
      <c r="V607" s="36"/>
      <c r="W607" s="36"/>
      <c r="X607" s="36"/>
      <c r="Y607" s="36"/>
      <c r="Z607" s="36"/>
      <c r="AA607" s="36"/>
      <c r="AB607" s="36"/>
      <c r="AC607" s="36"/>
      <c r="AD607" s="36"/>
      <c r="AE607" s="36"/>
      <c r="AR607" s="195" t="s">
        <v>151</v>
      </c>
      <c r="AT607" s="195" t="s">
        <v>146</v>
      </c>
      <c r="AU607" s="195" t="s">
        <v>161</v>
      </c>
      <c r="AY607" s="19" t="s">
        <v>144</v>
      </c>
      <c r="BE607" s="196">
        <f t="shared" si="34"/>
        <v>0</v>
      </c>
      <c r="BF607" s="196">
        <f t="shared" si="35"/>
        <v>0</v>
      </c>
      <c r="BG607" s="196">
        <f t="shared" si="36"/>
        <v>0</v>
      </c>
      <c r="BH607" s="196">
        <f t="shared" si="37"/>
        <v>0</v>
      </c>
      <c r="BI607" s="196">
        <f t="shared" si="38"/>
        <v>0</v>
      </c>
      <c r="BJ607" s="19" t="s">
        <v>81</v>
      </c>
      <c r="BK607" s="196">
        <f t="shared" si="39"/>
        <v>0</v>
      </c>
      <c r="BL607" s="19" t="s">
        <v>151</v>
      </c>
      <c r="BM607" s="195" t="s">
        <v>1137</v>
      </c>
    </row>
    <row r="608" spans="1:65" s="2" customFormat="1" ht="16.5" customHeight="1">
      <c r="A608" s="36"/>
      <c r="B608" s="37"/>
      <c r="C608" s="336" t="s">
        <v>1138</v>
      </c>
      <c r="D608" s="336" t="s">
        <v>146</v>
      </c>
      <c r="E608" s="337" t="s">
        <v>1139</v>
      </c>
      <c r="F608" s="338" t="s">
        <v>1140</v>
      </c>
      <c r="G608" s="339" t="s">
        <v>954</v>
      </c>
      <c r="H608" s="340">
        <v>1</v>
      </c>
      <c r="I608" s="189"/>
      <c r="J608" s="342">
        <f t="shared" si="30"/>
        <v>0</v>
      </c>
      <c r="K608" s="186" t="s">
        <v>19</v>
      </c>
      <c r="L608" s="41"/>
      <c r="M608" s="191" t="s">
        <v>19</v>
      </c>
      <c r="N608" s="192" t="s">
        <v>47</v>
      </c>
      <c r="O608" s="66"/>
      <c r="P608" s="193">
        <f t="shared" si="31"/>
        <v>0</v>
      </c>
      <c r="Q608" s="193">
        <v>0</v>
      </c>
      <c r="R608" s="193">
        <f t="shared" si="32"/>
        <v>0</v>
      </c>
      <c r="S608" s="193">
        <v>0</v>
      </c>
      <c r="T608" s="194">
        <f t="shared" si="33"/>
        <v>0</v>
      </c>
      <c r="U608" s="36"/>
      <c r="V608" s="36"/>
      <c r="W608" s="36"/>
      <c r="X608" s="36"/>
      <c r="Y608" s="36"/>
      <c r="Z608" s="36"/>
      <c r="AA608" s="36"/>
      <c r="AB608" s="36"/>
      <c r="AC608" s="36"/>
      <c r="AD608" s="36"/>
      <c r="AE608" s="36"/>
      <c r="AR608" s="195" t="s">
        <v>151</v>
      </c>
      <c r="AT608" s="195" t="s">
        <v>146</v>
      </c>
      <c r="AU608" s="195" t="s">
        <v>161</v>
      </c>
      <c r="AY608" s="19" t="s">
        <v>144</v>
      </c>
      <c r="BE608" s="196">
        <f t="shared" si="34"/>
        <v>0</v>
      </c>
      <c r="BF608" s="196">
        <f t="shared" si="35"/>
        <v>0</v>
      </c>
      <c r="BG608" s="196">
        <f t="shared" si="36"/>
        <v>0</v>
      </c>
      <c r="BH608" s="196">
        <f t="shared" si="37"/>
        <v>0</v>
      </c>
      <c r="BI608" s="196">
        <f t="shared" si="38"/>
        <v>0</v>
      </c>
      <c r="BJ608" s="19" t="s">
        <v>81</v>
      </c>
      <c r="BK608" s="196">
        <f t="shared" si="39"/>
        <v>0</v>
      </c>
      <c r="BL608" s="19" t="s">
        <v>151</v>
      </c>
      <c r="BM608" s="195" t="s">
        <v>1141</v>
      </c>
    </row>
    <row r="609" spans="1:65" s="2" customFormat="1" ht="16.5" customHeight="1">
      <c r="A609" s="36"/>
      <c r="B609" s="37"/>
      <c r="C609" s="336" t="s">
        <v>1142</v>
      </c>
      <c r="D609" s="336" t="s">
        <v>146</v>
      </c>
      <c r="E609" s="337" t="s">
        <v>1143</v>
      </c>
      <c r="F609" s="338" t="s">
        <v>1144</v>
      </c>
      <c r="G609" s="339" t="s">
        <v>954</v>
      </c>
      <c r="H609" s="340">
        <v>1</v>
      </c>
      <c r="I609" s="189"/>
      <c r="J609" s="342">
        <f t="shared" si="30"/>
        <v>0</v>
      </c>
      <c r="K609" s="186" t="s">
        <v>19</v>
      </c>
      <c r="L609" s="41"/>
      <c r="M609" s="191" t="s">
        <v>19</v>
      </c>
      <c r="N609" s="192" t="s">
        <v>47</v>
      </c>
      <c r="O609" s="66"/>
      <c r="P609" s="193">
        <f t="shared" si="31"/>
        <v>0</v>
      </c>
      <c r="Q609" s="193">
        <v>0</v>
      </c>
      <c r="R609" s="193">
        <f t="shared" si="32"/>
        <v>0</v>
      </c>
      <c r="S609" s="193">
        <v>0</v>
      </c>
      <c r="T609" s="194">
        <f t="shared" si="33"/>
        <v>0</v>
      </c>
      <c r="U609" s="36"/>
      <c r="V609" s="36"/>
      <c r="W609" s="36"/>
      <c r="X609" s="36"/>
      <c r="Y609" s="36"/>
      <c r="Z609" s="36"/>
      <c r="AA609" s="36"/>
      <c r="AB609" s="36"/>
      <c r="AC609" s="36"/>
      <c r="AD609" s="36"/>
      <c r="AE609" s="36"/>
      <c r="AR609" s="195" t="s">
        <v>151</v>
      </c>
      <c r="AT609" s="195" t="s">
        <v>146</v>
      </c>
      <c r="AU609" s="195" t="s">
        <v>161</v>
      </c>
      <c r="AY609" s="19" t="s">
        <v>144</v>
      </c>
      <c r="BE609" s="196">
        <f t="shared" si="34"/>
        <v>0</v>
      </c>
      <c r="BF609" s="196">
        <f t="shared" si="35"/>
        <v>0</v>
      </c>
      <c r="BG609" s="196">
        <f t="shared" si="36"/>
        <v>0</v>
      </c>
      <c r="BH609" s="196">
        <f t="shared" si="37"/>
        <v>0</v>
      </c>
      <c r="BI609" s="196">
        <f t="shared" si="38"/>
        <v>0</v>
      </c>
      <c r="BJ609" s="19" t="s">
        <v>81</v>
      </c>
      <c r="BK609" s="196">
        <f t="shared" si="39"/>
        <v>0</v>
      </c>
      <c r="BL609" s="19" t="s">
        <v>151</v>
      </c>
      <c r="BM609" s="195" t="s">
        <v>1145</v>
      </c>
    </row>
    <row r="610" spans="1:65" s="2" customFormat="1" ht="24" customHeight="1">
      <c r="A610" s="36"/>
      <c r="B610" s="37"/>
      <c r="C610" s="336" t="s">
        <v>1146</v>
      </c>
      <c r="D610" s="336" t="s">
        <v>146</v>
      </c>
      <c r="E610" s="337" t="s">
        <v>1147</v>
      </c>
      <c r="F610" s="338" t="s">
        <v>1148</v>
      </c>
      <c r="G610" s="339" t="s">
        <v>954</v>
      </c>
      <c r="H610" s="340">
        <v>1</v>
      </c>
      <c r="I610" s="189"/>
      <c r="J610" s="342">
        <f t="shared" si="30"/>
        <v>0</v>
      </c>
      <c r="K610" s="186" t="s">
        <v>19</v>
      </c>
      <c r="L610" s="41"/>
      <c r="M610" s="191" t="s">
        <v>19</v>
      </c>
      <c r="N610" s="192" t="s">
        <v>47</v>
      </c>
      <c r="O610" s="66"/>
      <c r="P610" s="193">
        <f t="shared" si="31"/>
        <v>0</v>
      </c>
      <c r="Q610" s="193">
        <v>0</v>
      </c>
      <c r="R610" s="193">
        <f t="shared" si="32"/>
        <v>0</v>
      </c>
      <c r="S610" s="193">
        <v>0</v>
      </c>
      <c r="T610" s="194">
        <f t="shared" si="33"/>
        <v>0</v>
      </c>
      <c r="U610" s="36"/>
      <c r="V610" s="36"/>
      <c r="W610" s="36"/>
      <c r="X610" s="36"/>
      <c r="Y610" s="36"/>
      <c r="Z610" s="36"/>
      <c r="AA610" s="36"/>
      <c r="AB610" s="36"/>
      <c r="AC610" s="36"/>
      <c r="AD610" s="36"/>
      <c r="AE610" s="36"/>
      <c r="AR610" s="195" t="s">
        <v>151</v>
      </c>
      <c r="AT610" s="195" t="s">
        <v>146</v>
      </c>
      <c r="AU610" s="195" t="s">
        <v>161</v>
      </c>
      <c r="AY610" s="19" t="s">
        <v>144</v>
      </c>
      <c r="BE610" s="196">
        <f t="shared" si="34"/>
        <v>0</v>
      </c>
      <c r="BF610" s="196">
        <f t="shared" si="35"/>
        <v>0</v>
      </c>
      <c r="BG610" s="196">
        <f t="shared" si="36"/>
        <v>0</v>
      </c>
      <c r="BH610" s="196">
        <f t="shared" si="37"/>
        <v>0</v>
      </c>
      <c r="BI610" s="196">
        <f t="shared" si="38"/>
        <v>0</v>
      </c>
      <c r="BJ610" s="19" t="s">
        <v>81</v>
      </c>
      <c r="BK610" s="196">
        <f t="shared" si="39"/>
        <v>0</v>
      </c>
      <c r="BL610" s="19" t="s">
        <v>151</v>
      </c>
      <c r="BM610" s="195" t="s">
        <v>1149</v>
      </c>
    </row>
    <row r="611" spans="1:65" s="2" customFormat="1" ht="16.5" customHeight="1">
      <c r="A611" s="36"/>
      <c r="B611" s="37"/>
      <c r="C611" s="336" t="s">
        <v>1150</v>
      </c>
      <c r="D611" s="336" t="s">
        <v>146</v>
      </c>
      <c r="E611" s="337" t="s">
        <v>1151</v>
      </c>
      <c r="F611" s="338" t="s">
        <v>1152</v>
      </c>
      <c r="G611" s="339" t="s">
        <v>954</v>
      </c>
      <c r="H611" s="340">
        <v>1</v>
      </c>
      <c r="I611" s="189"/>
      <c r="J611" s="342">
        <f t="shared" si="30"/>
        <v>0</v>
      </c>
      <c r="K611" s="186" t="s">
        <v>19</v>
      </c>
      <c r="L611" s="41"/>
      <c r="M611" s="191" t="s">
        <v>19</v>
      </c>
      <c r="N611" s="192" t="s">
        <v>47</v>
      </c>
      <c r="O611" s="66"/>
      <c r="P611" s="193">
        <f t="shared" si="31"/>
        <v>0</v>
      </c>
      <c r="Q611" s="193">
        <v>0</v>
      </c>
      <c r="R611" s="193">
        <f t="shared" si="32"/>
        <v>0</v>
      </c>
      <c r="S611" s="193">
        <v>0</v>
      </c>
      <c r="T611" s="194">
        <f t="shared" si="33"/>
        <v>0</v>
      </c>
      <c r="U611" s="36"/>
      <c r="V611" s="36"/>
      <c r="W611" s="36"/>
      <c r="X611" s="36"/>
      <c r="Y611" s="36"/>
      <c r="Z611" s="36"/>
      <c r="AA611" s="36"/>
      <c r="AB611" s="36"/>
      <c r="AC611" s="36"/>
      <c r="AD611" s="36"/>
      <c r="AE611" s="36"/>
      <c r="AR611" s="195" t="s">
        <v>151</v>
      </c>
      <c r="AT611" s="195" t="s">
        <v>146</v>
      </c>
      <c r="AU611" s="195" t="s">
        <v>161</v>
      </c>
      <c r="AY611" s="19" t="s">
        <v>144</v>
      </c>
      <c r="BE611" s="196">
        <f t="shared" si="34"/>
        <v>0</v>
      </c>
      <c r="BF611" s="196">
        <f t="shared" si="35"/>
        <v>0</v>
      </c>
      <c r="BG611" s="196">
        <f t="shared" si="36"/>
        <v>0</v>
      </c>
      <c r="BH611" s="196">
        <f t="shared" si="37"/>
        <v>0</v>
      </c>
      <c r="BI611" s="196">
        <f t="shared" si="38"/>
        <v>0</v>
      </c>
      <c r="BJ611" s="19" t="s">
        <v>81</v>
      </c>
      <c r="BK611" s="196">
        <f t="shared" si="39"/>
        <v>0</v>
      </c>
      <c r="BL611" s="19" t="s">
        <v>151</v>
      </c>
      <c r="BM611" s="195" t="s">
        <v>1153</v>
      </c>
    </row>
    <row r="612" spans="1:65" s="2" customFormat="1" ht="16.5" customHeight="1">
      <c r="A612" s="36"/>
      <c r="B612" s="37"/>
      <c r="C612" s="336" t="s">
        <v>1154</v>
      </c>
      <c r="D612" s="336" t="s">
        <v>146</v>
      </c>
      <c r="E612" s="337" t="s">
        <v>1155</v>
      </c>
      <c r="F612" s="338" t="s">
        <v>1156</v>
      </c>
      <c r="G612" s="339" t="s">
        <v>954</v>
      </c>
      <c r="H612" s="340">
        <v>1</v>
      </c>
      <c r="I612" s="189"/>
      <c r="J612" s="342">
        <f t="shared" si="30"/>
        <v>0</v>
      </c>
      <c r="K612" s="186" t="s">
        <v>19</v>
      </c>
      <c r="L612" s="41"/>
      <c r="M612" s="191" t="s">
        <v>19</v>
      </c>
      <c r="N612" s="192" t="s">
        <v>47</v>
      </c>
      <c r="O612" s="66"/>
      <c r="P612" s="193">
        <f t="shared" si="31"/>
        <v>0</v>
      </c>
      <c r="Q612" s="193">
        <v>0</v>
      </c>
      <c r="R612" s="193">
        <f t="shared" si="32"/>
        <v>0</v>
      </c>
      <c r="S612" s="193">
        <v>0</v>
      </c>
      <c r="T612" s="194">
        <f t="shared" si="33"/>
        <v>0</v>
      </c>
      <c r="U612" s="36"/>
      <c r="V612" s="36"/>
      <c r="W612" s="36"/>
      <c r="X612" s="36"/>
      <c r="Y612" s="36"/>
      <c r="Z612" s="36"/>
      <c r="AA612" s="36"/>
      <c r="AB612" s="36"/>
      <c r="AC612" s="36"/>
      <c r="AD612" s="36"/>
      <c r="AE612" s="36"/>
      <c r="AR612" s="195" t="s">
        <v>151</v>
      </c>
      <c r="AT612" s="195" t="s">
        <v>146</v>
      </c>
      <c r="AU612" s="195" t="s">
        <v>161</v>
      </c>
      <c r="AY612" s="19" t="s">
        <v>144</v>
      </c>
      <c r="BE612" s="196">
        <f t="shared" si="34"/>
        <v>0</v>
      </c>
      <c r="BF612" s="196">
        <f t="shared" si="35"/>
        <v>0</v>
      </c>
      <c r="BG612" s="196">
        <f t="shared" si="36"/>
        <v>0</v>
      </c>
      <c r="BH612" s="196">
        <f t="shared" si="37"/>
        <v>0</v>
      </c>
      <c r="BI612" s="196">
        <f t="shared" si="38"/>
        <v>0</v>
      </c>
      <c r="BJ612" s="19" t="s">
        <v>81</v>
      </c>
      <c r="BK612" s="196">
        <f t="shared" si="39"/>
        <v>0</v>
      </c>
      <c r="BL612" s="19" t="s">
        <v>151</v>
      </c>
      <c r="BM612" s="195" t="s">
        <v>1157</v>
      </c>
    </row>
    <row r="613" spans="2:63" s="12" customFormat="1" ht="22.9" customHeight="1">
      <c r="B613" s="168"/>
      <c r="C613" s="169"/>
      <c r="D613" s="170" t="s">
        <v>75</v>
      </c>
      <c r="E613" s="182" t="s">
        <v>1158</v>
      </c>
      <c r="F613" s="182" t="s">
        <v>1159</v>
      </c>
      <c r="G613" s="169"/>
      <c r="H613" s="169"/>
      <c r="I613" s="172"/>
      <c r="J613" s="183">
        <f>BK613</f>
        <v>0</v>
      </c>
      <c r="K613" s="169"/>
      <c r="L613" s="174"/>
      <c r="M613" s="175"/>
      <c r="N613" s="176"/>
      <c r="O613" s="176"/>
      <c r="P613" s="177">
        <f>SUM(P614:P668)</f>
        <v>0</v>
      </c>
      <c r="Q613" s="176"/>
      <c r="R613" s="177">
        <f>SUM(R614:R668)</f>
        <v>4.7939799999999995</v>
      </c>
      <c r="S613" s="176"/>
      <c r="T613" s="178">
        <f>SUM(T614:T668)</f>
        <v>0</v>
      </c>
      <c r="AR613" s="179" t="s">
        <v>83</v>
      </c>
      <c r="AT613" s="180" t="s">
        <v>75</v>
      </c>
      <c r="AU613" s="180" t="s">
        <v>81</v>
      </c>
      <c r="AY613" s="179" t="s">
        <v>144</v>
      </c>
      <c r="BK613" s="181">
        <f>SUM(BK614:BK668)</f>
        <v>0</v>
      </c>
    </row>
    <row r="614" spans="1:65" s="2" customFormat="1" ht="24" customHeight="1">
      <c r="A614" s="36"/>
      <c r="B614" s="37"/>
      <c r="C614" s="184" t="s">
        <v>1160</v>
      </c>
      <c r="D614" s="184" t="s">
        <v>146</v>
      </c>
      <c r="E614" s="185" t="s">
        <v>1161</v>
      </c>
      <c r="F614" s="186" t="s">
        <v>1162</v>
      </c>
      <c r="G614" s="187" t="s">
        <v>428</v>
      </c>
      <c r="H614" s="188">
        <v>22</v>
      </c>
      <c r="I614" s="189"/>
      <c r="J614" s="190">
        <f aca="true" t="shared" si="40" ref="J614:J638">ROUND(I614*H614,2)</f>
        <v>0</v>
      </c>
      <c r="K614" s="186" t="s">
        <v>281</v>
      </c>
      <c r="L614" s="41"/>
      <c r="M614" s="191" t="s">
        <v>19</v>
      </c>
      <c r="N614" s="192" t="s">
        <v>47</v>
      </c>
      <c r="O614" s="66"/>
      <c r="P614" s="193">
        <f aca="true" t="shared" si="41" ref="P614:P638">O614*H614</f>
        <v>0</v>
      </c>
      <c r="Q614" s="193">
        <v>0</v>
      </c>
      <c r="R614" s="193">
        <f aca="true" t="shared" si="42" ref="R614:R638">Q614*H614</f>
        <v>0</v>
      </c>
      <c r="S614" s="193">
        <v>0</v>
      </c>
      <c r="T614" s="194">
        <f aca="true" t="shared" si="43" ref="T614:T638">S614*H614</f>
        <v>0</v>
      </c>
      <c r="U614" s="36"/>
      <c r="V614" s="36"/>
      <c r="W614" s="36"/>
      <c r="X614" s="36"/>
      <c r="Y614" s="36"/>
      <c r="Z614" s="36"/>
      <c r="AA614" s="36"/>
      <c r="AB614" s="36"/>
      <c r="AC614" s="36"/>
      <c r="AD614" s="36"/>
      <c r="AE614" s="36"/>
      <c r="AR614" s="195" t="s">
        <v>236</v>
      </c>
      <c r="AT614" s="195" t="s">
        <v>146</v>
      </c>
      <c r="AU614" s="195" t="s">
        <v>83</v>
      </c>
      <c r="AY614" s="19" t="s">
        <v>144</v>
      </c>
      <c r="BE614" s="196">
        <f aca="true" t="shared" si="44" ref="BE614:BE638">IF(N614="základní",J614,0)</f>
        <v>0</v>
      </c>
      <c r="BF614" s="196">
        <f aca="true" t="shared" si="45" ref="BF614:BF638">IF(N614="snížená",J614,0)</f>
        <v>0</v>
      </c>
      <c r="BG614" s="196">
        <f aca="true" t="shared" si="46" ref="BG614:BG638">IF(N614="zákl. přenesená",J614,0)</f>
        <v>0</v>
      </c>
      <c r="BH614" s="196">
        <f aca="true" t="shared" si="47" ref="BH614:BH638">IF(N614="sníž. přenesená",J614,0)</f>
        <v>0</v>
      </c>
      <c r="BI614" s="196">
        <f aca="true" t="shared" si="48" ref="BI614:BI638">IF(N614="nulová",J614,0)</f>
        <v>0</v>
      </c>
      <c r="BJ614" s="19" t="s">
        <v>81</v>
      </c>
      <c r="BK614" s="196">
        <f aca="true" t="shared" si="49" ref="BK614:BK638">ROUND(I614*H614,2)</f>
        <v>0</v>
      </c>
      <c r="BL614" s="19" t="s">
        <v>236</v>
      </c>
      <c r="BM614" s="195" t="s">
        <v>1163</v>
      </c>
    </row>
    <row r="615" spans="1:65" s="2" customFormat="1" ht="24" customHeight="1">
      <c r="A615" s="36"/>
      <c r="B615" s="37"/>
      <c r="C615" s="184" t="s">
        <v>1164</v>
      </c>
      <c r="D615" s="184" t="s">
        <v>146</v>
      </c>
      <c r="E615" s="185" t="s">
        <v>1165</v>
      </c>
      <c r="F615" s="186" t="s">
        <v>1166</v>
      </c>
      <c r="G615" s="187" t="s">
        <v>428</v>
      </c>
      <c r="H615" s="188">
        <v>8</v>
      </c>
      <c r="I615" s="189"/>
      <c r="J615" s="190">
        <f t="shared" si="40"/>
        <v>0</v>
      </c>
      <c r="K615" s="186" t="s">
        <v>281</v>
      </c>
      <c r="L615" s="41"/>
      <c r="M615" s="191" t="s">
        <v>19</v>
      </c>
      <c r="N615" s="192" t="s">
        <v>47</v>
      </c>
      <c r="O615" s="66"/>
      <c r="P615" s="193">
        <f t="shared" si="41"/>
        <v>0</v>
      </c>
      <c r="Q615" s="193">
        <v>0</v>
      </c>
      <c r="R615" s="193">
        <f t="shared" si="42"/>
        <v>0</v>
      </c>
      <c r="S615" s="193">
        <v>0</v>
      </c>
      <c r="T615" s="194">
        <f t="shared" si="43"/>
        <v>0</v>
      </c>
      <c r="U615" s="36"/>
      <c r="V615" s="36"/>
      <c r="W615" s="36"/>
      <c r="X615" s="36"/>
      <c r="Y615" s="36"/>
      <c r="Z615" s="36"/>
      <c r="AA615" s="36"/>
      <c r="AB615" s="36"/>
      <c r="AC615" s="36"/>
      <c r="AD615" s="36"/>
      <c r="AE615" s="36"/>
      <c r="AR615" s="195" t="s">
        <v>236</v>
      </c>
      <c r="AT615" s="195" t="s">
        <v>146</v>
      </c>
      <c r="AU615" s="195" t="s">
        <v>83</v>
      </c>
      <c r="AY615" s="19" t="s">
        <v>144</v>
      </c>
      <c r="BE615" s="196">
        <f t="shared" si="44"/>
        <v>0</v>
      </c>
      <c r="BF615" s="196">
        <f t="shared" si="45"/>
        <v>0</v>
      </c>
      <c r="BG615" s="196">
        <f t="shared" si="46"/>
        <v>0</v>
      </c>
      <c r="BH615" s="196">
        <f t="shared" si="47"/>
        <v>0</v>
      </c>
      <c r="BI615" s="196">
        <f t="shared" si="48"/>
        <v>0</v>
      </c>
      <c r="BJ615" s="19" t="s">
        <v>81</v>
      </c>
      <c r="BK615" s="196">
        <f t="shared" si="49"/>
        <v>0</v>
      </c>
      <c r="BL615" s="19" t="s">
        <v>236</v>
      </c>
      <c r="BM615" s="195" t="s">
        <v>1167</v>
      </c>
    </row>
    <row r="616" spans="1:65" s="2" customFormat="1" ht="24" customHeight="1">
      <c r="A616" s="36"/>
      <c r="B616" s="37"/>
      <c r="C616" s="184" t="s">
        <v>1168</v>
      </c>
      <c r="D616" s="184" t="s">
        <v>146</v>
      </c>
      <c r="E616" s="185" t="s">
        <v>1169</v>
      </c>
      <c r="F616" s="186" t="s">
        <v>1170</v>
      </c>
      <c r="G616" s="187" t="s">
        <v>428</v>
      </c>
      <c r="H616" s="188">
        <v>22</v>
      </c>
      <c r="I616" s="189"/>
      <c r="J616" s="190">
        <f t="shared" si="40"/>
        <v>0</v>
      </c>
      <c r="K616" s="186" t="s">
        <v>281</v>
      </c>
      <c r="L616" s="41"/>
      <c r="M616" s="191" t="s">
        <v>19</v>
      </c>
      <c r="N616" s="192" t="s">
        <v>47</v>
      </c>
      <c r="O616" s="66"/>
      <c r="P616" s="193">
        <f t="shared" si="41"/>
        <v>0</v>
      </c>
      <c r="Q616" s="193">
        <v>0</v>
      </c>
      <c r="R616" s="193">
        <f t="shared" si="42"/>
        <v>0</v>
      </c>
      <c r="S616" s="193">
        <v>0</v>
      </c>
      <c r="T616" s="194">
        <f t="shared" si="43"/>
        <v>0</v>
      </c>
      <c r="U616" s="36"/>
      <c r="V616" s="36"/>
      <c r="W616" s="36"/>
      <c r="X616" s="36"/>
      <c r="Y616" s="36"/>
      <c r="Z616" s="36"/>
      <c r="AA616" s="36"/>
      <c r="AB616" s="36"/>
      <c r="AC616" s="36"/>
      <c r="AD616" s="36"/>
      <c r="AE616" s="36"/>
      <c r="AR616" s="195" t="s">
        <v>236</v>
      </c>
      <c r="AT616" s="195" t="s">
        <v>146</v>
      </c>
      <c r="AU616" s="195" t="s">
        <v>83</v>
      </c>
      <c r="AY616" s="19" t="s">
        <v>144</v>
      </c>
      <c r="BE616" s="196">
        <f t="shared" si="44"/>
        <v>0</v>
      </c>
      <c r="BF616" s="196">
        <f t="shared" si="45"/>
        <v>0</v>
      </c>
      <c r="BG616" s="196">
        <f t="shared" si="46"/>
        <v>0</v>
      </c>
      <c r="BH616" s="196">
        <f t="shared" si="47"/>
        <v>0</v>
      </c>
      <c r="BI616" s="196">
        <f t="shared" si="48"/>
        <v>0</v>
      </c>
      <c r="BJ616" s="19" t="s">
        <v>81</v>
      </c>
      <c r="BK616" s="196">
        <f t="shared" si="49"/>
        <v>0</v>
      </c>
      <c r="BL616" s="19" t="s">
        <v>236</v>
      </c>
      <c r="BM616" s="195" t="s">
        <v>1171</v>
      </c>
    </row>
    <row r="617" spans="1:65" s="2" customFormat="1" ht="24" customHeight="1">
      <c r="A617" s="36"/>
      <c r="B617" s="37"/>
      <c r="C617" s="184" t="s">
        <v>1172</v>
      </c>
      <c r="D617" s="184" t="s">
        <v>146</v>
      </c>
      <c r="E617" s="185" t="s">
        <v>1173</v>
      </c>
      <c r="F617" s="186" t="s">
        <v>1174</v>
      </c>
      <c r="G617" s="187" t="s">
        <v>428</v>
      </c>
      <c r="H617" s="188">
        <v>16</v>
      </c>
      <c r="I617" s="189"/>
      <c r="J617" s="190">
        <f t="shared" si="40"/>
        <v>0</v>
      </c>
      <c r="K617" s="186" t="s">
        <v>281</v>
      </c>
      <c r="L617" s="41"/>
      <c r="M617" s="191" t="s">
        <v>19</v>
      </c>
      <c r="N617" s="192" t="s">
        <v>47</v>
      </c>
      <c r="O617" s="66"/>
      <c r="P617" s="193">
        <f t="shared" si="41"/>
        <v>0</v>
      </c>
      <c r="Q617" s="193">
        <v>0</v>
      </c>
      <c r="R617" s="193">
        <f t="shared" si="42"/>
        <v>0</v>
      </c>
      <c r="S617" s="193">
        <v>0</v>
      </c>
      <c r="T617" s="194">
        <f t="shared" si="43"/>
        <v>0</v>
      </c>
      <c r="U617" s="36"/>
      <c r="V617" s="36"/>
      <c r="W617" s="36"/>
      <c r="X617" s="36"/>
      <c r="Y617" s="36"/>
      <c r="Z617" s="36"/>
      <c r="AA617" s="36"/>
      <c r="AB617" s="36"/>
      <c r="AC617" s="36"/>
      <c r="AD617" s="36"/>
      <c r="AE617" s="36"/>
      <c r="AR617" s="195" t="s">
        <v>236</v>
      </c>
      <c r="AT617" s="195" t="s">
        <v>146</v>
      </c>
      <c r="AU617" s="195" t="s">
        <v>83</v>
      </c>
      <c r="AY617" s="19" t="s">
        <v>144</v>
      </c>
      <c r="BE617" s="196">
        <f t="shared" si="44"/>
        <v>0</v>
      </c>
      <c r="BF617" s="196">
        <f t="shared" si="45"/>
        <v>0</v>
      </c>
      <c r="BG617" s="196">
        <f t="shared" si="46"/>
        <v>0</v>
      </c>
      <c r="BH617" s="196">
        <f t="shared" si="47"/>
        <v>0</v>
      </c>
      <c r="BI617" s="196">
        <f t="shared" si="48"/>
        <v>0</v>
      </c>
      <c r="BJ617" s="19" t="s">
        <v>81</v>
      </c>
      <c r="BK617" s="196">
        <f t="shared" si="49"/>
        <v>0</v>
      </c>
      <c r="BL617" s="19" t="s">
        <v>236</v>
      </c>
      <c r="BM617" s="195" t="s">
        <v>1175</v>
      </c>
    </row>
    <row r="618" spans="1:65" s="2" customFormat="1" ht="24" customHeight="1">
      <c r="A618" s="36"/>
      <c r="B618" s="37"/>
      <c r="C618" s="184" t="s">
        <v>1176</v>
      </c>
      <c r="D618" s="184" t="s">
        <v>146</v>
      </c>
      <c r="E618" s="185" t="s">
        <v>1177</v>
      </c>
      <c r="F618" s="186" t="s">
        <v>1178</v>
      </c>
      <c r="G618" s="187" t="s">
        <v>428</v>
      </c>
      <c r="H618" s="188">
        <v>2</v>
      </c>
      <c r="I618" s="189"/>
      <c r="J618" s="190">
        <f t="shared" si="40"/>
        <v>0</v>
      </c>
      <c r="K618" s="186" t="s">
        <v>281</v>
      </c>
      <c r="L618" s="41"/>
      <c r="M618" s="191" t="s">
        <v>19</v>
      </c>
      <c r="N618" s="192" t="s">
        <v>47</v>
      </c>
      <c r="O618" s="66"/>
      <c r="P618" s="193">
        <f t="shared" si="41"/>
        <v>0</v>
      </c>
      <c r="Q618" s="193">
        <v>0</v>
      </c>
      <c r="R618" s="193">
        <f t="shared" si="42"/>
        <v>0</v>
      </c>
      <c r="S618" s="193">
        <v>0</v>
      </c>
      <c r="T618" s="194">
        <f t="shared" si="43"/>
        <v>0</v>
      </c>
      <c r="U618" s="36"/>
      <c r="V618" s="36"/>
      <c r="W618" s="36"/>
      <c r="X618" s="36"/>
      <c r="Y618" s="36"/>
      <c r="Z618" s="36"/>
      <c r="AA618" s="36"/>
      <c r="AB618" s="36"/>
      <c r="AC618" s="36"/>
      <c r="AD618" s="36"/>
      <c r="AE618" s="36"/>
      <c r="AR618" s="195" t="s">
        <v>236</v>
      </c>
      <c r="AT618" s="195" t="s">
        <v>146</v>
      </c>
      <c r="AU618" s="195" t="s">
        <v>83</v>
      </c>
      <c r="AY618" s="19" t="s">
        <v>144</v>
      </c>
      <c r="BE618" s="196">
        <f t="shared" si="44"/>
        <v>0</v>
      </c>
      <c r="BF618" s="196">
        <f t="shared" si="45"/>
        <v>0</v>
      </c>
      <c r="BG618" s="196">
        <f t="shared" si="46"/>
        <v>0</v>
      </c>
      <c r="BH618" s="196">
        <f t="shared" si="47"/>
        <v>0</v>
      </c>
      <c r="BI618" s="196">
        <f t="shared" si="48"/>
        <v>0</v>
      </c>
      <c r="BJ618" s="19" t="s">
        <v>81</v>
      </c>
      <c r="BK618" s="196">
        <f t="shared" si="49"/>
        <v>0</v>
      </c>
      <c r="BL618" s="19" t="s">
        <v>236</v>
      </c>
      <c r="BM618" s="195" t="s">
        <v>1179</v>
      </c>
    </row>
    <row r="619" spans="1:65" s="2" customFormat="1" ht="24" customHeight="1">
      <c r="A619" s="36"/>
      <c r="B619" s="37"/>
      <c r="C619" s="233" t="s">
        <v>1180</v>
      </c>
      <c r="D619" s="233" t="s">
        <v>244</v>
      </c>
      <c r="E619" s="234" t="s">
        <v>1181</v>
      </c>
      <c r="F619" s="235" t="s">
        <v>1182</v>
      </c>
      <c r="G619" s="236" t="s">
        <v>428</v>
      </c>
      <c r="H619" s="237">
        <v>2</v>
      </c>
      <c r="I619" s="238"/>
      <c r="J619" s="239">
        <f t="shared" si="40"/>
        <v>0</v>
      </c>
      <c r="K619" s="235" t="s">
        <v>281</v>
      </c>
      <c r="L619" s="240"/>
      <c r="M619" s="241" t="s">
        <v>19</v>
      </c>
      <c r="N619" s="242" t="s">
        <v>47</v>
      </c>
      <c r="O619" s="66"/>
      <c r="P619" s="193">
        <f t="shared" si="41"/>
        <v>0</v>
      </c>
      <c r="Q619" s="193">
        <v>0</v>
      </c>
      <c r="R619" s="193">
        <f t="shared" si="42"/>
        <v>0</v>
      </c>
      <c r="S619" s="193">
        <v>0</v>
      </c>
      <c r="T619" s="194">
        <f t="shared" si="43"/>
        <v>0</v>
      </c>
      <c r="U619" s="36"/>
      <c r="V619" s="36"/>
      <c r="W619" s="36"/>
      <c r="X619" s="36"/>
      <c r="Y619" s="36"/>
      <c r="Z619" s="36"/>
      <c r="AA619" s="36"/>
      <c r="AB619" s="36"/>
      <c r="AC619" s="36"/>
      <c r="AD619" s="36"/>
      <c r="AE619" s="36"/>
      <c r="AR619" s="195" t="s">
        <v>319</v>
      </c>
      <c r="AT619" s="195" t="s">
        <v>244</v>
      </c>
      <c r="AU619" s="195" t="s">
        <v>83</v>
      </c>
      <c r="AY619" s="19" t="s">
        <v>144</v>
      </c>
      <c r="BE619" s="196">
        <f t="shared" si="44"/>
        <v>0</v>
      </c>
      <c r="BF619" s="196">
        <f t="shared" si="45"/>
        <v>0</v>
      </c>
      <c r="BG619" s="196">
        <f t="shared" si="46"/>
        <v>0</v>
      </c>
      <c r="BH619" s="196">
        <f t="shared" si="47"/>
        <v>0</v>
      </c>
      <c r="BI619" s="196">
        <f t="shared" si="48"/>
        <v>0</v>
      </c>
      <c r="BJ619" s="19" t="s">
        <v>81</v>
      </c>
      <c r="BK619" s="196">
        <f t="shared" si="49"/>
        <v>0</v>
      </c>
      <c r="BL619" s="19" t="s">
        <v>236</v>
      </c>
      <c r="BM619" s="195" t="s">
        <v>1183</v>
      </c>
    </row>
    <row r="620" spans="1:65" s="2" customFormat="1" ht="16.5" customHeight="1">
      <c r="A620" s="36"/>
      <c r="B620" s="37"/>
      <c r="C620" s="184" t="s">
        <v>1184</v>
      </c>
      <c r="D620" s="184" t="s">
        <v>146</v>
      </c>
      <c r="E620" s="185" t="s">
        <v>1185</v>
      </c>
      <c r="F620" s="186" t="s">
        <v>1186</v>
      </c>
      <c r="G620" s="187" t="s">
        <v>428</v>
      </c>
      <c r="H620" s="188">
        <v>9</v>
      </c>
      <c r="I620" s="189"/>
      <c r="J620" s="190">
        <f t="shared" si="40"/>
        <v>0</v>
      </c>
      <c r="K620" s="186" t="s">
        <v>19</v>
      </c>
      <c r="L620" s="41"/>
      <c r="M620" s="191" t="s">
        <v>19</v>
      </c>
      <c r="N620" s="192" t="s">
        <v>47</v>
      </c>
      <c r="O620" s="66"/>
      <c r="P620" s="193">
        <f t="shared" si="41"/>
        <v>0</v>
      </c>
      <c r="Q620" s="193">
        <v>0</v>
      </c>
      <c r="R620" s="193">
        <f t="shared" si="42"/>
        <v>0</v>
      </c>
      <c r="S620" s="193">
        <v>0</v>
      </c>
      <c r="T620" s="194">
        <f t="shared" si="43"/>
        <v>0</v>
      </c>
      <c r="U620" s="36"/>
      <c r="V620" s="36"/>
      <c r="W620" s="36"/>
      <c r="X620" s="36"/>
      <c r="Y620" s="36"/>
      <c r="Z620" s="36"/>
      <c r="AA620" s="36"/>
      <c r="AB620" s="36"/>
      <c r="AC620" s="36"/>
      <c r="AD620" s="36"/>
      <c r="AE620" s="36"/>
      <c r="AR620" s="195" t="s">
        <v>236</v>
      </c>
      <c r="AT620" s="195" t="s">
        <v>146</v>
      </c>
      <c r="AU620" s="195" t="s">
        <v>83</v>
      </c>
      <c r="AY620" s="19" t="s">
        <v>144</v>
      </c>
      <c r="BE620" s="196">
        <f t="shared" si="44"/>
        <v>0</v>
      </c>
      <c r="BF620" s="196">
        <f t="shared" si="45"/>
        <v>0</v>
      </c>
      <c r="BG620" s="196">
        <f t="shared" si="46"/>
        <v>0</v>
      </c>
      <c r="BH620" s="196">
        <f t="shared" si="47"/>
        <v>0</v>
      </c>
      <c r="BI620" s="196">
        <f t="shared" si="48"/>
        <v>0</v>
      </c>
      <c r="BJ620" s="19" t="s">
        <v>81</v>
      </c>
      <c r="BK620" s="196">
        <f t="shared" si="49"/>
        <v>0</v>
      </c>
      <c r="BL620" s="19" t="s">
        <v>236</v>
      </c>
      <c r="BM620" s="195" t="s">
        <v>1187</v>
      </c>
    </row>
    <row r="621" spans="1:65" s="2" customFormat="1" ht="16.5" customHeight="1">
      <c r="A621" s="36"/>
      <c r="B621" s="37"/>
      <c r="C621" s="233" t="s">
        <v>1188</v>
      </c>
      <c r="D621" s="233" t="s">
        <v>244</v>
      </c>
      <c r="E621" s="234" t="s">
        <v>1189</v>
      </c>
      <c r="F621" s="235" t="s">
        <v>1190</v>
      </c>
      <c r="G621" s="236" t="s">
        <v>428</v>
      </c>
      <c r="H621" s="237">
        <v>9</v>
      </c>
      <c r="I621" s="238"/>
      <c r="J621" s="239">
        <f t="shared" si="40"/>
        <v>0</v>
      </c>
      <c r="K621" s="235" t="s">
        <v>19</v>
      </c>
      <c r="L621" s="240"/>
      <c r="M621" s="241" t="s">
        <v>19</v>
      </c>
      <c r="N621" s="242" t="s">
        <v>47</v>
      </c>
      <c r="O621" s="66"/>
      <c r="P621" s="193">
        <f t="shared" si="41"/>
        <v>0</v>
      </c>
      <c r="Q621" s="193">
        <v>0</v>
      </c>
      <c r="R621" s="193">
        <f t="shared" si="42"/>
        <v>0</v>
      </c>
      <c r="S621" s="193">
        <v>0</v>
      </c>
      <c r="T621" s="194">
        <f t="shared" si="43"/>
        <v>0</v>
      </c>
      <c r="U621" s="36"/>
      <c r="V621" s="36"/>
      <c r="W621" s="36"/>
      <c r="X621" s="36"/>
      <c r="Y621" s="36"/>
      <c r="Z621" s="36"/>
      <c r="AA621" s="36"/>
      <c r="AB621" s="36"/>
      <c r="AC621" s="36"/>
      <c r="AD621" s="36"/>
      <c r="AE621" s="36"/>
      <c r="AR621" s="195" t="s">
        <v>319</v>
      </c>
      <c r="AT621" s="195" t="s">
        <v>244</v>
      </c>
      <c r="AU621" s="195" t="s">
        <v>83</v>
      </c>
      <c r="AY621" s="19" t="s">
        <v>144</v>
      </c>
      <c r="BE621" s="196">
        <f t="shared" si="44"/>
        <v>0</v>
      </c>
      <c r="BF621" s="196">
        <f t="shared" si="45"/>
        <v>0</v>
      </c>
      <c r="BG621" s="196">
        <f t="shared" si="46"/>
        <v>0</v>
      </c>
      <c r="BH621" s="196">
        <f t="shared" si="47"/>
        <v>0</v>
      </c>
      <c r="BI621" s="196">
        <f t="shared" si="48"/>
        <v>0</v>
      </c>
      <c r="BJ621" s="19" t="s">
        <v>81</v>
      </c>
      <c r="BK621" s="196">
        <f t="shared" si="49"/>
        <v>0</v>
      </c>
      <c r="BL621" s="19" t="s">
        <v>236</v>
      </c>
      <c r="BM621" s="195" t="s">
        <v>1191</v>
      </c>
    </row>
    <row r="622" spans="1:65" s="2" customFormat="1" ht="16.5" customHeight="1">
      <c r="A622" s="36"/>
      <c r="B622" s="37"/>
      <c r="C622" s="184" t="s">
        <v>1192</v>
      </c>
      <c r="D622" s="184" t="s">
        <v>146</v>
      </c>
      <c r="E622" s="185" t="s">
        <v>1193</v>
      </c>
      <c r="F622" s="186" t="s">
        <v>1194</v>
      </c>
      <c r="G622" s="187" t="s">
        <v>428</v>
      </c>
      <c r="H622" s="188">
        <v>3</v>
      </c>
      <c r="I622" s="189"/>
      <c r="J622" s="190">
        <f t="shared" si="40"/>
        <v>0</v>
      </c>
      <c r="K622" s="186" t="s">
        <v>19</v>
      </c>
      <c r="L622" s="41"/>
      <c r="M622" s="191" t="s">
        <v>19</v>
      </c>
      <c r="N622" s="192" t="s">
        <v>47</v>
      </c>
      <c r="O622" s="66"/>
      <c r="P622" s="193">
        <f t="shared" si="41"/>
        <v>0</v>
      </c>
      <c r="Q622" s="193">
        <v>0</v>
      </c>
      <c r="R622" s="193">
        <f t="shared" si="42"/>
        <v>0</v>
      </c>
      <c r="S622" s="193">
        <v>0</v>
      </c>
      <c r="T622" s="194">
        <f t="shared" si="43"/>
        <v>0</v>
      </c>
      <c r="U622" s="36"/>
      <c r="V622" s="36"/>
      <c r="W622" s="36"/>
      <c r="X622" s="36"/>
      <c r="Y622" s="36"/>
      <c r="Z622" s="36"/>
      <c r="AA622" s="36"/>
      <c r="AB622" s="36"/>
      <c r="AC622" s="36"/>
      <c r="AD622" s="36"/>
      <c r="AE622" s="36"/>
      <c r="AR622" s="195" t="s">
        <v>236</v>
      </c>
      <c r="AT622" s="195" t="s">
        <v>146</v>
      </c>
      <c r="AU622" s="195" t="s">
        <v>83</v>
      </c>
      <c r="AY622" s="19" t="s">
        <v>144</v>
      </c>
      <c r="BE622" s="196">
        <f t="shared" si="44"/>
        <v>0</v>
      </c>
      <c r="BF622" s="196">
        <f t="shared" si="45"/>
        <v>0</v>
      </c>
      <c r="BG622" s="196">
        <f t="shared" si="46"/>
        <v>0</v>
      </c>
      <c r="BH622" s="196">
        <f t="shared" si="47"/>
        <v>0</v>
      </c>
      <c r="BI622" s="196">
        <f t="shared" si="48"/>
        <v>0</v>
      </c>
      <c r="BJ622" s="19" t="s">
        <v>81</v>
      </c>
      <c r="BK622" s="196">
        <f t="shared" si="49"/>
        <v>0</v>
      </c>
      <c r="BL622" s="19" t="s">
        <v>236</v>
      </c>
      <c r="BM622" s="195" t="s">
        <v>1195</v>
      </c>
    </row>
    <row r="623" spans="1:65" s="2" customFormat="1" ht="16.5" customHeight="1">
      <c r="A623" s="36"/>
      <c r="B623" s="37"/>
      <c r="C623" s="233" t="s">
        <v>1196</v>
      </c>
      <c r="D623" s="233" t="s">
        <v>244</v>
      </c>
      <c r="E623" s="234" t="s">
        <v>1197</v>
      </c>
      <c r="F623" s="235" t="s">
        <v>1198</v>
      </c>
      <c r="G623" s="236" t="s">
        <v>428</v>
      </c>
      <c r="H623" s="237">
        <v>3</v>
      </c>
      <c r="I623" s="238"/>
      <c r="J623" s="239">
        <f t="shared" si="40"/>
        <v>0</v>
      </c>
      <c r="K623" s="235" t="s">
        <v>19</v>
      </c>
      <c r="L623" s="240"/>
      <c r="M623" s="241" t="s">
        <v>19</v>
      </c>
      <c r="N623" s="242" t="s">
        <v>47</v>
      </c>
      <c r="O623" s="66"/>
      <c r="P623" s="193">
        <f t="shared" si="41"/>
        <v>0</v>
      </c>
      <c r="Q623" s="193">
        <v>0</v>
      </c>
      <c r="R623" s="193">
        <f t="shared" si="42"/>
        <v>0</v>
      </c>
      <c r="S623" s="193">
        <v>0</v>
      </c>
      <c r="T623" s="194">
        <f t="shared" si="43"/>
        <v>0</v>
      </c>
      <c r="U623" s="36"/>
      <c r="V623" s="36"/>
      <c r="W623" s="36"/>
      <c r="X623" s="36"/>
      <c r="Y623" s="36"/>
      <c r="Z623" s="36"/>
      <c r="AA623" s="36"/>
      <c r="AB623" s="36"/>
      <c r="AC623" s="36"/>
      <c r="AD623" s="36"/>
      <c r="AE623" s="36"/>
      <c r="AR623" s="195" t="s">
        <v>319</v>
      </c>
      <c r="AT623" s="195" t="s">
        <v>244</v>
      </c>
      <c r="AU623" s="195" t="s">
        <v>83</v>
      </c>
      <c r="AY623" s="19" t="s">
        <v>144</v>
      </c>
      <c r="BE623" s="196">
        <f t="shared" si="44"/>
        <v>0</v>
      </c>
      <c r="BF623" s="196">
        <f t="shared" si="45"/>
        <v>0</v>
      </c>
      <c r="BG623" s="196">
        <f t="shared" si="46"/>
        <v>0</v>
      </c>
      <c r="BH623" s="196">
        <f t="shared" si="47"/>
        <v>0</v>
      </c>
      <c r="BI623" s="196">
        <f t="shared" si="48"/>
        <v>0</v>
      </c>
      <c r="BJ623" s="19" t="s">
        <v>81</v>
      </c>
      <c r="BK623" s="196">
        <f t="shared" si="49"/>
        <v>0</v>
      </c>
      <c r="BL623" s="19" t="s">
        <v>236</v>
      </c>
      <c r="BM623" s="195" t="s">
        <v>1199</v>
      </c>
    </row>
    <row r="624" spans="1:65" s="2" customFormat="1" ht="16.5" customHeight="1">
      <c r="A624" s="36"/>
      <c r="B624" s="37"/>
      <c r="C624" s="184" t="s">
        <v>1200</v>
      </c>
      <c r="D624" s="184" t="s">
        <v>146</v>
      </c>
      <c r="E624" s="185" t="s">
        <v>1201</v>
      </c>
      <c r="F624" s="186" t="s">
        <v>1202</v>
      </c>
      <c r="G624" s="187" t="s">
        <v>428</v>
      </c>
      <c r="H624" s="188">
        <v>3</v>
      </c>
      <c r="I624" s="189"/>
      <c r="J624" s="190">
        <f t="shared" si="40"/>
        <v>0</v>
      </c>
      <c r="K624" s="186" t="s">
        <v>150</v>
      </c>
      <c r="L624" s="41"/>
      <c r="M624" s="191" t="s">
        <v>19</v>
      </c>
      <c r="N624" s="192" t="s">
        <v>47</v>
      </c>
      <c r="O624" s="66"/>
      <c r="P624" s="193">
        <f t="shared" si="41"/>
        <v>0</v>
      </c>
      <c r="Q624" s="193">
        <v>0</v>
      </c>
      <c r="R624" s="193">
        <f t="shared" si="42"/>
        <v>0</v>
      </c>
      <c r="S624" s="193">
        <v>0</v>
      </c>
      <c r="T624" s="194">
        <f t="shared" si="43"/>
        <v>0</v>
      </c>
      <c r="U624" s="36"/>
      <c r="V624" s="36"/>
      <c r="W624" s="36"/>
      <c r="X624" s="36"/>
      <c r="Y624" s="36"/>
      <c r="Z624" s="36"/>
      <c r="AA624" s="36"/>
      <c r="AB624" s="36"/>
      <c r="AC624" s="36"/>
      <c r="AD624" s="36"/>
      <c r="AE624" s="36"/>
      <c r="AR624" s="195" t="s">
        <v>236</v>
      </c>
      <c r="AT624" s="195" t="s">
        <v>146</v>
      </c>
      <c r="AU624" s="195" t="s">
        <v>83</v>
      </c>
      <c r="AY624" s="19" t="s">
        <v>144</v>
      </c>
      <c r="BE624" s="196">
        <f t="shared" si="44"/>
        <v>0</v>
      </c>
      <c r="BF624" s="196">
        <f t="shared" si="45"/>
        <v>0</v>
      </c>
      <c r="BG624" s="196">
        <f t="shared" si="46"/>
        <v>0</v>
      </c>
      <c r="BH624" s="196">
        <f t="shared" si="47"/>
        <v>0</v>
      </c>
      <c r="BI624" s="196">
        <f t="shared" si="48"/>
        <v>0</v>
      </c>
      <c r="BJ624" s="19" t="s">
        <v>81</v>
      </c>
      <c r="BK624" s="196">
        <f t="shared" si="49"/>
        <v>0</v>
      </c>
      <c r="BL624" s="19" t="s">
        <v>236</v>
      </c>
      <c r="BM624" s="195" t="s">
        <v>1203</v>
      </c>
    </row>
    <row r="625" spans="1:65" s="2" customFormat="1" ht="16.5" customHeight="1">
      <c r="A625" s="36"/>
      <c r="B625" s="37"/>
      <c r="C625" s="233" t="s">
        <v>1204</v>
      </c>
      <c r="D625" s="233" t="s">
        <v>244</v>
      </c>
      <c r="E625" s="234" t="s">
        <v>1205</v>
      </c>
      <c r="F625" s="235" t="s">
        <v>1206</v>
      </c>
      <c r="G625" s="236" t="s">
        <v>428</v>
      </c>
      <c r="H625" s="237">
        <v>2</v>
      </c>
      <c r="I625" s="238"/>
      <c r="J625" s="239">
        <f t="shared" si="40"/>
        <v>0</v>
      </c>
      <c r="K625" s="235" t="s">
        <v>841</v>
      </c>
      <c r="L625" s="240"/>
      <c r="M625" s="241" t="s">
        <v>19</v>
      </c>
      <c r="N625" s="242" t="s">
        <v>47</v>
      </c>
      <c r="O625" s="66"/>
      <c r="P625" s="193">
        <f t="shared" si="41"/>
        <v>0</v>
      </c>
      <c r="Q625" s="193">
        <v>0.05</v>
      </c>
      <c r="R625" s="193">
        <f t="shared" si="42"/>
        <v>0.1</v>
      </c>
      <c r="S625" s="193">
        <v>0</v>
      </c>
      <c r="T625" s="194">
        <f t="shared" si="43"/>
        <v>0</v>
      </c>
      <c r="U625" s="36"/>
      <c r="V625" s="36"/>
      <c r="W625" s="36"/>
      <c r="X625" s="36"/>
      <c r="Y625" s="36"/>
      <c r="Z625" s="36"/>
      <c r="AA625" s="36"/>
      <c r="AB625" s="36"/>
      <c r="AC625" s="36"/>
      <c r="AD625" s="36"/>
      <c r="AE625" s="36"/>
      <c r="AR625" s="195" t="s">
        <v>319</v>
      </c>
      <c r="AT625" s="195" t="s">
        <v>244</v>
      </c>
      <c r="AU625" s="195" t="s">
        <v>83</v>
      </c>
      <c r="AY625" s="19" t="s">
        <v>144</v>
      </c>
      <c r="BE625" s="196">
        <f t="shared" si="44"/>
        <v>0</v>
      </c>
      <c r="BF625" s="196">
        <f t="shared" si="45"/>
        <v>0</v>
      </c>
      <c r="BG625" s="196">
        <f t="shared" si="46"/>
        <v>0</v>
      </c>
      <c r="BH625" s="196">
        <f t="shared" si="47"/>
        <v>0</v>
      </c>
      <c r="BI625" s="196">
        <f t="shared" si="48"/>
        <v>0</v>
      </c>
      <c r="BJ625" s="19" t="s">
        <v>81</v>
      </c>
      <c r="BK625" s="196">
        <f t="shared" si="49"/>
        <v>0</v>
      </c>
      <c r="BL625" s="19" t="s">
        <v>236</v>
      </c>
      <c r="BM625" s="195" t="s">
        <v>1207</v>
      </c>
    </row>
    <row r="626" spans="1:65" s="2" customFormat="1" ht="16.5" customHeight="1">
      <c r="A626" s="36"/>
      <c r="B626" s="37"/>
      <c r="C626" s="233" t="s">
        <v>1208</v>
      </c>
      <c r="D626" s="233" t="s">
        <v>244</v>
      </c>
      <c r="E626" s="234" t="s">
        <v>1209</v>
      </c>
      <c r="F626" s="235" t="s">
        <v>1210</v>
      </c>
      <c r="G626" s="236" t="s">
        <v>428</v>
      </c>
      <c r="H626" s="237">
        <v>1</v>
      </c>
      <c r="I626" s="238"/>
      <c r="J626" s="239">
        <f t="shared" si="40"/>
        <v>0</v>
      </c>
      <c r="K626" s="235" t="s">
        <v>841</v>
      </c>
      <c r="L626" s="240"/>
      <c r="M626" s="241" t="s">
        <v>19</v>
      </c>
      <c r="N626" s="242" t="s">
        <v>47</v>
      </c>
      <c r="O626" s="66"/>
      <c r="P626" s="193">
        <f t="shared" si="41"/>
        <v>0</v>
      </c>
      <c r="Q626" s="193">
        <v>0.05</v>
      </c>
      <c r="R626" s="193">
        <f t="shared" si="42"/>
        <v>0.05</v>
      </c>
      <c r="S626" s="193">
        <v>0</v>
      </c>
      <c r="T626" s="194">
        <f t="shared" si="43"/>
        <v>0</v>
      </c>
      <c r="U626" s="36"/>
      <c r="V626" s="36"/>
      <c r="W626" s="36"/>
      <c r="X626" s="36"/>
      <c r="Y626" s="36"/>
      <c r="Z626" s="36"/>
      <c r="AA626" s="36"/>
      <c r="AB626" s="36"/>
      <c r="AC626" s="36"/>
      <c r="AD626" s="36"/>
      <c r="AE626" s="36"/>
      <c r="AR626" s="195" t="s">
        <v>319</v>
      </c>
      <c r="AT626" s="195" t="s">
        <v>244</v>
      </c>
      <c r="AU626" s="195" t="s">
        <v>83</v>
      </c>
      <c r="AY626" s="19" t="s">
        <v>144</v>
      </c>
      <c r="BE626" s="196">
        <f t="shared" si="44"/>
        <v>0</v>
      </c>
      <c r="BF626" s="196">
        <f t="shared" si="45"/>
        <v>0</v>
      </c>
      <c r="BG626" s="196">
        <f t="shared" si="46"/>
        <v>0</v>
      </c>
      <c r="BH626" s="196">
        <f t="shared" si="47"/>
        <v>0</v>
      </c>
      <c r="BI626" s="196">
        <f t="shared" si="48"/>
        <v>0</v>
      </c>
      <c r="BJ626" s="19" t="s">
        <v>81</v>
      </c>
      <c r="BK626" s="196">
        <f t="shared" si="49"/>
        <v>0</v>
      </c>
      <c r="BL626" s="19" t="s">
        <v>236</v>
      </c>
      <c r="BM626" s="195" t="s">
        <v>1211</v>
      </c>
    </row>
    <row r="627" spans="1:65" s="2" customFormat="1" ht="24" customHeight="1">
      <c r="A627" s="36"/>
      <c r="B627" s="37"/>
      <c r="C627" s="184" t="s">
        <v>1212</v>
      </c>
      <c r="D627" s="184" t="s">
        <v>146</v>
      </c>
      <c r="E627" s="185" t="s">
        <v>1213</v>
      </c>
      <c r="F627" s="186" t="s">
        <v>1214</v>
      </c>
      <c r="G627" s="187" t="s">
        <v>428</v>
      </c>
      <c r="H627" s="188">
        <v>4</v>
      </c>
      <c r="I627" s="189"/>
      <c r="J627" s="190">
        <f t="shared" si="40"/>
        <v>0</v>
      </c>
      <c r="K627" s="186" t="s">
        <v>281</v>
      </c>
      <c r="L627" s="41"/>
      <c r="M627" s="191" t="s">
        <v>19</v>
      </c>
      <c r="N627" s="192" t="s">
        <v>47</v>
      </c>
      <c r="O627" s="66"/>
      <c r="P627" s="193">
        <f t="shared" si="41"/>
        <v>0</v>
      </c>
      <c r="Q627" s="193">
        <v>0</v>
      </c>
      <c r="R627" s="193">
        <f t="shared" si="42"/>
        <v>0</v>
      </c>
      <c r="S627" s="193">
        <v>0</v>
      </c>
      <c r="T627" s="194">
        <f t="shared" si="43"/>
        <v>0</v>
      </c>
      <c r="U627" s="36"/>
      <c r="V627" s="36"/>
      <c r="W627" s="36"/>
      <c r="X627" s="36"/>
      <c r="Y627" s="36"/>
      <c r="Z627" s="36"/>
      <c r="AA627" s="36"/>
      <c r="AB627" s="36"/>
      <c r="AC627" s="36"/>
      <c r="AD627" s="36"/>
      <c r="AE627" s="36"/>
      <c r="AR627" s="195" t="s">
        <v>236</v>
      </c>
      <c r="AT627" s="195" t="s">
        <v>146</v>
      </c>
      <c r="AU627" s="195" t="s">
        <v>83</v>
      </c>
      <c r="AY627" s="19" t="s">
        <v>144</v>
      </c>
      <c r="BE627" s="196">
        <f t="shared" si="44"/>
        <v>0</v>
      </c>
      <c r="BF627" s="196">
        <f t="shared" si="45"/>
        <v>0</v>
      </c>
      <c r="BG627" s="196">
        <f t="shared" si="46"/>
        <v>0</v>
      </c>
      <c r="BH627" s="196">
        <f t="shared" si="47"/>
        <v>0</v>
      </c>
      <c r="BI627" s="196">
        <f t="shared" si="48"/>
        <v>0</v>
      </c>
      <c r="BJ627" s="19" t="s">
        <v>81</v>
      </c>
      <c r="BK627" s="196">
        <f t="shared" si="49"/>
        <v>0</v>
      </c>
      <c r="BL627" s="19" t="s">
        <v>236</v>
      </c>
      <c r="BM627" s="195" t="s">
        <v>1215</v>
      </c>
    </row>
    <row r="628" spans="1:65" s="2" customFormat="1" ht="16.5" customHeight="1">
      <c r="A628" s="36"/>
      <c r="B628" s="37"/>
      <c r="C628" s="233" t="s">
        <v>1216</v>
      </c>
      <c r="D628" s="233" t="s">
        <v>244</v>
      </c>
      <c r="E628" s="234" t="s">
        <v>1217</v>
      </c>
      <c r="F628" s="235" t="s">
        <v>1218</v>
      </c>
      <c r="G628" s="236" t="s">
        <v>428</v>
      </c>
      <c r="H628" s="237">
        <v>2</v>
      </c>
      <c r="I628" s="238"/>
      <c r="J628" s="239">
        <f t="shared" si="40"/>
        <v>0</v>
      </c>
      <c r="K628" s="235" t="s">
        <v>841</v>
      </c>
      <c r="L628" s="240"/>
      <c r="M628" s="241" t="s">
        <v>19</v>
      </c>
      <c r="N628" s="242" t="s">
        <v>47</v>
      </c>
      <c r="O628" s="66"/>
      <c r="P628" s="193">
        <f t="shared" si="41"/>
        <v>0</v>
      </c>
      <c r="Q628" s="193">
        <v>0</v>
      </c>
      <c r="R628" s="193">
        <f t="shared" si="42"/>
        <v>0</v>
      </c>
      <c r="S628" s="193">
        <v>0</v>
      </c>
      <c r="T628" s="194">
        <f t="shared" si="43"/>
        <v>0</v>
      </c>
      <c r="U628" s="36"/>
      <c r="V628" s="36"/>
      <c r="W628" s="36"/>
      <c r="X628" s="36"/>
      <c r="Y628" s="36"/>
      <c r="Z628" s="36"/>
      <c r="AA628" s="36"/>
      <c r="AB628" s="36"/>
      <c r="AC628" s="36"/>
      <c r="AD628" s="36"/>
      <c r="AE628" s="36"/>
      <c r="AR628" s="195" t="s">
        <v>319</v>
      </c>
      <c r="AT628" s="195" t="s">
        <v>244</v>
      </c>
      <c r="AU628" s="195" t="s">
        <v>83</v>
      </c>
      <c r="AY628" s="19" t="s">
        <v>144</v>
      </c>
      <c r="BE628" s="196">
        <f t="shared" si="44"/>
        <v>0</v>
      </c>
      <c r="BF628" s="196">
        <f t="shared" si="45"/>
        <v>0</v>
      </c>
      <c r="BG628" s="196">
        <f t="shared" si="46"/>
        <v>0</v>
      </c>
      <c r="BH628" s="196">
        <f t="shared" si="47"/>
        <v>0</v>
      </c>
      <c r="BI628" s="196">
        <f t="shared" si="48"/>
        <v>0</v>
      </c>
      <c r="BJ628" s="19" t="s">
        <v>81</v>
      </c>
      <c r="BK628" s="196">
        <f t="shared" si="49"/>
        <v>0</v>
      </c>
      <c r="BL628" s="19" t="s">
        <v>236</v>
      </c>
      <c r="BM628" s="195" t="s">
        <v>1219</v>
      </c>
    </row>
    <row r="629" spans="1:65" s="2" customFormat="1" ht="16.5" customHeight="1">
      <c r="A629" s="36"/>
      <c r="B629" s="37"/>
      <c r="C629" s="233" t="s">
        <v>1220</v>
      </c>
      <c r="D629" s="233" t="s">
        <v>244</v>
      </c>
      <c r="E629" s="234" t="s">
        <v>1221</v>
      </c>
      <c r="F629" s="235" t="s">
        <v>1222</v>
      </c>
      <c r="G629" s="236" t="s">
        <v>428</v>
      </c>
      <c r="H629" s="237">
        <v>2</v>
      </c>
      <c r="I629" s="238"/>
      <c r="J629" s="239">
        <f t="shared" si="40"/>
        <v>0</v>
      </c>
      <c r="K629" s="235" t="s">
        <v>841</v>
      </c>
      <c r="L629" s="240"/>
      <c r="M629" s="241" t="s">
        <v>19</v>
      </c>
      <c r="N629" s="242" t="s">
        <v>47</v>
      </c>
      <c r="O629" s="66"/>
      <c r="P629" s="193">
        <f t="shared" si="41"/>
        <v>0</v>
      </c>
      <c r="Q629" s="193">
        <v>0</v>
      </c>
      <c r="R629" s="193">
        <f t="shared" si="42"/>
        <v>0</v>
      </c>
      <c r="S629" s="193">
        <v>0</v>
      </c>
      <c r="T629" s="194">
        <f t="shared" si="43"/>
        <v>0</v>
      </c>
      <c r="U629" s="36"/>
      <c r="V629" s="36"/>
      <c r="W629" s="36"/>
      <c r="X629" s="36"/>
      <c r="Y629" s="36"/>
      <c r="Z629" s="36"/>
      <c r="AA629" s="36"/>
      <c r="AB629" s="36"/>
      <c r="AC629" s="36"/>
      <c r="AD629" s="36"/>
      <c r="AE629" s="36"/>
      <c r="AR629" s="195" t="s">
        <v>319</v>
      </c>
      <c r="AT629" s="195" t="s">
        <v>244</v>
      </c>
      <c r="AU629" s="195" t="s">
        <v>83</v>
      </c>
      <c r="AY629" s="19" t="s">
        <v>144</v>
      </c>
      <c r="BE629" s="196">
        <f t="shared" si="44"/>
        <v>0</v>
      </c>
      <c r="BF629" s="196">
        <f t="shared" si="45"/>
        <v>0</v>
      </c>
      <c r="BG629" s="196">
        <f t="shared" si="46"/>
        <v>0</v>
      </c>
      <c r="BH629" s="196">
        <f t="shared" si="47"/>
        <v>0</v>
      </c>
      <c r="BI629" s="196">
        <f t="shared" si="48"/>
        <v>0</v>
      </c>
      <c r="BJ629" s="19" t="s">
        <v>81</v>
      </c>
      <c r="BK629" s="196">
        <f t="shared" si="49"/>
        <v>0</v>
      </c>
      <c r="BL629" s="19" t="s">
        <v>236</v>
      </c>
      <c r="BM629" s="195" t="s">
        <v>1223</v>
      </c>
    </row>
    <row r="630" spans="1:65" s="2" customFormat="1" ht="16.5" customHeight="1">
      <c r="A630" s="36"/>
      <c r="B630" s="37"/>
      <c r="C630" s="184" t="s">
        <v>1224</v>
      </c>
      <c r="D630" s="184" t="s">
        <v>146</v>
      </c>
      <c r="E630" s="185" t="s">
        <v>1225</v>
      </c>
      <c r="F630" s="186" t="s">
        <v>1226</v>
      </c>
      <c r="G630" s="187" t="s">
        <v>428</v>
      </c>
      <c r="H630" s="188">
        <v>3</v>
      </c>
      <c r="I630" s="189"/>
      <c r="J630" s="190">
        <f t="shared" si="40"/>
        <v>0</v>
      </c>
      <c r="K630" s="186" t="s">
        <v>150</v>
      </c>
      <c r="L630" s="41"/>
      <c r="M630" s="191" t="s">
        <v>19</v>
      </c>
      <c r="N630" s="192" t="s">
        <v>47</v>
      </c>
      <c r="O630" s="66"/>
      <c r="P630" s="193">
        <f t="shared" si="41"/>
        <v>0</v>
      </c>
      <c r="Q630" s="193">
        <v>0</v>
      </c>
      <c r="R630" s="193">
        <f t="shared" si="42"/>
        <v>0</v>
      </c>
      <c r="S630" s="193">
        <v>0</v>
      </c>
      <c r="T630" s="194">
        <f t="shared" si="43"/>
        <v>0</v>
      </c>
      <c r="U630" s="36"/>
      <c r="V630" s="36"/>
      <c r="W630" s="36"/>
      <c r="X630" s="36"/>
      <c r="Y630" s="36"/>
      <c r="Z630" s="36"/>
      <c r="AA630" s="36"/>
      <c r="AB630" s="36"/>
      <c r="AC630" s="36"/>
      <c r="AD630" s="36"/>
      <c r="AE630" s="36"/>
      <c r="AR630" s="195" t="s">
        <v>236</v>
      </c>
      <c r="AT630" s="195" t="s">
        <v>146</v>
      </c>
      <c r="AU630" s="195" t="s">
        <v>83</v>
      </c>
      <c r="AY630" s="19" t="s">
        <v>144</v>
      </c>
      <c r="BE630" s="196">
        <f t="shared" si="44"/>
        <v>0</v>
      </c>
      <c r="BF630" s="196">
        <f t="shared" si="45"/>
        <v>0</v>
      </c>
      <c r="BG630" s="196">
        <f t="shared" si="46"/>
        <v>0</v>
      </c>
      <c r="BH630" s="196">
        <f t="shared" si="47"/>
        <v>0</v>
      </c>
      <c r="BI630" s="196">
        <f t="shared" si="48"/>
        <v>0</v>
      </c>
      <c r="BJ630" s="19" t="s">
        <v>81</v>
      </c>
      <c r="BK630" s="196">
        <f t="shared" si="49"/>
        <v>0</v>
      </c>
      <c r="BL630" s="19" t="s">
        <v>236</v>
      </c>
      <c r="BM630" s="195" t="s">
        <v>1227</v>
      </c>
    </row>
    <row r="631" spans="1:65" s="2" customFormat="1" ht="16.5" customHeight="1">
      <c r="A631" s="36"/>
      <c r="B631" s="37"/>
      <c r="C631" s="233" t="s">
        <v>1228</v>
      </c>
      <c r="D631" s="233" t="s">
        <v>244</v>
      </c>
      <c r="E631" s="234" t="s">
        <v>1229</v>
      </c>
      <c r="F631" s="235" t="s">
        <v>1230</v>
      </c>
      <c r="G631" s="236" t="s">
        <v>428</v>
      </c>
      <c r="H631" s="237">
        <v>2</v>
      </c>
      <c r="I631" s="238"/>
      <c r="J631" s="239">
        <f t="shared" si="40"/>
        <v>0</v>
      </c>
      <c r="K631" s="235" t="s">
        <v>841</v>
      </c>
      <c r="L631" s="240"/>
      <c r="M631" s="241" t="s">
        <v>19</v>
      </c>
      <c r="N631" s="242" t="s">
        <v>47</v>
      </c>
      <c r="O631" s="66"/>
      <c r="P631" s="193">
        <f t="shared" si="41"/>
        <v>0</v>
      </c>
      <c r="Q631" s="193">
        <v>0.05</v>
      </c>
      <c r="R631" s="193">
        <f t="shared" si="42"/>
        <v>0.1</v>
      </c>
      <c r="S631" s="193">
        <v>0</v>
      </c>
      <c r="T631" s="194">
        <f t="shared" si="43"/>
        <v>0</v>
      </c>
      <c r="U631" s="36"/>
      <c r="V631" s="36"/>
      <c r="W631" s="36"/>
      <c r="X631" s="36"/>
      <c r="Y631" s="36"/>
      <c r="Z631" s="36"/>
      <c r="AA631" s="36"/>
      <c r="AB631" s="36"/>
      <c r="AC631" s="36"/>
      <c r="AD631" s="36"/>
      <c r="AE631" s="36"/>
      <c r="AR631" s="195" t="s">
        <v>319</v>
      </c>
      <c r="AT631" s="195" t="s">
        <v>244</v>
      </c>
      <c r="AU631" s="195" t="s">
        <v>83</v>
      </c>
      <c r="AY631" s="19" t="s">
        <v>144</v>
      </c>
      <c r="BE631" s="196">
        <f t="shared" si="44"/>
        <v>0</v>
      </c>
      <c r="BF631" s="196">
        <f t="shared" si="45"/>
        <v>0</v>
      </c>
      <c r="BG631" s="196">
        <f t="shared" si="46"/>
        <v>0</v>
      </c>
      <c r="BH631" s="196">
        <f t="shared" si="47"/>
        <v>0</v>
      </c>
      <c r="BI631" s="196">
        <f t="shared" si="48"/>
        <v>0</v>
      </c>
      <c r="BJ631" s="19" t="s">
        <v>81</v>
      </c>
      <c r="BK631" s="196">
        <f t="shared" si="49"/>
        <v>0</v>
      </c>
      <c r="BL631" s="19" t="s">
        <v>236</v>
      </c>
      <c r="BM631" s="195" t="s">
        <v>1231</v>
      </c>
    </row>
    <row r="632" spans="1:65" s="2" customFormat="1" ht="16.5" customHeight="1">
      <c r="A632" s="36"/>
      <c r="B632" s="37"/>
      <c r="C632" s="233" t="s">
        <v>1232</v>
      </c>
      <c r="D632" s="233" t="s">
        <v>244</v>
      </c>
      <c r="E632" s="234" t="s">
        <v>1233</v>
      </c>
      <c r="F632" s="235" t="s">
        <v>1234</v>
      </c>
      <c r="G632" s="236" t="s">
        <v>428</v>
      </c>
      <c r="H632" s="237">
        <v>1</v>
      </c>
      <c r="I632" s="238"/>
      <c r="J632" s="239">
        <f t="shared" si="40"/>
        <v>0</v>
      </c>
      <c r="K632" s="235" t="s">
        <v>841</v>
      </c>
      <c r="L632" s="240"/>
      <c r="M632" s="241" t="s">
        <v>19</v>
      </c>
      <c r="N632" s="242" t="s">
        <v>47</v>
      </c>
      <c r="O632" s="66"/>
      <c r="P632" s="193">
        <f t="shared" si="41"/>
        <v>0</v>
      </c>
      <c r="Q632" s="193">
        <v>0.05</v>
      </c>
      <c r="R632" s="193">
        <f t="shared" si="42"/>
        <v>0.05</v>
      </c>
      <c r="S632" s="193">
        <v>0</v>
      </c>
      <c r="T632" s="194">
        <f t="shared" si="43"/>
        <v>0</v>
      </c>
      <c r="U632" s="36"/>
      <c r="V632" s="36"/>
      <c r="W632" s="36"/>
      <c r="X632" s="36"/>
      <c r="Y632" s="36"/>
      <c r="Z632" s="36"/>
      <c r="AA632" s="36"/>
      <c r="AB632" s="36"/>
      <c r="AC632" s="36"/>
      <c r="AD632" s="36"/>
      <c r="AE632" s="36"/>
      <c r="AR632" s="195" t="s">
        <v>319</v>
      </c>
      <c r="AT632" s="195" t="s">
        <v>244</v>
      </c>
      <c r="AU632" s="195" t="s">
        <v>83</v>
      </c>
      <c r="AY632" s="19" t="s">
        <v>144</v>
      </c>
      <c r="BE632" s="196">
        <f t="shared" si="44"/>
        <v>0</v>
      </c>
      <c r="BF632" s="196">
        <f t="shared" si="45"/>
        <v>0</v>
      </c>
      <c r="BG632" s="196">
        <f t="shared" si="46"/>
        <v>0</v>
      </c>
      <c r="BH632" s="196">
        <f t="shared" si="47"/>
        <v>0</v>
      </c>
      <c r="BI632" s="196">
        <f t="shared" si="48"/>
        <v>0</v>
      </c>
      <c r="BJ632" s="19" t="s">
        <v>81</v>
      </c>
      <c r="BK632" s="196">
        <f t="shared" si="49"/>
        <v>0</v>
      </c>
      <c r="BL632" s="19" t="s">
        <v>236</v>
      </c>
      <c r="BM632" s="195" t="s">
        <v>1235</v>
      </c>
    </row>
    <row r="633" spans="1:65" s="2" customFormat="1" ht="16.5" customHeight="1">
      <c r="A633" s="36"/>
      <c r="B633" s="37"/>
      <c r="C633" s="184" t="s">
        <v>1236</v>
      </c>
      <c r="D633" s="184" t="s">
        <v>146</v>
      </c>
      <c r="E633" s="185" t="s">
        <v>1237</v>
      </c>
      <c r="F633" s="186" t="s">
        <v>1238</v>
      </c>
      <c r="G633" s="187" t="s">
        <v>428</v>
      </c>
      <c r="H633" s="188">
        <v>5</v>
      </c>
      <c r="I633" s="189"/>
      <c r="J633" s="190">
        <f t="shared" si="40"/>
        <v>0</v>
      </c>
      <c r="K633" s="186" t="s">
        <v>150</v>
      </c>
      <c r="L633" s="41"/>
      <c r="M633" s="191" t="s">
        <v>19</v>
      </c>
      <c r="N633" s="192" t="s">
        <v>47</v>
      </c>
      <c r="O633" s="66"/>
      <c r="P633" s="193">
        <f t="shared" si="41"/>
        <v>0</v>
      </c>
      <c r="Q633" s="193">
        <v>0</v>
      </c>
      <c r="R633" s="193">
        <f t="shared" si="42"/>
        <v>0</v>
      </c>
      <c r="S633" s="193">
        <v>0</v>
      </c>
      <c r="T633" s="194">
        <f t="shared" si="43"/>
        <v>0</v>
      </c>
      <c r="U633" s="36"/>
      <c r="V633" s="36"/>
      <c r="W633" s="36"/>
      <c r="X633" s="36"/>
      <c r="Y633" s="36"/>
      <c r="Z633" s="36"/>
      <c r="AA633" s="36"/>
      <c r="AB633" s="36"/>
      <c r="AC633" s="36"/>
      <c r="AD633" s="36"/>
      <c r="AE633" s="36"/>
      <c r="AR633" s="195" t="s">
        <v>236</v>
      </c>
      <c r="AT633" s="195" t="s">
        <v>146</v>
      </c>
      <c r="AU633" s="195" t="s">
        <v>83</v>
      </c>
      <c r="AY633" s="19" t="s">
        <v>144</v>
      </c>
      <c r="BE633" s="196">
        <f t="shared" si="44"/>
        <v>0</v>
      </c>
      <c r="BF633" s="196">
        <f t="shared" si="45"/>
        <v>0</v>
      </c>
      <c r="BG633" s="196">
        <f t="shared" si="46"/>
        <v>0</v>
      </c>
      <c r="BH633" s="196">
        <f t="shared" si="47"/>
        <v>0</v>
      </c>
      <c r="BI633" s="196">
        <f t="shared" si="48"/>
        <v>0</v>
      </c>
      <c r="BJ633" s="19" t="s">
        <v>81</v>
      </c>
      <c r="BK633" s="196">
        <f t="shared" si="49"/>
        <v>0</v>
      </c>
      <c r="BL633" s="19" t="s">
        <v>236</v>
      </c>
      <c r="BM633" s="195" t="s">
        <v>1239</v>
      </c>
    </row>
    <row r="634" spans="1:65" s="2" customFormat="1" ht="16.5" customHeight="1">
      <c r="A634" s="36"/>
      <c r="B634" s="37"/>
      <c r="C634" s="233" t="s">
        <v>1240</v>
      </c>
      <c r="D634" s="233" t="s">
        <v>244</v>
      </c>
      <c r="E634" s="234" t="s">
        <v>1241</v>
      </c>
      <c r="F634" s="235" t="s">
        <v>1242</v>
      </c>
      <c r="G634" s="236" t="s">
        <v>428</v>
      </c>
      <c r="H634" s="237">
        <v>1</v>
      </c>
      <c r="I634" s="238"/>
      <c r="J634" s="239">
        <f t="shared" si="40"/>
        <v>0</v>
      </c>
      <c r="K634" s="235" t="s">
        <v>841</v>
      </c>
      <c r="L634" s="240"/>
      <c r="M634" s="241" t="s">
        <v>19</v>
      </c>
      <c r="N634" s="242" t="s">
        <v>47</v>
      </c>
      <c r="O634" s="66"/>
      <c r="P634" s="193">
        <f t="shared" si="41"/>
        <v>0</v>
      </c>
      <c r="Q634" s="193">
        <v>0.05</v>
      </c>
      <c r="R634" s="193">
        <f t="shared" si="42"/>
        <v>0.05</v>
      </c>
      <c r="S634" s="193">
        <v>0</v>
      </c>
      <c r="T634" s="194">
        <f t="shared" si="43"/>
        <v>0</v>
      </c>
      <c r="U634" s="36"/>
      <c r="V634" s="36"/>
      <c r="W634" s="36"/>
      <c r="X634" s="36"/>
      <c r="Y634" s="36"/>
      <c r="Z634" s="36"/>
      <c r="AA634" s="36"/>
      <c r="AB634" s="36"/>
      <c r="AC634" s="36"/>
      <c r="AD634" s="36"/>
      <c r="AE634" s="36"/>
      <c r="AR634" s="195" t="s">
        <v>319</v>
      </c>
      <c r="AT634" s="195" t="s">
        <v>244</v>
      </c>
      <c r="AU634" s="195" t="s">
        <v>83</v>
      </c>
      <c r="AY634" s="19" t="s">
        <v>144</v>
      </c>
      <c r="BE634" s="196">
        <f t="shared" si="44"/>
        <v>0</v>
      </c>
      <c r="BF634" s="196">
        <f t="shared" si="45"/>
        <v>0</v>
      </c>
      <c r="BG634" s="196">
        <f t="shared" si="46"/>
        <v>0</v>
      </c>
      <c r="BH634" s="196">
        <f t="shared" si="47"/>
        <v>0</v>
      </c>
      <c r="BI634" s="196">
        <f t="shared" si="48"/>
        <v>0</v>
      </c>
      <c r="BJ634" s="19" t="s">
        <v>81</v>
      </c>
      <c r="BK634" s="196">
        <f t="shared" si="49"/>
        <v>0</v>
      </c>
      <c r="BL634" s="19" t="s">
        <v>236</v>
      </c>
      <c r="BM634" s="195" t="s">
        <v>1243</v>
      </c>
    </row>
    <row r="635" spans="1:65" s="2" customFormat="1" ht="16.5" customHeight="1">
      <c r="A635" s="36"/>
      <c r="B635" s="37"/>
      <c r="C635" s="233" t="s">
        <v>1244</v>
      </c>
      <c r="D635" s="233" t="s">
        <v>244</v>
      </c>
      <c r="E635" s="234" t="s">
        <v>1245</v>
      </c>
      <c r="F635" s="235" t="s">
        <v>1246</v>
      </c>
      <c r="G635" s="236" t="s">
        <v>428</v>
      </c>
      <c r="H635" s="237">
        <v>2</v>
      </c>
      <c r="I635" s="238"/>
      <c r="J635" s="239">
        <f t="shared" si="40"/>
        <v>0</v>
      </c>
      <c r="K635" s="235" t="s">
        <v>841</v>
      </c>
      <c r="L635" s="240"/>
      <c r="M635" s="241" t="s">
        <v>19</v>
      </c>
      <c r="N635" s="242" t="s">
        <v>47</v>
      </c>
      <c r="O635" s="66"/>
      <c r="P635" s="193">
        <f t="shared" si="41"/>
        <v>0</v>
      </c>
      <c r="Q635" s="193">
        <v>0.05</v>
      </c>
      <c r="R635" s="193">
        <f t="shared" si="42"/>
        <v>0.1</v>
      </c>
      <c r="S635" s="193">
        <v>0</v>
      </c>
      <c r="T635" s="194">
        <f t="shared" si="43"/>
        <v>0</v>
      </c>
      <c r="U635" s="36"/>
      <c r="V635" s="36"/>
      <c r="W635" s="36"/>
      <c r="X635" s="36"/>
      <c r="Y635" s="36"/>
      <c r="Z635" s="36"/>
      <c r="AA635" s="36"/>
      <c r="AB635" s="36"/>
      <c r="AC635" s="36"/>
      <c r="AD635" s="36"/>
      <c r="AE635" s="36"/>
      <c r="AR635" s="195" t="s">
        <v>319</v>
      </c>
      <c r="AT635" s="195" t="s">
        <v>244</v>
      </c>
      <c r="AU635" s="195" t="s">
        <v>83</v>
      </c>
      <c r="AY635" s="19" t="s">
        <v>144</v>
      </c>
      <c r="BE635" s="196">
        <f t="shared" si="44"/>
        <v>0</v>
      </c>
      <c r="BF635" s="196">
        <f t="shared" si="45"/>
        <v>0</v>
      </c>
      <c r="BG635" s="196">
        <f t="shared" si="46"/>
        <v>0</v>
      </c>
      <c r="BH635" s="196">
        <f t="shared" si="47"/>
        <v>0</v>
      </c>
      <c r="BI635" s="196">
        <f t="shared" si="48"/>
        <v>0</v>
      </c>
      <c r="BJ635" s="19" t="s">
        <v>81</v>
      </c>
      <c r="BK635" s="196">
        <f t="shared" si="49"/>
        <v>0</v>
      </c>
      <c r="BL635" s="19" t="s">
        <v>236</v>
      </c>
      <c r="BM635" s="195" t="s">
        <v>1247</v>
      </c>
    </row>
    <row r="636" spans="1:65" s="2" customFormat="1" ht="16.5" customHeight="1">
      <c r="A636" s="36"/>
      <c r="B636" s="37"/>
      <c r="C636" s="233" t="s">
        <v>1248</v>
      </c>
      <c r="D636" s="233" t="s">
        <v>244</v>
      </c>
      <c r="E636" s="234" t="s">
        <v>1249</v>
      </c>
      <c r="F636" s="235" t="s">
        <v>1250</v>
      </c>
      <c r="G636" s="236" t="s">
        <v>428</v>
      </c>
      <c r="H636" s="237">
        <v>1</v>
      </c>
      <c r="I636" s="238"/>
      <c r="J636" s="239">
        <f t="shared" si="40"/>
        <v>0</v>
      </c>
      <c r="K636" s="235" t="s">
        <v>19</v>
      </c>
      <c r="L636" s="240"/>
      <c r="M636" s="241" t="s">
        <v>19</v>
      </c>
      <c r="N636" s="242" t="s">
        <v>47</v>
      </c>
      <c r="O636" s="66"/>
      <c r="P636" s="193">
        <f t="shared" si="41"/>
        <v>0</v>
      </c>
      <c r="Q636" s="193">
        <v>0.05</v>
      </c>
      <c r="R636" s="193">
        <f t="shared" si="42"/>
        <v>0.05</v>
      </c>
      <c r="S636" s="193">
        <v>0</v>
      </c>
      <c r="T636" s="194">
        <f t="shared" si="43"/>
        <v>0</v>
      </c>
      <c r="U636" s="36"/>
      <c r="V636" s="36"/>
      <c r="W636" s="36"/>
      <c r="X636" s="36"/>
      <c r="Y636" s="36"/>
      <c r="Z636" s="36"/>
      <c r="AA636" s="36"/>
      <c r="AB636" s="36"/>
      <c r="AC636" s="36"/>
      <c r="AD636" s="36"/>
      <c r="AE636" s="36"/>
      <c r="AR636" s="195" t="s">
        <v>319</v>
      </c>
      <c r="AT636" s="195" t="s">
        <v>244</v>
      </c>
      <c r="AU636" s="195" t="s">
        <v>83</v>
      </c>
      <c r="AY636" s="19" t="s">
        <v>144</v>
      </c>
      <c r="BE636" s="196">
        <f t="shared" si="44"/>
        <v>0</v>
      </c>
      <c r="BF636" s="196">
        <f t="shared" si="45"/>
        <v>0</v>
      </c>
      <c r="BG636" s="196">
        <f t="shared" si="46"/>
        <v>0</v>
      </c>
      <c r="BH636" s="196">
        <f t="shared" si="47"/>
        <v>0</v>
      </c>
      <c r="BI636" s="196">
        <f t="shared" si="48"/>
        <v>0</v>
      </c>
      <c r="BJ636" s="19" t="s">
        <v>81</v>
      </c>
      <c r="BK636" s="196">
        <f t="shared" si="49"/>
        <v>0</v>
      </c>
      <c r="BL636" s="19" t="s">
        <v>236</v>
      </c>
      <c r="BM636" s="195" t="s">
        <v>1251</v>
      </c>
    </row>
    <row r="637" spans="1:65" s="2" customFormat="1" ht="16.5" customHeight="1">
      <c r="A637" s="36"/>
      <c r="B637" s="37"/>
      <c r="C637" s="233" t="s">
        <v>1252</v>
      </c>
      <c r="D637" s="233" t="s">
        <v>244</v>
      </c>
      <c r="E637" s="234" t="s">
        <v>1253</v>
      </c>
      <c r="F637" s="235" t="s">
        <v>1254</v>
      </c>
      <c r="G637" s="236" t="s">
        <v>428</v>
      </c>
      <c r="H637" s="237">
        <v>1</v>
      </c>
      <c r="I637" s="238"/>
      <c r="J637" s="239">
        <f t="shared" si="40"/>
        <v>0</v>
      </c>
      <c r="K637" s="235" t="s">
        <v>19</v>
      </c>
      <c r="L637" s="240"/>
      <c r="M637" s="241" t="s">
        <v>19</v>
      </c>
      <c r="N637" s="242" t="s">
        <v>47</v>
      </c>
      <c r="O637" s="66"/>
      <c r="P637" s="193">
        <f t="shared" si="41"/>
        <v>0</v>
      </c>
      <c r="Q637" s="193">
        <v>0.05</v>
      </c>
      <c r="R637" s="193">
        <f t="shared" si="42"/>
        <v>0.05</v>
      </c>
      <c r="S637" s="193">
        <v>0</v>
      </c>
      <c r="T637" s="194">
        <f t="shared" si="43"/>
        <v>0</v>
      </c>
      <c r="U637" s="36"/>
      <c r="V637" s="36"/>
      <c r="W637" s="36"/>
      <c r="X637" s="36"/>
      <c r="Y637" s="36"/>
      <c r="Z637" s="36"/>
      <c r="AA637" s="36"/>
      <c r="AB637" s="36"/>
      <c r="AC637" s="36"/>
      <c r="AD637" s="36"/>
      <c r="AE637" s="36"/>
      <c r="AR637" s="195" t="s">
        <v>319</v>
      </c>
      <c r="AT637" s="195" t="s">
        <v>244</v>
      </c>
      <c r="AU637" s="195" t="s">
        <v>83</v>
      </c>
      <c r="AY637" s="19" t="s">
        <v>144</v>
      </c>
      <c r="BE637" s="196">
        <f t="shared" si="44"/>
        <v>0</v>
      </c>
      <c r="BF637" s="196">
        <f t="shared" si="45"/>
        <v>0</v>
      </c>
      <c r="BG637" s="196">
        <f t="shared" si="46"/>
        <v>0</v>
      </c>
      <c r="BH637" s="196">
        <f t="shared" si="47"/>
        <v>0</v>
      </c>
      <c r="BI637" s="196">
        <f t="shared" si="48"/>
        <v>0</v>
      </c>
      <c r="BJ637" s="19" t="s">
        <v>81</v>
      </c>
      <c r="BK637" s="196">
        <f t="shared" si="49"/>
        <v>0</v>
      </c>
      <c r="BL637" s="19" t="s">
        <v>236</v>
      </c>
      <c r="BM637" s="195" t="s">
        <v>1255</v>
      </c>
    </row>
    <row r="638" spans="1:65" s="2" customFormat="1" ht="16.5" customHeight="1">
      <c r="A638" s="36"/>
      <c r="B638" s="37"/>
      <c r="C638" s="184" t="s">
        <v>1256</v>
      </c>
      <c r="D638" s="184" t="s">
        <v>146</v>
      </c>
      <c r="E638" s="185" t="s">
        <v>1257</v>
      </c>
      <c r="F638" s="186" t="s">
        <v>1258</v>
      </c>
      <c r="G638" s="187" t="s">
        <v>305</v>
      </c>
      <c r="H638" s="188">
        <v>12</v>
      </c>
      <c r="I638" s="189"/>
      <c r="J638" s="190">
        <f t="shared" si="40"/>
        <v>0</v>
      </c>
      <c r="K638" s="186" t="s">
        <v>150</v>
      </c>
      <c r="L638" s="41"/>
      <c r="M638" s="191" t="s">
        <v>19</v>
      </c>
      <c r="N638" s="192" t="s">
        <v>47</v>
      </c>
      <c r="O638" s="66"/>
      <c r="P638" s="193">
        <f t="shared" si="41"/>
        <v>0</v>
      </c>
      <c r="Q638" s="193">
        <v>0.01301</v>
      </c>
      <c r="R638" s="193">
        <f t="shared" si="42"/>
        <v>0.15612</v>
      </c>
      <c r="S638" s="193">
        <v>0</v>
      </c>
      <c r="T638" s="194">
        <f t="shared" si="43"/>
        <v>0</v>
      </c>
      <c r="U638" s="36"/>
      <c r="V638" s="36"/>
      <c r="W638" s="36"/>
      <c r="X638" s="36"/>
      <c r="Y638" s="36"/>
      <c r="Z638" s="36"/>
      <c r="AA638" s="36"/>
      <c r="AB638" s="36"/>
      <c r="AC638" s="36"/>
      <c r="AD638" s="36"/>
      <c r="AE638" s="36"/>
      <c r="AR638" s="195" t="s">
        <v>236</v>
      </c>
      <c r="AT638" s="195" t="s">
        <v>146</v>
      </c>
      <c r="AU638" s="195" t="s">
        <v>83</v>
      </c>
      <c r="AY638" s="19" t="s">
        <v>144</v>
      </c>
      <c r="BE638" s="196">
        <f t="shared" si="44"/>
        <v>0</v>
      </c>
      <c r="BF638" s="196">
        <f t="shared" si="45"/>
        <v>0</v>
      </c>
      <c r="BG638" s="196">
        <f t="shared" si="46"/>
        <v>0</v>
      </c>
      <c r="BH638" s="196">
        <f t="shared" si="47"/>
        <v>0</v>
      </c>
      <c r="BI638" s="196">
        <f t="shared" si="48"/>
        <v>0</v>
      </c>
      <c r="BJ638" s="19" t="s">
        <v>81</v>
      </c>
      <c r="BK638" s="196">
        <f t="shared" si="49"/>
        <v>0</v>
      </c>
      <c r="BL638" s="19" t="s">
        <v>236</v>
      </c>
      <c r="BM638" s="195" t="s">
        <v>1259</v>
      </c>
    </row>
    <row r="639" spans="1:47" s="2" customFormat="1" ht="48.75">
      <c r="A639" s="36"/>
      <c r="B639" s="37"/>
      <c r="C639" s="38"/>
      <c r="D639" s="197" t="s">
        <v>153</v>
      </c>
      <c r="E639" s="38"/>
      <c r="F639" s="198" t="s">
        <v>1260</v>
      </c>
      <c r="G639" s="38"/>
      <c r="H639" s="38"/>
      <c r="I639" s="105"/>
      <c r="J639" s="38"/>
      <c r="K639" s="38"/>
      <c r="L639" s="41"/>
      <c r="M639" s="199"/>
      <c r="N639" s="200"/>
      <c r="O639" s="66"/>
      <c r="P639" s="66"/>
      <c r="Q639" s="66"/>
      <c r="R639" s="66"/>
      <c r="S639" s="66"/>
      <c r="T639" s="67"/>
      <c r="U639" s="36"/>
      <c r="V639" s="36"/>
      <c r="W639" s="36"/>
      <c r="X639" s="36"/>
      <c r="Y639" s="36"/>
      <c r="Z639" s="36"/>
      <c r="AA639" s="36"/>
      <c r="AB639" s="36"/>
      <c r="AC639" s="36"/>
      <c r="AD639" s="36"/>
      <c r="AE639" s="36"/>
      <c r="AT639" s="19" t="s">
        <v>153</v>
      </c>
      <c r="AU639" s="19" t="s">
        <v>83</v>
      </c>
    </row>
    <row r="640" spans="1:65" s="2" customFormat="1" ht="16.5" customHeight="1">
      <c r="A640" s="36"/>
      <c r="B640" s="37"/>
      <c r="C640" s="184" t="s">
        <v>1261</v>
      </c>
      <c r="D640" s="184" t="s">
        <v>146</v>
      </c>
      <c r="E640" s="185" t="s">
        <v>1262</v>
      </c>
      <c r="F640" s="186" t="s">
        <v>1263</v>
      </c>
      <c r="G640" s="187" t="s">
        <v>305</v>
      </c>
      <c r="H640" s="188">
        <v>134</v>
      </c>
      <c r="I640" s="189"/>
      <c r="J640" s="190">
        <f>ROUND(I640*H640,2)</f>
        <v>0</v>
      </c>
      <c r="K640" s="186" t="s">
        <v>150</v>
      </c>
      <c r="L640" s="41"/>
      <c r="M640" s="191" t="s">
        <v>19</v>
      </c>
      <c r="N640" s="192" t="s">
        <v>47</v>
      </c>
      <c r="O640" s="66"/>
      <c r="P640" s="193">
        <f>O640*H640</f>
        <v>0</v>
      </c>
      <c r="Q640" s="193">
        <v>0.01858</v>
      </c>
      <c r="R640" s="193">
        <f>Q640*H640</f>
        <v>2.4897199999999997</v>
      </c>
      <c r="S640" s="193">
        <v>0</v>
      </c>
      <c r="T640" s="194">
        <f>S640*H640</f>
        <v>0</v>
      </c>
      <c r="U640" s="36"/>
      <c r="V640" s="36"/>
      <c r="W640" s="36"/>
      <c r="X640" s="36"/>
      <c r="Y640" s="36"/>
      <c r="Z640" s="36"/>
      <c r="AA640" s="36"/>
      <c r="AB640" s="36"/>
      <c r="AC640" s="36"/>
      <c r="AD640" s="36"/>
      <c r="AE640" s="36"/>
      <c r="AR640" s="195" t="s">
        <v>236</v>
      </c>
      <c r="AT640" s="195" t="s">
        <v>146</v>
      </c>
      <c r="AU640" s="195" t="s">
        <v>83</v>
      </c>
      <c r="AY640" s="19" t="s">
        <v>144</v>
      </c>
      <c r="BE640" s="196">
        <f>IF(N640="základní",J640,0)</f>
        <v>0</v>
      </c>
      <c r="BF640" s="196">
        <f>IF(N640="snížená",J640,0)</f>
        <v>0</v>
      </c>
      <c r="BG640" s="196">
        <f>IF(N640="zákl. přenesená",J640,0)</f>
        <v>0</v>
      </c>
      <c r="BH640" s="196">
        <f>IF(N640="sníž. přenesená",J640,0)</f>
        <v>0</v>
      </c>
      <c r="BI640" s="196">
        <f>IF(N640="nulová",J640,0)</f>
        <v>0</v>
      </c>
      <c r="BJ640" s="19" t="s">
        <v>81</v>
      </c>
      <c r="BK640" s="196">
        <f>ROUND(I640*H640,2)</f>
        <v>0</v>
      </c>
      <c r="BL640" s="19" t="s">
        <v>236</v>
      </c>
      <c r="BM640" s="195" t="s">
        <v>1264</v>
      </c>
    </row>
    <row r="641" spans="1:47" s="2" customFormat="1" ht="48.75">
      <c r="A641" s="36"/>
      <c r="B641" s="37"/>
      <c r="C641" s="38"/>
      <c r="D641" s="197" t="s">
        <v>153</v>
      </c>
      <c r="E641" s="38"/>
      <c r="F641" s="198" t="s">
        <v>1260</v>
      </c>
      <c r="G641" s="38"/>
      <c r="H641" s="38"/>
      <c r="I641" s="105"/>
      <c r="J641" s="38"/>
      <c r="K641" s="38"/>
      <c r="L641" s="41"/>
      <c r="M641" s="199"/>
      <c r="N641" s="200"/>
      <c r="O641" s="66"/>
      <c r="P641" s="66"/>
      <c r="Q641" s="66"/>
      <c r="R641" s="66"/>
      <c r="S641" s="66"/>
      <c r="T641" s="67"/>
      <c r="U641" s="36"/>
      <c r="V641" s="36"/>
      <c r="W641" s="36"/>
      <c r="X641" s="36"/>
      <c r="Y641" s="36"/>
      <c r="Z641" s="36"/>
      <c r="AA641" s="36"/>
      <c r="AB641" s="36"/>
      <c r="AC641" s="36"/>
      <c r="AD641" s="36"/>
      <c r="AE641" s="36"/>
      <c r="AT641" s="19" t="s">
        <v>153</v>
      </c>
      <c r="AU641" s="19" t="s">
        <v>83</v>
      </c>
    </row>
    <row r="642" spans="1:65" s="2" customFormat="1" ht="16.5" customHeight="1">
      <c r="A642" s="36"/>
      <c r="B642" s="37"/>
      <c r="C642" s="184" t="s">
        <v>1265</v>
      </c>
      <c r="D642" s="184" t="s">
        <v>146</v>
      </c>
      <c r="E642" s="185" t="s">
        <v>1266</v>
      </c>
      <c r="F642" s="186" t="s">
        <v>1267</v>
      </c>
      <c r="G642" s="187" t="s">
        <v>305</v>
      </c>
      <c r="H642" s="188">
        <v>8</v>
      </c>
      <c r="I642" s="189"/>
      <c r="J642" s="190">
        <f>ROUND(I642*H642,2)</f>
        <v>0</v>
      </c>
      <c r="K642" s="186" t="s">
        <v>150</v>
      </c>
      <c r="L642" s="41"/>
      <c r="M642" s="191" t="s">
        <v>19</v>
      </c>
      <c r="N642" s="192" t="s">
        <v>47</v>
      </c>
      <c r="O642" s="66"/>
      <c r="P642" s="193">
        <f>O642*H642</f>
        <v>0</v>
      </c>
      <c r="Q642" s="193">
        <v>0.02706</v>
      </c>
      <c r="R642" s="193">
        <f>Q642*H642</f>
        <v>0.21648</v>
      </c>
      <c r="S642" s="193">
        <v>0</v>
      </c>
      <c r="T642" s="194">
        <f>S642*H642</f>
        <v>0</v>
      </c>
      <c r="U642" s="36"/>
      <c r="V642" s="36"/>
      <c r="W642" s="36"/>
      <c r="X642" s="36"/>
      <c r="Y642" s="36"/>
      <c r="Z642" s="36"/>
      <c r="AA642" s="36"/>
      <c r="AB642" s="36"/>
      <c r="AC642" s="36"/>
      <c r="AD642" s="36"/>
      <c r="AE642" s="36"/>
      <c r="AR642" s="195" t="s">
        <v>236</v>
      </c>
      <c r="AT642" s="195" t="s">
        <v>146</v>
      </c>
      <c r="AU642" s="195" t="s">
        <v>83</v>
      </c>
      <c r="AY642" s="19" t="s">
        <v>144</v>
      </c>
      <c r="BE642" s="196">
        <f>IF(N642="základní",J642,0)</f>
        <v>0</v>
      </c>
      <c r="BF642" s="196">
        <f>IF(N642="snížená",J642,0)</f>
        <v>0</v>
      </c>
      <c r="BG642" s="196">
        <f>IF(N642="zákl. přenesená",J642,0)</f>
        <v>0</v>
      </c>
      <c r="BH642" s="196">
        <f>IF(N642="sníž. přenesená",J642,0)</f>
        <v>0</v>
      </c>
      <c r="BI642" s="196">
        <f>IF(N642="nulová",J642,0)</f>
        <v>0</v>
      </c>
      <c r="BJ642" s="19" t="s">
        <v>81</v>
      </c>
      <c r="BK642" s="196">
        <f>ROUND(I642*H642,2)</f>
        <v>0</v>
      </c>
      <c r="BL642" s="19" t="s">
        <v>236</v>
      </c>
      <c r="BM642" s="195" t="s">
        <v>1268</v>
      </c>
    </row>
    <row r="643" spans="1:47" s="2" customFormat="1" ht="48.75">
      <c r="A643" s="36"/>
      <c r="B643" s="37"/>
      <c r="C643" s="38"/>
      <c r="D643" s="197" t="s">
        <v>153</v>
      </c>
      <c r="E643" s="38"/>
      <c r="F643" s="198" t="s">
        <v>1260</v>
      </c>
      <c r="G643" s="38"/>
      <c r="H643" s="38"/>
      <c r="I643" s="105"/>
      <c r="J643" s="38"/>
      <c r="K643" s="38"/>
      <c r="L643" s="41"/>
      <c r="M643" s="199"/>
      <c r="N643" s="200"/>
      <c r="O643" s="66"/>
      <c r="P643" s="66"/>
      <c r="Q643" s="66"/>
      <c r="R643" s="66"/>
      <c r="S643" s="66"/>
      <c r="T643" s="67"/>
      <c r="U643" s="36"/>
      <c r="V643" s="36"/>
      <c r="W643" s="36"/>
      <c r="X643" s="36"/>
      <c r="Y643" s="36"/>
      <c r="Z643" s="36"/>
      <c r="AA643" s="36"/>
      <c r="AB643" s="36"/>
      <c r="AC643" s="36"/>
      <c r="AD643" s="36"/>
      <c r="AE643" s="36"/>
      <c r="AT643" s="19" t="s">
        <v>153</v>
      </c>
      <c r="AU643" s="19" t="s">
        <v>83</v>
      </c>
    </row>
    <row r="644" spans="1:65" s="2" customFormat="1" ht="24" customHeight="1">
      <c r="A644" s="36"/>
      <c r="B644" s="37"/>
      <c r="C644" s="184" t="s">
        <v>1269</v>
      </c>
      <c r="D644" s="184" t="s">
        <v>146</v>
      </c>
      <c r="E644" s="185" t="s">
        <v>1270</v>
      </c>
      <c r="F644" s="186" t="s">
        <v>1271</v>
      </c>
      <c r="G644" s="187" t="s">
        <v>305</v>
      </c>
      <c r="H644" s="188">
        <v>78</v>
      </c>
      <c r="I644" s="189"/>
      <c r="J644" s="190">
        <f>ROUND(I644*H644,2)</f>
        <v>0</v>
      </c>
      <c r="K644" s="186" t="s">
        <v>150</v>
      </c>
      <c r="L644" s="41"/>
      <c r="M644" s="191" t="s">
        <v>19</v>
      </c>
      <c r="N644" s="192" t="s">
        <v>47</v>
      </c>
      <c r="O644" s="66"/>
      <c r="P644" s="193">
        <f>O644*H644</f>
        <v>0</v>
      </c>
      <c r="Q644" s="193">
        <v>0.00312</v>
      </c>
      <c r="R644" s="193">
        <f>Q644*H644</f>
        <v>0.24336</v>
      </c>
      <c r="S644" s="193">
        <v>0</v>
      </c>
      <c r="T644" s="194">
        <f>S644*H644</f>
        <v>0</v>
      </c>
      <c r="U644" s="36"/>
      <c r="V644" s="36"/>
      <c r="W644" s="36"/>
      <c r="X644" s="36"/>
      <c r="Y644" s="36"/>
      <c r="Z644" s="36"/>
      <c r="AA644" s="36"/>
      <c r="AB644" s="36"/>
      <c r="AC644" s="36"/>
      <c r="AD644" s="36"/>
      <c r="AE644" s="36"/>
      <c r="AR644" s="195" t="s">
        <v>236</v>
      </c>
      <c r="AT644" s="195" t="s">
        <v>146</v>
      </c>
      <c r="AU644" s="195" t="s">
        <v>83</v>
      </c>
      <c r="AY644" s="19" t="s">
        <v>144</v>
      </c>
      <c r="BE644" s="196">
        <f>IF(N644="základní",J644,0)</f>
        <v>0</v>
      </c>
      <c r="BF644" s="196">
        <f>IF(N644="snížená",J644,0)</f>
        <v>0</v>
      </c>
      <c r="BG644" s="196">
        <f>IF(N644="zákl. přenesená",J644,0)</f>
        <v>0</v>
      </c>
      <c r="BH644" s="196">
        <f>IF(N644="sníž. přenesená",J644,0)</f>
        <v>0</v>
      </c>
      <c r="BI644" s="196">
        <f>IF(N644="nulová",J644,0)</f>
        <v>0</v>
      </c>
      <c r="BJ644" s="19" t="s">
        <v>81</v>
      </c>
      <c r="BK644" s="196">
        <f>ROUND(I644*H644,2)</f>
        <v>0</v>
      </c>
      <c r="BL644" s="19" t="s">
        <v>236</v>
      </c>
      <c r="BM644" s="195" t="s">
        <v>1272</v>
      </c>
    </row>
    <row r="645" spans="1:47" s="2" customFormat="1" ht="48.75">
      <c r="A645" s="36"/>
      <c r="B645" s="37"/>
      <c r="C645" s="38"/>
      <c r="D645" s="197" t="s">
        <v>153</v>
      </c>
      <c r="E645" s="38"/>
      <c r="F645" s="198" t="s">
        <v>1260</v>
      </c>
      <c r="G645" s="38"/>
      <c r="H645" s="38"/>
      <c r="I645" s="105"/>
      <c r="J645" s="38"/>
      <c r="K645" s="38"/>
      <c r="L645" s="41"/>
      <c r="M645" s="199"/>
      <c r="N645" s="200"/>
      <c r="O645" s="66"/>
      <c r="P645" s="66"/>
      <c r="Q645" s="66"/>
      <c r="R645" s="66"/>
      <c r="S645" s="66"/>
      <c r="T645" s="67"/>
      <c r="U645" s="36"/>
      <c r="V645" s="36"/>
      <c r="W645" s="36"/>
      <c r="X645" s="36"/>
      <c r="Y645" s="36"/>
      <c r="Z645" s="36"/>
      <c r="AA645" s="36"/>
      <c r="AB645" s="36"/>
      <c r="AC645" s="36"/>
      <c r="AD645" s="36"/>
      <c r="AE645" s="36"/>
      <c r="AT645" s="19" t="s">
        <v>153</v>
      </c>
      <c r="AU645" s="19" t="s">
        <v>83</v>
      </c>
    </row>
    <row r="646" spans="1:65" s="2" customFormat="1" ht="24" customHeight="1">
      <c r="A646" s="36"/>
      <c r="B646" s="37"/>
      <c r="C646" s="184" t="s">
        <v>1273</v>
      </c>
      <c r="D646" s="184" t="s">
        <v>146</v>
      </c>
      <c r="E646" s="185" t="s">
        <v>1274</v>
      </c>
      <c r="F646" s="186" t="s">
        <v>1275</v>
      </c>
      <c r="G646" s="187" t="s">
        <v>305</v>
      </c>
      <c r="H646" s="188">
        <v>123</v>
      </c>
      <c r="I646" s="189"/>
      <c r="J646" s="190">
        <f>ROUND(I646*H646,2)</f>
        <v>0</v>
      </c>
      <c r="K646" s="186" t="s">
        <v>150</v>
      </c>
      <c r="L646" s="41"/>
      <c r="M646" s="191" t="s">
        <v>19</v>
      </c>
      <c r="N646" s="192" t="s">
        <v>47</v>
      </c>
      <c r="O646" s="66"/>
      <c r="P646" s="193">
        <f>O646*H646</f>
        <v>0</v>
      </c>
      <c r="Q646" s="193">
        <v>0.00653</v>
      </c>
      <c r="R646" s="193">
        <f>Q646*H646</f>
        <v>0.8031900000000001</v>
      </c>
      <c r="S646" s="193">
        <v>0</v>
      </c>
      <c r="T646" s="194">
        <f>S646*H646</f>
        <v>0</v>
      </c>
      <c r="U646" s="36"/>
      <c r="V646" s="36"/>
      <c r="W646" s="36"/>
      <c r="X646" s="36"/>
      <c r="Y646" s="36"/>
      <c r="Z646" s="36"/>
      <c r="AA646" s="36"/>
      <c r="AB646" s="36"/>
      <c r="AC646" s="36"/>
      <c r="AD646" s="36"/>
      <c r="AE646" s="36"/>
      <c r="AR646" s="195" t="s">
        <v>236</v>
      </c>
      <c r="AT646" s="195" t="s">
        <v>146</v>
      </c>
      <c r="AU646" s="195" t="s">
        <v>83</v>
      </c>
      <c r="AY646" s="19" t="s">
        <v>144</v>
      </c>
      <c r="BE646" s="196">
        <f>IF(N646="základní",J646,0)</f>
        <v>0</v>
      </c>
      <c r="BF646" s="196">
        <f>IF(N646="snížená",J646,0)</f>
        <v>0</v>
      </c>
      <c r="BG646" s="196">
        <f>IF(N646="zákl. přenesená",J646,0)</f>
        <v>0</v>
      </c>
      <c r="BH646" s="196">
        <f>IF(N646="sníž. přenesená",J646,0)</f>
        <v>0</v>
      </c>
      <c r="BI646" s="196">
        <f>IF(N646="nulová",J646,0)</f>
        <v>0</v>
      </c>
      <c r="BJ646" s="19" t="s">
        <v>81</v>
      </c>
      <c r="BK646" s="196">
        <f>ROUND(I646*H646,2)</f>
        <v>0</v>
      </c>
      <c r="BL646" s="19" t="s">
        <v>236</v>
      </c>
      <c r="BM646" s="195" t="s">
        <v>1276</v>
      </c>
    </row>
    <row r="647" spans="1:47" s="2" customFormat="1" ht="48.75">
      <c r="A647" s="36"/>
      <c r="B647" s="37"/>
      <c r="C647" s="38"/>
      <c r="D647" s="197" t="s">
        <v>153</v>
      </c>
      <c r="E647" s="38"/>
      <c r="F647" s="198" t="s">
        <v>1260</v>
      </c>
      <c r="G647" s="38"/>
      <c r="H647" s="38"/>
      <c r="I647" s="105"/>
      <c r="J647" s="38"/>
      <c r="K647" s="38"/>
      <c r="L647" s="41"/>
      <c r="M647" s="199"/>
      <c r="N647" s="200"/>
      <c r="O647" s="66"/>
      <c r="P647" s="66"/>
      <c r="Q647" s="66"/>
      <c r="R647" s="66"/>
      <c r="S647" s="66"/>
      <c r="T647" s="67"/>
      <c r="U647" s="36"/>
      <c r="V647" s="36"/>
      <c r="W647" s="36"/>
      <c r="X647" s="36"/>
      <c r="Y647" s="36"/>
      <c r="Z647" s="36"/>
      <c r="AA647" s="36"/>
      <c r="AB647" s="36"/>
      <c r="AC647" s="36"/>
      <c r="AD647" s="36"/>
      <c r="AE647" s="36"/>
      <c r="AT647" s="19" t="s">
        <v>153</v>
      </c>
      <c r="AU647" s="19" t="s">
        <v>83</v>
      </c>
    </row>
    <row r="648" spans="1:65" s="2" customFormat="1" ht="24" customHeight="1">
      <c r="A648" s="36"/>
      <c r="B648" s="37"/>
      <c r="C648" s="184" t="s">
        <v>1277</v>
      </c>
      <c r="D648" s="184" t="s">
        <v>146</v>
      </c>
      <c r="E648" s="185" t="s">
        <v>1278</v>
      </c>
      <c r="F648" s="186" t="s">
        <v>1279</v>
      </c>
      <c r="G648" s="187" t="s">
        <v>305</v>
      </c>
      <c r="H648" s="188">
        <v>31</v>
      </c>
      <c r="I648" s="189"/>
      <c r="J648" s="190">
        <f>ROUND(I648*H648,2)</f>
        <v>0</v>
      </c>
      <c r="K648" s="186" t="s">
        <v>150</v>
      </c>
      <c r="L648" s="41"/>
      <c r="M648" s="191" t="s">
        <v>19</v>
      </c>
      <c r="N648" s="192" t="s">
        <v>47</v>
      </c>
      <c r="O648" s="66"/>
      <c r="P648" s="193">
        <f>O648*H648</f>
        <v>0</v>
      </c>
      <c r="Q648" s="193">
        <v>0.01081</v>
      </c>
      <c r="R648" s="193">
        <f>Q648*H648</f>
        <v>0.33511</v>
      </c>
      <c r="S648" s="193">
        <v>0</v>
      </c>
      <c r="T648" s="194">
        <f>S648*H648</f>
        <v>0</v>
      </c>
      <c r="U648" s="36"/>
      <c r="V648" s="36"/>
      <c r="W648" s="36"/>
      <c r="X648" s="36"/>
      <c r="Y648" s="36"/>
      <c r="Z648" s="36"/>
      <c r="AA648" s="36"/>
      <c r="AB648" s="36"/>
      <c r="AC648" s="36"/>
      <c r="AD648" s="36"/>
      <c r="AE648" s="36"/>
      <c r="AR648" s="195" t="s">
        <v>236</v>
      </c>
      <c r="AT648" s="195" t="s">
        <v>146</v>
      </c>
      <c r="AU648" s="195" t="s">
        <v>83</v>
      </c>
      <c r="AY648" s="19" t="s">
        <v>144</v>
      </c>
      <c r="BE648" s="196">
        <f>IF(N648="základní",J648,0)</f>
        <v>0</v>
      </c>
      <c r="BF648" s="196">
        <f>IF(N648="snížená",J648,0)</f>
        <v>0</v>
      </c>
      <c r="BG648" s="196">
        <f>IF(N648="zákl. přenesená",J648,0)</f>
        <v>0</v>
      </c>
      <c r="BH648" s="196">
        <f>IF(N648="sníž. přenesená",J648,0)</f>
        <v>0</v>
      </c>
      <c r="BI648" s="196">
        <f>IF(N648="nulová",J648,0)</f>
        <v>0</v>
      </c>
      <c r="BJ648" s="19" t="s">
        <v>81</v>
      </c>
      <c r="BK648" s="196">
        <f>ROUND(I648*H648,2)</f>
        <v>0</v>
      </c>
      <c r="BL648" s="19" t="s">
        <v>236</v>
      </c>
      <c r="BM648" s="195" t="s">
        <v>1280</v>
      </c>
    </row>
    <row r="649" spans="1:47" s="2" customFormat="1" ht="48.75">
      <c r="A649" s="36"/>
      <c r="B649" s="37"/>
      <c r="C649" s="38"/>
      <c r="D649" s="197" t="s">
        <v>153</v>
      </c>
      <c r="E649" s="38"/>
      <c r="F649" s="198" t="s">
        <v>1260</v>
      </c>
      <c r="G649" s="38"/>
      <c r="H649" s="38"/>
      <c r="I649" s="105"/>
      <c r="J649" s="38"/>
      <c r="K649" s="38"/>
      <c r="L649" s="41"/>
      <c r="M649" s="199"/>
      <c r="N649" s="200"/>
      <c r="O649" s="66"/>
      <c r="P649" s="66"/>
      <c r="Q649" s="66"/>
      <c r="R649" s="66"/>
      <c r="S649" s="66"/>
      <c r="T649" s="67"/>
      <c r="U649" s="36"/>
      <c r="V649" s="36"/>
      <c r="W649" s="36"/>
      <c r="X649" s="36"/>
      <c r="Y649" s="36"/>
      <c r="Z649" s="36"/>
      <c r="AA649" s="36"/>
      <c r="AB649" s="36"/>
      <c r="AC649" s="36"/>
      <c r="AD649" s="36"/>
      <c r="AE649" s="36"/>
      <c r="AT649" s="19" t="s">
        <v>153</v>
      </c>
      <c r="AU649" s="19" t="s">
        <v>83</v>
      </c>
    </row>
    <row r="650" spans="1:65" s="2" customFormat="1" ht="16.5" customHeight="1">
      <c r="A650" s="36"/>
      <c r="B650" s="37"/>
      <c r="C650" s="184" t="s">
        <v>1281</v>
      </c>
      <c r="D650" s="184" t="s">
        <v>146</v>
      </c>
      <c r="E650" s="185" t="s">
        <v>1282</v>
      </c>
      <c r="F650" s="186" t="s">
        <v>1283</v>
      </c>
      <c r="G650" s="187" t="s">
        <v>428</v>
      </c>
      <c r="H650" s="188">
        <v>6</v>
      </c>
      <c r="I650" s="189"/>
      <c r="J650" s="190">
        <f>ROUND(I650*H650,2)</f>
        <v>0</v>
      </c>
      <c r="K650" s="186" t="s">
        <v>19</v>
      </c>
      <c r="L650" s="41"/>
      <c r="M650" s="191" t="s">
        <v>19</v>
      </c>
      <c r="N650" s="192" t="s">
        <v>47</v>
      </c>
      <c r="O650" s="66"/>
      <c r="P650" s="193">
        <f>O650*H650</f>
        <v>0</v>
      </c>
      <c r="Q650" s="193">
        <v>0</v>
      </c>
      <c r="R650" s="193">
        <f>Q650*H650</f>
        <v>0</v>
      </c>
      <c r="S650" s="193">
        <v>0</v>
      </c>
      <c r="T650" s="194">
        <f>S650*H650</f>
        <v>0</v>
      </c>
      <c r="U650" s="36"/>
      <c r="V650" s="36"/>
      <c r="W650" s="36"/>
      <c r="X650" s="36"/>
      <c r="Y650" s="36"/>
      <c r="Z650" s="36"/>
      <c r="AA650" s="36"/>
      <c r="AB650" s="36"/>
      <c r="AC650" s="36"/>
      <c r="AD650" s="36"/>
      <c r="AE650" s="36"/>
      <c r="AR650" s="195" t="s">
        <v>236</v>
      </c>
      <c r="AT650" s="195" t="s">
        <v>146</v>
      </c>
      <c r="AU650" s="195" t="s">
        <v>83</v>
      </c>
      <c r="AY650" s="19" t="s">
        <v>144</v>
      </c>
      <c r="BE650" s="196">
        <f>IF(N650="základní",J650,0)</f>
        <v>0</v>
      </c>
      <c r="BF650" s="196">
        <f>IF(N650="snížená",J650,0)</f>
        <v>0</v>
      </c>
      <c r="BG650" s="196">
        <f>IF(N650="zákl. přenesená",J650,0)</f>
        <v>0</v>
      </c>
      <c r="BH650" s="196">
        <f>IF(N650="sníž. přenesená",J650,0)</f>
        <v>0</v>
      </c>
      <c r="BI650" s="196">
        <f>IF(N650="nulová",J650,0)</f>
        <v>0</v>
      </c>
      <c r="BJ650" s="19" t="s">
        <v>81</v>
      </c>
      <c r="BK650" s="196">
        <f>ROUND(I650*H650,2)</f>
        <v>0</v>
      </c>
      <c r="BL650" s="19" t="s">
        <v>236</v>
      </c>
      <c r="BM650" s="195" t="s">
        <v>1284</v>
      </c>
    </row>
    <row r="651" spans="1:65" s="2" customFormat="1" ht="16.5" customHeight="1">
      <c r="A651" s="36"/>
      <c r="B651" s="37"/>
      <c r="C651" s="184" t="s">
        <v>1285</v>
      </c>
      <c r="D651" s="184" t="s">
        <v>146</v>
      </c>
      <c r="E651" s="185" t="s">
        <v>1286</v>
      </c>
      <c r="F651" s="186" t="s">
        <v>1287</v>
      </c>
      <c r="G651" s="187" t="s">
        <v>428</v>
      </c>
      <c r="H651" s="188">
        <v>2</v>
      </c>
      <c r="I651" s="189"/>
      <c r="J651" s="190">
        <f>ROUND(I651*H651,2)</f>
        <v>0</v>
      </c>
      <c r="K651" s="186" t="s">
        <v>19</v>
      </c>
      <c r="L651" s="41"/>
      <c r="M651" s="191" t="s">
        <v>19</v>
      </c>
      <c r="N651" s="192" t="s">
        <v>47</v>
      </c>
      <c r="O651" s="66"/>
      <c r="P651" s="193">
        <f>O651*H651</f>
        <v>0</v>
      </c>
      <c r="Q651" s="193">
        <v>0</v>
      </c>
      <c r="R651" s="193">
        <f>Q651*H651</f>
        <v>0</v>
      </c>
      <c r="S651" s="193">
        <v>0</v>
      </c>
      <c r="T651" s="194">
        <f>S651*H651</f>
        <v>0</v>
      </c>
      <c r="U651" s="36"/>
      <c r="V651" s="36"/>
      <c r="W651" s="36"/>
      <c r="X651" s="36"/>
      <c r="Y651" s="36"/>
      <c r="Z651" s="36"/>
      <c r="AA651" s="36"/>
      <c r="AB651" s="36"/>
      <c r="AC651" s="36"/>
      <c r="AD651" s="36"/>
      <c r="AE651" s="36"/>
      <c r="AR651" s="195" t="s">
        <v>236</v>
      </c>
      <c r="AT651" s="195" t="s">
        <v>146</v>
      </c>
      <c r="AU651" s="195" t="s">
        <v>83</v>
      </c>
      <c r="AY651" s="19" t="s">
        <v>144</v>
      </c>
      <c r="BE651" s="196">
        <f>IF(N651="základní",J651,0)</f>
        <v>0</v>
      </c>
      <c r="BF651" s="196">
        <f>IF(N651="snížená",J651,0)</f>
        <v>0</v>
      </c>
      <c r="BG651" s="196">
        <f>IF(N651="zákl. přenesená",J651,0)</f>
        <v>0</v>
      </c>
      <c r="BH651" s="196">
        <f>IF(N651="sníž. přenesená",J651,0)</f>
        <v>0</v>
      </c>
      <c r="BI651" s="196">
        <f>IF(N651="nulová",J651,0)</f>
        <v>0</v>
      </c>
      <c r="BJ651" s="19" t="s">
        <v>81</v>
      </c>
      <c r="BK651" s="196">
        <f>ROUND(I651*H651,2)</f>
        <v>0</v>
      </c>
      <c r="BL651" s="19" t="s">
        <v>236</v>
      </c>
      <c r="BM651" s="195" t="s">
        <v>1288</v>
      </c>
    </row>
    <row r="652" spans="1:65" s="2" customFormat="1" ht="16.5" customHeight="1">
      <c r="A652" s="36"/>
      <c r="B652" s="37"/>
      <c r="C652" s="184" t="s">
        <v>1289</v>
      </c>
      <c r="D652" s="184" t="s">
        <v>146</v>
      </c>
      <c r="E652" s="185" t="s">
        <v>1290</v>
      </c>
      <c r="F652" s="186" t="s">
        <v>1291</v>
      </c>
      <c r="G652" s="187" t="s">
        <v>428</v>
      </c>
      <c r="H652" s="188">
        <v>2</v>
      </c>
      <c r="I652" s="189"/>
      <c r="J652" s="190">
        <f>ROUND(I652*H652,2)</f>
        <v>0</v>
      </c>
      <c r="K652" s="186" t="s">
        <v>19</v>
      </c>
      <c r="L652" s="41"/>
      <c r="M652" s="191" t="s">
        <v>19</v>
      </c>
      <c r="N652" s="192" t="s">
        <v>47</v>
      </c>
      <c r="O652" s="66"/>
      <c r="P652" s="193">
        <f>O652*H652</f>
        <v>0</v>
      </c>
      <c r="Q652" s="193">
        <v>0</v>
      </c>
      <c r="R652" s="193">
        <f>Q652*H652</f>
        <v>0</v>
      </c>
      <c r="S652" s="193">
        <v>0</v>
      </c>
      <c r="T652" s="194">
        <f>S652*H652</f>
        <v>0</v>
      </c>
      <c r="U652" s="36"/>
      <c r="V652" s="36"/>
      <c r="W652" s="36"/>
      <c r="X652" s="36"/>
      <c r="Y652" s="36"/>
      <c r="Z652" s="36"/>
      <c r="AA652" s="36"/>
      <c r="AB652" s="36"/>
      <c r="AC652" s="36"/>
      <c r="AD652" s="36"/>
      <c r="AE652" s="36"/>
      <c r="AR652" s="195" t="s">
        <v>236</v>
      </c>
      <c r="AT652" s="195" t="s">
        <v>146</v>
      </c>
      <c r="AU652" s="195" t="s">
        <v>83</v>
      </c>
      <c r="AY652" s="19" t="s">
        <v>144</v>
      </c>
      <c r="BE652" s="196">
        <f>IF(N652="základní",J652,0)</f>
        <v>0</v>
      </c>
      <c r="BF652" s="196">
        <f>IF(N652="snížená",J652,0)</f>
        <v>0</v>
      </c>
      <c r="BG652" s="196">
        <f>IF(N652="zákl. přenesená",J652,0)</f>
        <v>0</v>
      </c>
      <c r="BH652" s="196">
        <f>IF(N652="sníž. přenesená",J652,0)</f>
        <v>0</v>
      </c>
      <c r="BI652" s="196">
        <f>IF(N652="nulová",J652,0)</f>
        <v>0</v>
      </c>
      <c r="BJ652" s="19" t="s">
        <v>81</v>
      </c>
      <c r="BK652" s="196">
        <f>ROUND(I652*H652,2)</f>
        <v>0</v>
      </c>
      <c r="BL652" s="19" t="s">
        <v>236</v>
      </c>
      <c r="BM652" s="195" t="s">
        <v>1292</v>
      </c>
    </row>
    <row r="653" spans="1:65" s="2" customFormat="1" ht="16.5" customHeight="1">
      <c r="A653" s="36"/>
      <c r="B653" s="37"/>
      <c r="C653" s="184" t="s">
        <v>1293</v>
      </c>
      <c r="D653" s="184" t="s">
        <v>146</v>
      </c>
      <c r="E653" s="185" t="s">
        <v>1294</v>
      </c>
      <c r="F653" s="186" t="s">
        <v>1295</v>
      </c>
      <c r="G653" s="187" t="s">
        <v>859</v>
      </c>
      <c r="H653" s="188">
        <v>1</v>
      </c>
      <c r="I653" s="189"/>
      <c r="J653" s="190">
        <f>ROUND(I653*H653,2)</f>
        <v>0</v>
      </c>
      <c r="K653" s="186" t="s">
        <v>841</v>
      </c>
      <c r="L653" s="41"/>
      <c r="M653" s="191" t="s">
        <v>19</v>
      </c>
      <c r="N653" s="192" t="s">
        <v>47</v>
      </c>
      <c r="O653" s="66"/>
      <c r="P653" s="193">
        <f>O653*H653</f>
        <v>0</v>
      </c>
      <c r="Q653" s="193">
        <v>0</v>
      </c>
      <c r="R653" s="193">
        <f>Q653*H653</f>
        <v>0</v>
      </c>
      <c r="S653" s="193">
        <v>0</v>
      </c>
      <c r="T653" s="194">
        <f>S653*H653</f>
        <v>0</v>
      </c>
      <c r="U653" s="36"/>
      <c r="V653" s="36"/>
      <c r="W653" s="36"/>
      <c r="X653" s="36"/>
      <c r="Y653" s="36"/>
      <c r="Z653" s="36"/>
      <c r="AA653" s="36"/>
      <c r="AB653" s="36"/>
      <c r="AC653" s="36"/>
      <c r="AD653" s="36"/>
      <c r="AE653" s="36"/>
      <c r="AR653" s="195" t="s">
        <v>236</v>
      </c>
      <c r="AT653" s="195" t="s">
        <v>146</v>
      </c>
      <c r="AU653" s="195" t="s">
        <v>83</v>
      </c>
      <c r="AY653" s="19" t="s">
        <v>144</v>
      </c>
      <c r="BE653" s="196">
        <f>IF(N653="základní",J653,0)</f>
        <v>0</v>
      </c>
      <c r="BF653" s="196">
        <f>IF(N653="snížená",J653,0)</f>
        <v>0</v>
      </c>
      <c r="BG653" s="196">
        <f>IF(N653="zákl. přenesená",J653,0)</f>
        <v>0</v>
      </c>
      <c r="BH653" s="196">
        <f>IF(N653="sníž. přenesená",J653,0)</f>
        <v>0</v>
      </c>
      <c r="BI653" s="196">
        <f>IF(N653="nulová",J653,0)</f>
        <v>0</v>
      </c>
      <c r="BJ653" s="19" t="s">
        <v>81</v>
      </c>
      <c r="BK653" s="196">
        <f>ROUND(I653*H653,2)</f>
        <v>0</v>
      </c>
      <c r="BL653" s="19" t="s">
        <v>236</v>
      </c>
      <c r="BM653" s="195" t="s">
        <v>1296</v>
      </c>
    </row>
    <row r="654" spans="1:47" s="2" customFormat="1" ht="39">
      <c r="A654" s="36"/>
      <c r="B654" s="37"/>
      <c r="C654" s="38"/>
      <c r="D654" s="197" t="s">
        <v>153</v>
      </c>
      <c r="E654" s="38"/>
      <c r="F654" s="198" t="s">
        <v>1297</v>
      </c>
      <c r="G654" s="38"/>
      <c r="H654" s="38"/>
      <c r="I654" s="105"/>
      <c r="J654" s="38"/>
      <c r="K654" s="38"/>
      <c r="L654" s="41"/>
      <c r="M654" s="199"/>
      <c r="N654" s="200"/>
      <c r="O654" s="66"/>
      <c r="P654" s="66"/>
      <c r="Q654" s="66"/>
      <c r="R654" s="66"/>
      <c r="S654" s="66"/>
      <c r="T654" s="67"/>
      <c r="U654" s="36"/>
      <c r="V654" s="36"/>
      <c r="W654" s="36"/>
      <c r="X654" s="36"/>
      <c r="Y654" s="36"/>
      <c r="Z654" s="36"/>
      <c r="AA654" s="36"/>
      <c r="AB654" s="36"/>
      <c r="AC654" s="36"/>
      <c r="AD654" s="36"/>
      <c r="AE654" s="36"/>
      <c r="AT654" s="19" t="s">
        <v>153</v>
      </c>
      <c r="AU654" s="19" t="s">
        <v>83</v>
      </c>
    </row>
    <row r="655" spans="1:65" s="2" customFormat="1" ht="16.5" customHeight="1">
      <c r="A655" s="36"/>
      <c r="B655" s="37"/>
      <c r="C655" s="184" t="s">
        <v>1298</v>
      </c>
      <c r="D655" s="184" t="s">
        <v>146</v>
      </c>
      <c r="E655" s="185" t="s">
        <v>1299</v>
      </c>
      <c r="F655" s="186" t="s">
        <v>1300</v>
      </c>
      <c r="G655" s="187" t="s">
        <v>859</v>
      </c>
      <c r="H655" s="188">
        <v>1</v>
      </c>
      <c r="I655" s="189"/>
      <c r="J655" s="190">
        <f>ROUND(I655*H655,2)</f>
        <v>0</v>
      </c>
      <c r="K655" s="186" t="s">
        <v>841</v>
      </c>
      <c r="L655" s="41"/>
      <c r="M655" s="191" t="s">
        <v>19</v>
      </c>
      <c r="N655" s="192" t="s">
        <v>47</v>
      </c>
      <c r="O655" s="66"/>
      <c r="P655" s="193">
        <f>O655*H655</f>
        <v>0</v>
      </c>
      <c r="Q655" s="193">
        <v>0</v>
      </c>
      <c r="R655" s="193">
        <f>Q655*H655</f>
        <v>0</v>
      </c>
      <c r="S655" s="193">
        <v>0</v>
      </c>
      <c r="T655" s="194">
        <f>S655*H655</f>
        <v>0</v>
      </c>
      <c r="U655" s="36"/>
      <c r="V655" s="36"/>
      <c r="W655" s="36"/>
      <c r="X655" s="36"/>
      <c r="Y655" s="36"/>
      <c r="Z655" s="36"/>
      <c r="AA655" s="36"/>
      <c r="AB655" s="36"/>
      <c r="AC655" s="36"/>
      <c r="AD655" s="36"/>
      <c r="AE655" s="36"/>
      <c r="AR655" s="195" t="s">
        <v>236</v>
      </c>
      <c r="AT655" s="195" t="s">
        <v>146</v>
      </c>
      <c r="AU655" s="195" t="s">
        <v>83</v>
      </c>
      <c r="AY655" s="19" t="s">
        <v>144</v>
      </c>
      <c r="BE655" s="196">
        <f>IF(N655="základní",J655,0)</f>
        <v>0</v>
      </c>
      <c r="BF655" s="196">
        <f>IF(N655="snížená",J655,0)</f>
        <v>0</v>
      </c>
      <c r="BG655" s="196">
        <f>IF(N655="zákl. přenesená",J655,0)</f>
        <v>0</v>
      </c>
      <c r="BH655" s="196">
        <f>IF(N655="sníž. přenesená",J655,0)</f>
        <v>0</v>
      </c>
      <c r="BI655" s="196">
        <f>IF(N655="nulová",J655,0)</f>
        <v>0</v>
      </c>
      <c r="BJ655" s="19" t="s">
        <v>81</v>
      </c>
      <c r="BK655" s="196">
        <f>ROUND(I655*H655,2)</f>
        <v>0</v>
      </c>
      <c r="BL655" s="19" t="s">
        <v>236</v>
      </c>
      <c r="BM655" s="195" t="s">
        <v>1301</v>
      </c>
    </row>
    <row r="656" spans="1:47" s="2" customFormat="1" ht="39">
      <c r="A656" s="36"/>
      <c r="B656" s="37"/>
      <c r="C656" s="38"/>
      <c r="D656" s="197" t="s">
        <v>153</v>
      </c>
      <c r="E656" s="38"/>
      <c r="F656" s="198" t="s">
        <v>1297</v>
      </c>
      <c r="G656" s="38"/>
      <c r="H656" s="38"/>
      <c r="I656" s="105"/>
      <c r="J656" s="38"/>
      <c r="K656" s="38"/>
      <c r="L656" s="41"/>
      <c r="M656" s="199"/>
      <c r="N656" s="200"/>
      <c r="O656" s="66"/>
      <c r="P656" s="66"/>
      <c r="Q656" s="66"/>
      <c r="R656" s="66"/>
      <c r="S656" s="66"/>
      <c r="T656" s="67"/>
      <c r="U656" s="36"/>
      <c r="V656" s="36"/>
      <c r="W656" s="36"/>
      <c r="X656" s="36"/>
      <c r="Y656" s="36"/>
      <c r="Z656" s="36"/>
      <c r="AA656" s="36"/>
      <c r="AB656" s="36"/>
      <c r="AC656" s="36"/>
      <c r="AD656" s="36"/>
      <c r="AE656" s="36"/>
      <c r="AT656" s="19" t="s">
        <v>153</v>
      </c>
      <c r="AU656" s="19" t="s">
        <v>83</v>
      </c>
    </row>
    <row r="657" spans="1:65" s="2" customFormat="1" ht="16.5" customHeight="1">
      <c r="A657" s="36"/>
      <c r="B657" s="37"/>
      <c r="C657" s="184" t="s">
        <v>1302</v>
      </c>
      <c r="D657" s="184" t="s">
        <v>146</v>
      </c>
      <c r="E657" s="185" t="s">
        <v>1303</v>
      </c>
      <c r="F657" s="186" t="s">
        <v>1304</v>
      </c>
      <c r="G657" s="187" t="s">
        <v>859</v>
      </c>
      <c r="H657" s="188">
        <v>1</v>
      </c>
      <c r="I657" s="189"/>
      <c r="J657" s="190">
        <f>ROUND(I657*H657,2)</f>
        <v>0</v>
      </c>
      <c r="K657" s="186" t="s">
        <v>841</v>
      </c>
      <c r="L657" s="41"/>
      <c r="M657" s="191" t="s">
        <v>19</v>
      </c>
      <c r="N657" s="192" t="s">
        <v>47</v>
      </c>
      <c r="O657" s="66"/>
      <c r="P657" s="193">
        <f>O657*H657</f>
        <v>0</v>
      </c>
      <c r="Q657" s="193">
        <v>0</v>
      </c>
      <c r="R657" s="193">
        <f>Q657*H657</f>
        <v>0</v>
      </c>
      <c r="S657" s="193">
        <v>0</v>
      </c>
      <c r="T657" s="194">
        <f>S657*H657</f>
        <v>0</v>
      </c>
      <c r="U657" s="36"/>
      <c r="V657" s="36"/>
      <c r="W657" s="36"/>
      <c r="X657" s="36"/>
      <c r="Y657" s="36"/>
      <c r="Z657" s="36"/>
      <c r="AA657" s="36"/>
      <c r="AB657" s="36"/>
      <c r="AC657" s="36"/>
      <c r="AD657" s="36"/>
      <c r="AE657" s="36"/>
      <c r="AR657" s="195" t="s">
        <v>236</v>
      </c>
      <c r="AT657" s="195" t="s">
        <v>146</v>
      </c>
      <c r="AU657" s="195" t="s">
        <v>83</v>
      </c>
      <c r="AY657" s="19" t="s">
        <v>144</v>
      </c>
      <c r="BE657" s="196">
        <f>IF(N657="základní",J657,0)</f>
        <v>0</v>
      </c>
      <c r="BF657" s="196">
        <f>IF(N657="snížená",J657,0)</f>
        <v>0</v>
      </c>
      <c r="BG657" s="196">
        <f>IF(N657="zákl. přenesená",J657,0)</f>
        <v>0</v>
      </c>
      <c r="BH657" s="196">
        <f>IF(N657="sníž. přenesená",J657,0)</f>
        <v>0</v>
      </c>
      <c r="BI657" s="196">
        <f>IF(N657="nulová",J657,0)</f>
        <v>0</v>
      </c>
      <c r="BJ657" s="19" t="s">
        <v>81</v>
      </c>
      <c r="BK657" s="196">
        <f>ROUND(I657*H657,2)</f>
        <v>0</v>
      </c>
      <c r="BL657" s="19" t="s">
        <v>236</v>
      </c>
      <c r="BM657" s="195" t="s">
        <v>1305</v>
      </c>
    </row>
    <row r="658" spans="1:47" s="2" customFormat="1" ht="39">
      <c r="A658" s="36"/>
      <c r="B658" s="37"/>
      <c r="C658" s="38"/>
      <c r="D658" s="197" t="s">
        <v>153</v>
      </c>
      <c r="E658" s="38"/>
      <c r="F658" s="198" t="s">
        <v>1297</v>
      </c>
      <c r="G658" s="38"/>
      <c r="H658" s="38"/>
      <c r="I658" s="105"/>
      <c r="J658" s="38"/>
      <c r="K658" s="38"/>
      <c r="L658" s="41"/>
      <c r="M658" s="199"/>
      <c r="N658" s="200"/>
      <c r="O658" s="66"/>
      <c r="P658" s="66"/>
      <c r="Q658" s="66"/>
      <c r="R658" s="66"/>
      <c r="S658" s="66"/>
      <c r="T658" s="67"/>
      <c r="U658" s="36"/>
      <c r="V658" s="36"/>
      <c r="W658" s="36"/>
      <c r="X658" s="36"/>
      <c r="Y658" s="36"/>
      <c r="Z658" s="36"/>
      <c r="AA658" s="36"/>
      <c r="AB658" s="36"/>
      <c r="AC658" s="36"/>
      <c r="AD658" s="36"/>
      <c r="AE658" s="36"/>
      <c r="AT658" s="19" t="s">
        <v>153</v>
      </c>
      <c r="AU658" s="19" t="s">
        <v>83</v>
      </c>
    </row>
    <row r="659" spans="1:65" s="2" customFormat="1" ht="16.5" customHeight="1">
      <c r="A659" s="36"/>
      <c r="B659" s="37"/>
      <c r="C659" s="184" t="s">
        <v>1306</v>
      </c>
      <c r="D659" s="184" t="s">
        <v>146</v>
      </c>
      <c r="E659" s="185" t="s">
        <v>1307</v>
      </c>
      <c r="F659" s="186" t="s">
        <v>1308</v>
      </c>
      <c r="G659" s="187" t="s">
        <v>859</v>
      </c>
      <c r="H659" s="188">
        <v>1</v>
      </c>
      <c r="I659" s="189"/>
      <c r="J659" s="190">
        <f>ROUND(I659*H659,2)</f>
        <v>0</v>
      </c>
      <c r="K659" s="186" t="s">
        <v>841</v>
      </c>
      <c r="L659" s="41"/>
      <c r="M659" s="191" t="s">
        <v>19</v>
      </c>
      <c r="N659" s="192" t="s">
        <v>47</v>
      </c>
      <c r="O659" s="66"/>
      <c r="P659" s="193">
        <f>O659*H659</f>
        <v>0</v>
      </c>
      <c r="Q659" s="193">
        <v>0</v>
      </c>
      <c r="R659" s="193">
        <f>Q659*H659</f>
        <v>0</v>
      </c>
      <c r="S659" s="193">
        <v>0</v>
      </c>
      <c r="T659" s="194">
        <f>S659*H659</f>
        <v>0</v>
      </c>
      <c r="U659" s="36"/>
      <c r="V659" s="36"/>
      <c r="W659" s="36"/>
      <c r="X659" s="36"/>
      <c r="Y659" s="36"/>
      <c r="Z659" s="36"/>
      <c r="AA659" s="36"/>
      <c r="AB659" s="36"/>
      <c r="AC659" s="36"/>
      <c r="AD659" s="36"/>
      <c r="AE659" s="36"/>
      <c r="AR659" s="195" t="s">
        <v>236</v>
      </c>
      <c r="AT659" s="195" t="s">
        <v>146</v>
      </c>
      <c r="AU659" s="195" t="s">
        <v>83</v>
      </c>
      <c r="AY659" s="19" t="s">
        <v>144</v>
      </c>
      <c r="BE659" s="196">
        <f>IF(N659="základní",J659,0)</f>
        <v>0</v>
      </c>
      <c r="BF659" s="196">
        <f>IF(N659="snížená",J659,0)</f>
        <v>0</v>
      </c>
      <c r="BG659" s="196">
        <f>IF(N659="zákl. přenesená",J659,0)</f>
        <v>0</v>
      </c>
      <c r="BH659" s="196">
        <f>IF(N659="sníž. přenesená",J659,0)</f>
        <v>0</v>
      </c>
      <c r="BI659" s="196">
        <f>IF(N659="nulová",J659,0)</f>
        <v>0</v>
      </c>
      <c r="BJ659" s="19" t="s">
        <v>81</v>
      </c>
      <c r="BK659" s="196">
        <f>ROUND(I659*H659,2)</f>
        <v>0</v>
      </c>
      <c r="BL659" s="19" t="s">
        <v>236</v>
      </c>
      <c r="BM659" s="195" t="s">
        <v>1309</v>
      </c>
    </row>
    <row r="660" spans="1:47" s="2" customFormat="1" ht="39">
      <c r="A660" s="36"/>
      <c r="B660" s="37"/>
      <c r="C660" s="38"/>
      <c r="D660" s="197" t="s">
        <v>153</v>
      </c>
      <c r="E660" s="38"/>
      <c r="F660" s="198" t="s">
        <v>1297</v>
      </c>
      <c r="G660" s="38"/>
      <c r="H660" s="38"/>
      <c r="I660" s="105"/>
      <c r="J660" s="38"/>
      <c r="K660" s="38"/>
      <c r="L660" s="41"/>
      <c r="M660" s="199"/>
      <c r="N660" s="200"/>
      <c r="O660" s="66"/>
      <c r="P660" s="66"/>
      <c r="Q660" s="66"/>
      <c r="R660" s="66"/>
      <c r="S660" s="66"/>
      <c r="T660" s="67"/>
      <c r="U660" s="36"/>
      <c r="V660" s="36"/>
      <c r="W660" s="36"/>
      <c r="X660" s="36"/>
      <c r="Y660" s="36"/>
      <c r="Z660" s="36"/>
      <c r="AA660" s="36"/>
      <c r="AB660" s="36"/>
      <c r="AC660" s="36"/>
      <c r="AD660" s="36"/>
      <c r="AE660" s="36"/>
      <c r="AT660" s="19" t="s">
        <v>153</v>
      </c>
      <c r="AU660" s="19" t="s">
        <v>83</v>
      </c>
    </row>
    <row r="661" spans="1:65" s="2" customFormat="1" ht="16.5" customHeight="1">
      <c r="A661" s="36"/>
      <c r="B661" s="37"/>
      <c r="C661" s="184" t="s">
        <v>1310</v>
      </c>
      <c r="D661" s="184" t="s">
        <v>146</v>
      </c>
      <c r="E661" s="185" t="s">
        <v>1311</v>
      </c>
      <c r="F661" s="186" t="s">
        <v>1312</v>
      </c>
      <c r="G661" s="187" t="s">
        <v>859</v>
      </c>
      <c r="H661" s="188">
        <v>1</v>
      </c>
      <c r="I661" s="189"/>
      <c r="J661" s="190">
        <f>ROUND(I661*H661,2)</f>
        <v>0</v>
      </c>
      <c r="K661" s="186" t="s">
        <v>841</v>
      </c>
      <c r="L661" s="41"/>
      <c r="M661" s="191" t="s">
        <v>19</v>
      </c>
      <c r="N661" s="192" t="s">
        <v>47</v>
      </c>
      <c r="O661" s="66"/>
      <c r="P661" s="193">
        <f>O661*H661</f>
        <v>0</v>
      </c>
      <c r="Q661" s="193">
        <v>0</v>
      </c>
      <c r="R661" s="193">
        <f>Q661*H661</f>
        <v>0</v>
      </c>
      <c r="S661" s="193">
        <v>0</v>
      </c>
      <c r="T661" s="194">
        <f>S661*H661</f>
        <v>0</v>
      </c>
      <c r="U661" s="36"/>
      <c r="V661" s="36"/>
      <c r="W661" s="36"/>
      <c r="X661" s="36"/>
      <c r="Y661" s="36"/>
      <c r="Z661" s="36"/>
      <c r="AA661" s="36"/>
      <c r="AB661" s="36"/>
      <c r="AC661" s="36"/>
      <c r="AD661" s="36"/>
      <c r="AE661" s="36"/>
      <c r="AR661" s="195" t="s">
        <v>236</v>
      </c>
      <c r="AT661" s="195" t="s">
        <v>146</v>
      </c>
      <c r="AU661" s="195" t="s">
        <v>83</v>
      </c>
      <c r="AY661" s="19" t="s">
        <v>144</v>
      </c>
      <c r="BE661" s="196">
        <f>IF(N661="základní",J661,0)</f>
        <v>0</v>
      </c>
      <c r="BF661" s="196">
        <f>IF(N661="snížená",J661,0)</f>
        <v>0</v>
      </c>
      <c r="BG661" s="196">
        <f>IF(N661="zákl. přenesená",J661,0)</f>
        <v>0</v>
      </c>
      <c r="BH661" s="196">
        <f>IF(N661="sníž. přenesená",J661,0)</f>
        <v>0</v>
      </c>
      <c r="BI661" s="196">
        <f>IF(N661="nulová",J661,0)</f>
        <v>0</v>
      </c>
      <c r="BJ661" s="19" t="s">
        <v>81</v>
      </c>
      <c r="BK661" s="196">
        <f>ROUND(I661*H661,2)</f>
        <v>0</v>
      </c>
      <c r="BL661" s="19" t="s">
        <v>236</v>
      </c>
      <c r="BM661" s="195" t="s">
        <v>1313</v>
      </c>
    </row>
    <row r="662" spans="1:47" s="2" customFormat="1" ht="39">
      <c r="A662" s="36"/>
      <c r="B662" s="37"/>
      <c r="C662" s="38"/>
      <c r="D662" s="197" t="s">
        <v>153</v>
      </c>
      <c r="E662" s="38"/>
      <c r="F662" s="198" t="s">
        <v>1297</v>
      </c>
      <c r="G662" s="38"/>
      <c r="H662" s="38"/>
      <c r="I662" s="105"/>
      <c r="J662" s="38"/>
      <c r="K662" s="38"/>
      <c r="L662" s="41"/>
      <c r="M662" s="199"/>
      <c r="N662" s="200"/>
      <c r="O662" s="66"/>
      <c r="P662" s="66"/>
      <c r="Q662" s="66"/>
      <c r="R662" s="66"/>
      <c r="S662" s="66"/>
      <c r="T662" s="67"/>
      <c r="U662" s="36"/>
      <c r="V662" s="36"/>
      <c r="W662" s="36"/>
      <c r="X662" s="36"/>
      <c r="Y662" s="36"/>
      <c r="Z662" s="36"/>
      <c r="AA662" s="36"/>
      <c r="AB662" s="36"/>
      <c r="AC662" s="36"/>
      <c r="AD662" s="36"/>
      <c r="AE662" s="36"/>
      <c r="AT662" s="19" t="s">
        <v>153</v>
      </c>
      <c r="AU662" s="19" t="s">
        <v>83</v>
      </c>
    </row>
    <row r="663" spans="1:65" s="2" customFormat="1" ht="16.5" customHeight="1">
      <c r="A663" s="36"/>
      <c r="B663" s="37"/>
      <c r="C663" s="184" t="s">
        <v>1314</v>
      </c>
      <c r="D663" s="184" t="s">
        <v>146</v>
      </c>
      <c r="E663" s="185" t="s">
        <v>1315</v>
      </c>
      <c r="F663" s="186" t="s">
        <v>1316</v>
      </c>
      <c r="G663" s="187" t="s">
        <v>859</v>
      </c>
      <c r="H663" s="188">
        <v>1</v>
      </c>
      <c r="I663" s="189"/>
      <c r="J663" s="190">
        <f>ROUND(I663*H663,2)</f>
        <v>0</v>
      </c>
      <c r="K663" s="186" t="s">
        <v>841</v>
      </c>
      <c r="L663" s="41"/>
      <c r="M663" s="191" t="s">
        <v>19</v>
      </c>
      <c r="N663" s="192" t="s">
        <v>47</v>
      </c>
      <c r="O663" s="66"/>
      <c r="P663" s="193">
        <f>O663*H663</f>
        <v>0</v>
      </c>
      <c r="Q663" s="193">
        <v>0</v>
      </c>
      <c r="R663" s="193">
        <f>Q663*H663</f>
        <v>0</v>
      </c>
      <c r="S663" s="193">
        <v>0</v>
      </c>
      <c r="T663" s="194">
        <f>S663*H663</f>
        <v>0</v>
      </c>
      <c r="U663" s="36"/>
      <c r="V663" s="36"/>
      <c r="W663" s="36"/>
      <c r="X663" s="36"/>
      <c r="Y663" s="36"/>
      <c r="Z663" s="36"/>
      <c r="AA663" s="36"/>
      <c r="AB663" s="36"/>
      <c r="AC663" s="36"/>
      <c r="AD663" s="36"/>
      <c r="AE663" s="36"/>
      <c r="AR663" s="195" t="s">
        <v>236</v>
      </c>
      <c r="AT663" s="195" t="s">
        <v>146</v>
      </c>
      <c r="AU663" s="195" t="s">
        <v>83</v>
      </c>
      <c r="AY663" s="19" t="s">
        <v>144</v>
      </c>
      <c r="BE663" s="196">
        <f>IF(N663="základní",J663,0)</f>
        <v>0</v>
      </c>
      <c r="BF663" s="196">
        <f>IF(N663="snížená",J663,0)</f>
        <v>0</v>
      </c>
      <c r="BG663" s="196">
        <f>IF(N663="zákl. přenesená",J663,0)</f>
        <v>0</v>
      </c>
      <c r="BH663" s="196">
        <f>IF(N663="sníž. přenesená",J663,0)</f>
        <v>0</v>
      </c>
      <c r="BI663" s="196">
        <f>IF(N663="nulová",J663,0)</f>
        <v>0</v>
      </c>
      <c r="BJ663" s="19" t="s">
        <v>81</v>
      </c>
      <c r="BK663" s="196">
        <f>ROUND(I663*H663,2)</f>
        <v>0</v>
      </c>
      <c r="BL663" s="19" t="s">
        <v>236</v>
      </c>
      <c r="BM663" s="195" t="s">
        <v>1317</v>
      </c>
    </row>
    <row r="664" spans="1:47" s="2" customFormat="1" ht="39">
      <c r="A664" s="36"/>
      <c r="B664" s="37"/>
      <c r="C664" s="38"/>
      <c r="D664" s="197" t="s">
        <v>153</v>
      </c>
      <c r="E664" s="38"/>
      <c r="F664" s="198" t="s">
        <v>1297</v>
      </c>
      <c r="G664" s="38"/>
      <c r="H664" s="38"/>
      <c r="I664" s="105"/>
      <c r="J664" s="38"/>
      <c r="K664" s="38"/>
      <c r="L664" s="41"/>
      <c r="M664" s="199"/>
      <c r="N664" s="200"/>
      <c r="O664" s="66"/>
      <c r="P664" s="66"/>
      <c r="Q664" s="66"/>
      <c r="R664" s="66"/>
      <c r="S664" s="66"/>
      <c r="T664" s="67"/>
      <c r="U664" s="36"/>
      <c r="V664" s="36"/>
      <c r="W664" s="36"/>
      <c r="X664" s="36"/>
      <c r="Y664" s="36"/>
      <c r="Z664" s="36"/>
      <c r="AA664" s="36"/>
      <c r="AB664" s="36"/>
      <c r="AC664" s="36"/>
      <c r="AD664" s="36"/>
      <c r="AE664" s="36"/>
      <c r="AT664" s="19" t="s">
        <v>153</v>
      </c>
      <c r="AU664" s="19" t="s">
        <v>83</v>
      </c>
    </row>
    <row r="665" spans="1:65" s="2" customFormat="1" ht="24" customHeight="1">
      <c r="A665" s="36"/>
      <c r="B665" s="37"/>
      <c r="C665" s="184" t="s">
        <v>1318</v>
      </c>
      <c r="D665" s="184" t="s">
        <v>146</v>
      </c>
      <c r="E665" s="185" t="s">
        <v>1319</v>
      </c>
      <c r="F665" s="186" t="s">
        <v>1320</v>
      </c>
      <c r="G665" s="187" t="s">
        <v>193</v>
      </c>
      <c r="H665" s="188">
        <v>4.794</v>
      </c>
      <c r="I665" s="189"/>
      <c r="J665" s="190">
        <f>ROUND(I665*H665,2)</f>
        <v>0</v>
      </c>
      <c r="K665" s="186" t="s">
        <v>150</v>
      </c>
      <c r="L665" s="41"/>
      <c r="M665" s="191" t="s">
        <v>19</v>
      </c>
      <c r="N665" s="192" t="s">
        <v>47</v>
      </c>
      <c r="O665" s="66"/>
      <c r="P665" s="193">
        <f>O665*H665</f>
        <v>0</v>
      </c>
      <c r="Q665" s="193">
        <v>0</v>
      </c>
      <c r="R665" s="193">
        <f>Q665*H665</f>
        <v>0</v>
      </c>
      <c r="S665" s="193">
        <v>0</v>
      </c>
      <c r="T665" s="194">
        <f>S665*H665</f>
        <v>0</v>
      </c>
      <c r="U665" s="36"/>
      <c r="V665" s="36"/>
      <c r="W665" s="36"/>
      <c r="X665" s="36"/>
      <c r="Y665" s="36"/>
      <c r="Z665" s="36"/>
      <c r="AA665" s="36"/>
      <c r="AB665" s="36"/>
      <c r="AC665" s="36"/>
      <c r="AD665" s="36"/>
      <c r="AE665" s="36"/>
      <c r="AR665" s="195" t="s">
        <v>236</v>
      </c>
      <c r="AT665" s="195" t="s">
        <v>146</v>
      </c>
      <c r="AU665" s="195" t="s">
        <v>83</v>
      </c>
      <c r="AY665" s="19" t="s">
        <v>144</v>
      </c>
      <c r="BE665" s="196">
        <f>IF(N665="základní",J665,0)</f>
        <v>0</v>
      </c>
      <c r="BF665" s="196">
        <f>IF(N665="snížená",J665,0)</f>
        <v>0</v>
      </c>
      <c r="BG665" s="196">
        <f>IF(N665="zákl. přenesená",J665,0)</f>
        <v>0</v>
      </c>
      <c r="BH665" s="196">
        <f>IF(N665="sníž. přenesená",J665,0)</f>
        <v>0</v>
      </c>
      <c r="BI665" s="196">
        <f>IF(N665="nulová",J665,0)</f>
        <v>0</v>
      </c>
      <c r="BJ665" s="19" t="s">
        <v>81</v>
      </c>
      <c r="BK665" s="196">
        <f>ROUND(I665*H665,2)</f>
        <v>0</v>
      </c>
      <c r="BL665" s="19" t="s">
        <v>236</v>
      </c>
      <c r="BM665" s="195" t="s">
        <v>1321</v>
      </c>
    </row>
    <row r="666" spans="1:47" s="2" customFormat="1" ht="78">
      <c r="A666" s="36"/>
      <c r="B666" s="37"/>
      <c r="C666" s="38"/>
      <c r="D666" s="197" t="s">
        <v>153</v>
      </c>
      <c r="E666" s="38"/>
      <c r="F666" s="198" t="s">
        <v>738</v>
      </c>
      <c r="G666" s="38"/>
      <c r="H666" s="38"/>
      <c r="I666" s="105"/>
      <c r="J666" s="38"/>
      <c r="K666" s="38"/>
      <c r="L666" s="41"/>
      <c r="M666" s="199"/>
      <c r="N666" s="200"/>
      <c r="O666" s="66"/>
      <c r="P666" s="66"/>
      <c r="Q666" s="66"/>
      <c r="R666" s="66"/>
      <c r="S666" s="66"/>
      <c r="T666" s="67"/>
      <c r="U666" s="36"/>
      <c r="V666" s="36"/>
      <c r="W666" s="36"/>
      <c r="X666" s="36"/>
      <c r="Y666" s="36"/>
      <c r="Z666" s="36"/>
      <c r="AA666" s="36"/>
      <c r="AB666" s="36"/>
      <c r="AC666" s="36"/>
      <c r="AD666" s="36"/>
      <c r="AE666" s="36"/>
      <c r="AT666" s="19" t="s">
        <v>153</v>
      </c>
      <c r="AU666" s="19" t="s">
        <v>83</v>
      </c>
    </row>
    <row r="667" spans="1:65" s="2" customFormat="1" ht="24" customHeight="1">
      <c r="A667" s="36"/>
      <c r="B667" s="37"/>
      <c r="C667" s="184" t="s">
        <v>1322</v>
      </c>
      <c r="D667" s="184" t="s">
        <v>146</v>
      </c>
      <c r="E667" s="185" t="s">
        <v>1323</v>
      </c>
      <c r="F667" s="186" t="s">
        <v>1324</v>
      </c>
      <c r="G667" s="187" t="s">
        <v>193</v>
      </c>
      <c r="H667" s="188">
        <v>4.794</v>
      </c>
      <c r="I667" s="189"/>
      <c r="J667" s="190">
        <f>ROUND(I667*H667,2)</f>
        <v>0</v>
      </c>
      <c r="K667" s="186" t="s">
        <v>150</v>
      </c>
      <c r="L667" s="41"/>
      <c r="M667" s="191" t="s">
        <v>19</v>
      </c>
      <c r="N667" s="192" t="s">
        <v>47</v>
      </c>
      <c r="O667" s="66"/>
      <c r="P667" s="193">
        <f>O667*H667</f>
        <v>0</v>
      </c>
      <c r="Q667" s="193">
        <v>0</v>
      </c>
      <c r="R667" s="193">
        <f>Q667*H667</f>
        <v>0</v>
      </c>
      <c r="S667" s="193">
        <v>0</v>
      </c>
      <c r="T667" s="194">
        <f>S667*H667</f>
        <v>0</v>
      </c>
      <c r="U667" s="36"/>
      <c r="V667" s="36"/>
      <c r="W667" s="36"/>
      <c r="X667" s="36"/>
      <c r="Y667" s="36"/>
      <c r="Z667" s="36"/>
      <c r="AA667" s="36"/>
      <c r="AB667" s="36"/>
      <c r="AC667" s="36"/>
      <c r="AD667" s="36"/>
      <c r="AE667" s="36"/>
      <c r="AR667" s="195" t="s">
        <v>236</v>
      </c>
      <c r="AT667" s="195" t="s">
        <v>146</v>
      </c>
      <c r="AU667" s="195" t="s">
        <v>83</v>
      </c>
      <c r="AY667" s="19" t="s">
        <v>144</v>
      </c>
      <c r="BE667" s="196">
        <f>IF(N667="základní",J667,0)</f>
        <v>0</v>
      </c>
      <c r="BF667" s="196">
        <f>IF(N667="snížená",J667,0)</f>
        <v>0</v>
      </c>
      <c r="BG667" s="196">
        <f>IF(N667="zákl. přenesená",J667,0)</f>
        <v>0</v>
      </c>
      <c r="BH667" s="196">
        <f>IF(N667="sníž. přenesená",J667,0)</f>
        <v>0</v>
      </c>
      <c r="BI667" s="196">
        <f>IF(N667="nulová",J667,0)</f>
        <v>0</v>
      </c>
      <c r="BJ667" s="19" t="s">
        <v>81</v>
      </c>
      <c r="BK667" s="196">
        <f>ROUND(I667*H667,2)</f>
        <v>0</v>
      </c>
      <c r="BL667" s="19" t="s">
        <v>236</v>
      </c>
      <c r="BM667" s="195" t="s">
        <v>1325</v>
      </c>
    </row>
    <row r="668" spans="1:47" s="2" customFormat="1" ht="78">
      <c r="A668" s="36"/>
      <c r="B668" s="37"/>
      <c r="C668" s="38"/>
      <c r="D668" s="197" t="s">
        <v>153</v>
      </c>
      <c r="E668" s="38"/>
      <c r="F668" s="198" t="s">
        <v>738</v>
      </c>
      <c r="G668" s="38"/>
      <c r="H668" s="38"/>
      <c r="I668" s="105"/>
      <c r="J668" s="38"/>
      <c r="K668" s="38"/>
      <c r="L668" s="41"/>
      <c r="M668" s="199"/>
      <c r="N668" s="200"/>
      <c r="O668" s="66"/>
      <c r="P668" s="66"/>
      <c r="Q668" s="66"/>
      <c r="R668" s="66"/>
      <c r="S668" s="66"/>
      <c r="T668" s="67"/>
      <c r="U668" s="36"/>
      <c r="V668" s="36"/>
      <c r="W668" s="36"/>
      <c r="X668" s="36"/>
      <c r="Y668" s="36"/>
      <c r="Z668" s="36"/>
      <c r="AA668" s="36"/>
      <c r="AB668" s="36"/>
      <c r="AC668" s="36"/>
      <c r="AD668" s="36"/>
      <c r="AE668" s="36"/>
      <c r="AT668" s="19" t="s">
        <v>153</v>
      </c>
      <c r="AU668" s="19" t="s">
        <v>83</v>
      </c>
    </row>
    <row r="669" spans="2:63" s="12" customFormat="1" ht="22.9" customHeight="1">
      <c r="B669" s="168"/>
      <c r="C669" s="169"/>
      <c r="D669" s="170" t="s">
        <v>75</v>
      </c>
      <c r="E669" s="182" t="s">
        <v>1326</v>
      </c>
      <c r="F669" s="182" t="s">
        <v>1327</v>
      </c>
      <c r="G669" s="169"/>
      <c r="H669" s="169"/>
      <c r="I669" s="172"/>
      <c r="J669" s="183">
        <f>BK669</f>
        <v>0</v>
      </c>
      <c r="K669" s="169"/>
      <c r="L669" s="174"/>
      <c r="M669" s="175"/>
      <c r="N669" s="176"/>
      <c r="O669" s="176"/>
      <c r="P669" s="177">
        <f>SUM(P670:P715)</f>
        <v>0</v>
      </c>
      <c r="Q669" s="176"/>
      <c r="R669" s="177">
        <f>SUM(R670:R715)</f>
        <v>6.46395825</v>
      </c>
      <c r="S669" s="176"/>
      <c r="T669" s="178">
        <f>SUM(T670:T715)</f>
        <v>5.0346400000000004</v>
      </c>
      <c r="AR669" s="179" t="s">
        <v>83</v>
      </c>
      <c r="AT669" s="180" t="s">
        <v>75</v>
      </c>
      <c r="AU669" s="180" t="s">
        <v>81</v>
      </c>
      <c r="AY669" s="179" t="s">
        <v>144</v>
      </c>
      <c r="BK669" s="181">
        <f>SUM(BK670:BK715)</f>
        <v>0</v>
      </c>
    </row>
    <row r="670" spans="1:65" s="2" customFormat="1" ht="16.5" customHeight="1">
      <c r="A670" s="36"/>
      <c r="B670" s="37"/>
      <c r="C670" s="336" t="s">
        <v>1328</v>
      </c>
      <c r="D670" s="336" t="s">
        <v>146</v>
      </c>
      <c r="E670" s="337" t="s">
        <v>1329</v>
      </c>
      <c r="F670" s="338" t="s">
        <v>1330</v>
      </c>
      <c r="G670" s="339" t="s">
        <v>305</v>
      </c>
      <c r="H670" s="340">
        <v>629.33</v>
      </c>
      <c r="I670" s="189"/>
      <c r="J670" s="342">
        <f>ROUND(I670*H670,2)</f>
        <v>0</v>
      </c>
      <c r="K670" s="186" t="s">
        <v>150</v>
      </c>
      <c r="L670" s="41"/>
      <c r="M670" s="191" t="s">
        <v>19</v>
      </c>
      <c r="N670" s="192" t="s">
        <v>47</v>
      </c>
      <c r="O670" s="66"/>
      <c r="P670" s="193">
        <f>O670*H670</f>
        <v>0</v>
      </c>
      <c r="Q670" s="193">
        <v>0</v>
      </c>
      <c r="R670" s="193">
        <f>Q670*H670</f>
        <v>0</v>
      </c>
      <c r="S670" s="193">
        <v>0.008</v>
      </c>
      <c r="T670" s="194">
        <f>S670*H670</f>
        <v>5.0346400000000004</v>
      </c>
      <c r="U670" s="36"/>
      <c r="V670" s="36"/>
      <c r="W670" s="36"/>
      <c r="X670" s="36"/>
      <c r="Y670" s="36"/>
      <c r="Z670" s="36"/>
      <c r="AA670" s="36"/>
      <c r="AB670" s="36"/>
      <c r="AC670" s="36"/>
      <c r="AD670" s="36"/>
      <c r="AE670" s="36"/>
      <c r="AR670" s="195" t="s">
        <v>236</v>
      </c>
      <c r="AT670" s="195" t="s">
        <v>146</v>
      </c>
      <c r="AU670" s="195" t="s">
        <v>83</v>
      </c>
      <c r="AY670" s="19" t="s">
        <v>144</v>
      </c>
      <c r="BE670" s="196">
        <f>IF(N670="základní",J670,0)</f>
        <v>0</v>
      </c>
      <c r="BF670" s="196">
        <f>IF(N670="snížená",J670,0)</f>
        <v>0</v>
      </c>
      <c r="BG670" s="196">
        <f>IF(N670="zákl. přenesená",J670,0)</f>
        <v>0</v>
      </c>
      <c r="BH670" s="196">
        <f>IF(N670="sníž. přenesená",J670,0)</f>
        <v>0</v>
      </c>
      <c r="BI670" s="196">
        <f>IF(N670="nulová",J670,0)</f>
        <v>0</v>
      </c>
      <c r="BJ670" s="19" t="s">
        <v>81</v>
      </c>
      <c r="BK670" s="196">
        <f>ROUND(I670*H670,2)</f>
        <v>0</v>
      </c>
      <c r="BL670" s="19" t="s">
        <v>236</v>
      </c>
      <c r="BM670" s="195" t="s">
        <v>1331</v>
      </c>
    </row>
    <row r="671" spans="2:51" s="15" customFormat="1" ht="12">
      <c r="B671" s="223"/>
      <c r="C671" s="224"/>
      <c r="D671" s="197" t="s">
        <v>159</v>
      </c>
      <c r="E671" s="225" t="s">
        <v>19</v>
      </c>
      <c r="F671" s="226" t="s">
        <v>1332</v>
      </c>
      <c r="G671" s="224"/>
      <c r="H671" s="225" t="s">
        <v>19</v>
      </c>
      <c r="I671" s="227"/>
      <c r="J671" s="224"/>
      <c r="K671" s="224"/>
      <c r="L671" s="228"/>
      <c r="M671" s="229"/>
      <c r="N671" s="230"/>
      <c r="O671" s="230"/>
      <c r="P671" s="230"/>
      <c r="Q671" s="230"/>
      <c r="R671" s="230"/>
      <c r="S671" s="230"/>
      <c r="T671" s="231"/>
      <c r="AT671" s="232" t="s">
        <v>159</v>
      </c>
      <c r="AU671" s="232" t="s">
        <v>83</v>
      </c>
      <c r="AV671" s="15" t="s">
        <v>81</v>
      </c>
      <c r="AW671" s="15" t="s">
        <v>37</v>
      </c>
      <c r="AX671" s="15" t="s">
        <v>76</v>
      </c>
      <c r="AY671" s="232" t="s">
        <v>144</v>
      </c>
    </row>
    <row r="672" spans="2:51" s="13" customFormat="1" ht="12">
      <c r="B672" s="201"/>
      <c r="C672" s="202"/>
      <c r="D672" s="197" t="s">
        <v>159</v>
      </c>
      <c r="E672" s="203" t="s">
        <v>19</v>
      </c>
      <c r="F672" s="204" t="s">
        <v>1333</v>
      </c>
      <c r="G672" s="202"/>
      <c r="H672" s="205">
        <v>197.6</v>
      </c>
      <c r="I672" s="206"/>
      <c r="J672" s="202"/>
      <c r="K672" s="202"/>
      <c r="L672" s="207"/>
      <c r="M672" s="208"/>
      <c r="N672" s="209"/>
      <c r="O672" s="209"/>
      <c r="P672" s="209"/>
      <c r="Q672" s="209"/>
      <c r="R672" s="209"/>
      <c r="S672" s="209"/>
      <c r="T672" s="210"/>
      <c r="AT672" s="211" t="s">
        <v>159</v>
      </c>
      <c r="AU672" s="211" t="s">
        <v>83</v>
      </c>
      <c r="AV672" s="13" t="s">
        <v>83</v>
      </c>
      <c r="AW672" s="13" t="s">
        <v>37</v>
      </c>
      <c r="AX672" s="13" t="s">
        <v>76</v>
      </c>
      <c r="AY672" s="211" t="s">
        <v>144</v>
      </c>
    </row>
    <row r="673" spans="2:51" s="13" customFormat="1" ht="12">
      <c r="B673" s="201"/>
      <c r="C673" s="202"/>
      <c r="D673" s="197" t="s">
        <v>159</v>
      </c>
      <c r="E673" s="203" t="s">
        <v>19</v>
      </c>
      <c r="F673" s="204" t="s">
        <v>1334</v>
      </c>
      <c r="G673" s="202"/>
      <c r="H673" s="205">
        <v>207.22</v>
      </c>
      <c r="I673" s="206"/>
      <c r="J673" s="202"/>
      <c r="K673" s="202"/>
      <c r="L673" s="207"/>
      <c r="M673" s="208"/>
      <c r="N673" s="209"/>
      <c r="O673" s="209"/>
      <c r="P673" s="209"/>
      <c r="Q673" s="209"/>
      <c r="R673" s="209"/>
      <c r="S673" s="209"/>
      <c r="T673" s="210"/>
      <c r="AT673" s="211" t="s">
        <v>159</v>
      </c>
      <c r="AU673" s="211" t="s">
        <v>83</v>
      </c>
      <c r="AV673" s="13" t="s">
        <v>83</v>
      </c>
      <c r="AW673" s="13" t="s">
        <v>37</v>
      </c>
      <c r="AX673" s="13" t="s">
        <v>76</v>
      </c>
      <c r="AY673" s="211" t="s">
        <v>144</v>
      </c>
    </row>
    <row r="674" spans="2:51" s="13" customFormat="1" ht="12">
      <c r="B674" s="201"/>
      <c r="C674" s="202"/>
      <c r="D674" s="197" t="s">
        <v>159</v>
      </c>
      <c r="E674" s="203" t="s">
        <v>19</v>
      </c>
      <c r="F674" s="204" t="s">
        <v>1335</v>
      </c>
      <c r="G674" s="202"/>
      <c r="H674" s="205">
        <v>42.25</v>
      </c>
      <c r="I674" s="206"/>
      <c r="J674" s="202"/>
      <c r="K674" s="202"/>
      <c r="L674" s="207"/>
      <c r="M674" s="208"/>
      <c r="N674" s="209"/>
      <c r="O674" s="209"/>
      <c r="P674" s="209"/>
      <c r="Q674" s="209"/>
      <c r="R674" s="209"/>
      <c r="S674" s="209"/>
      <c r="T674" s="210"/>
      <c r="AT674" s="211" t="s">
        <v>159</v>
      </c>
      <c r="AU674" s="211" t="s">
        <v>83</v>
      </c>
      <c r="AV674" s="13" t="s">
        <v>83</v>
      </c>
      <c r="AW674" s="13" t="s">
        <v>37</v>
      </c>
      <c r="AX674" s="13" t="s">
        <v>76</v>
      </c>
      <c r="AY674" s="211" t="s">
        <v>144</v>
      </c>
    </row>
    <row r="675" spans="2:51" s="13" customFormat="1" ht="12">
      <c r="B675" s="201"/>
      <c r="C675" s="202"/>
      <c r="D675" s="197" t="s">
        <v>159</v>
      </c>
      <c r="E675" s="203" t="s">
        <v>19</v>
      </c>
      <c r="F675" s="204" t="s">
        <v>1336</v>
      </c>
      <c r="G675" s="202"/>
      <c r="H675" s="205">
        <v>54.34</v>
      </c>
      <c r="I675" s="206"/>
      <c r="J675" s="202"/>
      <c r="K675" s="202"/>
      <c r="L675" s="207"/>
      <c r="M675" s="208"/>
      <c r="N675" s="209"/>
      <c r="O675" s="209"/>
      <c r="P675" s="209"/>
      <c r="Q675" s="209"/>
      <c r="R675" s="209"/>
      <c r="S675" s="209"/>
      <c r="T675" s="210"/>
      <c r="AT675" s="211" t="s">
        <v>159</v>
      </c>
      <c r="AU675" s="211" t="s">
        <v>83</v>
      </c>
      <c r="AV675" s="13" t="s">
        <v>83</v>
      </c>
      <c r="AW675" s="13" t="s">
        <v>37</v>
      </c>
      <c r="AX675" s="13" t="s">
        <v>76</v>
      </c>
      <c r="AY675" s="211" t="s">
        <v>144</v>
      </c>
    </row>
    <row r="676" spans="2:51" s="13" customFormat="1" ht="12">
      <c r="B676" s="201"/>
      <c r="C676" s="202"/>
      <c r="D676" s="197" t="s">
        <v>159</v>
      </c>
      <c r="E676" s="203" t="s">
        <v>19</v>
      </c>
      <c r="F676" s="204" t="s">
        <v>1337</v>
      </c>
      <c r="G676" s="202"/>
      <c r="H676" s="205">
        <v>54.34</v>
      </c>
      <c r="I676" s="206"/>
      <c r="J676" s="202"/>
      <c r="K676" s="202"/>
      <c r="L676" s="207"/>
      <c r="M676" s="208"/>
      <c r="N676" s="209"/>
      <c r="O676" s="209"/>
      <c r="P676" s="209"/>
      <c r="Q676" s="209"/>
      <c r="R676" s="209"/>
      <c r="S676" s="209"/>
      <c r="T676" s="210"/>
      <c r="AT676" s="211" t="s">
        <v>159</v>
      </c>
      <c r="AU676" s="211" t="s">
        <v>83</v>
      </c>
      <c r="AV676" s="13" t="s">
        <v>83</v>
      </c>
      <c r="AW676" s="13" t="s">
        <v>37</v>
      </c>
      <c r="AX676" s="13" t="s">
        <v>76</v>
      </c>
      <c r="AY676" s="211" t="s">
        <v>144</v>
      </c>
    </row>
    <row r="677" spans="2:51" s="13" customFormat="1" ht="12">
      <c r="B677" s="201"/>
      <c r="C677" s="202"/>
      <c r="D677" s="197" t="s">
        <v>159</v>
      </c>
      <c r="E677" s="203" t="s">
        <v>19</v>
      </c>
      <c r="F677" s="204" t="s">
        <v>1338</v>
      </c>
      <c r="G677" s="202"/>
      <c r="H677" s="205">
        <v>73.58</v>
      </c>
      <c r="I677" s="206"/>
      <c r="J677" s="202"/>
      <c r="K677" s="202"/>
      <c r="L677" s="207"/>
      <c r="M677" s="208"/>
      <c r="N677" s="209"/>
      <c r="O677" s="209"/>
      <c r="P677" s="209"/>
      <c r="Q677" s="209"/>
      <c r="R677" s="209"/>
      <c r="S677" s="209"/>
      <c r="T677" s="210"/>
      <c r="AT677" s="211" t="s">
        <v>159</v>
      </c>
      <c r="AU677" s="211" t="s">
        <v>83</v>
      </c>
      <c r="AV677" s="13" t="s">
        <v>83</v>
      </c>
      <c r="AW677" s="13" t="s">
        <v>37</v>
      </c>
      <c r="AX677" s="13" t="s">
        <v>76</v>
      </c>
      <c r="AY677" s="211" t="s">
        <v>144</v>
      </c>
    </row>
    <row r="678" spans="2:51" s="14" customFormat="1" ht="12">
      <c r="B678" s="212"/>
      <c r="C678" s="213"/>
      <c r="D678" s="197" t="s">
        <v>159</v>
      </c>
      <c r="E678" s="214" t="s">
        <v>19</v>
      </c>
      <c r="F678" s="215" t="s">
        <v>180</v>
      </c>
      <c r="G678" s="213"/>
      <c r="H678" s="216">
        <v>629.33</v>
      </c>
      <c r="I678" s="217"/>
      <c r="J678" s="213"/>
      <c r="K678" s="213"/>
      <c r="L678" s="218"/>
      <c r="M678" s="219"/>
      <c r="N678" s="220"/>
      <c r="O678" s="220"/>
      <c r="P678" s="220"/>
      <c r="Q678" s="220"/>
      <c r="R678" s="220"/>
      <c r="S678" s="220"/>
      <c r="T678" s="221"/>
      <c r="AT678" s="222" t="s">
        <v>159</v>
      </c>
      <c r="AU678" s="222" t="s">
        <v>83</v>
      </c>
      <c r="AV678" s="14" t="s">
        <v>151</v>
      </c>
      <c r="AW678" s="14" t="s">
        <v>37</v>
      </c>
      <c r="AX678" s="14" t="s">
        <v>81</v>
      </c>
      <c r="AY678" s="222" t="s">
        <v>144</v>
      </c>
    </row>
    <row r="679" spans="1:65" s="2" customFormat="1" ht="36" customHeight="1">
      <c r="A679" s="36"/>
      <c r="B679" s="37"/>
      <c r="C679" s="336" t="s">
        <v>1339</v>
      </c>
      <c r="D679" s="336" t="s">
        <v>146</v>
      </c>
      <c r="E679" s="337" t="s">
        <v>1340</v>
      </c>
      <c r="F679" s="338" t="s">
        <v>1341</v>
      </c>
      <c r="G679" s="339" t="s">
        <v>305</v>
      </c>
      <c r="H679" s="340">
        <v>224.51</v>
      </c>
      <c r="I679" s="189"/>
      <c r="J679" s="342">
        <f>ROUND(I679*H679,2)</f>
        <v>0</v>
      </c>
      <c r="K679" s="186" t="s">
        <v>150</v>
      </c>
      <c r="L679" s="41"/>
      <c r="M679" s="191" t="s">
        <v>19</v>
      </c>
      <c r="N679" s="192" t="s">
        <v>47</v>
      </c>
      <c r="O679" s="66"/>
      <c r="P679" s="193">
        <f>O679*H679</f>
        <v>0</v>
      </c>
      <c r="Q679" s="193">
        <v>0</v>
      </c>
      <c r="R679" s="193">
        <f>Q679*H679</f>
        <v>0</v>
      </c>
      <c r="S679" s="193">
        <v>0</v>
      </c>
      <c r="T679" s="194">
        <f>S679*H679</f>
        <v>0</v>
      </c>
      <c r="U679" s="36"/>
      <c r="V679" s="36"/>
      <c r="W679" s="36"/>
      <c r="X679" s="36"/>
      <c r="Y679" s="36"/>
      <c r="Z679" s="36"/>
      <c r="AA679" s="36"/>
      <c r="AB679" s="36"/>
      <c r="AC679" s="36"/>
      <c r="AD679" s="36"/>
      <c r="AE679" s="36"/>
      <c r="AR679" s="195" t="s">
        <v>236</v>
      </c>
      <c r="AT679" s="195" t="s">
        <v>146</v>
      </c>
      <c r="AU679" s="195" t="s">
        <v>83</v>
      </c>
      <c r="AY679" s="19" t="s">
        <v>144</v>
      </c>
      <c r="BE679" s="196">
        <f>IF(N679="základní",J679,0)</f>
        <v>0</v>
      </c>
      <c r="BF679" s="196">
        <f>IF(N679="snížená",J679,0)</f>
        <v>0</v>
      </c>
      <c r="BG679" s="196">
        <f>IF(N679="zákl. přenesená",J679,0)</f>
        <v>0</v>
      </c>
      <c r="BH679" s="196">
        <f>IF(N679="sníž. přenesená",J679,0)</f>
        <v>0</v>
      </c>
      <c r="BI679" s="196">
        <f>IF(N679="nulová",J679,0)</f>
        <v>0</v>
      </c>
      <c r="BJ679" s="19" t="s">
        <v>81</v>
      </c>
      <c r="BK679" s="196">
        <f>ROUND(I679*H679,2)</f>
        <v>0</v>
      </c>
      <c r="BL679" s="19" t="s">
        <v>236</v>
      </c>
      <c r="BM679" s="195" t="s">
        <v>1342</v>
      </c>
    </row>
    <row r="680" spans="1:47" s="2" customFormat="1" ht="48.75">
      <c r="A680" s="36"/>
      <c r="B680" s="37"/>
      <c r="C680" s="38"/>
      <c r="D680" s="197" t="s">
        <v>153</v>
      </c>
      <c r="E680" s="38"/>
      <c r="F680" s="198" t="s">
        <v>1343</v>
      </c>
      <c r="G680" s="38"/>
      <c r="H680" s="38"/>
      <c r="I680" s="105"/>
      <c r="J680" s="38"/>
      <c r="K680" s="38"/>
      <c r="L680" s="41"/>
      <c r="M680" s="199"/>
      <c r="N680" s="200"/>
      <c r="O680" s="66"/>
      <c r="P680" s="66"/>
      <c r="Q680" s="66"/>
      <c r="R680" s="66"/>
      <c r="S680" s="66"/>
      <c r="T680" s="67"/>
      <c r="U680" s="36"/>
      <c r="V680" s="36"/>
      <c r="W680" s="36"/>
      <c r="X680" s="36"/>
      <c r="Y680" s="36"/>
      <c r="Z680" s="36"/>
      <c r="AA680" s="36"/>
      <c r="AB680" s="36"/>
      <c r="AC680" s="36"/>
      <c r="AD680" s="36"/>
      <c r="AE680" s="36"/>
      <c r="AT680" s="19" t="s">
        <v>153</v>
      </c>
      <c r="AU680" s="19" t="s">
        <v>83</v>
      </c>
    </row>
    <row r="681" spans="2:51" s="15" customFormat="1" ht="12">
      <c r="B681" s="223"/>
      <c r="C681" s="224"/>
      <c r="D681" s="197" t="s">
        <v>159</v>
      </c>
      <c r="E681" s="225" t="s">
        <v>19</v>
      </c>
      <c r="F681" s="226" t="s">
        <v>1332</v>
      </c>
      <c r="G681" s="224"/>
      <c r="H681" s="225" t="s">
        <v>19</v>
      </c>
      <c r="I681" s="227"/>
      <c r="J681" s="224"/>
      <c r="K681" s="224"/>
      <c r="L681" s="228"/>
      <c r="M681" s="229"/>
      <c r="N681" s="230"/>
      <c r="O681" s="230"/>
      <c r="P681" s="230"/>
      <c r="Q681" s="230"/>
      <c r="R681" s="230"/>
      <c r="S681" s="230"/>
      <c r="T681" s="231"/>
      <c r="AT681" s="232" t="s">
        <v>159</v>
      </c>
      <c r="AU681" s="232" t="s">
        <v>83</v>
      </c>
      <c r="AV681" s="15" t="s">
        <v>81</v>
      </c>
      <c r="AW681" s="15" t="s">
        <v>37</v>
      </c>
      <c r="AX681" s="15" t="s">
        <v>76</v>
      </c>
      <c r="AY681" s="232" t="s">
        <v>144</v>
      </c>
    </row>
    <row r="682" spans="2:51" s="13" customFormat="1" ht="12">
      <c r="B682" s="201"/>
      <c r="C682" s="202"/>
      <c r="D682" s="197" t="s">
        <v>159</v>
      </c>
      <c r="E682" s="203" t="s">
        <v>19</v>
      </c>
      <c r="F682" s="204" t="s">
        <v>1344</v>
      </c>
      <c r="G682" s="202"/>
      <c r="H682" s="205">
        <v>224.51</v>
      </c>
      <c r="I682" s="206"/>
      <c r="J682" s="202"/>
      <c r="K682" s="202"/>
      <c r="L682" s="207"/>
      <c r="M682" s="208"/>
      <c r="N682" s="209"/>
      <c r="O682" s="209"/>
      <c r="P682" s="209"/>
      <c r="Q682" s="209"/>
      <c r="R682" s="209"/>
      <c r="S682" s="209"/>
      <c r="T682" s="210"/>
      <c r="AT682" s="211" t="s">
        <v>159</v>
      </c>
      <c r="AU682" s="211" t="s">
        <v>83</v>
      </c>
      <c r="AV682" s="13" t="s">
        <v>83</v>
      </c>
      <c r="AW682" s="13" t="s">
        <v>37</v>
      </c>
      <c r="AX682" s="13" t="s">
        <v>81</v>
      </c>
      <c r="AY682" s="211" t="s">
        <v>144</v>
      </c>
    </row>
    <row r="683" spans="1:65" s="2" customFormat="1" ht="16.5" customHeight="1">
      <c r="A683" s="36"/>
      <c r="B683" s="37"/>
      <c r="C683" s="343" t="s">
        <v>1345</v>
      </c>
      <c r="D683" s="343" t="s">
        <v>244</v>
      </c>
      <c r="E683" s="344" t="s">
        <v>1346</v>
      </c>
      <c r="F683" s="345" t="s">
        <v>1347</v>
      </c>
      <c r="G683" s="346" t="s">
        <v>149</v>
      </c>
      <c r="H683" s="347">
        <v>2.245</v>
      </c>
      <c r="I683" s="238"/>
      <c r="J683" s="348">
        <f>ROUND(I683*H683,2)</f>
        <v>0</v>
      </c>
      <c r="K683" s="235" t="s">
        <v>150</v>
      </c>
      <c r="L683" s="240"/>
      <c r="M683" s="241" t="s">
        <v>19</v>
      </c>
      <c r="N683" s="242" t="s">
        <v>47</v>
      </c>
      <c r="O683" s="66"/>
      <c r="P683" s="193">
        <f>O683*H683</f>
        <v>0</v>
      </c>
      <c r="Q683" s="193">
        <v>0.55</v>
      </c>
      <c r="R683" s="193">
        <f>Q683*H683</f>
        <v>1.2347500000000002</v>
      </c>
      <c r="S683" s="193">
        <v>0</v>
      </c>
      <c r="T683" s="194">
        <f>S683*H683</f>
        <v>0</v>
      </c>
      <c r="U683" s="36"/>
      <c r="V683" s="36"/>
      <c r="W683" s="36"/>
      <c r="X683" s="36"/>
      <c r="Y683" s="36"/>
      <c r="Z683" s="36"/>
      <c r="AA683" s="36"/>
      <c r="AB683" s="36"/>
      <c r="AC683" s="36"/>
      <c r="AD683" s="36"/>
      <c r="AE683" s="36"/>
      <c r="AR683" s="195" t="s">
        <v>319</v>
      </c>
      <c r="AT683" s="195" t="s">
        <v>244</v>
      </c>
      <c r="AU683" s="195" t="s">
        <v>83</v>
      </c>
      <c r="AY683" s="19" t="s">
        <v>144</v>
      </c>
      <c r="BE683" s="196">
        <f>IF(N683="základní",J683,0)</f>
        <v>0</v>
      </c>
      <c r="BF683" s="196">
        <f>IF(N683="snížená",J683,0)</f>
        <v>0</v>
      </c>
      <c r="BG683" s="196">
        <f>IF(N683="zákl. přenesená",J683,0)</f>
        <v>0</v>
      </c>
      <c r="BH683" s="196">
        <f>IF(N683="sníž. přenesená",J683,0)</f>
        <v>0</v>
      </c>
      <c r="BI683" s="196">
        <f>IF(N683="nulová",J683,0)</f>
        <v>0</v>
      </c>
      <c r="BJ683" s="19" t="s">
        <v>81</v>
      </c>
      <c r="BK683" s="196">
        <f>ROUND(I683*H683,2)</f>
        <v>0</v>
      </c>
      <c r="BL683" s="19" t="s">
        <v>236</v>
      </c>
      <c r="BM683" s="195" t="s">
        <v>1348</v>
      </c>
    </row>
    <row r="684" spans="2:51" s="15" customFormat="1" ht="12">
      <c r="B684" s="223"/>
      <c r="C684" s="224"/>
      <c r="D684" s="197" t="s">
        <v>159</v>
      </c>
      <c r="E684" s="225" t="s">
        <v>19</v>
      </c>
      <c r="F684" s="226" t="s">
        <v>1332</v>
      </c>
      <c r="G684" s="224"/>
      <c r="H684" s="225" t="s">
        <v>19</v>
      </c>
      <c r="I684" s="227"/>
      <c r="J684" s="224"/>
      <c r="K684" s="224"/>
      <c r="L684" s="228"/>
      <c r="M684" s="229"/>
      <c r="N684" s="230"/>
      <c r="O684" s="230"/>
      <c r="P684" s="230"/>
      <c r="Q684" s="230"/>
      <c r="R684" s="230"/>
      <c r="S684" s="230"/>
      <c r="T684" s="231"/>
      <c r="AT684" s="232" t="s">
        <v>159</v>
      </c>
      <c r="AU684" s="232" t="s">
        <v>83</v>
      </c>
      <c r="AV684" s="15" t="s">
        <v>81</v>
      </c>
      <c r="AW684" s="15" t="s">
        <v>37</v>
      </c>
      <c r="AX684" s="15" t="s">
        <v>76</v>
      </c>
      <c r="AY684" s="232" t="s">
        <v>144</v>
      </c>
    </row>
    <row r="685" spans="2:51" s="13" customFormat="1" ht="12">
      <c r="B685" s="201"/>
      <c r="C685" s="202"/>
      <c r="D685" s="197" t="s">
        <v>159</v>
      </c>
      <c r="E685" s="203" t="s">
        <v>19</v>
      </c>
      <c r="F685" s="204" t="s">
        <v>1349</v>
      </c>
      <c r="G685" s="202"/>
      <c r="H685" s="205">
        <v>2.245</v>
      </c>
      <c r="I685" s="206"/>
      <c r="J685" s="202"/>
      <c r="K685" s="202"/>
      <c r="L685" s="207"/>
      <c r="M685" s="208"/>
      <c r="N685" s="209"/>
      <c r="O685" s="209"/>
      <c r="P685" s="209"/>
      <c r="Q685" s="209"/>
      <c r="R685" s="209"/>
      <c r="S685" s="209"/>
      <c r="T685" s="210"/>
      <c r="AT685" s="211" t="s">
        <v>159</v>
      </c>
      <c r="AU685" s="211" t="s">
        <v>83</v>
      </c>
      <c r="AV685" s="13" t="s">
        <v>83</v>
      </c>
      <c r="AW685" s="13" t="s">
        <v>37</v>
      </c>
      <c r="AX685" s="13" t="s">
        <v>81</v>
      </c>
      <c r="AY685" s="211" t="s">
        <v>144</v>
      </c>
    </row>
    <row r="686" spans="1:65" s="2" customFormat="1" ht="36" customHeight="1">
      <c r="A686" s="36"/>
      <c r="B686" s="37"/>
      <c r="C686" s="336" t="s">
        <v>1350</v>
      </c>
      <c r="D686" s="336" t="s">
        <v>146</v>
      </c>
      <c r="E686" s="337" t="s">
        <v>1351</v>
      </c>
      <c r="F686" s="338" t="s">
        <v>1352</v>
      </c>
      <c r="G686" s="339" t="s">
        <v>305</v>
      </c>
      <c r="H686" s="340">
        <v>404.82</v>
      </c>
      <c r="I686" s="189"/>
      <c r="J686" s="342">
        <f>ROUND(I686*H686,2)</f>
        <v>0</v>
      </c>
      <c r="K686" s="186" t="s">
        <v>150</v>
      </c>
      <c r="L686" s="41"/>
      <c r="M686" s="191" t="s">
        <v>19</v>
      </c>
      <c r="N686" s="192" t="s">
        <v>47</v>
      </c>
      <c r="O686" s="66"/>
      <c r="P686" s="193">
        <f>O686*H686</f>
        <v>0</v>
      </c>
      <c r="Q686" s="193">
        <v>0</v>
      </c>
      <c r="R686" s="193">
        <f>Q686*H686</f>
        <v>0</v>
      </c>
      <c r="S686" s="193">
        <v>0</v>
      </c>
      <c r="T686" s="194">
        <f>S686*H686</f>
        <v>0</v>
      </c>
      <c r="U686" s="36"/>
      <c r="V686" s="36"/>
      <c r="W686" s="36"/>
      <c r="X686" s="36"/>
      <c r="Y686" s="36"/>
      <c r="Z686" s="36"/>
      <c r="AA686" s="36"/>
      <c r="AB686" s="36"/>
      <c r="AC686" s="36"/>
      <c r="AD686" s="36"/>
      <c r="AE686" s="36"/>
      <c r="AR686" s="195" t="s">
        <v>236</v>
      </c>
      <c r="AT686" s="195" t="s">
        <v>146</v>
      </c>
      <c r="AU686" s="195" t="s">
        <v>83</v>
      </c>
      <c r="AY686" s="19" t="s">
        <v>144</v>
      </c>
      <c r="BE686" s="196">
        <f>IF(N686="základní",J686,0)</f>
        <v>0</v>
      </c>
      <c r="BF686" s="196">
        <f>IF(N686="snížená",J686,0)</f>
        <v>0</v>
      </c>
      <c r="BG686" s="196">
        <f>IF(N686="zákl. přenesená",J686,0)</f>
        <v>0</v>
      </c>
      <c r="BH686" s="196">
        <f>IF(N686="sníž. přenesená",J686,0)</f>
        <v>0</v>
      </c>
      <c r="BI686" s="196">
        <f>IF(N686="nulová",J686,0)</f>
        <v>0</v>
      </c>
      <c r="BJ686" s="19" t="s">
        <v>81</v>
      </c>
      <c r="BK686" s="196">
        <f>ROUND(I686*H686,2)</f>
        <v>0</v>
      </c>
      <c r="BL686" s="19" t="s">
        <v>236</v>
      </c>
      <c r="BM686" s="195" t="s">
        <v>1353</v>
      </c>
    </row>
    <row r="687" spans="1:47" s="2" customFormat="1" ht="48.75">
      <c r="A687" s="36"/>
      <c r="B687" s="37"/>
      <c r="C687" s="38"/>
      <c r="D687" s="197" t="s">
        <v>153</v>
      </c>
      <c r="E687" s="38"/>
      <c r="F687" s="198" t="s">
        <v>1343</v>
      </c>
      <c r="G687" s="38"/>
      <c r="H687" s="38"/>
      <c r="I687" s="105"/>
      <c r="J687" s="38"/>
      <c r="K687" s="38"/>
      <c r="L687" s="41"/>
      <c r="M687" s="199"/>
      <c r="N687" s="200"/>
      <c r="O687" s="66"/>
      <c r="P687" s="66"/>
      <c r="Q687" s="66"/>
      <c r="R687" s="66"/>
      <c r="S687" s="66"/>
      <c r="T687" s="67"/>
      <c r="U687" s="36"/>
      <c r="V687" s="36"/>
      <c r="W687" s="36"/>
      <c r="X687" s="36"/>
      <c r="Y687" s="36"/>
      <c r="Z687" s="36"/>
      <c r="AA687" s="36"/>
      <c r="AB687" s="36"/>
      <c r="AC687" s="36"/>
      <c r="AD687" s="36"/>
      <c r="AE687" s="36"/>
      <c r="AT687" s="19" t="s">
        <v>153</v>
      </c>
      <c r="AU687" s="19" t="s">
        <v>83</v>
      </c>
    </row>
    <row r="688" spans="2:51" s="15" customFormat="1" ht="12">
      <c r="B688" s="223"/>
      <c r="C688" s="224"/>
      <c r="D688" s="197" t="s">
        <v>159</v>
      </c>
      <c r="E688" s="225" t="s">
        <v>19</v>
      </c>
      <c r="F688" s="226" t="s">
        <v>1332</v>
      </c>
      <c r="G688" s="224"/>
      <c r="H688" s="225" t="s">
        <v>19</v>
      </c>
      <c r="I688" s="227"/>
      <c r="J688" s="224"/>
      <c r="K688" s="224"/>
      <c r="L688" s="228"/>
      <c r="M688" s="229"/>
      <c r="N688" s="230"/>
      <c r="O688" s="230"/>
      <c r="P688" s="230"/>
      <c r="Q688" s="230"/>
      <c r="R688" s="230"/>
      <c r="S688" s="230"/>
      <c r="T688" s="231"/>
      <c r="AT688" s="232" t="s">
        <v>159</v>
      </c>
      <c r="AU688" s="232" t="s">
        <v>83</v>
      </c>
      <c r="AV688" s="15" t="s">
        <v>81</v>
      </c>
      <c r="AW688" s="15" t="s">
        <v>37</v>
      </c>
      <c r="AX688" s="15" t="s">
        <v>76</v>
      </c>
      <c r="AY688" s="232" t="s">
        <v>144</v>
      </c>
    </row>
    <row r="689" spans="2:51" s="13" customFormat="1" ht="12">
      <c r="B689" s="201"/>
      <c r="C689" s="202"/>
      <c r="D689" s="197" t="s">
        <v>159</v>
      </c>
      <c r="E689" s="203" t="s">
        <v>19</v>
      </c>
      <c r="F689" s="204" t="s">
        <v>1354</v>
      </c>
      <c r="G689" s="202"/>
      <c r="H689" s="205">
        <v>197.6</v>
      </c>
      <c r="I689" s="206"/>
      <c r="J689" s="202"/>
      <c r="K689" s="202"/>
      <c r="L689" s="207"/>
      <c r="M689" s="208"/>
      <c r="N689" s="209"/>
      <c r="O689" s="209"/>
      <c r="P689" s="209"/>
      <c r="Q689" s="209"/>
      <c r="R689" s="209"/>
      <c r="S689" s="209"/>
      <c r="T689" s="210"/>
      <c r="AT689" s="211" t="s">
        <v>159</v>
      </c>
      <c r="AU689" s="211" t="s">
        <v>83</v>
      </c>
      <c r="AV689" s="13" t="s">
        <v>83</v>
      </c>
      <c r="AW689" s="13" t="s">
        <v>37</v>
      </c>
      <c r="AX689" s="13" t="s">
        <v>76</v>
      </c>
      <c r="AY689" s="211" t="s">
        <v>144</v>
      </c>
    </row>
    <row r="690" spans="2:51" s="13" customFormat="1" ht="12">
      <c r="B690" s="201"/>
      <c r="C690" s="202"/>
      <c r="D690" s="197" t="s">
        <v>159</v>
      </c>
      <c r="E690" s="203" t="s">
        <v>19</v>
      </c>
      <c r="F690" s="204" t="s">
        <v>1355</v>
      </c>
      <c r="G690" s="202"/>
      <c r="H690" s="205">
        <v>207.22</v>
      </c>
      <c r="I690" s="206"/>
      <c r="J690" s="202"/>
      <c r="K690" s="202"/>
      <c r="L690" s="207"/>
      <c r="M690" s="208"/>
      <c r="N690" s="209"/>
      <c r="O690" s="209"/>
      <c r="P690" s="209"/>
      <c r="Q690" s="209"/>
      <c r="R690" s="209"/>
      <c r="S690" s="209"/>
      <c r="T690" s="210"/>
      <c r="AT690" s="211" t="s">
        <v>159</v>
      </c>
      <c r="AU690" s="211" t="s">
        <v>83</v>
      </c>
      <c r="AV690" s="13" t="s">
        <v>83</v>
      </c>
      <c r="AW690" s="13" t="s">
        <v>37</v>
      </c>
      <c r="AX690" s="13" t="s">
        <v>76</v>
      </c>
      <c r="AY690" s="211" t="s">
        <v>144</v>
      </c>
    </row>
    <row r="691" spans="2:51" s="14" customFormat="1" ht="12">
      <c r="B691" s="212"/>
      <c r="C691" s="213"/>
      <c r="D691" s="197" t="s">
        <v>159</v>
      </c>
      <c r="E691" s="214" t="s">
        <v>19</v>
      </c>
      <c r="F691" s="215" t="s">
        <v>180</v>
      </c>
      <c r="G691" s="213"/>
      <c r="H691" s="216">
        <v>404.82</v>
      </c>
      <c r="I691" s="217"/>
      <c r="J691" s="213"/>
      <c r="K691" s="213"/>
      <c r="L691" s="218"/>
      <c r="M691" s="219"/>
      <c r="N691" s="220"/>
      <c r="O691" s="220"/>
      <c r="P691" s="220"/>
      <c r="Q691" s="220"/>
      <c r="R691" s="220"/>
      <c r="S691" s="220"/>
      <c r="T691" s="221"/>
      <c r="AT691" s="222" t="s">
        <v>159</v>
      </c>
      <c r="AU691" s="222" t="s">
        <v>83</v>
      </c>
      <c r="AV691" s="14" t="s">
        <v>151</v>
      </c>
      <c r="AW691" s="14" t="s">
        <v>37</v>
      </c>
      <c r="AX691" s="14" t="s">
        <v>81</v>
      </c>
      <c r="AY691" s="222" t="s">
        <v>144</v>
      </c>
    </row>
    <row r="692" spans="1:65" s="2" customFormat="1" ht="16.5" customHeight="1">
      <c r="A692" s="36"/>
      <c r="B692" s="37"/>
      <c r="C692" s="343" t="s">
        <v>1356</v>
      </c>
      <c r="D692" s="343" t="s">
        <v>244</v>
      </c>
      <c r="E692" s="344" t="s">
        <v>1357</v>
      </c>
      <c r="F692" s="345" t="s">
        <v>1358</v>
      </c>
      <c r="G692" s="346" t="s">
        <v>149</v>
      </c>
      <c r="H692" s="347">
        <v>4.559</v>
      </c>
      <c r="I692" s="238"/>
      <c r="J692" s="348">
        <f>ROUND(I692*H692,2)</f>
        <v>0</v>
      </c>
      <c r="K692" s="235" t="s">
        <v>150</v>
      </c>
      <c r="L692" s="240"/>
      <c r="M692" s="241" t="s">
        <v>19</v>
      </c>
      <c r="N692" s="242" t="s">
        <v>47</v>
      </c>
      <c r="O692" s="66"/>
      <c r="P692" s="193">
        <f>O692*H692</f>
        <v>0</v>
      </c>
      <c r="Q692" s="193">
        <v>0.55</v>
      </c>
      <c r="R692" s="193">
        <f>Q692*H692</f>
        <v>2.5074500000000004</v>
      </c>
      <c r="S692" s="193">
        <v>0</v>
      </c>
      <c r="T692" s="194">
        <f>S692*H692</f>
        <v>0</v>
      </c>
      <c r="U692" s="36"/>
      <c r="V692" s="36"/>
      <c r="W692" s="36"/>
      <c r="X692" s="36"/>
      <c r="Y692" s="36"/>
      <c r="Z692" s="36"/>
      <c r="AA692" s="36"/>
      <c r="AB692" s="36"/>
      <c r="AC692" s="36"/>
      <c r="AD692" s="36"/>
      <c r="AE692" s="36"/>
      <c r="AR692" s="195" t="s">
        <v>319</v>
      </c>
      <c r="AT692" s="195" t="s">
        <v>244</v>
      </c>
      <c r="AU692" s="195" t="s">
        <v>83</v>
      </c>
      <c r="AY692" s="19" t="s">
        <v>144</v>
      </c>
      <c r="BE692" s="196">
        <f>IF(N692="základní",J692,0)</f>
        <v>0</v>
      </c>
      <c r="BF692" s="196">
        <f>IF(N692="snížená",J692,0)</f>
        <v>0</v>
      </c>
      <c r="BG692" s="196">
        <f>IF(N692="zákl. přenesená",J692,0)</f>
        <v>0</v>
      </c>
      <c r="BH692" s="196">
        <f>IF(N692="sníž. přenesená",J692,0)</f>
        <v>0</v>
      </c>
      <c r="BI692" s="196">
        <f>IF(N692="nulová",J692,0)</f>
        <v>0</v>
      </c>
      <c r="BJ692" s="19" t="s">
        <v>81</v>
      </c>
      <c r="BK692" s="196">
        <f>ROUND(I692*H692,2)</f>
        <v>0</v>
      </c>
      <c r="BL692" s="19" t="s">
        <v>236</v>
      </c>
      <c r="BM692" s="195" t="s">
        <v>1359</v>
      </c>
    </row>
    <row r="693" spans="2:51" s="15" customFormat="1" ht="12">
      <c r="B693" s="223"/>
      <c r="C693" s="224"/>
      <c r="D693" s="197" t="s">
        <v>159</v>
      </c>
      <c r="E693" s="225" t="s">
        <v>19</v>
      </c>
      <c r="F693" s="226" t="s">
        <v>1332</v>
      </c>
      <c r="G693" s="224"/>
      <c r="H693" s="225" t="s">
        <v>19</v>
      </c>
      <c r="I693" s="227"/>
      <c r="J693" s="224"/>
      <c r="K693" s="224"/>
      <c r="L693" s="228"/>
      <c r="M693" s="229"/>
      <c r="N693" s="230"/>
      <c r="O693" s="230"/>
      <c r="P693" s="230"/>
      <c r="Q693" s="230"/>
      <c r="R693" s="230"/>
      <c r="S693" s="230"/>
      <c r="T693" s="231"/>
      <c r="AT693" s="232" t="s">
        <v>159</v>
      </c>
      <c r="AU693" s="232" t="s">
        <v>83</v>
      </c>
      <c r="AV693" s="15" t="s">
        <v>81</v>
      </c>
      <c r="AW693" s="15" t="s">
        <v>37</v>
      </c>
      <c r="AX693" s="15" t="s">
        <v>76</v>
      </c>
      <c r="AY693" s="232" t="s">
        <v>144</v>
      </c>
    </row>
    <row r="694" spans="2:51" s="13" customFormat="1" ht="12">
      <c r="B694" s="201"/>
      <c r="C694" s="202"/>
      <c r="D694" s="197" t="s">
        <v>159</v>
      </c>
      <c r="E694" s="203" t="s">
        <v>19</v>
      </c>
      <c r="F694" s="204" t="s">
        <v>1360</v>
      </c>
      <c r="G694" s="202"/>
      <c r="H694" s="205">
        <v>4.559</v>
      </c>
      <c r="I694" s="206"/>
      <c r="J694" s="202"/>
      <c r="K694" s="202"/>
      <c r="L694" s="207"/>
      <c r="M694" s="208"/>
      <c r="N694" s="209"/>
      <c r="O694" s="209"/>
      <c r="P694" s="209"/>
      <c r="Q694" s="209"/>
      <c r="R694" s="209"/>
      <c r="S694" s="209"/>
      <c r="T694" s="210"/>
      <c r="AT694" s="211" t="s">
        <v>159</v>
      </c>
      <c r="AU694" s="211" t="s">
        <v>83</v>
      </c>
      <c r="AV694" s="13" t="s">
        <v>83</v>
      </c>
      <c r="AW694" s="13" t="s">
        <v>37</v>
      </c>
      <c r="AX694" s="13" t="s">
        <v>81</v>
      </c>
      <c r="AY694" s="211" t="s">
        <v>144</v>
      </c>
    </row>
    <row r="695" spans="1:65" s="2" customFormat="1" ht="16.5" customHeight="1">
      <c r="A695" s="36"/>
      <c r="B695" s="37"/>
      <c r="C695" s="343" t="s">
        <v>1361</v>
      </c>
      <c r="D695" s="343" t="s">
        <v>244</v>
      </c>
      <c r="E695" s="344" t="s">
        <v>1362</v>
      </c>
      <c r="F695" s="345" t="s">
        <v>1363</v>
      </c>
      <c r="G695" s="346" t="s">
        <v>149</v>
      </c>
      <c r="H695" s="347">
        <v>2.766</v>
      </c>
      <c r="I695" s="238"/>
      <c r="J695" s="348">
        <f>ROUND(I695*H695,2)</f>
        <v>0</v>
      </c>
      <c r="K695" s="235" t="s">
        <v>150</v>
      </c>
      <c r="L695" s="240"/>
      <c r="M695" s="241" t="s">
        <v>19</v>
      </c>
      <c r="N695" s="242" t="s">
        <v>47</v>
      </c>
      <c r="O695" s="66"/>
      <c r="P695" s="193">
        <f>O695*H695</f>
        <v>0</v>
      </c>
      <c r="Q695" s="193">
        <v>0.55</v>
      </c>
      <c r="R695" s="193">
        <f>Q695*H695</f>
        <v>1.5213</v>
      </c>
      <c r="S695" s="193">
        <v>0</v>
      </c>
      <c r="T695" s="194">
        <f>S695*H695</f>
        <v>0</v>
      </c>
      <c r="U695" s="36"/>
      <c r="V695" s="36"/>
      <c r="W695" s="36"/>
      <c r="X695" s="36"/>
      <c r="Y695" s="36"/>
      <c r="Z695" s="36"/>
      <c r="AA695" s="36"/>
      <c r="AB695" s="36"/>
      <c r="AC695" s="36"/>
      <c r="AD695" s="36"/>
      <c r="AE695" s="36"/>
      <c r="AR695" s="195" t="s">
        <v>319</v>
      </c>
      <c r="AT695" s="195" t="s">
        <v>244</v>
      </c>
      <c r="AU695" s="195" t="s">
        <v>83</v>
      </c>
      <c r="AY695" s="19" t="s">
        <v>144</v>
      </c>
      <c r="BE695" s="196">
        <f>IF(N695="základní",J695,0)</f>
        <v>0</v>
      </c>
      <c r="BF695" s="196">
        <f>IF(N695="snížená",J695,0)</f>
        <v>0</v>
      </c>
      <c r="BG695" s="196">
        <f>IF(N695="zákl. přenesená",J695,0)</f>
        <v>0</v>
      </c>
      <c r="BH695" s="196">
        <f>IF(N695="sníž. přenesená",J695,0)</f>
        <v>0</v>
      </c>
      <c r="BI695" s="196">
        <f>IF(N695="nulová",J695,0)</f>
        <v>0</v>
      </c>
      <c r="BJ695" s="19" t="s">
        <v>81</v>
      </c>
      <c r="BK695" s="196">
        <f>ROUND(I695*H695,2)</f>
        <v>0</v>
      </c>
      <c r="BL695" s="19" t="s">
        <v>236</v>
      </c>
      <c r="BM695" s="195" t="s">
        <v>1364</v>
      </c>
    </row>
    <row r="696" spans="2:51" s="15" customFormat="1" ht="12">
      <c r="B696" s="223"/>
      <c r="C696" s="224"/>
      <c r="D696" s="197" t="s">
        <v>159</v>
      </c>
      <c r="E696" s="225" t="s">
        <v>19</v>
      </c>
      <c r="F696" s="226" t="s">
        <v>1332</v>
      </c>
      <c r="G696" s="224"/>
      <c r="H696" s="225" t="s">
        <v>19</v>
      </c>
      <c r="I696" s="227"/>
      <c r="J696" s="224"/>
      <c r="K696" s="224"/>
      <c r="L696" s="228"/>
      <c r="M696" s="229"/>
      <c r="N696" s="230"/>
      <c r="O696" s="230"/>
      <c r="P696" s="230"/>
      <c r="Q696" s="230"/>
      <c r="R696" s="230"/>
      <c r="S696" s="230"/>
      <c r="T696" s="231"/>
      <c r="AT696" s="232" t="s">
        <v>159</v>
      </c>
      <c r="AU696" s="232" t="s">
        <v>83</v>
      </c>
      <c r="AV696" s="15" t="s">
        <v>81</v>
      </c>
      <c r="AW696" s="15" t="s">
        <v>37</v>
      </c>
      <c r="AX696" s="15" t="s">
        <v>76</v>
      </c>
      <c r="AY696" s="232" t="s">
        <v>144</v>
      </c>
    </row>
    <row r="697" spans="2:51" s="13" customFormat="1" ht="12">
      <c r="B697" s="201"/>
      <c r="C697" s="202"/>
      <c r="D697" s="197" t="s">
        <v>159</v>
      </c>
      <c r="E697" s="203" t="s">
        <v>19</v>
      </c>
      <c r="F697" s="204" t="s">
        <v>1365</v>
      </c>
      <c r="G697" s="202"/>
      <c r="H697" s="205">
        <v>2.766</v>
      </c>
      <c r="I697" s="206"/>
      <c r="J697" s="202"/>
      <c r="K697" s="202"/>
      <c r="L697" s="207"/>
      <c r="M697" s="208"/>
      <c r="N697" s="209"/>
      <c r="O697" s="209"/>
      <c r="P697" s="209"/>
      <c r="Q697" s="209"/>
      <c r="R697" s="209"/>
      <c r="S697" s="209"/>
      <c r="T697" s="210"/>
      <c r="AT697" s="211" t="s">
        <v>159</v>
      </c>
      <c r="AU697" s="211" t="s">
        <v>83</v>
      </c>
      <c r="AV697" s="13" t="s">
        <v>83</v>
      </c>
      <c r="AW697" s="13" t="s">
        <v>37</v>
      </c>
      <c r="AX697" s="13" t="s">
        <v>81</v>
      </c>
      <c r="AY697" s="211" t="s">
        <v>144</v>
      </c>
    </row>
    <row r="698" spans="1:65" s="2" customFormat="1" ht="24" customHeight="1">
      <c r="A698" s="36"/>
      <c r="B698" s="37"/>
      <c r="C698" s="184" t="s">
        <v>1366</v>
      </c>
      <c r="D698" s="184" t="s">
        <v>146</v>
      </c>
      <c r="E698" s="185" t="s">
        <v>1367</v>
      </c>
      <c r="F698" s="186" t="s">
        <v>1368</v>
      </c>
      <c r="G698" s="187" t="s">
        <v>175</v>
      </c>
      <c r="H698" s="188">
        <v>66.32</v>
      </c>
      <c r="I698" s="189"/>
      <c r="J698" s="190">
        <f>ROUND(I698*H698,2)</f>
        <v>0</v>
      </c>
      <c r="K698" s="186" t="s">
        <v>150</v>
      </c>
      <c r="L698" s="41"/>
      <c r="M698" s="191" t="s">
        <v>19</v>
      </c>
      <c r="N698" s="192" t="s">
        <v>47</v>
      </c>
      <c r="O698" s="66"/>
      <c r="P698" s="193">
        <f>O698*H698</f>
        <v>0</v>
      </c>
      <c r="Q698" s="193">
        <v>0</v>
      </c>
      <c r="R698" s="193">
        <f>Q698*H698</f>
        <v>0</v>
      </c>
      <c r="S698" s="193">
        <v>0</v>
      </c>
      <c r="T698" s="194">
        <f>S698*H698</f>
        <v>0</v>
      </c>
      <c r="U698" s="36"/>
      <c r="V698" s="36"/>
      <c r="W698" s="36"/>
      <c r="X698" s="36"/>
      <c r="Y698" s="36"/>
      <c r="Z698" s="36"/>
      <c r="AA698" s="36"/>
      <c r="AB698" s="36"/>
      <c r="AC698" s="36"/>
      <c r="AD698" s="36"/>
      <c r="AE698" s="36"/>
      <c r="AR698" s="195" t="s">
        <v>236</v>
      </c>
      <c r="AT698" s="195" t="s">
        <v>146</v>
      </c>
      <c r="AU698" s="195" t="s">
        <v>83</v>
      </c>
      <c r="AY698" s="19" t="s">
        <v>144</v>
      </c>
      <c r="BE698" s="196">
        <f>IF(N698="základní",J698,0)</f>
        <v>0</v>
      </c>
      <c r="BF698" s="196">
        <f>IF(N698="snížená",J698,0)</f>
        <v>0</v>
      </c>
      <c r="BG698" s="196">
        <f>IF(N698="zákl. přenesená",J698,0)</f>
        <v>0</v>
      </c>
      <c r="BH698" s="196">
        <f>IF(N698="sníž. přenesená",J698,0)</f>
        <v>0</v>
      </c>
      <c r="BI698" s="196">
        <f>IF(N698="nulová",J698,0)</f>
        <v>0</v>
      </c>
      <c r="BJ698" s="19" t="s">
        <v>81</v>
      </c>
      <c r="BK698" s="196">
        <f>ROUND(I698*H698,2)</f>
        <v>0</v>
      </c>
      <c r="BL698" s="19" t="s">
        <v>236</v>
      </c>
      <c r="BM698" s="195" t="s">
        <v>1369</v>
      </c>
    </row>
    <row r="699" spans="1:47" s="2" customFormat="1" ht="39">
      <c r="A699" s="36"/>
      <c r="B699" s="37"/>
      <c r="C699" s="38"/>
      <c r="D699" s="197" t="s">
        <v>153</v>
      </c>
      <c r="E699" s="38"/>
      <c r="F699" s="198" t="s">
        <v>1370</v>
      </c>
      <c r="G699" s="38"/>
      <c r="H699" s="38"/>
      <c r="I699" s="105"/>
      <c r="J699" s="38"/>
      <c r="K699" s="38"/>
      <c r="L699" s="41"/>
      <c r="M699" s="199"/>
      <c r="N699" s="200"/>
      <c r="O699" s="66"/>
      <c r="P699" s="66"/>
      <c r="Q699" s="66"/>
      <c r="R699" s="66"/>
      <c r="S699" s="66"/>
      <c r="T699" s="67"/>
      <c r="U699" s="36"/>
      <c r="V699" s="36"/>
      <c r="W699" s="36"/>
      <c r="X699" s="36"/>
      <c r="Y699" s="36"/>
      <c r="Z699" s="36"/>
      <c r="AA699" s="36"/>
      <c r="AB699" s="36"/>
      <c r="AC699" s="36"/>
      <c r="AD699" s="36"/>
      <c r="AE699" s="36"/>
      <c r="AT699" s="19" t="s">
        <v>153</v>
      </c>
      <c r="AU699" s="19" t="s">
        <v>83</v>
      </c>
    </row>
    <row r="700" spans="1:65" s="2" customFormat="1" ht="16.5" customHeight="1">
      <c r="A700" s="36"/>
      <c r="B700" s="37"/>
      <c r="C700" s="233" t="s">
        <v>1371</v>
      </c>
      <c r="D700" s="233" t="s">
        <v>244</v>
      </c>
      <c r="E700" s="234" t="s">
        <v>1372</v>
      </c>
      <c r="F700" s="235" t="s">
        <v>1373</v>
      </c>
      <c r="G700" s="236" t="s">
        <v>149</v>
      </c>
      <c r="H700" s="237">
        <v>0.535</v>
      </c>
      <c r="I700" s="238"/>
      <c r="J700" s="239">
        <f>ROUND(I700*H700,2)</f>
        <v>0</v>
      </c>
      <c r="K700" s="235" t="s">
        <v>150</v>
      </c>
      <c r="L700" s="240"/>
      <c r="M700" s="241" t="s">
        <v>19</v>
      </c>
      <c r="N700" s="242" t="s">
        <v>47</v>
      </c>
      <c r="O700" s="66"/>
      <c r="P700" s="193">
        <f>O700*H700</f>
        <v>0</v>
      </c>
      <c r="Q700" s="193">
        <v>0.55</v>
      </c>
      <c r="R700" s="193">
        <f>Q700*H700</f>
        <v>0.29425000000000007</v>
      </c>
      <c r="S700" s="193">
        <v>0</v>
      </c>
      <c r="T700" s="194">
        <f>S700*H700</f>
        <v>0</v>
      </c>
      <c r="U700" s="36"/>
      <c r="V700" s="36"/>
      <c r="W700" s="36"/>
      <c r="X700" s="36"/>
      <c r="Y700" s="36"/>
      <c r="Z700" s="36"/>
      <c r="AA700" s="36"/>
      <c r="AB700" s="36"/>
      <c r="AC700" s="36"/>
      <c r="AD700" s="36"/>
      <c r="AE700" s="36"/>
      <c r="AR700" s="195" t="s">
        <v>319</v>
      </c>
      <c r="AT700" s="195" t="s">
        <v>244</v>
      </c>
      <c r="AU700" s="195" t="s">
        <v>83</v>
      </c>
      <c r="AY700" s="19" t="s">
        <v>144</v>
      </c>
      <c r="BE700" s="196">
        <f>IF(N700="základní",J700,0)</f>
        <v>0</v>
      </c>
      <c r="BF700" s="196">
        <f>IF(N700="snížená",J700,0)</f>
        <v>0</v>
      </c>
      <c r="BG700" s="196">
        <f>IF(N700="zákl. přenesená",J700,0)</f>
        <v>0</v>
      </c>
      <c r="BH700" s="196">
        <f>IF(N700="sníž. přenesená",J700,0)</f>
        <v>0</v>
      </c>
      <c r="BI700" s="196">
        <f>IF(N700="nulová",J700,0)</f>
        <v>0</v>
      </c>
      <c r="BJ700" s="19" t="s">
        <v>81</v>
      </c>
      <c r="BK700" s="196">
        <f>ROUND(I700*H700,2)</f>
        <v>0</v>
      </c>
      <c r="BL700" s="19" t="s">
        <v>236</v>
      </c>
      <c r="BM700" s="195" t="s">
        <v>1374</v>
      </c>
    </row>
    <row r="701" spans="1:65" s="2" customFormat="1" ht="24" customHeight="1">
      <c r="A701" s="36"/>
      <c r="B701" s="37"/>
      <c r="C701" s="336" t="s">
        <v>1375</v>
      </c>
      <c r="D701" s="336" t="s">
        <v>146</v>
      </c>
      <c r="E701" s="337" t="s">
        <v>1376</v>
      </c>
      <c r="F701" s="338" t="s">
        <v>1377</v>
      </c>
      <c r="G701" s="339" t="s">
        <v>149</v>
      </c>
      <c r="H701" s="340">
        <v>10.105</v>
      </c>
      <c r="I701" s="189"/>
      <c r="J701" s="342">
        <f>ROUND(I701*H701,2)</f>
        <v>0</v>
      </c>
      <c r="K701" s="186" t="s">
        <v>150</v>
      </c>
      <c r="L701" s="41"/>
      <c r="M701" s="191" t="s">
        <v>19</v>
      </c>
      <c r="N701" s="192" t="s">
        <v>47</v>
      </c>
      <c r="O701" s="66"/>
      <c r="P701" s="193">
        <f>O701*H701</f>
        <v>0</v>
      </c>
      <c r="Q701" s="193">
        <v>0.02337</v>
      </c>
      <c r="R701" s="193">
        <f>Q701*H701</f>
        <v>0.23615385</v>
      </c>
      <c r="S701" s="193">
        <v>0</v>
      </c>
      <c r="T701" s="194">
        <f>S701*H701</f>
        <v>0</v>
      </c>
      <c r="U701" s="36"/>
      <c r="V701" s="36"/>
      <c r="W701" s="36"/>
      <c r="X701" s="36"/>
      <c r="Y701" s="36"/>
      <c r="Z701" s="36"/>
      <c r="AA701" s="36"/>
      <c r="AB701" s="36"/>
      <c r="AC701" s="36"/>
      <c r="AD701" s="36"/>
      <c r="AE701" s="36"/>
      <c r="AR701" s="195" t="s">
        <v>236</v>
      </c>
      <c r="AT701" s="195" t="s">
        <v>146</v>
      </c>
      <c r="AU701" s="195" t="s">
        <v>83</v>
      </c>
      <c r="AY701" s="19" t="s">
        <v>144</v>
      </c>
      <c r="BE701" s="196">
        <f>IF(N701="základní",J701,0)</f>
        <v>0</v>
      </c>
      <c r="BF701" s="196">
        <f>IF(N701="snížená",J701,0)</f>
        <v>0</v>
      </c>
      <c r="BG701" s="196">
        <f>IF(N701="zákl. přenesená",J701,0)</f>
        <v>0</v>
      </c>
      <c r="BH701" s="196">
        <f>IF(N701="sníž. přenesená",J701,0)</f>
        <v>0</v>
      </c>
      <c r="BI701" s="196">
        <f>IF(N701="nulová",J701,0)</f>
        <v>0</v>
      </c>
      <c r="BJ701" s="19" t="s">
        <v>81</v>
      </c>
      <c r="BK701" s="196">
        <f>ROUND(I701*H701,2)</f>
        <v>0</v>
      </c>
      <c r="BL701" s="19" t="s">
        <v>236</v>
      </c>
      <c r="BM701" s="195" t="s">
        <v>1378</v>
      </c>
    </row>
    <row r="702" spans="1:47" s="2" customFormat="1" ht="87.75">
      <c r="A702" s="36"/>
      <c r="B702" s="37"/>
      <c r="C702" s="38"/>
      <c r="D702" s="197" t="s">
        <v>153</v>
      </c>
      <c r="E702" s="38"/>
      <c r="F702" s="198" t="s">
        <v>1379</v>
      </c>
      <c r="G702" s="38"/>
      <c r="H702" s="38"/>
      <c r="I702" s="105"/>
      <c r="J702" s="38"/>
      <c r="K702" s="38"/>
      <c r="L702" s="41"/>
      <c r="M702" s="199"/>
      <c r="N702" s="200"/>
      <c r="O702" s="66"/>
      <c r="P702" s="66"/>
      <c r="Q702" s="66"/>
      <c r="R702" s="66"/>
      <c r="S702" s="66"/>
      <c r="T702" s="67"/>
      <c r="U702" s="36"/>
      <c r="V702" s="36"/>
      <c r="W702" s="36"/>
      <c r="X702" s="36"/>
      <c r="Y702" s="36"/>
      <c r="Z702" s="36"/>
      <c r="AA702" s="36"/>
      <c r="AB702" s="36"/>
      <c r="AC702" s="36"/>
      <c r="AD702" s="36"/>
      <c r="AE702" s="36"/>
      <c r="AT702" s="19" t="s">
        <v>153</v>
      </c>
      <c r="AU702" s="19" t="s">
        <v>83</v>
      </c>
    </row>
    <row r="703" spans="2:51" s="15" customFormat="1" ht="12">
      <c r="B703" s="223"/>
      <c r="C703" s="224"/>
      <c r="D703" s="197" t="s">
        <v>159</v>
      </c>
      <c r="E703" s="225" t="s">
        <v>19</v>
      </c>
      <c r="F703" s="226" t="s">
        <v>1332</v>
      </c>
      <c r="G703" s="224"/>
      <c r="H703" s="225" t="s">
        <v>19</v>
      </c>
      <c r="I703" s="227"/>
      <c r="J703" s="224"/>
      <c r="K703" s="224"/>
      <c r="L703" s="228"/>
      <c r="M703" s="229"/>
      <c r="N703" s="230"/>
      <c r="O703" s="230"/>
      <c r="P703" s="230"/>
      <c r="Q703" s="230"/>
      <c r="R703" s="230"/>
      <c r="S703" s="230"/>
      <c r="T703" s="231"/>
      <c r="AT703" s="232" t="s">
        <v>159</v>
      </c>
      <c r="AU703" s="232" t="s">
        <v>83</v>
      </c>
      <c r="AV703" s="15" t="s">
        <v>81</v>
      </c>
      <c r="AW703" s="15" t="s">
        <v>37</v>
      </c>
      <c r="AX703" s="15" t="s">
        <v>76</v>
      </c>
      <c r="AY703" s="232" t="s">
        <v>144</v>
      </c>
    </row>
    <row r="704" spans="2:51" s="13" customFormat="1" ht="12">
      <c r="B704" s="201"/>
      <c r="C704" s="202"/>
      <c r="D704" s="197" t="s">
        <v>159</v>
      </c>
      <c r="E704" s="203" t="s">
        <v>19</v>
      </c>
      <c r="F704" s="204" t="s">
        <v>1349</v>
      </c>
      <c r="G704" s="202"/>
      <c r="H704" s="205">
        <v>2.245</v>
      </c>
      <c r="I704" s="206"/>
      <c r="J704" s="202"/>
      <c r="K704" s="202"/>
      <c r="L704" s="207"/>
      <c r="M704" s="208"/>
      <c r="N704" s="209"/>
      <c r="O704" s="209"/>
      <c r="P704" s="209"/>
      <c r="Q704" s="209"/>
      <c r="R704" s="209"/>
      <c r="S704" s="209"/>
      <c r="T704" s="210"/>
      <c r="AT704" s="211" t="s">
        <v>159</v>
      </c>
      <c r="AU704" s="211" t="s">
        <v>83</v>
      </c>
      <c r="AV704" s="13" t="s">
        <v>83</v>
      </c>
      <c r="AW704" s="13" t="s">
        <v>37</v>
      </c>
      <c r="AX704" s="13" t="s">
        <v>76</v>
      </c>
      <c r="AY704" s="211" t="s">
        <v>144</v>
      </c>
    </row>
    <row r="705" spans="2:51" s="13" customFormat="1" ht="12">
      <c r="B705" s="201"/>
      <c r="C705" s="202"/>
      <c r="D705" s="197" t="s">
        <v>159</v>
      </c>
      <c r="E705" s="203" t="s">
        <v>19</v>
      </c>
      <c r="F705" s="204" t="s">
        <v>1360</v>
      </c>
      <c r="G705" s="202"/>
      <c r="H705" s="205">
        <v>4.559</v>
      </c>
      <c r="I705" s="206"/>
      <c r="J705" s="202"/>
      <c r="K705" s="202"/>
      <c r="L705" s="207"/>
      <c r="M705" s="208"/>
      <c r="N705" s="209"/>
      <c r="O705" s="209"/>
      <c r="P705" s="209"/>
      <c r="Q705" s="209"/>
      <c r="R705" s="209"/>
      <c r="S705" s="209"/>
      <c r="T705" s="210"/>
      <c r="AT705" s="211" t="s">
        <v>159</v>
      </c>
      <c r="AU705" s="211" t="s">
        <v>83</v>
      </c>
      <c r="AV705" s="13" t="s">
        <v>83</v>
      </c>
      <c r="AW705" s="13" t="s">
        <v>37</v>
      </c>
      <c r="AX705" s="13" t="s">
        <v>76</v>
      </c>
      <c r="AY705" s="211" t="s">
        <v>144</v>
      </c>
    </row>
    <row r="706" spans="2:51" s="13" customFormat="1" ht="12">
      <c r="B706" s="201"/>
      <c r="C706" s="202"/>
      <c r="D706" s="197" t="s">
        <v>159</v>
      </c>
      <c r="E706" s="203" t="s">
        <v>19</v>
      </c>
      <c r="F706" s="204" t="s">
        <v>1365</v>
      </c>
      <c r="G706" s="202"/>
      <c r="H706" s="205">
        <v>2.766</v>
      </c>
      <c r="I706" s="206"/>
      <c r="J706" s="202"/>
      <c r="K706" s="202"/>
      <c r="L706" s="207"/>
      <c r="M706" s="208"/>
      <c r="N706" s="209"/>
      <c r="O706" s="209"/>
      <c r="P706" s="209"/>
      <c r="Q706" s="209"/>
      <c r="R706" s="209"/>
      <c r="S706" s="209"/>
      <c r="T706" s="210"/>
      <c r="AT706" s="211" t="s">
        <v>159</v>
      </c>
      <c r="AU706" s="211" t="s">
        <v>83</v>
      </c>
      <c r="AV706" s="13" t="s">
        <v>83</v>
      </c>
      <c r="AW706" s="13" t="s">
        <v>37</v>
      </c>
      <c r="AX706" s="13" t="s">
        <v>76</v>
      </c>
      <c r="AY706" s="211" t="s">
        <v>144</v>
      </c>
    </row>
    <row r="707" spans="2:51" s="13" customFormat="1" ht="12">
      <c r="B707" s="201"/>
      <c r="C707" s="202"/>
      <c r="D707" s="197" t="s">
        <v>159</v>
      </c>
      <c r="E707" s="203" t="s">
        <v>19</v>
      </c>
      <c r="F707" s="204" t="s">
        <v>1380</v>
      </c>
      <c r="G707" s="202"/>
      <c r="H707" s="205">
        <v>0.535</v>
      </c>
      <c r="I707" s="206"/>
      <c r="J707" s="202"/>
      <c r="K707" s="202"/>
      <c r="L707" s="207"/>
      <c r="M707" s="208"/>
      <c r="N707" s="209"/>
      <c r="O707" s="209"/>
      <c r="P707" s="209"/>
      <c r="Q707" s="209"/>
      <c r="R707" s="209"/>
      <c r="S707" s="209"/>
      <c r="T707" s="210"/>
      <c r="AT707" s="211" t="s">
        <v>159</v>
      </c>
      <c r="AU707" s="211" t="s">
        <v>83</v>
      </c>
      <c r="AV707" s="13" t="s">
        <v>83</v>
      </c>
      <c r="AW707" s="13" t="s">
        <v>37</v>
      </c>
      <c r="AX707" s="13" t="s">
        <v>76</v>
      </c>
      <c r="AY707" s="211" t="s">
        <v>144</v>
      </c>
    </row>
    <row r="708" spans="2:51" s="14" customFormat="1" ht="12">
      <c r="B708" s="212"/>
      <c r="C708" s="213"/>
      <c r="D708" s="197" t="s">
        <v>159</v>
      </c>
      <c r="E708" s="214" t="s">
        <v>19</v>
      </c>
      <c r="F708" s="215" t="s">
        <v>180</v>
      </c>
      <c r="G708" s="213"/>
      <c r="H708" s="216">
        <v>10.105</v>
      </c>
      <c r="I708" s="217"/>
      <c r="J708" s="213"/>
      <c r="K708" s="213"/>
      <c r="L708" s="218"/>
      <c r="M708" s="219"/>
      <c r="N708" s="220"/>
      <c r="O708" s="220"/>
      <c r="P708" s="220"/>
      <c r="Q708" s="220"/>
      <c r="R708" s="220"/>
      <c r="S708" s="220"/>
      <c r="T708" s="221"/>
      <c r="AT708" s="222" t="s">
        <v>159</v>
      </c>
      <c r="AU708" s="222" t="s">
        <v>83</v>
      </c>
      <c r="AV708" s="14" t="s">
        <v>151</v>
      </c>
      <c r="AW708" s="14" t="s">
        <v>37</v>
      </c>
      <c r="AX708" s="14" t="s">
        <v>81</v>
      </c>
      <c r="AY708" s="222" t="s">
        <v>144</v>
      </c>
    </row>
    <row r="709" spans="1:65" s="2" customFormat="1" ht="24" customHeight="1">
      <c r="A709" s="36"/>
      <c r="B709" s="37"/>
      <c r="C709" s="184" t="s">
        <v>1381</v>
      </c>
      <c r="D709" s="184" t="s">
        <v>146</v>
      </c>
      <c r="E709" s="185" t="s">
        <v>1382</v>
      </c>
      <c r="F709" s="186" t="s">
        <v>1383</v>
      </c>
      <c r="G709" s="187" t="s">
        <v>175</v>
      </c>
      <c r="H709" s="188">
        <v>48.47</v>
      </c>
      <c r="I709" s="189"/>
      <c r="J709" s="190">
        <f>ROUND(I709*H709,2)</f>
        <v>0</v>
      </c>
      <c r="K709" s="186" t="s">
        <v>150</v>
      </c>
      <c r="L709" s="41"/>
      <c r="M709" s="191" t="s">
        <v>19</v>
      </c>
      <c r="N709" s="192" t="s">
        <v>47</v>
      </c>
      <c r="O709" s="66"/>
      <c r="P709" s="193">
        <f>O709*H709</f>
        <v>0</v>
      </c>
      <c r="Q709" s="193">
        <v>0</v>
      </c>
      <c r="R709" s="193">
        <f>Q709*H709</f>
        <v>0</v>
      </c>
      <c r="S709" s="193">
        <v>0</v>
      </c>
      <c r="T709" s="194">
        <f>S709*H709</f>
        <v>0</v>
      </c>
      <c r="U709" s="36"/>
      <c r="V709" s="36"/>
      <c r="W709" s="36"/>
      <c r="X709" s="36"/>
      <c r="Y709" s="36"/>
      <c r="Z709" s="36"/>
      <c r="AA709" s="36"/>
      <c r="AB709" s="36"/>
      <c r="AC709" s="36"/>
      <c r="AD709" s="36"/>
      <c r="AE709" s="36"/>
      <c r="AR709" s="195" t="s">
        <v>236</v>
      </c>
      <c r="AT709" s="195" t="s">
        <v>146</v>
      </c>
      <c r="AU709" s="195" t="s">
        <v>83</v>
      </c>
      <c r="AY709" s="19" t="s">
        <v>144</v>
      </c>
      <c r="BE709" s="196">
        <f>IF(N709="základní",J709,0)</f>
        <v>0</v>
      </c>
      <c r="BF709" s="196">
        <f>IF(N709="snížená",J709,0)</f>
        <v>0</v>
      </c>
      <c r="BG709" s="196">
        <f>IF(N709="zákl. přenesená",J709,0)</f>
        <v>0</v>
      </c>
      <c r="BH709" s="196">
        <f>IF(N709="sníž. přenesená",J709,0)</f>
        <v>0</v>
      </c>
      <c r="BI709" s="196">
        <f>IF(N709="nulová",J709,0)</f>
        <v>0</v>
      </c>
      <c r="BJ709" s="19" t="s">
        <v>81</v>
      </c>
      <c r="BK709" s="196">
        <f>ROUND(I709*H709,2)</f>
        <v>0</v>
      </c>
      <c r="BL709" s="19" t="s">
        <v>236</v>
      </c>
      <c r="BM709" s="195" t="s">
        <v>1384</v>
      </c>
    </row>
    <row r="710" spans="1:65" s="2" customFormat="1" ht="16.5" customHeight="1">
      <c r="A710" s="36"/>
      <c r="B710" s="37"/>
      <c r="C710" s="233" t="s">
        <v>1385</v>
      </c>
      <c r="D710" s="233" t="s">
        <v>244</v>
      </c>
      <c r="E710" s="234" t="s">
        <v>1386</v>
      </c>
      <c r="F710" s="235" t="s">
        <v>1387</v>
      </c>
      <c r="G710" s="236" t="s">
        <v>175</v>
      </c>
      <c r="H710" s="237">
        <v>52.348</v>
      </c>
      <c r="I710" s="238"/>
      <c r="J710" s="239">
        <f>ROUND(I710*H710,2)</f>
        <v>0</v>
      </c>
      <c r="K710" s="235" t="s">
        <v>150</v>
      </c>
      <c r="L710" s="240"/>
      <c r="M710" s="241" t="s">
        <v>19</v>
      </c>
      <c r="N710" s="242" t="s">
        <v>47</v>
      </c>
      <c r="O710" s="66"/>
      <c r="P710" s="193">
        <f>O710*H710</f>
        <v>0</v>
      </c>
      <c r="Q710" s="193">
        <v>0.0128</v>
      </c>
      <c r="R710" s="193">
        <f>Q710*H710</f>
        <v>0.6700544</v>
      </c>
      <c r="S710" s="193">
        <v>0</v>
      </c>
      <c r="T710" s="194">
        <f>S710*H710</f>
        <v>0</v>
      </c>
      <c r="U710" s="36"/>
      <c r="V710" s="36"/>
      <c r="W710" s="36"/>
      <c r="X710" s="36"/>
      <c r="Y710" s="36"/>
      <c r="Z710" s="36"/>
      <c r="AA710" s="36"/>
      <c r="AB710" s="36"/>
      <c r="AC710" s="36"/>
      <c r="AD710" s="36"/>
      <c r="AE710" s="36"/>
      <c r="AR710" s="195" t="s">
        <v>319</v>
      </c>
      <c r="AT710" s="195" t="s">
        <v>244</v>
      </c>
      <c r="AU710" s="195" t="s">
        <v>83</v>
      </c>
      <c r="AY710" s="19" t="s">
        <v>144</v>
      </c>
      <c r="BE710" s="196">
        <f>IF(N710="základní",J710,0)</f>
        <v>0</v>
      </c>
      <c r="BF710" s="196">
        <f>IF(N710="snížená",J710,0)</f>
        <v>0</v>
      </c>
      <c r="BG710" s="196">
        <f>IF(N710="zákl. přenesená",J710,0)</f>
        <v>0</v>
      </c>
      <c r="BH710" s="196">
        <f>IF(N710="sníž. přenesená",J710,0)</f>
        <v>0</v>
      </c>
      <c r="BI710" s="196">
        <f>IF(N710="nulová",J710,0)</f>
        <v>0</v>
      </c>
      <c r="BJ710" s="19" t="s">
        <v>81</v>
      </c>
      <c r="BK710" s="196">
        <f>ROUND(I710*H710,2)</f>
        <v>0</v>
      </c>
      <c r="BL710" s="19" t="s">
        <v>236</v>
      </c>
      <c r="BM710" s="195" t="s">
        <v>1388</v>
      </c>
    </row>
    <row r="711" spans="2:51" s="13" customFormat="1" ht="12">
      <c r="B711" s="201"/>
      <c r="C711" s="202"/>
      <c r="D711" s="197" t="s">
        <v>159</v>
      </c>
      <c r="E711" s="203" t="s">
        <v>19</v>
      </c>
      <c r="F711" s="204" t="s">
        <v>1389</v>
      </c>
      <c r="G711" s="202"/>
      <c r="H711" s="205">
        <v>52.348</v>
      </c>
      <c r="I711" s="206"/>
      <c r="J711" s="202"/>
      <c r="K711" s="202"/>
      <c r="L711" s="207"/>
      <c r="M711" s="208"/>
      <c r="N711" s="209"/>
      <c r="O711" s="209"/>
      <c r="P711" s="209"/>
      <c r="Q711" s="209"/>
      <c r="R711" s="209"/>
      <c r="S711" s="209"/>
      <c r="T711" s="210"/>
      <c r="AT711" s="211" t="s">
        <v>159</v>
      </c>
      <c r="AU711" s="211" t="s">
        <v>83</v>
      </c>
      <c r="AV711" s="13" t="s">
        <v>83</v>
      </c>
      <c r="AW711" s="13" t="s">
        <v>37</v>
      </c>
      <c r="AX711" s="13" t="s">
        <v>81</v>
      </c>
      <c r="AY711" s="211" t="s">
        <v>144</v>
      </c>
    </row>
    <row r="712" spans="1:65" s="2" customFormat="1" ht="24" customHeight="1">
      <c r="A712" s="36"/>
      <c r="B712" s="37"/>
      <c r="C712" s="336" t="s">
        <v>1390</v>
      </c>
      <c r="D712" s="336" t="s">
        <v>146</v>
      </c>
      <c r="E712" s="337" t="s">
        <v>1391</v>
      </c>
      <c r="F712" s="338" t="s">
        <v>1392</v>
      </c>
      <c r="G712" s="339" t="s">
        <v>193</v>
      </c>
      <c r="H712" s="340">
        <v>6.464</v>
      </c>
      <c r="I712" s="189"/>
      <c r="J712" s="342">
        <f>ROUND(I712*H712,2)</f>
        <v>0</v>
      </c>
      <c r="K712" s="186" t="s">
        <v>150</v>
      </c>
      <c r="L712" s="41"/>
      <c r="M712" s="191" t="s">
        <v>19</v>
      </c>
      <c r="N712" s="192" t="s">
        <v>47</v>
      </c>
      <c r="O712" s="66"/>
      <c r="P712" s="193">
        <f>O712*H712</f>
        <v>0</v>
      </c>
      <c r="Q712" s="193">
        <v>0</v>
      </c>
      <c r="R712" s="193">
        <f>Q712*H712</f>
        <v>0</v>
      </c>
      <c r="S712" s="193">
        <v>0</v>
      </c>
      <c r="T712" s="194">
        <f>S712*H712</f>
        <v>0</v>
      </c>
      <c r="U712" s="36"/>
      <c r="V712" s="36"/>
      <c r="W712" s="36"/>
      <c r="X712" s="36"/>
      <c r="Y712" s="36"/>
      <c r="Z712" s="36"/>
      <c r="AA712" s="36"/>
      <c r="AB712" s="36"/>
      <c r="AC712" s="36"/>
      <c r="AD712" s="36"/>
      <c r="AE712" s="36"/>
      <c r="AR712" s="195" t="s">
        <v>236</v>
      </c>
      <c r="AT712" s="195" t="s">
        <v>146</v>
      </c>
      <c r="AU712" s="195" t="s">
        <v>83</v>
      </c>
      <c r="AY712" s="19" t="s">
        <v>144</v>
      </c>
      <c r="BE712" s="196">
        <f>IF(N712="základní",J712,0)</f>
        <v>0</v>
      </c>
      <c r="BF712" s="196">
        <f>IF(N712="snížená",J712,0)</f>
        <v>0</v>
      </c>
      <c r="BG712" s="196">
        <f>IF(N712="zákl. přenesená",J712,0)</f>
        <v>0</v>
      </c>
      <c r="BH712" s="196">
        <f>IF(N712="sníž. přenesená",J712,0)</f>
        <v>0</v>
      </c>
      <c r="BI712" s="196">
        <f>IF(N712="nulová",J712,0)</f>
        <v>0</v>
      </c>
      <c r="BJ712" s="19" t="s">
        <v>81</v>
      </c>
      <c r="BK712" s="196">
        <f>ROUND(I712*H712,2)</f>
        <v>0</v>
      </c>
      <c r="BL712" s="19" t="s">
        <v>236</v>
      </c>
      <c r="BM712" s="195" t="s">
        <v>1393</v>
      </c>
    </row>
    <row r="713" spans="1:47" s="2" customFormat="1" ht="78">
      <c r="A713" s="36"/>
      <c r="B713" s="37"/>
      <c r="C713" s="38"/>
      <c r="D713" s="197" t="s">
        <v>153</v>
      </c>
      <c r="E713" s="38"/>
      <c r="F713" s="198" t="s">
        <v>879</v>
      </c>
      <c r="G713" s="38"/>
      <c r="H713" s="38"/>
      <c r="I713" s="105"/>
      <c r="J713" s="38"/>
      <c r="K713" s="38"/>
      <c r="L713" s="41"/>
      <c r="M713" s="199"/>
      <c r="N713" s="200"/>
      <c r="O713" s="66"/>
      <c r="P713" s="66"/>
      <c r="Q713" s="66"/>
      <c r="R713" s="66"/>
      <c r="S713" s="66"/>
      <c r="T713" s="67"/>
      <c r="U713" s="36"/>
      <c r="V713" s="36"/>
      <c r="W713" s="36"/>
      <c r="X713" s="36"/>
      <c r="Y713" s="36"/>
      <c r="Z713" s="36"/>
      <c r="AA713" s="36"/>
      <c r="AB713" s="36"/>
      <c r="AC713" s="36"/>
      <c r="AD713" s="36"/>
      <c r="AE713" s="36"/>
      <c r="AT713" s="19" t="s">
        <v>153</v>
      </c>
      <c r="AU713" s="19" t="s">
        <v>83</v>
      </c>
    </row>
    <row r="714" spans="1:65" s="2" customFormat="1" ht="24" customHeight="1">
      <c r="A714" s="36"/>
      <c r="B714" s="37"/>
      <c r="C714" s="336" t="s">
        <v>1394</v>
      </c>
      <c r="D714" s="336" t="s">
        <v>146</v>
      </c>
      <c r="E714" s="337" t="s">
        <v>1395</v>
      </c>
      <c r="F714" s="338" t="s">
        <v>1396</v>
      </c>
      <c r="G714" s="339" t="s">
        <v>193</v>
      </c>
      <c r="H714" s="340">
        <v>6.464</v>
      </c>
      <c r="I714" s="189"/>
      <c r="J714" s="342">
        <f>ROUND(I714*H714,2)</f>
        <v>0</v>
      </c>
      <c r="K714" s="186" t="s">
        <v>150</v>
      </c>
      <c r="L714" s="41"/>
      <c r="M714" s="191" t="s">
        <v>19</v>
      </c>
      <c r="N714" s="192" t="s">
        <v>47</v>
      </c>
      <c r="O714" s="66"/>
      <c r="P714" s="193">
        <f>O714*H714</f>
        <v>0</v>
      </c>
      <c r="Q714" s="193">
        <v>0</v>
      </c>
      <c r="R714" s="193">
        <f>Q714*H714</f>
        <v>0</v>
      </c>
      <c r="S714" s="193">
        <v>0</v>
      </c>
      <c r="T714" s="194">
        <f>S714*H714</f>
        <v>0</v>
      </c>
      <c r="U714" s="36"/>
      <c r="V714" s="36"/>
      <c r="W714" s="36"/>
      <c r="X714" s="36"/>
      <c r="Y714" s="36"/>
      <c r="Z714" s="36"/>
      <c r="AA714" s="36"/>
      <c r="AB714" s="36"/>
      <c r="AC714" s="36"/>
      <c r="AD714" s="36"/>
      <c r="AE714" s="36"/>
      <c r="AR714" s="195" t="s">
        <v>236</v>
      </c>
      <c r="AT714" s="195" t="s">
        <v>146</v>
      </c>
      <c r="AU714" s="195" t="s">
        <v>83</v>
      </c>
      <c r="AY714" s="19" t="s">
        <v>144</v>
      </c>
      <c r="BE714" s="196">
        <f>IF(N714="základní",J714,0)</f>
        <v>0</v>
      </c>
      <c r="BF714" s="196">
        <f>IF(N714="snížená",J714,0)</f>
        <v>0</v>
      </c>
      <c r="BG714" s="196">
        <f>IF(N714="zákl. přenesená",J714,0)</f>
        <v>0</v>
      </c>
      <c r="BH714" s="196">
        <f>IF(N714="sníž. přenesená",J714,0)</f>
        <v>0</v>
      </c>
      <c r="BI714" s="196">
        <f>IF(N714="nulová",J714,0)</f>
        <v>0</v>
      </c>
      <c r="BJ714" s="19" t="s">
        <v>81</v>
      </c>
      <c r="BK714" s="196">
        <f>ROUND(I714*H714,2)</f>
        <v>0</v>
      </c>
      <c r="BL714" s="19" t="s">
        <v>236</v>
      </c>
      <c r="BM714" s="195" t="s">
        <v>1397</v>
      </c>
    </row>
    <row r="715" spans="1:47" s="2" customFormat="1" ht="78">
      <c r="A715" s="36"/>
      <c r="B715" s="37"/>
      <c r="C715" s="38"/>
      <c r="D715" s="197" t="s">
        <v>153</v>
      </c>
      <c r="E715" s="38"/>
      <c r="F715" s="198" t="s">
        <v>879</v>
      </c>
      <c r="G715" s="38"/>
      <c r="H715" s="38"/>
      <c r="I715" s="105"/>
      <c r="J715" s="38"/>
      <c r="K715" s="38"/>
      <c r="L715" s="41"/>
      <c r="M715" s="199"/>
      <c r="N715" s="200"/>
      <c r="O715" s="66"/>
      <c r="P715" s="66"/>
      <c r="Q715" s="66"/>
      <c r="R715" s="66"/>
      <c r="S715" s="66"/>
      <c r="T715" s="67"/>
      <c r="U715" s="36"/>
      <c r="V715" s="36"/>
      <c r="W715" s="36"/>
      <c r="X715" s="36"/>
      <c r="Y715" s="36"/>
      <c r="Z715" s="36"/>
      <c r="AA715" s="36"/>
      <c r="AB715" s="36"/>
      <c r="AC715" s="36"/>
      <c r="AD715" s="36"/>
      <c r="AE715" s="36"/>
      <c r="AT715" s="19" t="s">
        <v>153</v>
      </c>
      <c r="AU715" s="19" t="s">
        <v>83</v>
      </c>
    </row>
    <row r="716" spans="2:63" s="12" customFormat="1" ht="22.9" customHeight="1">
      <c r="B716" s="168"/>
      <c r="C716" s="169"/>
      <c r="D716" s="170" t="s">
        <v>75</v>
      </c>
      <c r="E716" s="182" t="s">
        <v>1398</v>
      </c>
      <c r="F716" s="182" t="s">
        <v>1399</v>
      </c>
      <c r="G716" s="169"/>
      <c r="H716" s="169"/>
      <c r="I716" s="172"/>
      <c r="J716" s="183">
        <f>BK716</f>
        <v>0</v>
      </c>
      <c r="K716" s="169"/>
      <c r="L716" s="174"/>
      <c r="M716" s="175"/>
      <c r="N716" s="176"/>
      <c r="O716" s="176"/>
      <c r="P716" s="177">
        <f>SUM(P717:P745)</f>
        <v>0</v>
      </c>
      <c r="Q716" s="176"/>
      <c r="R716" s="177">
        <f>SUM(R717:R745)</f>
        <v>55.9903687</v>
      </c>
      <c r="S716" s="176"/>
      <c r="T716" s="178">
        <f>SUM(T717:T745)</f>
        <v>0</v>
      </c>
      <c r="AR716" s="179" t="s">
        <v>83</v>
      </c>
      <c r="AT716" s="180" t="s">
        <v>75</v>
      </c>
      <c r="AU716" s="180" t="s">
        <v>81</v>
      </c>
      <c r="AY716" s="179" t="s">
        <v>144</v>
      </c>
      <c r="BK716" s="181">
        <f>SUM(BK717:BK745)</f>
        <v>0</v>
      </c>
    </row>
    <row r="717" spans="1:65" s="2" customFormat="1" ht="24" customHeight="1">
      <c r="A717" s="36"/>
      <c r="B717" s="37"/>
      <c r="C717" s="184" t="s">
        <v>1400</v>
      </c>
      <c r="D717" s="184" t="s">
        <v>146</v>
      </c>
      <c r="E717" s="185" t="s">
        <v>1401</v>
      </c>
      <c r="F717" s="186" t="s">
        <v>1402</v>
      </c>
      <c r="G717" s="187" t="s">
        <v>175</v>
      </c>
      <c r="H717" s="188">
        <v>48.47</v>
      </c>
      <c r="I717" s="189"/>
      <c r="J717" s="190">
        <f>ROUND(I717*H717,2)</f>
        <v>0</v>
      </c>
      <c r="K717" s="186" t="s">
        <v>150</v>
      </c>
      <c r="L717" s="41"/>
      <c r="M717" s="191" t="s">
        <v>19</v>
      </c>
      <c r="N717" s="192" t="s">
        <v>47</v>
      </c>
      <c r="O717" s="66"/>
      <c r="P717" s="193">
        <f>O717*H717</f>
        <v>0</v>
      </c>
      <c r="Q717" s="193">
        <v>0.01379</v>
      </c>
      <c r="R717" s="193">
        <f>Q717*H717</f>
        <v>0.6684013</v>
      </c>
      <c r="S717" s="193">
        <v>0</v>
      </c>
      <c r="T717" s="194">
        <f>S717*H717</f>
        <v>0</v>
      </c>
      <c r="U717" s="36"/>
      <c r="V717" s="36"/>
      <c r="W717" s="36"/>
      <c r="X717" s="36"/>
      <c r="Y717" s="36"/>
      <c r="Z717" s="36"/>
      <c r="AA717" s="36"/>
      <c r="AB717" s="36"/>
      <c r="AC717" s="36"/>
      <c r="AD717" s="36"/>
      <c r="AE717" s="36"/>
      <c r="AR717" s="195" t="s">
        <v>236</v>
      </c>
      <c r="AT717" s="195" t="s">
        <v>146</v>
      </c>
      <c r="AU717" s="195" t="s">
        <v>83</v>
      </c>
      <c r="AY717" s="19" t="s">
        <v>144</v>
      </c>
      <c r="BE717" s="196">
        <f>IF(N717="základní",J717,0)</f>
        <v>0</v>
      </c>
      <c r="BF717" s="196">
        <f>IF(N717="snížená",J717,0)</f>
        <v>0</v>
      </c>
      <c r="BG717" s="196">
        <f>IF(N717="zákl. přenesená",J717,0)</f>
        <v>0</v>
      </c>
      <c r="BH717" s="196">
        <f>IF(N717="sníž. přenesená",J717,0)</f>
        <v>0</v>
      </c>
      <c r="BI717" s="196">
        <f>IF(N717="nulová",J717,0)</f>
        <v>0</v>
      </c>
      <c r="BJ717" s="19" t="s">
        <v>81</v>
      </c>
      <c r="BK717" s="196">
        <f>ROUND(I717*H717,2)</f>
        <v>0</v>
      </c>
      <c r="BL717" s="19" t="s">
        <v>236</v>
      </c>
      <c r="BM717" s="195" t="s">
        <v>1403</v>
      </c>
    </row>
    <row r="718" spans="1:47" s="2" customFormat="1" ht="107.25">
      <c r="A718" s="36"/>
      <c r="B718" s="37"/>
      <c r="C718" s="38"/>
      <c r="D718" s="197" t="s">
        <v>153</v>
      </c>
      <c r="E718" s="38"/>
      <c r="F718" s="198" t="s">
        <v>1404</v>
      </c>
      <c r="G718" s="38"/>
      <c r="H718" s="38"/>
      <c r="I718" s="105"/>
      <c r="J718" s="38"/>
      <c r="K718" s="38"/>
      <c r="L718" s="41"/>
      <c r="M718" s="199"/>
      <c r="N718" s="200"/>
      <c r="O718" s="66"/>
      <c r="P718" s="66"/>
      <c r="Q718" s="66"/>
      <c r="R718" s="66"/>
      <c r="S718" s="66"/>
      <c r="T718" s="67"/>
      <c r="U718" s="36"/>
      <c r="V718" s="36"/>
      <c r="W718" s="36"/>
      <c r="X718" s="36"/>
      <c r="Y718" s="36"/>
      <c r="Z718" s="36"/>
      <c r="AA718" s="36"/>
      <c r="AB718" s="36"/>
      <c r="AC718" s="36"/>
      <c r="AD718" s="36"/>
      <c r="AE718" s="36"/>
      <c r="AT718" s="19" t="s">
        <v>153</v>
      </c>
      <c r="AU718" s="19" t="s">
        <v>83</v>
      </c>
    </row>
    <row r="719" spans="1:65" s="2" customFormat="1" ht="24" customHeight="1">
      <c r="A719" s="36"/>
      <c r="B719" s="37"/>
      <c r="C719" s="184" t="s">
        <v>1405</v>
      </c>
      <c r="D719" s="184" t="s">
        <v>146</v>
      </c>
      <c r="E719" s="185" t="s">
        <v>1406</v>
      </c>
      <c r="F719" s="186" t="s">
        <v>1407</v>
      </c>
      <c r="G719" s="187" t="s">
        <v>175</v>
      </c>
      <c r="H719" s="188">
        <v>1544.125</v>
      </c>
      <c r="I719" s="189"/>
      <c r="J719" s="190">
        <f>ROUND(I719*H719,2)</f>
        <v>0</v>
      </c>
      <c r="K719" s="186" t="s">
        <v>150</v>
      </c>
      <c r="L719" s="41"/>
      <c r="M719" s="191" t="s">
        <v>19</v>
      </c>
      <c r="N719" s="192" t="s">
        <v>47</v>
      </c>
      <c r="O719" s="66"/>
      <c r="P719" s="193">
        <f>O719*H719</f>
        <v>0</v>
      </c>
      <c r="Q719" s="193">
        <v>0.02515</v>
      </c>
      <c r="R719" s="193">
        <f>Q719*H719</f>
        <v>38.83474375</v>
      </c>
      <c r="S719" s="193">
        <v>0</v>
      </c>
      <c r="T719" s="194">
        <f>S719*H719</f>
        <v>0</v>
      </c>
      <c r="U719" s="36"/>
      <c r="V719" s="36"/>
      <c r="W719" s="36"/>
      <c r="X719" s="36"/>
      <c r="Y719" s="36"/>
      <c r="Z719" s="36"/>
      <c r="AA719" s="36"/>
      <c r="AB719" s="36"/>
      <c r="AC719" s="36"/>
      <c r="AD719" s="36"/>
      <c r="AE719" s="36"/>
      <c r="AR719" s="195" t="s">
        <v>236</v>
      </c>
      <c r="AT719" s="195" t="s">
        <v>146</v>
      </c>
      <c r="AU719" s="195" t="s">
        <v>83</v>
      </c>
      <c r="AY719" s="19" t="s">
        <v>144</v>
      </c>
      <c r="BE719" s="196">
        <f>IF(N719="základní",J719,0)</f>
        <v>0</v>
      </c>
      <c r="BF719" s="196">
        <f>IF(N719="snížená",J719,0)</f>
        <v>0</v>
      </c>
      <c r="BG719" s="196">
        <f>IF(N719="zákl. přenesená",J719,0)</f>
        <v>0</v>
      </c>
      <c r="BH719" s="196">
        <f>IF(N719="sníž. přenesená",J719,0)</f>
        <v>0</v>
      </c>
      <c r="BI719" s="196">
        <f>IF(N719="nulová",J719,0)</f>
        <v>0</v>
      </c>
      <c r="BJ719" s="19" t="s">
        <v>81</v>
      </c>
      <c r="BK719" s="196">
        <f>ROUND(I719*H719,2)</f>
        <v>0</v>
      </c>
      <c r="BL719" s="19" t="s">
        <v>236</v>
      </c>
      <c r="BM719" s="195" t="s">
        <v>1408</v>
      </c>
    </row>
    <row r="720" spans="1:47" s="2" customFormat="1" ht="107.25">
      <c r="A720" s="36"/>
      <c r="B720" s="37"/>
      <c r="C720" s="38"/>
      <c r="D720" s="197" t="s">
        <v>153</v>
      </c>
      <c r="E720" s="38"/>
      <c r="F720" s="198" t="s">
        <v>1404</v>
      </c>
      <c r="G720" s="38"/>
      <c r="H720" s="38"/>
      <c r="I720" s="105"/>
      <c r="J720" s="38"/>
      <c r="K720" s="38"/>
      <c r="L720" s="41"/>
      <c r="M720" s="199"/>
      <c r="N720" s="200"/>
      <c r="O720" s="66"/>
      <c r="P720" s="66"/>
      <c r="Q720" s="66"/>
      <c r="R720" s="66"/>
      <c r="S720" s="66"/>
      <c r="T720" s="67"/>
      <c r="U720" s="36"/>
      <c r="V720" s="36"/>
      <c r="W720" s="36"/>
      <c r="X720" s="36"/>
      <c r="Y720" s="36"/>
      <c r="Z720" s="36"/>
      <c r="AA720" s="36"/>
      <c r="AB720" s="36"/>
      <c r="AC720" s="36"/>
      <c r="AD720" s="36"/>
      <c r="AE720" s="36"/>
      <c r="AT720" s="19" t="s">
        <v>153</v>
      </c>
      <c r="AU720" s="19" t="s">
        <v>83</v>
      </c>
    </row>
    <row r="721" spans="1:65" s="2" customFormat="1" ht="24" customHeight="1">
      <c r="A721" s="36"/>
      <c r="B721" s="37"/>
      <c r="C721" s="184" t="s">
        <v>1409</v>
      </c>
      <c r="D721" s="184" t="s">
        <v>146</v>
      </c>
      <c r="E721" s="185" t="s">
        <v>1410</v>
      </c>
      <c r="F721" s="186" t="s">
        <v>1411</v>
      </c>
      <c r="G721" s="187" t="s">
        <v>175</v>
      </c>
      <c r="H721" s="188">
        <v>1592.595</v>
      </c>
      <c r="I721" s="189"/>
      <c r="J721" s="190">
        <f>ROUND(I721*H721,2)</f>
        <v>0</v>
      </c>
      <c r="K721" s="186" t="s">
        <v>150</v>
      </c>
      <c r="L721" s="41"/>
      <c r="M721" s="191" t="s">
        <v>19</v>
      </c>
      <c r="N721" s="192" t="s">
        <v>47</v>
      </c>
      <c r="O721" s="66"/>
      <c r="P721" s="193">
        <f>O721*H721</f>
        <v>0</v>
      </c>
      <c r="Q721" s="193">
        <v>0.0001</v>
      </c>
      <c r="R721" s="193">
        <f>Q721*H721</f>
        <v>0.1592595</v>
      </c>
      <c r="S721" s="193">
        <v>0</v>
      </c>
      <c r="T721" s="194">
        <f>S721*H721</f>
        <v>0</v>
      </c>
      <c r="U721" s="36"/>
      <c r="V721" s="36"/>
      <c r="W721" s="36"/>
      <c r="X721" s="36"/>
      <c r="Y721" s="36"/>
      <c r="Z721" s="36"/>
      <c r="AA721" s="36"/>
      <c r="AB721" s="36"/>
      <c r="AC721" s="36"/>
      <c r="AD721" s="36"/>
      <c r="AE721" s="36"/>
      <c r="AR721" s="195" t="s">
        <v>236</v>
      </c>
      <c r="AT721" s="195" t="s">
        <v>146</v>
      </c>
      <c r="AU721" s="195" t="s">
        <v>83</v>
      </c>
      <c r="AY721" s="19" t="s">
        <v>144</v>
      </c>
      <c r="BE721" s="196">
        <f>IF(N721="základní",J721,0)</f>
        <v>0</v>
      </c>
      <c r="BF721" s="196">
        <f>IF(N721="snížená",J721,0)</f>
        <v>0</v>
      </c>
      <c r="BG721" s="196">
        <f>IF(N721="zákl. přenesená",J721,0)</f>
        <v>0</v>
      </c>
      <c r="BH721" s="196">
        <f>IF(N721="sníž. přenesená",J721,0)</f>
        <v>0</v>
      </c>
      <c r="BI721" s="196">
        <f>IF(N721="nulová",J721,0)</f>
        <v>0</v>
      </c>
      <c r="BJ721" s="19" t="s">
        <v>81</v>
      </c>
      <c r="BK721" s="196">
        <f>ROUND(I721*H721,2)</f>
        <v>0</v>
      </c>
      <c r="BL721" s="19" t="s">
        <v>236</v>
      </c>
      <c r="BM721" s="195" t="s">
        <v>1412</v>
      </c>
    </row>
    <row r="722" spans="1:47" s="2" customFormat="1" ht="107.25">
      <c r="A722" s="36"/>
      <c r="B722" s="37"/>
      <c r="C722" s="38"/>
      <c r="D722" s="197" t="s">
        <v>153</v>
      </c>
      <c r="E722" s="38"/>
      <c r="F722" s="198" t="s">
        <v>1404</v>
      </c>
      <c r="G722" s="38"/>
      <c r="H722" s="38"/>
      <c r="I722" s="105"/>
      <c r="J722" s="38"/>
      <c r="K722" s="38"/>
      <c r="L722" s="41"/>
      <c r="M722" s="199"/>
      <c r="N722" s="200"/>
      <c r="O722" s="66"/>
      <c r="P722" s="66"/>
      <c r="Q722" s="66"/>
      <c r="R722" s="66"/>
      <c r="S722" s="66"/>
      <c r="T722" s="67"/>
      <c r="U722" s="36"/>
      <c r="V722" s="36"/>
      <c r="W722" s="36"/>
      <c r="X722" s="36"/>
      <c r="Y722" s="36"/>
      <c r="Z722" s="36"/>
      <c r="AA722" s="36"/>
      <c r="AB722" s="36"/>
      <c r="AC722" s="36"/>
      <c r="AD722" s="36"/>
      <c r="AE722" s="36"/>
      <c r="AT722" s="19" t="s">
        <v>153</v>
      </c>
      <c r="AU722" s="19" t="s">
        <v>83</v>
      </c>
    </row>
    <row r="723" spans="2:51" s="13" customFormat="1" ht="12">
      <c r="B723" s="201"/>
      <c r="C723" s="202"/>
      <c r="D723" s="197" t="s">
        <v>159</v>
      </c>
      <c r="E723" s="203" t="s">
        <v>19</v>
      </c>
      <c r="F723" s="204" t="s">
        <v>1413</v>
      </c>
      <c r="G723" s="202"/>
      <c r="H723" s="205">
        <v>1592.595</v>
      </c>
      <c r="I723" s="206"/>
      <c r="J723" s="202"/>
      <c r="K723" s="202"/>
      <c r="L723" s="207"/>
      <c r="M723" s="208"/>
      <c r="N723" s="209"/>
      <c r="O723" s="209"/>
      <c r="P723" s="209"/>
      <c r="Q723" s="209"/>
      <c r="R723" s="209"/>
      <c r="S723" s="209"/>
      <c r="T723" s="210"/>
      <c r="AT723" s="211" t="s">
        <v>159</v>
      </c>
      <c r="AU723" s="211" t="s">
        <v>83</v>
      </c>
      <c r="AV723" s="13" t="s">
        <v>83</v>
      </c>
      <c r="AW723" s="13" t="s">
        <v>37</v>
      </c>
      <c r="AX723" s="13" t="s">
        <v>81</v>
      </c>
      <c r="AY723" s="211" t="s">
        <v>144</v>
      </c>
    </row>
    <row r="724" spans="1:65" s="2" customFormat="1" ht="24" customHeight="1">
      <c r="A724" s="36"/>
      <c r="B724" s="37"/>
      <c r="C724" s="184" t="s">
        <v>1414</v>
      </c>
      <c r="D724" s="184" t="s">
        <v>146</v>
      </c>
      <c r="E724" s="185" t="s">
        <v>1415</v>
      </c>
      <c r="F724" s="186" t="s">
        <v>1416</v>
      </c>
      <c r="G724" s="187" t="s">
        <v>175</v>
      </c>
      <c r="H724" s="188">
        <v>1592.595</v>
      </c>
      <c r="I724" s="189"/>
      <c r="J724" s="190">
        <f>ROUND(I724*H724,2)</f>
        <v>0</v>
      </c>
      <c r="K724" s="186" t="s">
        <v>150</v>
      </c>
      <c r="L724" s="41"/>
      <c r="M724" s="191" t="s">
        <v>19</v>
      </c>
      <c r="N724" s="192" t="s">
        <v>47</v>
      </c>
      <c r="O724" s="66"/>
      <c r="P724" s="193">
        <f>O724*H724</f>
        <v>0</v>
      </c>
      <c r="Q724" s="193">
        <v>0</v>
      </c>
      <c r="R724" s="193">
        <f>Q724*H724</f>
        <v>0</v>
      </c>
      <c r="S724" s="193">
        <v>0</v>
      </c>
      <c r="T724" s="194">
        <f>S724*H724</f>
        <v>0</v>
      </c>
      <c r="U724" s="36"/>
      <c r="V724" s="36"/>
      <c r="W724" s="36"/>
      <c r="X724" s="36"/>
      <c r="Y724" s="36"/>
      <c r="Z724" s="36"/>
      <c r="AA724" s="36"/>
      <c r="AB724" s="36"/>
      <c r="AC724" s="36"/>
      <c r="AD724" s="36"/>
      <c r="AE724" s="36"/>
      <c r="AR724" s="195" t="s">
        <v>236</v>
      </c>
      <c r="AT724" s="195" t="s">
        <v>146</v>
      </c>
      <c r="AU724" s="195" t="s">
        <v>83</v>
      </c>
      <c r="AY724" s="19" t="s">
        <v>144</v>
      </c>
      <c r="BE724" s="196">
        <f>IF(N724="základní",J724,0)</f>
        <v>0</v>
      </c>
      <c r="BF724" s="196">
        <f>IF(N724="snížená",J724,0)</f>
        <v>0</v>
      </c>
      <c r="BG724" s="196">
        <f>IF(N724="zákl. přenesená",J724,0)</f>
        <v>0</v>
      </c>
      <c r="BH724" s="196">
        <f>IF(N724="sníž. přenesená",J724,0)</f>
        <v>0</v>
      </c>
      <c r="BI724" s="196">
        <f>IF(N724="nulová",J724,0)</f>
        <v>0</v>
      </c>
      <c r="BJ724" s="19" t="s">
        <v>81</v>
      </c>
      <c r="BK724" s="196">
        <f>ROUND(I724*H724,2)</f>
        <v>0</v>
      </c>
      <c r="BL724" s="19" t="s">
        <v>236</v>
      </c>
      <c r="BM724" s="195" t="s">
        <v>1417</v>
      </c>
    </row>
    <row r="725" spans="1:47" s="2" customFormat="1" ht="107.25">
      <c r="A725" s="36"/>
      <c r="B725" s="37"/>
      <c r="C725" s="38"/>
      <c r="D725" s="197" t="s">
        <v>153</v>
      </c>
      <c r="E725" s="38"/>
      <c r="F725" s="198" t="s">
        <v>1404</v>
      </c>
      <c r="G725" s="38"/>
      <c r="H725" s="38"/>
      <c r="I725" s="105"/>
      <c r="J725" s="38"/>
      <c r="K725" s="38"/>
      <c r="L725" s="41"/>
      <c r="M725" s="199"/>
      <c r="N725" s="200"/>
      <c r="O725" s="66"/>
      <c r="P725" s="66"/>
      <c r="Q725" s="66"/>
      <c r="R725" s="66"/>
      <c r="S725" s="66"/>
      <c r="T725" s="67"/>
      <c r="U725" s="36"/>
      <c r="V725" s="36"/>
      <c r="W725" s="36"/>
      <c r="X725" s="36"/>
      <c r="Y725" s="36"/>
      <c r="Z725" s="36"/>
      <c r="AA725" s="36"/>
      <c r="AB725" s="36"/>
      <c r="AC725" s="36"/>
      <c r="AD725" s="36"/>
      <c r="AE725" s="36"/>
      <c r="AT725" s="19" t="s">
        <v>153</v>
      </c>
      <c r="AU725" s="19" t="s">
        <v>83</v>
      </c>
    </row>
    <row r="726" spans="1:65" s="2" customFormat="1" ht="16.5" customHeight="1">
      <c r="A726" s="36"/>
      <c r="B726" s="37"/>
      <c r="C726" s="233" t="s">
        <v>1418</v>
      </c>
      <c r="D726" s="233" t="s">
        <v>244</v>
      </c>
      <c r="E726" s="234" t="s">
        <v>1419</v>
      </c>
      <c r="F726" s="235" t="s">
        <v>1420</v>
      </c>
      <c r="G726" s="236" t="s">
        <v>175</v>
      </c>
      <c r="H726" s="237">
        <v>1751.855</v>
      </c>
      <c r="I726" s="238"/>
      <c r="J726" s="239">
        <f>ROUND(I726*H726,2)</f>
        <v>0</v>
      </c>
      <c r="K726" s="235" t="s">
        <v>150</v>
      </c>
      <c r="L726" s="240"/>
      <c r="M726" s="241" t="s">
        <v>19</v>
      </c>
      <c r="N726" s="242" t="s">
        <v>47</v>
      </c>
      <c r="O726" s="66"/>
      <c r="P726" s="193">
        <f>O726*H726</f>
        <v>0</v>
      </c>
      <c r="Q726" s="193">
        <v>0.00017</v>
      </c>
      <c r="R726" s="193">
        <f>Q726*H726</f>
        <v>0.29781535000000003</v>
      </c>
      <c r="S726" s="193">
        <v>0</v>
      </c>
      <c r="T726" s="194">
        <f>S726*H726</f>
        <v>0</v>
      </c>
      <c r="U726" s="36"/>
      <c r="V726" s="36"/>
      <c r="W726" s="36"/>
      <c r="X726" s="36"/>
      <c r="Y726" s="36"/>
      <c r="Z726" s="36"/>
      <c r="AA726" s="36"/>
      <c r="AB726" s="36"/>
      <c r="AC726" s="36"/>
      <c r="AD726" s="36"/>
      <c r="AE726" s="36"/>
      <c r="AR726" s="195" t="s">
        <v>319</v>
      </c>
      <c r="AT726" s="195" t="s">
        <v>244</v>
      </c>
      <c r="AU726" s="195" t="s">
        <v>83</v>
      </c>
      <c r="AY726" s="19" t="s">
        <v>144</v>
      </c>
      <c r="BE726" s="196">
        <f>IF(N726="základní",J726,0)</f>
        <v>0</v>
      </c>
      <c r="BF726" s="196">
        <f>IF(N726="snížená",J726,0)</f>
        <v>0</v>
      </c>
      <c r="BG726" s="196">
        <f>IF(N726="zákl. přenesená",J726,0)</f>
        <v>0</v>
      </c>
      <c r="BH726" s="196">
        <f>IF(N726="sníž. přenesená",J726,0)</f>
        <v>0</v>
      </c>
      <c r="BI726" s="196">
        <f>IF(N726="nulová",J726,0)</f>
        <v>0</v>
      </c>
      <c r="BJ726" s="19" t="s">
        <v>81</v>
      </c>
      <c r="BK726" s="196">
        <f>ROUND(I726*H726,2)</f>
        <v>0</v>
      </c>
      <c r="BL726" s="19" t="s">
        <v>236</v>
      </c>
      <c r="BM726" s="195" t="s">
        <v>1421</v>
      </c>
    </row>
    <row r="727" spans="2:51" s="13" customFormat="1" ht="12">
      <c r="B727" s="201"/>
      <c r="C727" s="202"/>
      <c r="D727" s="197" t="s">
        <v>159</v>
      </c>
      <c r="E727" s="203" t="s">
        <v>19</v>
      </c>
      <c r="F727" s="204" t="s">
        <v>1422</v>
      </c>
      <c r="G727" s="202"/>
      <c r="H727" s="205">
        <v>1751.855</v>
      </c>
      <c r="I727" s="206"/>
      <c r="J727" s="202"/>
      <c r="K727" s="202"/>
      <c r="L727" s="207"/>
      <c r="M727" s="208"/>
      <c r="N727" s="209"/>
      <c r="O727" s="209"/>
      <c r="P727" s="209"/>
      <c r="Q727" s="209"/>
      <c r="R727" s="209"/>
      <c r="S727" s="209"/>
      <c r="T727" s="210"/>
      <c r="AT727" s="211" t="s">
        <v>159</v>
      </c>
      <c r="AU727" s="211" t="s">
        <v>83</v>
      </c>
      <c r="AV727" s="13" t="s">
        <v>83</v>
      </c>
      <c r="AW727" s="13" t="s">
        <v>37</v>
      </c>
      <c r="AX727" s="13" t="s">
        <v>81</v>
      </c>
      <c r="AY727" s="211" t="s">
        <v>144</v>
      </c>
    </row>
    <row r="728" spans="1:65" s="2" customFormat="1" ht="24" customHeight="1">
      <c r="A728" s="36"/>
      <c r="B728" s="37"/>
      <c r="C728" s="184" t="s">
        <v>1423</v>
      </c>
      <c r="D728" s="184" t="s">
        <v>146</v>
      </c>
      <c r="E728" s="185" t="s">
        <v>1424</v>
      </c>
      <c r="F728" s="186" t="s">
        <v>1425</v>
      </c>
      <c r="G728" s="187" t="s">
        <v>175</v>
      </c>
      <c r="H728" s="188">
        <v>3088.25</v>
      </c>
      <c r="I728" s="189"/>
      <c r="J728" s="190">
        <f>ROUND(I728*H728,2)</f>
        <v>0</v>
      </c>
      <c r="K728" s="186" t="s">
        <v>150</v>
      </c>
      <c r="L728" s="41"/>
      <c r="M728" s="191" t="s">
        <v>19</v>
      </c>
      <c r="N728" s="192" t="s">
        <v>47</v>
      </c>
      <c r="O728" s="66"/>
      <c r="P728" s="193">
        <f>O728*H728</f>
        <v>0</v>
      </c>
      <c r="Q728" s="193">
        <v>0</v>
      </c>
      <c r="R728" s="193">
        <f>Q728*H728</f>
        <v>0</v>
      </c>
      <c r="S728" s="193">
        <v>0</v>
      </c>
      <c r="T728" s="194">
        <f>S728*H728</f>
        <v>0</v>
      </c>
      <c r="U728" s="36"/>
      <c r="V728" s="36"/>
      <c r="W728" s="36"/>
      <c r="X728" s="36"/>
      <c r="Y728" s="36"/>
      <c r="Z728" s="36"/>
      <c r="AA728" s="36"/>
      <c r="AB728" s="36"/>
      <c r="AC728" s="36"/>
      <c r="AD728" s="36"/>
      <c r="AE728" s="36"/>
      <c r="AR728" s="195" t="s">
        <v>236</v>
      </c>
      <c r="AT728" s="195" t="s">
        <v>146</v>
      </c>
      <c r="AU728" s="195" t="s">
        <v>83</v>
      </c>
      <c r="AY728" s="19" t="s">
        <v>144</v>
      </c>
      <c r="BE728" s="196">
        <f>IF(N728="základní",J728,0)</f>
        <v>0</v>
      </c>
      <c r="BF728" s="196">
        <f>IF(N728="snížená",J728,0)</f>
        <v>0</v>
      </c>
      <c r="BG728" s="196">
        <f>IF(N728="zákl. přenesená",J728,0)</f>
        <v>0</v>
      </c>
      <c r="BH728" s="196">
        <f>IF(N728="sníž. přenesená",J728,0)</f>
        <v>0</v>
      </c>
      <c r="BI728" s="196">
        <f>IF(N728="nulová",J728,0)</f>
        <v>0</v>
      </c>
      <c r="BJ728" s="19" t="s">
        <v>81</v>
      </c>
      <c r="BK728" s="196">
        <f>ROUND(I728*H728,2)</f>
        <v>0</v>
      </c>
      <c r="BL728" s="19" t="s">
        <v>236</v>
      </c>
      <c r="BM728" s="195" t="s">
        <v>1426</v>
      </c>
    </row>
    <row r="729" spans="1:47" s="2" customFormat="1" ht="107.25">
      <c r="A729" s="36"/>
      <c r="B729" s="37"/>
      <c r="C729" s="38"/>
      <c r="D729" s="197" t="s">
        <v>153</v>
      </c>
      <c r="E729" s="38"/>
      <c r="F729" s="198" t="s">
        <v>1404</v>
      </c>
      <c r="G729" s="38"/>
      <c r="H729" s="38"/>
      <c r="I729" s="105"/>
      <c r="J729" s="38"/>
      <c r="K729" s="38"/>
      <c r="L729" s="41"/>
      <c r="M729" s="199"/>
      <c r="N729" s="200"/>
      <c r="O729" s="66"/>
      <c r="P729" s="66"/>
      <c r="Q729" s="66"/>
      <c r="R729" s="66"/>
      <c r="S729" s="66"/>
      <c r="T729" s="67"/>
      <c r="U729" s="36"/>
      <c r="V729" s="36"/>
      <c r="W729" s="36"/>
      <c r="X729" s="36"/>
      <c r="Y729" s="36"/>
      <c r="Z729" s="36"/>
      <c r="AA729" s="36"/>
      <c r="AB729" s="36"/>
      <c r="AC729" s="36"/>
      <c r="AD729" s="36"/>
      <c r="AE729" s="36"/>
      <c r="AT729" s="19" t="s">
        <v>153</v>
      </c>
      <c r="AU729" s="19" t="s">
        <v>83</v>
      </c>
    </row>
    <row r="730" spans="1:47" s="2" customFormat="1" ht="19.5">
      <c r="A730" s="36"/>
      <c r="B730" s="37"/>
      <c r="C730" s="38"/>
      <c r="D730" s="197" t="s">
        <v>445</v>
      </c>
      <c r="E730" s="38"/>
      <c r="F730" s="198" t="s">
        <v>1427</v>
      </c>
      <c r="G730" s="38"/>
      <c r="H730" s="38"/>
      <c r="I730" s="105"/>
      <c r="J730" s="38"/>
      <c r="K730" s="38"/>
      <c r="L730" s="41"/>
      <c r="M730" s="199"/>
      <c r="N730" s="200"/>
      <c r="O730" s="66"/>
      <c r="P730" s="66"/>
      <c r="Q730" s="66"/>
      <c r="R730" s="66"/>
      <c r="S730" s="66"/>
      <c r="T730" s="67"/>
      <c r="U730" s="36"/>
      <c r="V730" s="36"/>
      <c r="W730" s="36"/>
      <c r="X730" s="36"/>
      <c r="Y730" s="36"/>
      <c r="Z730" s="36"/>
      <c r="AA730" s="36"/>
      <c r="AB730" s="36"/>
      <c r="AC730" s="36"/>
      <c r="AD730" s="36"/>
      <c r="AE730" s="36"/>
      <c r="AT730" s="19" t="s">
        <v>445</v>
      </c>
      <c r="AU730" s="19" t="s">
        <v>83</v>
      </c>
    </row>
    <row r="731" spans="2:51" s="13" customFormat="1" ht="12">
      <c r="B731" s="201"/>
      <c r="C731" s="202"/>
      <c r="D731" s="197" t="s">
        <v>159</v>
      </c>
      <c r="E731" s="203" t="s">
        <v>19</v>
      </c>
      <c r="F731" s="204" t="s">
        <v>1428</v>
      </c>
      <c r="G731" s="202"/>
      <c r="H731" s="205">
        <v>3088.25</v>
      </c>
      <c r="I731" s="206"/>
      <c r="J731" s="202"/>
      <c r="K731" s="202"/>
      <c r="L731" s="207"/>
      <c r="M731" s="208"/>
      <c r="N731" s="209"/>
      <c r="O731" s="209"/>
      <c r="P731" s="209"/>
      <c r="Q731" s="209"/>
      <c r="R731" s="209"/>
      <c r="S731" s="209"/>
      <c r="T731" s="210"/>
      <c r="AT731" s="211" t="s">
        <v>159</v>
      </c>
      <c r="AU731" s="211" t="s">
        <v>83</v>
      </c>
      <c r="AV731" s="13" t="s">
        <v>83</v>
      </c>
      <c r="AW731" s="13" t="s">
        <v>37</v>
      </c>
      <c r="AX731" s="13" t="s">
        <v>81</v>
      </c>
      <c r="AY731" s="211" t="s">
        <v>144</v>
      </c>
    </row>
    <row r="732" spans="1:65" s="2" customFormat="1" ht="16.5" customHeight="1">
      <c r="A732" s="36"/>
      <c r="B732" s="37"/>
      <c r="C732" s="233" t="s">
        <v>1429</v>
      </c>
      <c r="D732" s="233" t="s">
        <v>244</v>
      </c>
      <c r="E732" s="234" t="s">
        <v>1430</v>
      </c>
      <c r="F732" s="235" t="s">
        <v>1431</v>
      </c>
      <c r="G732" s="236" t="s">
        <v>175</v>
      </c>
      <c r="H732" s="237">
        <v>3119.133</v>
      </c>
      <c r="I732" s="238"/>
      <c r="J732" s="239">
        <f>ROUND(I732*H732,2)</f>
        <v>0</v>
      </c>
      <c r="K732" s="235" t="s">
        <v>150</v>
      </c>
      <c r="L732" s="240"/>
      <c r="M732" s="241" t="s">
        <v>19</v>
      </c>
      <c r="N732" s="242" t="s">
        <v>47</v>
      </c>
      <c r="O732" s="66"/>
      <c r="P732" s="193">
        <f>O732*H732</f>
        <v>0</v>
      </c>
      <c r="Q732" s="193">
        <v>0.0042</v>
      </c>
      <c r="R732" s="193">
        <f>Q732*H732</f>
        <v>13.100358599999998</v>
      </c>
      <c r="S732" s="193">
        <v>0</v>
      </c>
      <c r="T732" s="194">
        <f>S732*H732</f>
        <v>0</v>
      </c>
      <c r="U732" s="36"/>
      <c r="V732" s="36"/>
      <c r="W732" s="36"/>
      <c r="X732" s="36"/>
      <c r="Y732" s="36"/>
      <c r="Z732" s="36"/>
      <c r="AA732" s="36"/>
      <c r="AB732" s="36"/>
      <c r="AC732" s="36"/>
      <c r="AD732" s="36"/>
      <c r="AE732" s="36"/>
      <c r="AR732" s="195" t="s">
        <v>319</v>
      </c>
      <c r="AT732" s="195" t="s">
        <v>244</v>
      </c>
      <c r="AU732" s="195" t="s">
        <v>83</v>
      </c>
      <c r="AY732" s="19" t="s">
        <v>144</v>
      </c>
      <c r="BE732" s="196">
        <f>IF(N732="základní",J732,0)</f>
        <v>0</v>
      </c>
      <c r="BF732" s="196">
        <f>IF(N732="snížená",J732,0)</f>
        <v>0</v>
      </c>
      <c r="BG732" s="196">
        <f>IF(N732="zákl. přenesená",J732,0)</f>
        <v>0</v>
      </c>
      <c r="BH732" s="196">
        <f>IF(N732="sníž. přenesená",J732,0)</f>
        <v>0</v>
      </c>
      <c r="BI732" s="196">
        <f>IF(N732="nulová",J732,0)</f>
        <v>0</v>
      </c>
      <c r="BJ732" s="19" t="s">
        <v>81</v>
      </c>
      <c r="BK732" s="196">
        <f>ROUND(I732*H732,2)</f>
        <v>0</v>
      </c>
      <c r="BL732" s="19" t="s">
        <v>236</v>
      </c>
      <c r="BM732" s="195" t="s">
        <v>1432</v>
      </c>
    </row>
    <row r="733" spans="2:51" s="13" customFormat="1" ht="12">
      <c r="B733" s="201"/>
      <c r="C733" s="202"/>
      <c r="D733" s="197" t="s">
        <v>159</v>
      </c>
      <c r="E733" s="203" t="s">
        <v>19</v>
      </c>
      <c r="F733" s="204" t="s">
        <v>1433</v>
      </c>
      <c r="G733" s="202"/>
      <c r="H733" s="205">
        <v>3119.133</v>
      </c>
      <c r="I733" s="206"/>
      <c r="J733" s="202"/>
      <c r="K733" s="202"/>
      <c r="L733" s="207"/>
      <c r="M733" s="208"/>
      <c r="N733" s="209"/>
      <c r="O733" s="209"/>
      <c r="P733" s="209"/>
      <c r="Q733" s="209"/>
      <c r="R733" s="209"/>
      <c r="S733" s="209"/>
      <c r="T733" s="210"/>
      <c r="AT733" s="211" t="s">
        <v>159</v>
      </c>
      <c r="AU733" s="211" t="s">
        <v>83</v>
      </c>
      <c r="AV733" s="13" t="s">
        <v>83</v>
      </c>
      <c r="AW733" s="13" t="s">
        <v>37</v>
      </c>
      <c r="AX733" s="13" t="s">
        <v>81</v>
      </c>
      <c r="AY733" s="211" t="s">
        <v>144</v>
      </c>
    </row>
    <row r="734" spans="1:65" s="2" customFormat="1" ht="24" customHeight="1">
      <c r="A734" s="36"/>
      <c r="B734" s="37"/>
      <c r="C734" s="184" t="s">
        <v>1434</v>
      </c>
      <c r="D734" s="184" t="s">
        <v>146</v>
      </c>
      <c r="E734" s="185" t="s">
        <v>1435</v>
      </c>
      <c r="F734" s="186" t="s">
        <v>1425</v>
      </c>
      <c r="G734" s="187" t="s">
        <v>175</v>
      </c>
      <c r="H734" s="188">
        <v>48.47</v>
      </c>
      <c r="I734" s="189"/>
      <c r="J734" s="190">
        <f>ROUND(I734*H734,2)</f>
        <v>0</v>
      </c>
      <c r="K734" s="186" t="s">
        <v>281</v>
      </c>
      <c r="L734" s="41"/>
      <c r="M734" s="191" t="s">
        <v>19</v>
      </c>
      <c r="N734" s="192" t="s">
        <v>47</v>
      </c>
      <c r="O734" s="66"/>
      <c r="P734" s="193">
        <f>O734*H734</f>
        <v>0</v>
      </c>
      <c r="Q734" s="193">
        <v>0</v>
      </c>
      <c r="R734" s="193">
        <f>Q734*H734</f>
        <v>0</v>
      </c>
      <c r="S734" s="193">
        <v>0</v>
      </c>
      <c r="T734" s="194">
        <f>S734*H734</f>
        <v>0</v>
      </c>
      <c r="U734" s="36"/>
      <c r="V734" s="36"/>
      <c r="W734" s="36"/>
      <c r="X734" s="36"/>
      <c r="Y734" s="36"/>
      <c r="Z734" s="36"/>
      <c r="AA734" s="36"/>
      <c r="AB734" s="36"/>
      <c r="AC734" s="36"/>
      <c r="AD734" s="36"/>
      <c r="AE734" s="36"/>
      <c r="AR734" s="195" t="s">
        <v>236</v>
      </c>
      <c r="AT734" s="195" t="s">
        <v>146</v>
      </c>
      <c r="AU734" s="195" t="s">
        <v>83</v>
      </c>
      <c r="AY734" s="19" t="s">
        <v>144</v>
      </c>
      <c r="BE734" s="196">
        <f>IF(N734="základní",J734,0)</f>
        <v>0</v>
      </c>
      <c r="BF734" s="196">
        <f>IF(N734="snížená",J734,0)</f>
        <v>0</v>
      </c>
      <c r="BG734" s="196">
        <f>IF(N734="zákl. přenesená",J734,0)</f>
        <v>0</v>
      </c>
      <c r="BH734" s="196">
        <f>IF(N734="sníž. přenesená",J734,0)</f>
        <v>0</v>
      </c>
      <c r="BI734" s="196">
        <f>IF(N734="nulová",J734,0)</f>
        <v>0</v>
      </c>
      <c r="BJ734" s="19" t="s">
        <v>81</v>
      </c>
      <c r="BK734" s="196">
        <f>ROUND(I734*H734,2)</f>
        <v>0</v>
      </c>
      <c r="BL734" s="19" t="s">
        <v>236</v>
      </c>
      <c r="BM734" s="195" t="s">
        <v>1436</v>
      </c>
    </row>
    <row r="735" spans="1:47" s="2" customFormat="1" ht="107.25">
      <c r="A735" s="36"/>
      <c r="B735" s="37"/>
      <c r="C735" s="38"/>
      <c r="D735" s="197" t="s">
        <v>153</v>
      </c>
      <c r="E735" s="38"/>
      <c r="F735" s="198" t="s">
        <v>1404</v>
      </c>
      <c r="G735" s="38"/>
      <c r="H735" s="38"/>
      <c r="I735" s="105"/>
      <c r="J735" s="38"/>
      <c r="K735" s="38"/>
      <c r="L735" s="41"/>
      <c r="M735" s="199"/>
      <c r="N735" s="200"/>
      <c r="O735" s="66"/>
      <c r="P735" s="66"/>
      <c r="Q735" s="66"/>
      <c r="R735" s="66"/>
      <c r="S735" s="66"/>
      <c r="T735" s="67"/>
      <c r="U735" s="36"/>
      <c r="V735" s="36"/>
      <c r="W735" s="36"/>
      <c r="X735" s="36"/>
      <c r="Y735" s="36"/>
      <c r="Z735" s="36"/>
      <c r="AA735" s="36"/>
      <c r="AB735" s="36"/>
      <c r="AC735" s="36"/>
      <c r="AD735" s="36"/>
      <c r="AE735" s="36"/>
      <c r="AT735" s="19" t="s">
        <v>153</v>
      </c>
      <c r="AU735" s="19" t="s">
        <v>83</v>
      </c>
    </row>
    <row r="736" spans="1:65" s="2" customFormat="1" ht="16.5" customHeight="1">
      <c r="A736" s="36"/>
      <c r="B736" s="37"/>
      <c r="C736" s="233" t="s">
        <v>1437</v>
      </c>
      <c r="D736" s="233" t="s">
        <v>244</v>
      </c>
      <c r="E736" s="234" t="s">
        <v>1438</v>
      </c>
      <c r="F736" s="235" t="s">
        <v>1439</v>
      </c>
      <c r="G736" s="236" t="s">
        <v>175</v>
      </c>
      <c r="H736" s="237">
        <v>49.439</v>
      </c>
      <c r="I736" s="238"/>
      <c r="J736" s="239">
        <f>ROUND(I736*H736,2)</f>
        <v>0</v>
      </c>
      <c r="K736" s="235" t="s">
        <v>150</v>
      </c>
      <c r="L736" s="240"/>
      <c r="M736" s="241" t="s">
        <v>19</v>
      </c>
      <c r="N736" s="242" t="s">
        <v>47</v>
      </c>
      <c r="O736" s="66"/>
      <c r="P736" s="193">
        <f>O736*H736</f>
        <v>0</v>
      </c>
      <c r="Q736" s="193">
        <v>0.0054</v>
      </c>
      <c r="R736" s="193">
        <f>Q736*H736</f>
        <v>0.2669706</v>
      </c>
      <c r="S736" s="193">
        <v>0</v>
      </c>
      <c r="T736" s="194">
        <f>S736*H736</f>
        <v>0</v>
      </c>
      <c r="U736" s="36"/>
      <c r="V736" s="36"/>
      <c r="W736" s="36"/>
      <c r="X736" s="36"/>
      <c r="Y736" s="36"/>
      <c r="Z736" s="36"/>
      <c r="AA736" s="36"/>
      <c r="AB736" s="36"/>
      <c r="AC736" s="36"/>
      <c r="AD736" s="36"/>
      <c r="AE736" s="36"/>
      <c r="AR736" s="195" t="s">
        <v>319</v>
      </c>
      <c r="AT736" s="195" t="s">
        <v>244</v>
      </c>
      <c r="AU736" s="195" t="s">
        <v>83</v>
      </c>
      <c r="AY736" s="19" t="s">
        <v>144</v>
      </c>
      <c r="BE736" s="196">
        <f>IF(N736="základní",J736,0)</f>
        <v>0</v>
      </c>
      <c r="BF736" s="196">
        <f>IF(N736="snížená",J736,0)</f>
        <v>0</v>
      </c>
      <c r="BG736" s="196">
        <f>IF(N736="zákl. přenesená",J736,0)</f>
        <v>0</v>
      </c>
      <c r="BH736" s="196">
        <f>IF(N736="sníž. přenesená",J736,0)</f>
        <v>0</v>
      </c>
      <c r="BI736" s="196">
        <f>IF(N736="nulová",J736,0)</f>
        <v>0</v>
      </c>
      <c r="BJ736" s="19" t="s">
        <v>81</v>
      </c>
      <c r="BK736" s="196">
        <f>ROUND(I736*H736,2)</f>
        <v>0</v>
      </c>
      <c r="BL736" s="19" t="s">
        <v>236</v>
      </c>
      <c r="BM736" s="195" t="s">
        <v>1440</v>
      </c>
    </row>
    <row r="737" spans="2:51" s="13" customFormat="1" ht="12">
      <c r="B737" s="201"/>
      <c r="C737" s="202"/>
      <c r="D737" s="197" t="s">
        <v>159</v>
      </c>
      <c r="E737" s="203" t="s">
        <v>19</v>
      </c>
      <c r="F737" s="204" t="s">
        <v>755</v>
      </c>
      <c r="G737" s="202"/>
      <c r="H737" s="205">
        <v>49.439</v>
      </c>
      <c r="I737" s="206"/>
      <c r="J737" s="202"/>
      <c r="K737" s="202"/>
      <c r="L737" s="207"/>
      <c r="M737" s="208"/>
      <c r="N737" s="209"/>
      <c r="O737" s="209"/>
      <c r="P737" s="209"/>
      <c r="Q737" s="209"/>
      <c r="R737" s="209"/>
      <c r="S737" s="209"/>
      <c r="T737" s="210"/>
      <c r="AT737" s="211" t="s">
        <v>159</v>
      </c>
      <c r="AU737" s="211" t="s">
        <v>83</v>
      </c>
      <c r="AV737" s="13" t="s">
        <v>83</v>
      </c>
      <c r="AW737" s="13" t="s">
        <v>37</v>
      </c>
      <c r="AX737" s="13" t="s">
        <v>81</v>
      </c>
      <c r="AY737" s="211" t="s">
        <v>144</v>
      </c>
    </row>
    <row r="738" spans="1:65" s="2" customFormat="1" ht="24" customHeight="1">
      <c r="A738" s="36"/>
      <c r="B738" s="37"/>
      <c r="C738" s="184" t="s">
        <v>1441</v>
      </c>
      <c r="D738" s="184" t="s">
        <v>146</v>
      </c>
      <c r="E738" s="185" t="s">
        <v>1442</v>
      </c>
      <c r="F738" s="186" t="s">
        <v>1443</v>
      </c>
      <c r="G738" s="187" t="s">
        <v>175</v>
      </c>
      <c r="H738" s="188">
        <v>1592.595</v>
      </c>
      <c r="I738" s="189"/>
      <c r="J738" s="190">
        <f>ROUND(I738*H738,2)</f>
        <v>0</v>
      </c>
      <c r="K738" s="186" t="s">
        <v>281</v>
      </c>
      <c r="L738" s="41"/>
      <c r="M738" s="191" t="s">
        <v>19</v>
      </c>
      <c r="N738" s="192" t="s">
        <v>47</v>
      </c>
      <c r="O738" s="66"/>
      <c r="P738" s="193">
        <f>O738*H738</f>
        <v>0</v>
      </c>
      <c r="Q738" s="193">
        <v>0</v>
      </c>
      <c r="R738" s="193">
        <f>Q738*H738</f>
        <v>0</v>
      </c>
      <c r="S738" s="193">
        <v>0</v>
      </c>
      <c r="T738" s="194">
        <f>S738*H738</f>
        <v>0</v>
      </c>
      <c r="U738" s="36"/>
      <c r="V738" s="36"/>
      <c r="W738" s="36"/>
      <c r="X738" s="36"/>
      <c r="Y738" s="36"/>
      <c r="Z738" s="36"/>
      <c r="AA738" s="36"/>
      <c r="AB738" s="36"/>
      <c r="AC738" s="36"/>
      <c r="AD738" s="36"/>
      <c r="AE738" s="36"/>
      <c r="AR738" s="195" t="s">
        <v>236</v>
      </c>
      <c r="AT738" s="195" t="s">
        <v>146</v>
      </c>
      <c r="AU738" s="195" t="s">
        <v>83</v>
      </c>
      <c r="AY738" s="19" t="s">
        <v>144</v>
      </c>
      <c r="BE738" s="196">
        <f>IF(N738="základní",J738,0)</f>
        <v>0</v>
      </c>
      <c r="BF738" s="196">
        <f>IF(N738="snížená",J738,0)</f>
        <v>0</v>
      </c>
      <c r="BG738" s="196">
        <f>IF(N738="zákl. přenesená",J738,0)</f>
        <v>0</v>
      </c>
      <c r="BH738" s="196">
        <f>IF(N738="sníž. přenesená",J738,0)</f>
        <v>0</v>
      </c>
      <c r="BI738" s="196">
        <f>IF(N738="nulová",J738,0)</f>
        <v>0</v>
      </c>
      <c r="BJ738" s="19" t="s">
        <v>81</v>
      </c>
      <c r="BK738" s="196">
        <f>ROUND(I738*H738,2)</f>
        <v>0</v>
      </c>
      <c r="BL738" s="19" t="s">
        <v>236</v>
      </c>
      <c r="BM738" s="195" t="s">
        <v>1444</v>
      </c>
    </row>
    <row r="739" spans="1:47" s="2" customFormat="1" ht="107.25">
      <c r="A739" s="36"/>
      <c r="B739" s="37"/>
      <c r="C739" s="38"/>
      <c r="D739" s="197" t="s">
        <v>153</v>
      </c>
      <c r="E739" s="38"/>
      <c r="F739" s="198" t="s">
        <v>1404</v>
      </c>
      <c r="G739" s="38"/>
      <c r="H739" s="38"/>
      <c r="I739" s="105"/>
      <c r="J739" s="38"/>
      <c r="K739" s="38"/>
      <c r="L739" s="41"/>
      <c r="M739" s="199"/>
      <c r="N739" s="200"/>
      <c r="O739" s="66"/>
      <c r="P739" s="66"/>
      <c r="Q739" s="66"/>
      <c r="R739" s="66"/>
      <c r="S739" s="66"/>
      <c r="T739" s="67"/>
      <c r="U739" s="36"/>
      <c r="V739" s="36"/>
      <c r="W739" s="36"/>
      <c r="X739" s="36"/>
      <c r="Y739" s="36"/>
      <c r="Z739" s="36"/>
      <c r="AA739" s="36"/>
      <c r="AB739" s="36"/>
      <c r="AC739" s="36"/>
      <c r="AD739" s="36"/>
      <c r="AE739" s="36"/>
      <c r="AT739" s="19" t="s">
        <v>153</v>
      </c>
      <c r="AU739" s="19" t="s">
        <v>83</v>
      </c>
    </row>
    <row r="740" spans="1:65" s="2" customFormat="1" ht="16.5" customHeight="1">
      <c r="A740" s="36"/>
      <c r="B740" s="37"/>
      <c r="C740" s="233" t="s">
        <v>1445</v>
      </c>
      <c r="D740" s="233" t="s">
        <v>244</v>
      </c>
      <c r="E740" s="234" t="s">
        <v>1446</v>
      </c>
      <c r="F740" s="235" t="s">
        <v>1447</v>
      </c>
      <c r="G740" s="236" t="s">
        <v>175</v>
      </c>
      <c r="H740" s="237">
        <v>1751.855</v>
      </c>
      <c r="I740" s="238"/>
      <c r="J740" s="239">
        <f>ROUND(I740*H740,2)</f>
        <v>0</v>
      </c>
      <c r="K740" s="235" t="s">
        <v>150</v>
      </c>
      <c r="L740" s="240"/>
      <c r="M740" s="241" t="s">
        <v>19</v>
      </c>
      <c r="N740" s="242" t="s">
        <v>47</v>
      </c>
      <c r="O740" s="66"/>
      <c r="P740" s="193">
        <f>O740*H740</f>
        <v>0</v>
      </c>
      <c r="Q740" s="193">
        <v>0.00152</v>
      </c>
      <c r="R740" s="193">
        <f>Q740*H740</f>
        <v>2.6628196</v>
      </c>
      <c r="S740" s="193">
        <v>0</v>
      </c>
      <c r="T740" s="194">
        <f>S740*H740</f>
        <v>0</v>
      </c>
      <c r="U740" s="36"/>
      <c r="V740" s="36"/>
      <c r="W740" s="36"/>
      <c r="X740" s="36"/>
      <c r="Y740" s="36"/>
      <c r="Z740" s="36"/>
      <c r="AA740" s="36"/>
      <c r="AB740" s="36"/>
      <c r="AC740" s="36"/>
      <c r="AD740" s="36"/>
      <c r="AE740" s="36"/>
      <c r="AR740" s="195" t="s">
        <v>319</v>
      </c>
      <c r="AT740" s="195" t="s">
        <v>244</v>
      </c>
      <c r="AU740" s="195" t="s">
        <v>83</v>
      </c>
      <c r="AY740" s="19" t="s">
        <v>144</v>
      </c>
      <c r="BE740" s="196">
        <f>IF(N740="základní",J740,0)</f>
        <v>0</v>
      </c>
      <c r="BF740" s="196">
        <f>IF(N740="snížená",J740,0)</f>
        <v>0</v>
      </c>
      <c r="BG740" s="196">
        <f>IF(N740="zákl. přenesená",J740,0)</f>
        <v>0</v>
      </c>
      <c r="BH740" s="196">
        <f>IF(N740="sníž. přenesená",J740,0)</f>
        <v>0</v>
      </c>
      <c r="BI740" s="196">
        <f>IF(N740="nulová",J740,0)</f>
        <v>0</v>
      </c>
      <c r="BJ740" s="19" t="s">
        <v>81</v>
      </c>
      <c r="BK740" s="196">
        <f>ROUND(I740*H740,2)</f>
        <v>0</v>
      </c>
      <c r="BL740" s="19" t="s">
        <v>236</v>
      </c>
      <c r="BM740" s="195" t="s">
        <v>1448</v>
      </c>
    </row>
    <row r="741" spans="2:51" s="13" customFormat="1" ht="12">
      <c r="B741" s="201"/>
      <c r="C741" s="202"/>
      <c r="D741" s="197" t="s">
        <v>159</v>
      </c>
      <c r="E741" s="203" t="s">
        <v>19</v>
      </c>
      <c r="F741" s="204" t="s">
        <v>1422</v>
      </c>
      <c r="G741" s="202"/>
      <c r="H741" s="205">
        <v>1751.855</v>
      </c>
      <c r="I741" s="206"/>
      <c r="J741" s="202"/>
      <c r="K741" s="202"/>
      <c r="L741" s="207"/>
      <c r="M741" s="208"/>
      <c r="N741" s="209"/>
      <c r="O741" s="209"/>
      <c r="P741" s="209"/>
      <c r="Q741" s="209"/>
      <c r="R741" s="209"/>
      <c r="S741" s="209"/>
      <c r="T741" s="210"/>
      <c r="AT741" s="211" t="s">
        <v>159</v>
      </c>
      <c r="AU741" s="211" t="s">
        <v>83</v>
      </c>
      <c r="AV741" s="13" t="s">
        <v>83</v>
      </c>
      <c r="AW741" s="13" t="s">
        <v>37</v>
      </c>
      <c r="AX741" s="13" t="s">
        <v>81</v>
      </c>
      <c r="AY741" s="211" t="s">
        <v>144</v>
      </c>
    </row>
    <row r="742" spans="1:65" s="2" customFormat="1" ht="36" customHeight="1">
      <c r="A742" s="36"/>
      <c r="B742" s="37"/>
      <c r="C742" s="184" t="s">
        <v>1449</v>
      </c>
      <c r="D742" s="184" t="s">
        <v>146</v>
      </c>
      <c r="E742" s="185" t="s">
        <v>1450</v>
      </c>
      <c r="F742" s="186" t="s">
        <v>1451</v>
      </c>
      <c r="G742" s="187" t="s">
        <v>193</v>
      </c>
      <c r="H742" s="188">
        <v>55.99</v>
      </c>
      <c r="I742" s="189"/>
      <c r="J742" s="190">
        <f>ROUND(I742*H742,2)</f>
        <v>0</v>
      </c>
      <c r="K742" s="186" t="s">
        <v>150</v>
      </c>
      <c r="L742" s="41"/>
      <c r="M742" s="191" t="s">
        <v>19</v>
      </c>
      <c r="N742" s="192" t="s">
        <v>47</v>
      </c>
      <c r="O742" s="66"/>
      <c r="P742" s="193">
        <f>O742*H742</f>
        <v>0</v>
      </c>
      <c r="Q742" s="193">
        <v>0</v>
      </c>
      <c r="R742" s="193">
        <f>Q742*H742</f>
        <v>0</v>
      </c>
      <c r="S742" s="193">
        <v>0</v>
      </c>
      <c r="T742" s="194">
        <f>S742*H742</f>
        <v>0</v>
      </c>
      <c r="U742" s="36"/>
      <c r="V742" s="36"/>
      <c r="W742" s="36"/>
      <c r="X742" s="36"/>
      <c r="Y742" s="36"/>
      <c r="Z742" s="36"/>
      <c r="AA742" s="36"/>
      <c r="AB742" s="36"/>
      <c r="AC742" s="36"/>
      <c r="AD742" s="36"/>
      <c r="AE742" s="36"/>
      <c r="AR742" s="195" t="s">
        <v>236</v>
      </c>
      <c r="AT742" s="195" t="s">
        <v>146</v>
      </c>
      <c r="AU742" s="195" t="s">
        <v>83</v>
      </c>
      <c r="AY742" s="19" t="s">
        <v>144</v>
      </c>
      <c r="BE742" s="196">
        <f>IF(N742="základní",J742,0)</f>
        <v>0</v>
      </c>
      <c r="BF742" s="196">
        <f>IF(N742="snížená",J742,0)</f>
        <v>0</v>
      </c>
      <c r="BG742" s="196">
        <f>IF(N742="zákl. přenesená",J742,0)</f>
        <v>0</v>
      </c>
      <c r="BH742" s="196">
        <f>IF(N742="sníž. přenesená",J742,0)</f>
        <v>0</v>
      </c>
      <c r="BI742" s="196">
        <f>IF(N742="nulová",J742,0)</f>
        <v>0</v>
      </c>
      <c r="BJ742" s="19" t="s">
        <v>81</v>
      </c>
      <c r="BK742" s="196">
        <f>ROUND(I742*H742,2)</f>
        <v>0</v>
      </c>
      <c r="BL742" s="19" t="s">
        <v>236</v>
      </c>
      <c r="BM742" s="195" t="s">
        <v>1452</v>
      </c>
    </row>
    <row r="743" spans="1:47" s="2" customFormat="1" ht="78">
      <c r="A743" s="36"/>
      <c r="B743" s="37"/>
      <c r="C743" s="38"/>
      <c r="D743" s="197" t="s">
        <v>153</v>
      </c>
      <c r="E743" s="38"/>
      <c r="F743" s="198" t="s">
        <v>1453</v>
      </c>
      <c r="G743" s="38"/>
      <c r="H743" s="38"/>
      <c r="I743" s="105"/>
      <c r="J743" s="38"/>
      <c r="K743" s="38"/>
      <c r="L743" s="41"/>
      <c r="M743" s="199"/>
      <c r="N743" s="200"/>
      <c r="O743" s="66"/>
      <c r="P743" s="66"/>
      <c r="Q743" s="66"/>
      <c r="R743" s="66"/>
      <c r="S743" s="66"/>
      <c r="T743" s="67"/>
      <c r="U743" s="36"/>
      <c r="V743" s="36"/>
      <c r="W743" s="36"/>
      <c r="X743" s="36"/>
      <c r="Y743" s="36"/>
      <c r="Z743" s="36"/>
      <c r="AA743" s="36"/>
      <c r="AB743" s="36"/>
      <c r="AC743" s="36"/>
      <c r="AD743" s="36"/>
      <c r="AE743" s="36"/>
      <c r="AT743" s="19" t="s">
        <v>153</v>
      </c>
      <c r="AU743" s="19" t="s">
        <v>83</v>
      </c>
    </row>
    <row r="744" spans="1:65" s="2" customFormat="1" ht="24" customHeight="1">
      <c r="A744" s="36"/>
      <c r="B744" s="37"/>
      <c r="C744" s="184" t="s">
        <v>1454</v>
      </c>
      <c r="D744" s="184" t="s">
        <v>146</v>
      </c>
      <c r="E744" s="185" t="s">
        <v>1455</v>
      </c>
      <c r="F744" s="186" t="s">
        <v>1456</v>
      </c>
      <c r="G744" s="187" t="s">
        <v>193</v>
      </c>
      <c r="H744" s="188">
        <v>55.99</v>
      </c>
      <c r="I744" s="189"/>
      <c r="J744" s="190">
        <f>ROUND(I744*H744,2)</f>
        <v>0</v>
      </c>
      <c r="K744" s="186" t="s">
        <v>150</v>
      </c>
      <c r="L744" s="41"/>
      <c r="M744" s="191" t="s">
        <v>19</v>
      </c>
      <c r="N744" s="192" t="s">
        <v>47</v>
      </c>
      <c r="O744" s="66"/>
      <c r="P744" s="193">
        <f>O744*H744</f>
        <v>0</v>
      </c>
      <c r="Q744" s="193">
        <v>0</v>
      </c>
      <c r="R744" s="193">
        <f>Q744*H744</f>
        <v>0</v>
      </c>
      <c r="S744" s="193">
        <v>0</v>
      </c>
      <c r="T744" s="194">
        <f>S744*H744</f>
        <v>0</v>
      </c>
      <c r="U744" s="36"/>
      <c r="V744" s="36"/>
      <c r="W744" s="36"/>
      <c r="X744" s="36"/>
      <c r="Y744" s="36"/>
      <c r="Z744" s="36"/>
      <c r="AA744" s="36"/>
      <c r="AB744" s="36"/>
      <c r="AC744" s="36"/>
      <c r="AD744" s="36"/>
      <c r="AE744" s="36"/>
      <c r="AR744" s="195" t="s">
        <v>236</v>
      </c>
      <c r="AT744" s="195" t="s">
        <v>146</v>
      </c>
      <c r="AU744" s="195" t="s">
        <v>83</v>
      </c>
      <c r="AY744" s="19" t="s">
        <v>144</v>
      </c>
      <c r="BE744" s="196">
        <f>IF(N744="základní",J744,0)</f>
        <v>0</v>
      </c>
      <c r="BF744" s="196">
        <f>IF(N744="snížená",J744,0)</f>
        <v>0</v>
      </c>
      <c r="BG744" s="196">
        <f>IF(N744="zákl. přenesená",J744,0)</f>
        <v>0</v>
      </c>
      <c r="BH744" s="196">
        <f>IF(N744="sníž. přenesená",J744,0)</f>
        <v>0</v>
      </c>
      <c r="BI744" s="196">
        <f>IF(N744="nulová",J744,0)</f>
        <v>0</v>
      </c>
      <c r="BJ744" s="19" t="s">
        <v>81</v>
      </c>
      <c r="BK744" s="196">
        <f>ROUND(I744*H744,2)</f>
        <v>0</v>
      </c>
      <c r="BL744" s="19" t="s">
        <v>236</v>
      </c>
      <c r="BM744" s="195" t="s">
        <v>1457</v>
      </c>
    </row>
    <row r="745" spans="1:47" s="2" customFormat="1" ht="78">
      <c r="A745" s="36"/>
      <c r="B745" s="37"/>
      <c r="C745" s="38"/>
      <c r="D745" s="197" t="s">
        <v>153</v>
      </c>
      <c r="E745" s="38"/>
      <c r="F745" s="198" t="s">
        <v>1453</v>
      </c>
      <c r="G745" s="38"/>
      <c r="H745" s="38"/>
      <c r="I745" s="105"/>
      <c r="J745" s="38"/>
      <c r="K745" s="38"/>
      <c r="L745" s="41"/>
      <c r="M745" s="199"/>
      <c r="N745" s="200"/>
      <c r="O745" s="66"/>
      <c r="P745" s="66"/>
      <c r="Q745" s="66"/>
      <c r="R745" s="66"/>
      <c r="S745" s="66"/>
      <c r="T745" s="67"/>
      <c r="U745" s="36"/>
      <c r="V745" s="36"/>
      <c r="W745" s="36"/>
      <c r="X745" s="36"/>
      <c r="Y745" s="36"/>
      <c r="Z745" s="36"/>
      <c r="AA745" s="36"/>
      <c r="AB745" s="36"/>
      <c r="AC745" s="36"/>
      <c r="AD745" s="36"/>
      <c r="AE745" s="36"/>
      <c r="AT745" s="19" t="s">
        <v>153</v>
      </c>
      <c r="AU745" s="19" t="s">
        <v>83</v>
      </c>
    </row>
    <row r="746" spans="2:63" s="12" customFormat="1" ht="22.9" customHeight="1">
      <c r="B746" s="168"/>
      <c r="C746" s="169"/>
      <c r="D746" s="170" t="s">
        <v>75</v>
      </c>
      <c r="E746" s="182" t="s">
        <v>1458</v>
      </c>
      <c r="F746" s="182" t="s">
        <v>1459</v>
      </c>
      <c r="G746" s="169"/>
      <c r="H746" s="169"/>
      <c r="I746" s="172"/>
      <c r="J746" s="183">
        <f>BK746</f>
        <v>0</v>
      </c>
      <c r="K746" s="169"/>
      <c r="L746" s="174"/>
      <c r="M746" s="175"/>
      <c r="N746" s="176"/>
      <c r="O746" s="176"/>
      <c r="P746" s="177">
        <f>SUM(P747:P767)</f>
        <v>0</v>
      </c>
      <c r="Q746" s="176"/>
      <c r="R746" s="177">
        <f>SUM(R747:R767)</f>
        <v>2.50791805</v>
      </c>
      <c r="S746" s="176"/>
      <c r="T746" s="178">
        <f>SUM(T747:T767)</f>
        <v>0</v>
      </c>
      <c r="AR746" s="179" t="s">
        <v>83</v>
      </c>
      <c r="AT746" s="180" t="s">
        <v>75</v>
      </c>
      <c r="AU746" s="180" t="s">
        <v>81</v>
      </c>
      <c r="AY746" s="179" t="s">
        <v>144</v>
      </c>
      <c r="BK746" s="181">
        <f>SUM(BK747:BK767)</f>
        <v>0</v>
      </c>
    </row>
    <row r="747" spans="1:65" s="2" customFormat="1" ht="24" customHeight="1">
      <c r="A747" s="36"/>
      <c r="B747" s="37"/>
      <c r="C747" s="184" t="s">
        <v>1460</v>
      </c>
      <c r="D747" s="184" t="s">
        <v>146</v>
      </c>
      <c r="E747" s="185" t="s">
        <v>1461</v>
      </c>
      <c r="F747" s="186" t="s">
        <v>1462</v>
      </c>
      <c r="G747" s="187" t="s">
        <v>305</v>
      </c>
      <c r="H747" s="188">
        <v>29.96</v>
      </c>
      <c r="I747" s="189"/>
      <c r="J747" s="190">
        <f>ROUND(I747*H747,2)</f>
        <v>0</v>
      </c>
      <c r="K747" s="186" t="s">
        <v>281</v>
      </c>
      <c r="L747" s="41"/>
      <c r="M747" s="191" t="s">
        <v>19</v>
      </c>
      <c r="N747" s="192" t="s">
        <v>47</v>
      </c>
      <c r="O747" s="66"/>
      <c r="P747" s="193">
        <f>O747*H747</f>
        <v>0</v>
      </c>
      <c r="Q747" s="193">
        <v>0.00508</v>
      </c>
      <c r="R747" s="193">
        <f>Q747*H747</f>
        <v>0.15219680000000002</v>
      </c>
      <c r="S747" s="193">
        <v>0</v>
      </c>
      <c r="T747" s="194">
        <f>S747*H747</f>
        <v>0</v>
      </c>
      <c r="U747" s="36"/>
      <c r="V747" s="36"/>
      <c r="W747" s="36"/>
      <c r="X747" s="36"/>
      <c r="Y747" s="36"/>
      <c r="Z747" s="36"/>
      <c r="AA747" s="36"/>
      <c r="AB747" s="36"/>
      <c r="AC747" s="36"/>
      <c r="AD747" s="36"/>
      <c r="AE747" s="36"/>
      <c r="AR747" s="195" t="s">
        <v>236</v>
      </c>
      <c r="AT747" s="195" t="s">
        <v>146</v>
      </c>
      <c r="AU747" s="195" t="s">
        <v>83</v>
      </c>
      <c r="AY747" s="19" t="s">
        <v>144</v>
      </c>
      <c r="BE747" s="196">
        <f>IF(N747="základní",J747,0)</f>
        <v>0</v>
      </c>
      <c r="BF747" s="196">
        <f>IF(N747="snížená",J747,0)</f>
        <v>0</v>
      </c>
      <c r="BG747" s="196">
        <f>IF(N747="zákl. přenesená",J747,0)</f>
        <v>0</v>
      </c>
      <c r="BH747" s="196">
        <f>IF(N747="sníž. přenesená",J747,0)</f>
        <v>0</v>
      </c>
      <c r="BI747" s="196">
        <f>IF(N747="nulová",J747,0)</f>
        <v>0</v>
      </c>
      <c r="BJ747" s="19" t="s">
        <v>81</v>
      </c>
      <c r="BK747" s="196">
        <f>ROUND(I747*H747,2)</f>
        <v>0</v>
      </c>
      <c r="BL747" s="19" t="s">
        <v>236</v>
      </c>
      <c r="BM747" s="195" t="s">
        <v>1463</v>
      </c>
    </row>
    <row r="748" spans="1:47" s="2" customFormat="1" ht="39">
      <c r="A748" s="36"/>
      <c r="B748" s="37"/>
      <c r="C748" s="38"/>
      <c r="D748" s="197" t="s">
        <v>153</v>
      </c>
      <c r="E748" s="38"/>
      <c r="F748" s="198" t="s">
        <v>1464</v>
      </c>
      <c r="G748" s="38"/>
      <c r="H748" s="38"/>
      <c r="I748" s="105"/>
      <c r="J748" s="38"/>
      <c r="K748" s="38"/>
      <c r="L748" s="41"/>
      <c r="M748" s="199"/>
      <c r="N748" s="200"/>
      <c r="O748" s="66"/>
      <c r="P748" s="66"/>
      <c r="Q748" s="66"/>
      <c r="R748" s="66"/>
      <c r="S748" s="66"/>
      <c r="T748" s="67"/>
      <c r="U748" s="36"/>
      <c r="V748" s="36"/>
      <c r="W748" s="36"/>
      <c r="X748" s="36"/>
      <c r="Y748" s="36"/>
      <c r="Z748" s="36"/>
      <c r="AA748" s="36"/>
      <c r="AB748" s="36"/>
      <c r="AC748" s="36"/>
      <c r="AD748" s="36"/>
      <c r="AE748" s="36"/>
      <c r="AT748" s="19" t="s">
        <v>153</v>
      </c>
      <c r="AU748" s="19" t="s">
        <v>83</v>
      </c>
    </row>
    <row r="749" spans="1:47" s="2" customFormat="1" ht="19.5">
      <c r="A749" s="36"/>
      <c r="B749" s="37"/>
      <c r="C749" s="38"/>
      <c r="D749" s="197" t="s">
        <v>445</v>
      </c>
      <c r="E749" s="38"/>
      <c r="F749" s="198" t="s">
        <v>1465</v>
      </c>
      <c r="G749" s="38"/>
      <c r="H749" s="38"/>
      <c r="I749" s="105"/>
      <c r="J749" s="38"/>
      <c r="K749" s="38"/>
      <c r="L749" s="41"/>
      <c r="M749" s="199"/>
      <c r="N749" s="200"/>
      <c r="O749" s="66"/>
      <c r="P749" s="66"/>
      <c r="Q749" s="66"/>
      <c r="R749" s="66"/>
      <c r="S749" s="66"/>
      <c r="T749" s="67"/>
      <c r="U749" s="36"/>
      <c r="V749" s="36"/>
      <c r="W749" s="36"/>
      <c r="X749" s="36"/>
      <c r="Y749" s="36"/>
      <c r="Z749" s="36"/>
      <c r="AA749" s="36"/>
      <c r="AB749" s="36"/>
      <c r="AC749" s="36"/>
      <c r="AD749" s="36"/>
      <c r="AE749" s="36"/>
      <c r="AT749" s="19" t="s">
        <v>445</v>
      </c>
      <c r="AU749" s="19" t="s">
        <v>83</v>
      </c>
    </row>
    <row r="750" spans="2:51" s="13" customFormat="1" ht="12">
      <c r="B750" s="201"/>
      <c r="C750" s="202"/>
      <c r="D750" s="197" t="s">
        <v>159</v>
      </c>
      <c r="E750" s="203" t="s">
        <v>19</v>
      </c>
      <c r="F750" s="204" t="s">
        <v>1466</v>
      </c>
      <c r="G750" s="202"/>
      <c r="H750" s="205">
        <v>29.96</v>
      </c>
      <c r="I750" s="206"/>
      <c r="J750" s="202"/>
      <c r="K750" s="202"/>
      <c r="L750" s="207"/>
      <c r="M750" s="208"/>
      <c r="N750" s="209"/>
      <c r="O750" s="209"/>
      <c r="P750" s="209"/>
      <c r="Q750" s="209"/>
      <c r="R750" s="209"/>
      <c r="S750" s="209"/>
      <c r="T750" s="210"/>
      <c r="AT750" s="211" t="s">
        <v>159</v>
      </c>
      <c r="AU750" s="211" t="s">
        <v>83</v>
      </c>
      <c r="AV750" s="13" t="s">
        <v>83</v>
      </c>
      <c r="AW750" s="13" t="s">
        <v>37</v>
      </c>
      <c r="AX750" s="13" t="s">
        <v>81</v>
      </c>
      <c r="AY750" s="211" t="s">
        <v>144</v>
      </c>
    </row>
    <row r="751" spans="1:65" s="2" customFormat="1" ht="24" customHeight="1">
      <c r="A751" s="36"/>
      <c r="B751" s="37"/>
      <c r="C751" s="184" t="s">
        <v>1467</v>
      </c>
      <c r="D751" s="184" t="s">
        <v>146</v>
      </c>
      <c r="E751" s="185" t="s">
        <v>1468</v>
      </c>
      <c r="F751" s="186" t="s">
        <v>1469</v>
      </c>
      <c r="G751" s="187" t="s">
        <v>305</v>
      </c>
      <c r="H751" s="188">
        <v>250</v>
      </c>
      <c r="I751" s="189"/>
      <c r="J751" s="190">
        <f>ROUND(I751*H751,2)</f>
        <v>0</v>
      </c>
      <c r="K751" s="186" t="s">
        <v>281</v>
      </c>
      <c r="L751" s="41"/>
      <c r="M751" s="191" t="s">
        <v>19</v>
      </c>
      <c r="N751" s="192" t="s">
        <v>47</v>
      </c>
      <c r="O751" s="66"/>
      <c r="P751" s="193">
        <f>O751*H751</f>
        <v>0</v>
      </c>
      <c r="Q751" s="193">
        <v>0.00443</v>
      </c>
      <c r="R751" s="193">
        <f>Q751*H751</f>
        <v>1.1075</v>
      </c>
      <c r="S751" s="193">
        <v>0</v>
      </c>
      <c r="T751" s="194">
        <f>S751*H751</f>
        <v>0</v>
      </c>
      <c r="U751" s="36"/>
      <c r="V751" s="36"/>
      <c r="W751" s="36"/>
      <c r="X751" s="36"/>
      <c r="Y751" s="36"/>
      <c r="Z751" s="36"/>
      <c r="AA751" s="36"/>
      <c r="AB751" s="36"/>
      <c r="AC751" s="36"/>
      <c r="AD751" s="36"/>
      <c r="AE751" s="36"/>
      <c r="AR751" s="195" t="s">
        <v>236</v>
      </c>
      <c r="AT751" s="195" t="s">
        <v>146</v>
      </c>
      <c r="AU751" s="195" t="s">
        <v>83</v>
      </c>
      <c r="AY751" s="19" t="s">
        <v>144</v>
      </c>
      <c r="BE751" s="196">
        <f>IF(N751="základní",J751,0)</f>
        <v>0</v>
      </c>
      <c r="BF751" s="196">
        <f>IF(N751="snížená",J751,0)</f>
        <v>0</v>
      </c>
      <c r="BG751" s="196">
        <f>IF(N751="zákl. přenesená",J751,0)</f>
        <v>0</v>
      </c>
      <c r="BH751" s="196">
        <f>IF(N751="sníž. přenesená",J751,0)</f>
        <v>0</v>
      </c>
      <c r="BI751" s="196">
        <f>IF(N751="nulová",J751,0)</f>
        <v>0</v>
      </c>
      <c r="BJ751" s="19" t="s">
        <v>81</v>
      </c>
      <c r="BK751" s="196">
        <f>ROUND(I751*H751,2)</f>
        <v>0</v>
      </c>
      <c r="BL751" s="19" t="s">
        <v>236</v>
      </c>
      <c r="BM751" s="195" t="s">
        <v>1470</v>
      </c>
    </row>
    <row r="752" spans="1:47" s="2" customFormat="1" ht="39">
      <c r="A752" s="36"/>
      <c r="B752" s="37"/>
      <c r="C752" s="38"/>
      <c r="D752" s="197" t="s">
        <v>153</v>
      </c>
      <c r="E752" s="38"/>
      <c r="F752" s="198" t="s">
        <v>1464</v>
      </c>
      <c r="G752" s="38"/>
      <c r="H752" s="38"/>
      <c r="I752" s="105"/>
      <c r="J752" s="38"/>
      <c r="K752" s="38"/>
      <c r="L752" s="41"/>
      <c r="M752" s="199"/>
      <c r="N752" s="200"/>
      <c r="O752" s="66"/>
      <c r="P752" s="66"/>
      <c r="Q752" s="66"/>
      <c r="R752" s="66"/>
      <c r="S752" s="66"/>
      <c r="T752" s="67"/>
      <c r="U752" s="36"/>
      <c r="V752" s="36"/>
      <c r="W752" s="36"/>
      <c r="X752" s="36"/>
      <c r="Y752" s="36"/>
      <c r="Z752" s="36"/>
      <c r="AA752" s="36"/>
      <c r="AB752" s="36"/>
      <c r="AC752" s="36"/>
      <c r="AD752" s="36"/>
      <c r="AE752" s="36"/>
      <c r="AT752" s="19" t="s">
        <v>153</v>
      </c>
      <c r="AU752" s="19" t="s">
        <v>83</v>
      </c>
    </row>
    <row r="753" spans="1:65" s="2" customFormat="1" ht="24" customHeight="1">
      <c r="A753" s="36"/>
      <c r="B753" s="37"/>
      <c r="C753" s="184" t="s">
        <v>1471</v>
      </c>
      <c r="D753" s="184" t="s">
        <v>146</v>
      </c>
      <c r="E753" s="185" t="s">
        <v>1472</v>
      </c>
      <c r="F753" s="186" t="s">
        <v>1473</v>
      </c>
      <c r="G753" s="187" t="s">
        <v>305</v>
      </c>
      <c r="H753" s="188">
        <v>42.61</v>
      </c>
      <c r="I753" s="189"/>
      <c r="J753" s="190">
        <f>ROUND(I753*H753,2)</f>
        <v>0</v>
      </c>
      <c r="K753" s="186" t="s">
        <v>150</v>
      </c>
      <c r="L753" s="41"/>
      <c r="M753" s="191" t="s">
        <v>19</v>
      </c>
      <c r="N753" s="192" t="s">
        <v>47</v>
      </c>
      <c r="O753" s="66"/>
      <c r="P753" s="193">
        <f>O753*H753</f>
        <v>0</v>
      </c>
      <c r="Q753" s="193">
        <v>0.00291</v>
      </c>
      <c r="R753" s="193">
        <f>Q753*H753</f>
        <v>0.1239951</v>
      </c>
      <c r="S753" s="193">
        <v>0</v>
      </c>
      <c r="T753" s="194">
        <f>S753*H753</f>
        <v>0</v>
      </c>
      <c r="U753" s="36"/>
      <c r="V753" s="36"/>
      <c r="W753" s="36"/>
      <c r="X753" s="36"/>
      <c r="Y753" s="36"/>
      <c r="Z753" s="36"/>
      <c r="AA753" s="36"/>
      <c r="AB753" s="36"/>
      <c r="AC753" s="36"/>
      <c r="AD753" s="36"/>
      <c r="AE753" s="36"/>
      <c r="AR753" s="195" t="s">
        <v>236</v>
      </c>
      <c r="AT753" s="195" t="s">
        <v>146</v>
      </c>
      <c r="AU753" s="195" t="s">
        <v>83</v>
      </c>
      <c r="AY753" s="19" t="s">
        <v>144</v>
      </c>
      <c r="BE753" s="196">
        <f>IF(N753="základní",J753,0)</f>
        <v>0</v>
      </c>
      <c r="BF753" s="196">
        <f>IF(N753="snížená",J753,0)</f>
        <v>0</v>
      </c>
      <c r="BG753" s="196">
        <f>IF(N753="zákl. přenesená",J753,0)</f>
        <v>0</v>
      </c>
      <c r="BH753" s="196">
        <f>IF(N753="sníž. přenesená",J753,0)</f>
        <v>0</v>
      </c>
      <c r="BI753" s="196">
        <f>IF(N753="nulová",J753,0)</f>
        <v>0</v>
      </c>
      <c r="BJ753" s="19" t="s">
        <v>81</v>
      </c>
      <c r="BK753" s="196">
        <f>ROUND(I753*H753,2)</f>
        <v>0</v>
      </c>
      <c r="BL753" s="19" t="s">
        <v>236</v>
      </c>
      <c r="BM753" s="195" t="s">
        <v>1474</v>
      </c>
    </row>
    <row r="754" spans="2:51" s="13" customFormat="1" ht="12">
      <c r="B754" s="201"/>
      <c r="C754" s="202"/>
      <c r="D754" s="197" t="s">
        <v>159</v>
      </c>
      <c r="E754" s="203" t="s">
        <v>19</v>
      </c>
      <c r="F754" s="204" t="s">
        <v>1475</v>
      </c>
      <c r="G754" s="202"/>
      <c r="H754" s="205">
        <v>42.61</v>
      </c>
      <c r="I754" s="206"/>
      <c r="J754" s="202"/>
      <c r="K754" s="202"/>
      <c r="L754" s="207"/>
      <c r="M754" s="208"/>
      <c r="N754" s="209"/>
      <c r="O754" s="209"/>
      <c r="P754" s="209"/>
      <c r="Q754" s="209"/>
      <c r="R754" s="209"/>
      <c r="S754" s="209"/>
      <c r="T754" s="210"/>
      <c r="AT754" s="211" t="s">
        <v>159</v>
      </c>
      <c r="AU754" s="211" t="s">
        <v>83</v>
      </c>
      <c r="AV754" s="13" t="s">
        <v>83</v>
      </c>
      <c r="AW754" s="13" t="s">
        <v>37</v>
      </c>
      <c r="AX754" s="13" t="s">
        <v>81</v>
      </c>
      <c r="AY754" s="211" t="s">
        <v>144</v>
      </c>
    </row>
    <row r="755" spans="1:65" s="2" customFormat="1" ht="24" customHeight="1">
      <c r="A755" s="36"/>
      <c r="B755" s="37"/>
      <c r="C755" s="184" t="s">
        <v>1476</v>
      </c>
      <c r="D755" s="184" t="s">
        <v>146</v>
      </c>
      <c r="E755" s="185" t="s">
        <v>1477</v>
      </c>
      <c r="F755" s="186" t="s">
        <v>1478</v>
      </c>
      <c r="G755" s="187" t="s">
        <v>305</v>
      </c>
      <c r="H755" s="188">
        <v>131.45</v>
      </c>
      <c r="I755" s="189"/>
      <c r="J755" s="190">
        <f>ROUND(I755*H755,2)</f>
        <v>0</v>
      </c>
      <c r="K755" s="186" t="s">
        <v>150</v>
      </c>
      <c r="L755" s="41"/>
      <c r="M755" s="191" t="s">
        <v>19</v>
      </c>
      <c r="N755" s="192" t="s">
        <v>47</v>
      </c>
      <c r="O755" s="66"/>
      <c r="P755" s="193">
        <f>O755*H755</f>
        <v>0</v>
      </c>
      <c r="Q755" s="193">
        <v>0.00222</v>
      </c>
      <c r="R755" s="193">
        <f>Q755*H755</f>
        <v>0.291819</v>
      </c>
      <c r="S755" s="193">
        <v>0</v>
      </c>
      <c r="T755" s="194">
        <f>S755*H755</f>
        <v>0</v>
      </c>
      <c r="U755" s="36"/>
      <c r="V755" s="36"/>
      <c r="W755" s="36"/>
      <c r="X755" s="36"/>
      <c r="Y755" s="36"/>
      <c r="Z755" s="36"/>
      <c r="AA755" s="36"/>
      <c r="AB755" s="36"/>
      <c r="AC755" s="36"/>
      <c r="AD755" s="36"/>
      <c r="AE755" s="36"/>
      <c r="AR755" s="195" t="s">
        <v>236</v>
      </c>
      <c r="AT755" s="195" t="s">
        <v>146</v>
      </c>
      <c r="AU755" s="195" t="s">
        <v>83</v>
      </c>
      <c r="AY755" s="19" t="s">
        <v>144</v>
      </c>
      <c r="BE755" s="196">
        <f>IF(N755="základní",J755,0)</f>
        <v>0</v>
      </c>
      <c r="BF755" s="196">
        <f>IF(N755="snížená",J755,0)</f>
        <v>0</v>
      </c>
      <c r="BG755" s="196">
        <f>IF(N755="zákl. přenesená",J755,0)</f>
        <v>0</v>
      </c>
      <c r="BH755" s="196">
        <f>IF(N755="sníž. přenesená",J755,0)</f>
        <v>0</v>
      </c>
      <c r="BI755" s="196">
        <f>IF(N755="nulová",J755,0)</f>
        <v>0</v>
      </c>
      <c r="BJ755" s="19" t="s">
        <v>81</v>
      </c>
      <c r="BK755" s="196">
        <f>ROUND(I755*H755,2)</f>
        <v>0</v>
      </c>
      <c r="BL755" s="19" t="s">
        <v>236</v>
      </c>
      <c r="BM755" s="195" t="s">
        <v>1479</v>
      </c>
    </row>
    <row r="756" spans="1:65" s="2" customFormat="1" ht="24" customHeight="1">
      <c r="A756" s="36"/>
      <c r="B756" s="37"/>
      <c r="C756" s="184" t="s">
        <v>1480</v>
      </c>
      <c r="D756" s="184" t="s">
        <v>146</v>
      </c>
      <c r="E756" s="185" t="s">
        <v>1481</v>
      </c>
      <c r="F756" s="186" t="s">
        <v>1482</v>
      </c>
      <c r="G756" s="187" t="s">
        <v>305</v>
      </c>
      <c r="H756" s="188">
        <v>83.58</v>
      </c>
      <c r="I756" s="189"/>
      <c r="J756" s="190">
        <f>ROUND(I756*H756,2)</f>
        <v>0</v>
      </c>
      <c r="K756" s="186" t="s">
        <v>150</v>
      </c>
      <c r="L756" s="41"/>
      <c r="M756" s="191" t="s">
        <v>19</v>
      </c>
      <c r="N756" s="192" t="s">
        <v>47</v>
      </c>
      <c r="O756" s="66"/>
      <c r="P756" s="193">
        <f>O756*H756</f>
        <v>0</v>
      </c>
      <c r="Q756" s="193">
        <v>0.0022</v>
      </c>
      <c r="R756" s="193">
        <f>Q756*H756</f>
        <v>0.183876</v>
      </c>
      <c r="S756" s="193">
        <v>0</v>
      </c>
      <c r="T756" s="194">
        <f>S756*H756</f>
        <v>0</v>
      </c>
      <c r="U756" s="36"/>
      <c r="V756" s="36"/>
      <c r="W756" s="36"/>
      <c r="X756" s="36"/>
      <c r="Y756" s="36"/>
      <c r="Z756" s="36"/>
      <c r="AA756" s="36"/>
      <c r="AB756" s="36"/>
      <c r="AC756" s="36"/>
      <c r="AD756" s="36"/>
      <c r="AE756" s="36"/>
      <c r="AR756" s="195" t="s">
        <v>236</v>
      </c>
      <c r="AT756" s="195" t="s">
        <v>146</v>
      </c>
      <c r="AU756" s="195" t="s">
        <v>83</v>
      </c>
      <c r="AY756" s="19" t="s">
        <v>144</v>
      </c>
      <c r="BE756" s="196">
        <f>IF(N756="základní",J756,0)</f>
        <v>0</v>
      </c>
      <c r="BF756" s="196">
        <f>IF(N756="snížená",J756,0)</f>
        <v>0</v>
      </c>
      <c r="BG756" s="196">
        <f>IF(N756="zákl. přenesená",J756,0)</f>
        <v>0</v>
      </c>
      <c r="BH756" s="196">
        <f>IF(N756="sníž. přenesená",J756,0)</f>
        <v>0</v>
      </c>
      <c r="BI756" s="196">
        <f>IF(N756="nulová",J756,0)</f>
        <v>0</v>
      </c>
      <c r="BJ756" s="19" t="s">
        <v>81</v>
      </c>
      <c r="BK756" s="196">
        <f>ROUND(I756*H756,2)</f>
        <v>0</v>
      </c>
      <c r="BL756" s="19" t="s">
        <v>236</v>
      </c>
      <c r="BM756" s="195" t="s">
        <v>1483</v>
      </c>
    </row>
    <row r="757" spans="2:51" s="13" customFormat="1" ht="12">
      <c r="B757" s="201"/>
      <c r="C757" s="202"/>
      <c r="D757" s="197" t="s">
        <v>159</v>
      </c>
      <c r="E757" s="203" t="s">
        <v>19</v>
      </c>
      <c r="F757" s="204" t="s">
        <v>1484</v>
      </c>
      <c r="G757" s="202"/>
      <c r="H757" s="205">
        <v>83.58</v>
      </c>
      <c r="I757" s="206"/>
      <c r="J757" s="202"/>
      <c r="K757" s="202"/>
      <c r="L757" s="207"/>
      <c r="M757" s="208"/>
      <c r="N757" s="209"/>
      <c r="O757" s="209"/>
      <c r="P757" s="209"/>
      <c r="Q757" s="209"/>
      <c r="R757" s="209"/>
      <c r="S757" s="209"/>
      <c r="T757" s="210"/>
      <c r="AT757" s="211" t="s">
        <v>159</v>
      </c>
      <c r="AU757" s="211" t="s">
        <v>83</v>
      </c>
      <c r="AV757" s="13" t="s">
        <v>83</v>
      </c>
      <c r="AW757" s="13" t="s">
        <v>37</v>
      </c>
      <c r="AX757" s="13" t="s">
        <v>81</v>
      </c>
      <c r="AY757" s="211" t="s">
        <v>144</v>
      </c>
    </row>
    <row r="758" spans="1:65" s="2" customFormat="1" ht="24" customHeight="1">
      <c r="A758" s="36"/>
      <c r="B758" s="37"/>
      <c r="C758" s="184" t="s">
        <v>1485</v>
      </c>
      <c r="D758" s="184" t="s">
        <v>146</v>
      </c>
      <c r="E758" s="185" t="s">
        <v>1486</v>
      </c>
      <c r="F758" s="186" t="s">
        <v>1487</v>
      </c>
      <c r="G758" s="187" t="s">
        <v>305</v>
      </c>
      <c r="H758" s="188">
        <v>2.7</v>
      </c>
      <c r="I758" s="189"/>
      <c r="J758" s="190">
        <f>ROUND(I758*H758,2)</f>
        <v>0</v>
      </c>
      <c r="K758" s="186" t="s">
        <v>150</v>
      </c>
      <c r="L758" s="41"/>
      <c r="M758" s="191" t="s">
        <v>19</v>
      </c>
      <c r="N758" s="192" t="s">
        <v>47</v>
      </c>
      <c r="O758" s="66"/>
      <c r="P758" s="193">
        <f>O758*H758</f>
        <v>0</v>
      </c>
      <c r="Q758" s="193">
        <v>0.00289</v>
      </c>
      <c r="R758" s="193">
        <f>Q758*H758</f>
        <v>0.007803000000000001</v>
      </c>
      <c r="S758" s="193">
        <v>0</v>
      </c>
      <c r="T758" s="194">
        <f>S758*H758</f>
        <v>0</v>
      </c>
      <c r="U758" s="36"/>
      <c r="V758" s="36"/>
      <c r="W758" s="36"/>
      <c r="X758" s="36"/>
      <c r="Y758" s="36"/>
      <c r="Z758" s="36"/>
      <c r="AA758" s="36"/>
      <c r="AB758" s="36"/>
      <c r="AC758" s="36"/>
      <c r="AD758" s="36"/>
      <c r="AE758" s="36"/>
      <c r="AR758" s="195" t="s">
        <v>236</v>
      </c>
      <c r="AT758" s="195" t="s">
        <v>146</v>
      </c>
      <c r="AU758" s="195" t="s">
        <v>83</v>
      </c>
      <c r="AY758" s="19" t="s">
        <v>144</v>
      </c>
      <c r="BE758" s="196">
        <f>IF(N758="základní",J758,0)</f>
        <v>0</v>
      </c>
      <c r="BF758" s="196">
        <f>IF(N758="snížená",J758,0)</f>
        <v>0</v>
      </c>
      <c r="BG758" s="196">
        <f>IF(N758="zákl. přenesená",J758,0)</f>
        <v>0</v>
      </c>
      <c r="BH758" s="196">
        <f>IF(N758="sníž. přenesená",J758,0)</f>
        <v>0</v>
      </c>
      <c r="BI758" s="196">
        <f>IF(N758="nulová",J758,0)</f>
        <v>0</v>
      </c>
      <c r="BJ758" s="19" t="s">
        <v>81</v>
      </c>
      <c r="BK758" s="196">
        <f>ROUND(I758*H758,2)</f>
        <v>0</v>
      </c>
      <c r="BL758" s="19" t="s">
        <v>236</v>
      </c>
      <c r="BM758" s="195" t="s">
        <v>1488</v>
      </c>
    </row>
    <row r="759" spans="2:51" s="13" customFormat="1" ht="12">
      <c r="B759" s="201"/>
      <c r="C759" s="202"/>
      <c r="D759" s="197" t="s">
        <v>159</v>
      </c>
      <c r="E759" s="203" t="s">
        <v>19</v>
      </c>
      <c r="F759" s="204" t="s">
        <v>1489</v>
      </c>
      <c r="G759" s="202"/>
      <c r="H759" s="205">
        <v>2.7</v>
      </c>
      <c r="I759" s="206"/>
      <c r="J759" s="202"/>
      <c r="K759" s="202"/>
      <c r="L759" s="207"/>
      <c r="M759" s="208"/>
      <c r="N759" s="209"/>
      <c r="O759" s="209"/>
      <c r="P759" s="209"/>
      <c r="Q759" s="209"/>
      <c r="R759" s="209"/>
      <c r="S759" s="209"/>
      <c r="T759" s="210"/>
      <c r="AT759" s="211" t="s">
        <v>159</v>
      </c>
      <c r="AU759" s="211" t="s">
        <v>83</v>
      </c>
      <c r="AV759" s="13" t="s">
        <v>83</v>
      </c>
      <c r="AW759" s="13" t="s">
        <v>37</v>
      </c>
      <c r="AX759" s="13" t="s">
        <v>81</v>
      </c>
      <c r="AY759" s="211" t="s">
        <v>144</v>
      </c>
    </row>
    <row r="760" spans="1:65" s="2" customFormat="1" ht="16.5" customHeight="1">
      <c r="A760" s="36"/>
      <c r="B760" s="37"/>
      <c r="C760" s="184" t="s">
        <v>1490</v>
      </c>
      <c r="D760" s="184" t="s">
        <v>146</v>
      </c>
      <c r="E760" s="185" t="s">
        <v>1491</v>
      </c>
      <c r="F760" s="186" t="s">
        <v>1492</v>
      </c>
      <c r="G760" s="187" t="s">
        <v>305</v>
      </c>
      <c r="H760" s="188">
        <v>15.7</v>
      </c>
      <c r="I760" s="189"/>
      <c r="J760" s="190">
        <f>ROUND(I760*H760,2)</f>
        <v>0</v>
      </c>
      <c r="K760" s="186" t="s">
        <v>150</v>
      </c>
      <c r="L760" s="41"/>
      <c r="M760" s="191" t="s">
        <v>19</v>
      </c>
      <c r="N760" s="192" t="s">
        <v>47</v>
      </c>
      <c r="O760" s="66"/>
      <c r="P760" s="193">
        <f>O760*H760</f>
        <v>0</v>
      </c>
      <c r="Q760" s="193">
        <v>0.00174</v>
      </c>
      <c r="R760" s="193">
        <f>Q760*H760</f>
        <v>0.027318</v>
      </c>
      <c r="S760" s="193">
        <v>0</v>
      </c>
      <c r="T760" s="194">
        <f>S760*H760</f>
        <v>0</v>
      </c>
      <c r="U760" s="36"/>
      <c r="V760" s="36"/>
      <c r="W760" s="36"/>
      <c r="X760" s="36"/>
      <c r="Y760" s="36"/>
      <c r="Z760" s="36"/>
      <c r="AA760" s="36"/>
      <c r="AB760" s="36"/>
      <c r="AC760" s="36"/>
      <c r="AD760" s="36"/>
      <c r="AE760" s="36"/>
      <c r="AR760" s="195" t="s">
        <v>236</v>
      </c>
      <c r="AT760" s="195" t="s">
        <v>146</v>
      </c>
      <c r="AU760" s="195" t="s">
        <v>83</v>
      </c>
      <c r="AY760" s="19" t="s">
        <v>144</v>
      </c>
      <c r="BE760" s="196">
        <f>IF(N760="základní",J760,0)</f>
        <v>0</v>
      </c>
      <c r="BF760" s="196">
        <f>IF(N760="snížená",J760,0)</f>
        <v>0</v>
      </c>
      <c r="BG760" s="196">
        <f>IF(N760="zákl. přenesená",J760,0)</f>
        <v>0</v>
      </c>
      <c r="BH760" s="196">
        <f>IF(N760="sníž. přenesená",J760,0)</f>
        <v>0</v>
      </c>
      <c r="BI760" s="196">
        <f>IF(N760="nulová",J760,0)</f>
        <v>0</v>
      </c>
      <c r="BJ760" s="19" t="s">
        <v>81</v>
      </c>
      <c r="BK760" s="196">
        <f>ROUND(I760*H760,2)</f>
        <v>0</v>
      </c>
      <c r="BL760" s="19" t="s">
        <v>236</v>
      </c>
      <c r="BM760" s="195" t="s">
        <v>1493</v>
      </c>
    </row>
    <row r="761" spans="2:51" s="13" customFormat="1" ht="12">
      <c r="B761" s="201"/>
      <c r="C761" s="202"/>
      <c r="D761" s="197" t="s">
        <v>159</v>
      </c>
      <c r="E761" s="203" t="s">
        <v>19</v>
      </c>
      <c r="F761" s="204" t="s">
        <v>1494</v>
      </c>
      <c r="G761" s="202"/>
      <c r="H761" s="205">
        <v>15.7</v>
      </c>
      <c r="I761" s="206"/>
      <c r="J761" s="202"/>
      <c r="K761" s="202"/>
      <c r="L761" s="207"/>
      <c r="M761" s="208"/>
      <c r="N761" s="209"/>
      <c r="O761" s="209"/>
      <c r="P761" s="209"/>
      <c r="Q761" s="209"/>
      <c r="R761" s="209"/>
      <c r="S761" s="209"/>
      <c r="T761" s="210"/>
      <c r="AT761" s="211" t="s">
        <v>159</v>
      </c>
      <c r="AU761" s="211" t="s">
        <v>83</v>
      </c>
      <c r="AV761" s="13" t="s">
        <v>83</v>
      </c>
      <c r="AW761" s="13" t="s">
        <v>37</v>
      </c>
      <c r="AX761" s="13" t="s">
        <v>81</v>
      </c>
      <c r="AY761" s="211" t="s">
        <v>144</v>
      </c>
    </row>
    <row r="762" spans="1:65" s="2" customFormat="1" ht="16.5" customHeight="1">
      <c r="A762" s="36"/>
      <c r="B762" s="37"/>
      <c r="C762" s="184" t="s">
        <v>1495</v>
      </c>
      <c r="D762" s="184" t="s">
        <v>146</v>
      </c>
      <c r="E762" s="185" t="s">
        <v>1496</v>
      </c>
      <c r="F762" s="186" t="s">
        <v>1497</v>
      </c>
      <c r="G762" s="187" t="s">
        <v>305</v>
      </c>
      <c r="H762" s="188">
        <v>230.635</v>
      </c>
      <c r="I762" s="189"/>
      <c r="J762" s="190">
        <f>ROUND(I762*H762,2)</f>
        <v>0</v>
      </c>
      <c r="K762" s="186" t="s">
        <v>150</v>
      </c>
      <c r="L762" s="41"/>
      <c r="M762" s="191" t="s">
        <v>19</v>
      </c>
      <c r="N762" s="192" t="s">
        <v>47</v>
      </c>
      <c r="O762" s="66"/>
      <c r="P762" s="193">
        <f>O762*H762</f>
        <v>0</v>
      </c>
      <c r="Q762" s="193">
        <v>0.00209</v>
      </c>
      <c r="R762" s="193">
        <f>Q762*H762</f>
        <v>0.48202714999999996</v>
      </c>
      <c r="S762" s="193">
        <v>0</v>
      </c>
      <c r="T762" s="194">
        <f>S762*H762</f>
        <v>0</v>
      </c>
      <c r="U762" s="36"/>
      <c r="V762" s="36"/>
      <c r="W762" s="36"/>
      <c r="X762" s="36"/>
      <c r="Y762" s="36"/>
      <c r="Z762" s="36"/>
      <c r="AA762" s="36"/>
      <c r="AB762" s="36"/>
      <c r="AC762" s="36"/>
      <c r="AD762" s="36"/>
      <c r="AE762" s="36"/>
      <c r="AR762" s="195" t="s">
        <v>236</v>
      </c>
      <c r="AT762" s="195" t="s">
        <v>146</v>
      </c>
      <c r="AU762" s="195" t="s">
        <v>83</v>
      </c>
      <c r="AY762" s="19" t="s">
        <v>144</v>
      </c>
      <c r="BE762" s="196">
        <f>IF(N762="základní",J762,0)</f>
        <v>0</v>
      </c>
      <c r="BF762" s="196">
        <f>IF(N762="snížená",J762,0)</f>
        <v>0</v>
      </c>
      <c r="BG762" s="196">
        <f>IF(N762="zákl. přenesená",J762,0)</f>
        <v>0</v>
      </c>
      <c r="BH762" s="196">
        <f>IF(N762="sníž. přenesená",J762,0)</f>
        <v>0</v>
      </c>
      <c r="BI762" s="196">
        <f>IF(N762="nulová",J762,0)</f>
        <v>0</v>
      </c>
      <c r="BJ762" s="19" t="s">
        <v>81</v>
      </c>
      <c r="BK762" s="196">
        <f>ROUND(I762*H762,2)</f>
        <v>0</v>
      </c>
      <c r="BL762" s="19" t="s">
        <v>236</v>
      </c>
      <c r="BM762" s="195" t="s">
        <v>1498</v>
      </c>
    </row>
    <row r="763" spans="2:51" s="13" customFormat="1" ht="22.5">
      <c r="B763" s="201"/>
      <c r="C763" s="202"/>
      <c r="D763" s="197" t="s">
        <v>159</v>
      </c>
      <c r="E763" s="203" t="s">
        <v>19</v>
      </c>
      <c r="F763" s="204" t="s">
        <v>1499</v>
      </c>
      <c r="G763" s="202"/>
      <c r="H763" s="205">
        <v>230.635</v>
      </c>
      <c r="I763" s="206"/>
      <c r="J763" s="202"/>
      <c r="K763" s="202"/>
      <c r="L763" s="207"/>
      <c r="M763" s="208"/>
      <c r="N763" s="209"/>
      <c r="O763" s="209"/>
      <c r="P763" s="209"/>
      <c r="Q763" s="209"/>
      <c r="R763" s="209"/>
      <c r="S763" s="209"/>
      <c r="T763" s="210"/>
      <c r="AT763" s="211" t="s">
        <v>159</v>
      </c>
      <c r="AU763" s="211" t="s">
        <v>83</v>
      </c>
      <c r="AV763" s="13" t="s">
        <v>83</v>
      </c>
      <c r="AW763" s="13" t="s">
        <v>37</v>
      </c>
      <c r="AX763" s="13" t="s">
        <v>81</v>
      </c>
      <c r="AY763" s="211" t="s">
        <v>144</v>
      </c>
    </row>
    <row r="764" spans="1:65" s="2" customFormat="1" ht="24" customHeight="1">
      <c r="A764" s="36"/>
      <c r="B764" s="37"/>
      <c r="C764" s="184" t="s">
        <v>1500</v>
      </c>
      <c r="D764" s="184" t="s">
        <v>146</v>
      </c>
      <c r="E764" s="185" t="s">
        <v>1501</v>
      </c>
      <c r="F764" s="186" t="s">
        <v>1502</v>
      </c>
      <c r="G764" s="187" t="s">
        <v>305</v>
      </c>
      <c r="H764" s="188">
        <v>7.08</v>
      </c>
      <c r="I764" s="189"/>
      <c r="J764" s="190">
        <f>ROUND(I764*H764,2)</f>
        <v>0</v>
      </c>
      <c r="K764" s="186" t="s">
        <v>150</v>
      </c>
      <c r="L764" s="41"/>
      <c r="M764" s="191" t="s">
        <v>19</v>
      </c>
      <c r="N764" s="192" t="s">
        <v>47</v>
      </c>
      <c r="O764" s="66"/>
      <c r="P764" s="193">
        <f>O764*H764</f>
        <v>0</v>
      </c>
      <c r="Q764" s="193">
        <v>0.00212</v>
      </c>
      <c r="R764" s="193">
        <f>Q764*H764</f>
        <v>0.0150096</v>
      </c>
      <c r="S764" s="193">
        <v>0</v>
      </c>
      <c r="T764" s="194">
        <f>S764*H764</f>
        <v>0</v>
      </c>
      <c r="U764" s="36"/>
      <c r="V764" s="36"/>
      <c r="W764" s="36"/>
      <c r="X764" s="36"/>
      <c r="Y764" s="36"/>
      <c r="Z764" s="36"/>
      <c r="AA764" s="36"/>
      <c r="AB764" s="36"/>
      <c r="AC764" s="36"/>
      <c r="AD764" s="36"/>
      <c r="AE764" s="36"/>
      <c r="AR764" s="195" t="s">
        <v>236</v>
      </c>
      <c r="AT764" s="195" t="s">
        <v>146</v>
      </c>
      <c r="AU764" s="195" t="s">
        <v>83</v>
      </c>
      <c r="AY764" s="19" t="s">
        <v>144</v>
      </c>
      <c r="BE764" s="196">
        <f>IF(N764="základní",J764,0)</f>
        <v>0</v>
      </c>
      <c r="BF764" s="196">
        <f>IF(N764="snížená",J764,0)</f>
        <v>0</v>
      </c>
      <c r="BG764" s="196">
        <f>IF(N764="zákl. přenesená",J764,0)</f>
        <v>0</v>
      </c>
      <c r="BH764" s="196">
        <f>IF(N764="sníž. přenesená",J764,0)</f>
        <v>0</v>
      </c>
      <c r="BI764" s="196">
        <f>IF(N764="nulová",J764,0)</f>
        <v>0</v>
      </c>
      <c r="BJ764" s="19" t="s">
        <v>81</v>
      </c>
      <c r="BK764" s="196">
        <f>ROUND(I764*H764,2)</f>
        <v>0</v>
      </c>
      <c r="BL764" s="19" t="s">
        <v>236</v>
      </c>
      <c r="BM764" s="195" t="s">
        <v>1503</v>
      </c>
    </row>
    <row r="765" spans="2:51" s="13" customFormat="1" ht="12">
      <c r="B765" s="201"/>
      <c r="C765" s="202"/>
      <c r="D765" s="197" t="s">
        <v>159</v>
      </c>
      <c r="E765" s="203" t="s">
        <v>19</v>
      </c>
      <c r="F765" s="204" t="s">
        <v>1504</v>
      </c>
      <c r="G765" s="202"/>
      <c r="H765" s="205">
        <v>7.08</v>
      </c>
      <c r="I765" s="206"/>
      <c r="J765" s="202"/>
      <c r="K765" s="202"/>
      <c r="L765" s="207"/>
      <c r="M765" s="208"/>
      <c r="N765" s="209"/>
      <c r="O765" s="209"/>
      <c r="P765" s="209"/>
      <c r="Q765" s="209"/>
      <c r="R765" s="209"/>
      <c r="S765" s="209"/>
      <c r="T765" s="210"/>
      <c r="AT765" s="211" t="s">
        <v>159</v>
      </c>
      <c r="AU765" s="211" t="s">
        <v>83</v>
      </c>
      <c r="AV765" s="13" t="s">
        <v>83</v>
      </c>
      <c r="AW765" s="13" t="s">
        <v>37</v>
      </c>
      <c r="AX765" s="13" t="s">
        <v>81</v>
      </c>
      <c r="AY765" s="211" t="s">
        <v>144</v>
      </c>
    </row>
    <row r="766" spans="1:65" s="2" customFormat="1" ht="24" customHeight="1">
      <c r="A766" s="36"/>
      <c r="B766" s="37"/>
      <c r="C766" s="184" t="s">
        <v>1505</v>
      </c>
      <c r="D766" s="184" t="s">
        <v>146</v>
      </c>
      <c r="E766" s="185" t="s">
        <v>1506</v>
      </c>
      <c r="F766" s="186" t="s">
        <v>1507</v>
      </c>
      <c r="G766" s="187" t="s">
        <v>305</v>
      </c>
      <c r="H766" s="188">
        <v>40.69</v>
      </c>
      <c r="I766" s="189"/>
      <c r="J766" s="190">
        <f>ROUND(I766*H766,2)</f>
        <v>0</v>
      </c>
      <c r="K766" s="186" t="s">
        <v>281</v>
      </c>
      <c r="L766" s="41"/>
      <c r="M766" s="191" t="s">
        <v>19</v>
      </c>
      <c r="N766" s="192" t="s">
        <v>47</v>
      </c>
      <c r="O766" s="66"/>
      <c r="P766" s="193">
        <f>O766*H766</f>
        <v>0</v>
      </c>
      <c r="Q766" s="193">
        <v>0.00286</v>
      </c>
      <c r="R766" s="193">
        <f>Q766*H766</f>
        <v>0.1163734</v>
      </c>
      <c r="S766" s="193">
        <v>0</v>
      </c>
      <c r="T766" s="194">
        <f>S766*H766</f>
        <v>0</v>
      </c>
      <c r="U766" s="36"/>
      <c r="V766" s="36"/>
      <c r="W766" s="36"/>
      <c r="X766" s="36"/>
      <c r="Y766" s="36"/>
      <c r="Z766" s="36"/>
      <c r="AA766" s="36"/>
      <c r="AB766" s="36"/>
      <c r="AC766" s="36"/>
      <c r="AD766" s="36"/>
      <c r="AE766" s="36"/>
      <c r="AR766" s="195" t="s">
        <v>236</v>
      </c>
      <c r="AT766" s="195" t="s">
        <v>146</v>
      </c>
      <c r="AU766" s="195" t="s">
        <v>83</v>
      </c>
      <c r="AY766" s="19" t="s">
        <v>144</v>
      </c>
      <c r="BE766" s="196">
        <f>IF(N766="základní",J766,0)</f>
        <v>0</v>
      </c>
      <c r="BF766" s="196">
        <f>IF(N766="snížená",J766,0)</f>
        <v>0</v>
      </c>
      <c r="BG766" s="196">
        <f>IF(N766="zákl. přenesená",J766,0)</f>
        <v>0</v>
      </c>
      <c r="BH766" s="196">
        <f>IF(N766="sníž. přenesená",J766,0)</f>
        <v>0</v>
      </c>
      <c r="BI766" s="196">
        <f>IF(N766="nulová",J766,0)</f>
        <v>0</v>
      </c>
      <c r="BJ766" s="19" t="s">
        <v>81</v>
      </c>
      <c r="BK766" s="196">
        <f>ROUND(I766*H766,2)</f>
        <v>0</v>
      </c>
      <c r="BL766" s="19" t="s">
        <v>236</v>
      </c>
      <c r="BM766" s="195" t="s">
        <v>1508</v>
      </c>
    </row>
    <row r="767" spans="2:51" s="13" customFormat="1" ht="12">
      <c r="B767" s="201"/>
      <c r="C767" s="202"/>
      <c r="D767" s="197" t="s">
        <v>159</v>
      </c>
      <c r="E767" s="203" t="s">
        <v>19</v>
      </c>
      <c r="F767" s="204" t="s">
        <v>1509</v>
      </c>
      <c r="G767" s="202"/>
      <c r="H767" s="205">
        <v>40.69</v>
      </c>
      <c r="I767" s="206"/>
      <c r="J767" s="202"/>
      <c r="K767" s="202"/>
      <c r="L767" s="207"/>
      <c r="M767" s="208"/>
      <c r="N767" s="209"/>
      <c r="O767" s="209"/>
      <c r="P767" s="209"/>
      <c r="Q767" s="209"/>
      <c r="R767" s="209"/>
      <c r="S767" s="209"/>
      <c r="T767" s="210"/>
      <c r="AT767" s="211" t="s">
        <v>159</v>
      </c>
      <c r="AU767" s="211" t="s">
        <v>83</v>
      </c>
      <c r="AV767" s="13" t="s">
        <v>83</v>
      </c>
      <c r="AW767" s="13" t="s">
        <v>37</v>
      </c>
      <c r="AX767" s="13" t="s">
        <v>81</v>
      </c>
      <c r="AY767" s="211" t="s">
        <v>144</v>
      </c>
    </row>
    <row r="768" spans="2:63" s="12" customFormat="1" ht="22.9" customHeight="1">
      <c r="B768" s="168"/>
      <c r="C768" s="169"/>
      <c r="D768" s="170" t="s">
        <v>75</v>
      </c>
      <c r="E768" s="182" t="s">
        <v>1510</v>
      </c>
      <c r="F768" s="182" t="s">
        <v>1511</v>
      </c>
      <c r="G768" s="169"/>
      <c r="H768" s="169"/>
      <c r="I768" s="172"/>
      <c r="J768" s="183">
        <f>BK768</f>
        <v>0</v>
      </c>
      <c r="K768" s="169"/>
      <c r="L768" s="174"/>
      <c r="M768" s="175"/>
      <c r="N768" s="176"/>
      <c r="O768" s="176"/>
      <c r="P768" s="177">
        <f>SUM(P769:P890)</f>
        <v>0</v>
      </c>
      <c r="Q768" s="176"/>
      <c r="R768" s="177">
        <f>SUM(R769:R890)</f>
        <v>4.7081912</v>
      </c>
      <c r="S768" s="176"/>
      <c r="T768" s="178">
        <f>SUM(T769:T890)</f>
        <v>0</v>
      </c>
      <c r="AR768" s="179" t="s">
        <v>83</v>
      </c>
      <c r="AT768" s="180" t="s">
        <v>75</v>
      </c>
      <c r="AU768" s="180" t="s">
        <v>81</v>
      </c>
      <c r="AY768" s="179" t="s">
        <v>144</v>
      </c>
      <c r="BK768" s="181">
        <f>SUM(BK769:BK890)</f>
        <v>0</v>
      </c>
    </row>
    <row r="769" spans="1:65" s="2" customFormat="1" ht="16.5" customHeight="1">
      <c r="A769" s="36"/>
      <c r="B769" s="37"/>
      <c r="C769" s="184" t="s">
        <v>1512</v>
      </c>
      <c r="D769" s="184" t="s">
        <v>146</v>
      </c>
      <c r="E769" s="185" t="s">
        <v>1513</v>
      </c>
      <c r="F769" s="186" t="s">
        <v>1514</v>
      </c>
      <c r="G769" s="187" t="s">
        <v>428</v>
      </c>
      <c r="H769" s="188">
        <v>1</v>
      </c>
      <c r="I769" s="189"/>
      <c r="J769" s="190">
        <f>ROUND(I769*H769,2)</f>
        <v>0</v>
      </c>
      <c r="K769" s="186" t="s">
        <v>150</v>
      </c>
      <c r="L769" s="41"/>
      <c r="M769" s="191" t="s">
        <v>19</v>
      </c>
      <c r="N769" s="192" t="s">
        <v>47</v>
      </c>
      <c r="O769" s="66"/>
      <c r="P769" s="193">
        <f>O769*H769</f>
        <v>0</v>
      </c>
      <c r="Q769" s="193">
        <v>0.00044</v>
      </c>
      <c r="R769" s="193">
        <f>Q769*H769</f>
        <v>0.00044</v>
      </c>
      <c r="S769" s="193">
        <v>0</v>
      </c>
      <c r="T769" s="194">
        <f>S769*H769</f>
        <v>0</v>
      </c>
      <c r="U769" s="36"/>
      <c r="V769" s="36"/>
      <c r="W769" s="36"/>
      <c r="X769" s="36"/>
      <c r="Y769" s="36"/>
      <c r="Z769" s="36"/>
      <c r="AA769" s="36"/>
      <c r="AB769" s="36"/>
      <c r="AC769" s="36"/>
      <c r="AD769" s="36"/>
      <c r="AE769" s="36"/>
      <c r="AR769" s="195" t="s">
        <v>236</v>
      </c>
      <c r="AT769" s="195" t="s">
        <v>146</v>
      </c>
      <c r="AU769" s="195" t="s">
        <v>83</v>
      </c>
      <c r="AY769" s="19" t="s">
        <v>144</v>
      </c>
      <c r="BE769" s="196">
        <f>IF(N769="základní",J769,0)</f>
        <v>0</v>
      </c>
      <c r="BF769" s="196">
        <f>IF(N769="snížená",J769,0)</f>
        <v>0</v>
      </c>
      <c r="BG769" s="196">
        <f>IF(N769="zákl. přenesená",J769,0)</f>
        <v>0</v>
      </c>
      <c r="BH769" s="196">
        <f>IF(N769="sníž. přenesená",J769,0)</f>
        <v>0</v>
      </c>
      <c r="BI769" s="196">
        <f>IF(N769="nulová",J769,0)</f>
        <v>0</v>
      </c>
      <c r="BJ769" s="19" t="s">
        <v>81</v>
      </c>
      <c r="BK769" s="196">
        <f>ROUND(I769*H769,2)</f>
        <v>0</v>
      </c>
      <c r="BL769" s="19" t="s">
        <v>236</v>
      </c>
      <c r="BM769" s="195" t="s">
        <v>1515</v>
      </c>
    </row>
    <row r="770" spans="1:47" s="2" customFormat="1" ht="39">
      <c r="A770" s="36"/>
      <c r="B770" s="37"/>
      <c r="C770" s="38"/>
      <c r="D770" s="197" t="s">
        <v>153</v>
      </c>
      <c r="E770" s="38"/>
      <c r="F770" s="198" t="s">
        <v>1516</v>
      </c>
      <c r="G770" s="38"/>
      <c r="H770" s="38"/>
      <c r="I770" s="105"/>
      <c r="J770" s="38"/>
      <c r="K770" s="38"/>
      <c r="L770" s="41"/>
      <c r="M770" s="199"/>
      <c r="N770" s="200"/>
      <c r="O770" s="66"/>
      <c r="P770" s="66"/>
      <c r="Q770" s="66"/>
      <c r="R770" s="66"/>
      <c r="S770" s="66"/>
      <c r="T770" s="67"/>
      <c r="U770" s="36"/>
      <c r="V770" s="36"/>
      <c r="W770" s="36"/>
      <c r="X770" s="36"/>
      <c r="Y770" s="36"/>
      <c r="Z770" s="36"/>
      <c r="AA770" s="36"/>
      <c r="AB770" s="36"/>
      <c r="AC770" s="36"/>
      <c r="AD770" s="36"/>
      <c r="AE770" s="36"/>
      <c r="AT770" s="19" t="s">
        <v>153</v>
      </c>
      <c r="AU770" s="19" t="s">
        <v>83</v>
      </c>
    </row>
    <row r="771" spans="1:65" s="2" customFormat="1" ht="24" customHeight="1">
      <c r="A771" s="36"/>
      <c r="B771" s="37"/>
      <c r="C771" s="233" t="s">
        <v>1517</v>
      </c>
      <c r="D771" s="233" t="s">
        <v>244</v>
      </c>
      <c r="E771" s="234" t="s">
        <v>1518</v>
      </c>
      <c r="F771" s="235" t="s">
        <v>1519</v>
      </c>
      <c r="G771" s="236" t="s">
        <v>428</v>
      </c>
      <c r="H771" s="237">
        <v>1</v>
      </c>
      <c r="I771" s="238"/>
      <c r="J771" s="239">
        <f aca="true" t="shared" si="50" ref="J771:J777">ROUND(I771*H771,2)</f>
        <v>0</v>
      </c>
      <c r="K771" s="235" t="s">
        <v>281</v>
      </c>
      <c r="L771" s="240"/>
      <c r="M771" s="241" t="s">
        <v>19</v>
      </c>
      <c r="N771" s="242" t="s">
        <v>47</v>
      </c>
      <c r="O771" s="66"/>
      <c r="P771" s="193">
        <f aca="true" t="shared" si="51" ref="P771:P777">O771*H771</f>
        <v>0</v>
      </c>
      <c r="Q771" s="193">
        <v>0.045</v>
      </c>
      <c r="R771" s="193">
        <f aca="true" t="shared" si="52" ref="R771:R777">Q771*H771</f>
        <v>0.045</v>
      </c>
      <c r="S771" s="193">
        <v>0</v>
      </c>
      <c r="T771" s="194">
        <f aca="true" t="shared" si="53" ref="T771:T777">S771*H771</f>
        <v>0</v>
      </c>
      <c r="U771" s="36"/>
      <c r="V771" s="36"/>
      <c r="W771" s="36"/>
      <c r="X771" s="36"/>
      <c r="Y771" s="36"/>
      <c r="Z771" s="36"/>
      <c r="AA771" s="36"/>
      <c r="AB771" s="36"/>
      <c r="AC771" s="36"/>
      <c r="AD771" s="36"/>
      <c r="AE771" s="36"/>
      <c r="AR771" s="195" t="s">
        <v>319</v>
      </c>
      <c r="AT771" s="195" t="s">
        <v>244</v>
      </c>
      <c r="AU771" s="195" t="s">
        <v>83</v>
      </c>
      <c r="AY771" s="19" t="s">
        <v>144</v>
      </c>
      <c r="BE771" s="196">
        <f aca="true" t="shared" si="54" ref="BE771:BE777">IF(N771="základní",J771,0)</f>
        <v>0</v>
      </c>
      <c r="BF771" s="196">
        <f aca="true" t="shared" si="55" ref="BF771:BF777">IF(N771="snížená",J771,0)</f>
        <v>0</v>
      </c>
      <c r="BG771" s="196">
        <f aca="true" t="shared" si="56" ref="BG771:BG777">IF(N771="zákl. přenesená",J771,0)</f>
        <v>0</v>
      </c>
      <c r="BH771" s="196">
        <f aca="true" t="shared" si="57" ref="BH771:BH777">IF(N771="sníž. přenesená",J771,0)</f>
        <v>0</v>
      </c>
      <c r="BI771" s="196">
        <f aca="true" t="shared" si="58" ref="BI771:BI777">IF(N771="nulová",J771,0)</f>
        <v>0</v>
      </c>
      <c r="BJ771" s="19" t="s">
        <v>81</v>
      </c>
      <c r="BK771" s="196">
        <f aca="true" t="shared" si="59" ref="BK771:BK777">ROUND(I771*H771,2)</f>
        <v>0</v>
      </c>
      <c r="BL771" s="19" t="s">
        <v>236</v>
      </c>
      <c r="BM771" s="195" t="s">
        <v>1520</v>
      </c>
    </row>
    <row r="772" spans="1:65" s="2" customFormat="1" ht="24" customHeight="1">
      <c r="A772" s="36"/>
      <c r="B772" s="37"/>
      <c r="C772" s="184" t="s">
        <v>1521</v>
      </c>
      <c r="D772" s="184" t="s">
        <v>146</v>
      </c>
      <c r="E772" s="185" t="s">
        <v>1522</v>
      </c>
      <c r="F772" s="186" t="s">
        <v>1523</v>
      </c>
      <c r="G772" s="187" t="s">
        <v>428</v>
      </c>
      <c r="H772" s="188">
        <v>27</v>
      </c>
      <c r="I772" s="189"/>
      <c r="J772" s="190">
        <f t="shared" si="50"/>
        <v>0</v>
      </c>
      <c r="K772" s="186" t="s">
        <v>281</v>
      </c>
      <c r="L772" s="41"/>
      <c r="M772" s="191" t="s">
        <v>19</v>
      </c>
      <c r="N772" s="192" t="s">
        <v>47</v>
      </c>
      <c r="O772" s="66"/>
      <c r="P772" s="193">
        <f t="shared" si="51"/>
        <v>0</v>
      </c>
      <c r="Q772" s="193">
        <v>0</v>
      </c>
      <c r="R772" s="193">
        <f t="shared" si="52"/>
        <v>0</v>
      </c>
      <c r="S772" s="193">
        <v>0</v>
      </c>
      <c r="T772" s="194">
        <f t="shared" si="53"/>
        <v>0</v>
      </c>
      <c r="U772" s="36"/>
      <c r="V772" s="36"/>
      <c r="W772" s="36"/>
      <c r="X772" s="36"/>
      <c r="Y772" s="36"/>
      <c r="Z772" s="36"/>
      <c r="AA772" s="36"/>
      <c r="AB772" s="36"/>
      <c r="AC772" s="36"/>
      <c r="AD772" s="36"/>
      <c r="AE772" s="36"/>
      <c r="AR772" s="195" t="s">
        <v>236</v>
      </c>
      <c r="AT772" s="195" t="s">
        <v>146</v>
      </c>
      <c r="AU772" s="195" t="s">
        <v>83</v>
      </c>
      <c r="AY772" s="19" t="s">
        <v>144</v>
      </c>
      <c r="BE772" s="196">
        <f t="shared" si="54"/>
        <v>0</v>
      </c>
      <c r="BF772" s="196">
        <f t="shared" si="55"/>
        <v>0</v>
      </c>
      <c r="BG772" s="196">
        <f t="shared" si="56"/>
        <v>0</v>
      </c>
      <c r="BH772" s="196">
        <f t="shared" si="57"/>
        <v>0</v>
      </c>
      <c r="BI772" s="196">
        <f t="shared" si="58"/>
        <v>0</v>
      </c>
      <c r="BJ772" s="19" t="s">
        <v>81</v>
      </c>
      <c r="BK772" s="196">
        <f t="shared" si="59"/>
        <v>0</v>
      </c>
      <c r="BL772" s="19" t="s">
        <v>236</v>
      </c>
      <c r="BM772" s="195" t="s">
        <v>1524</v>
      </c>
    </row>
    <row r="773" spans="1:65" s="2" customFormat="1" ht="16.5" customHeight="1">
      <c r="A773" s="36"/>
      <c r="B773" s="37"/>
      <c r="C773" s="233" t="s">
        <v>1525</v>
      </c>
      <c r="D773" s="233" t="s">
        <v>244</v>
      </c>
      <c r="E773" s="234" t="s">
        <v>1526</v>
      </c>
      <c r="F773" s="235" t="s">
        <v>1527</v>
      </c>
      <c r="G773" s="236" t="s">
        <v>428</v>
      </c>
      <c r="H773" s="237">
        <v>19</v>
      </c>
      <c r="I773" s="238"/>
      <c r="J773" s="239">
        <f t="shared" si="50"/>
        <v>0</v>
      </c>
      <c r="K773" s="235" t="s">
        <v>841</v>
      </c>
      <c r="L773" s="240"/>
      <c r="M773" s="241" t="s">
        <v>19</v>
      </c>
      <c r="N773" s="242" t="s">
        <v>47</v>
      </c>
      <c r="O773" s="66"/>
      <c r="P773" s="193">
        <f t="shared" si="51"/>
        <v>0</v>
      </c>
      <c r="Q773" s="193">
        <v>0.001</v>
      </c>
      <c r="R773" s="193">
        <f t="shared" si="52"/>
        <v>0.019</v>
      </c>
      <c r="S773" s="193">
        <v>0</v>
      </c>
      <c r="T773" s="194">
        <f t="shared" si="53"/>
        <v>0</v>
      </c>
      <c r="U773" s="36"/>
      <c r="V773" s="36"/>
      <c r="W773" s="36"/>
      <c r="X773" s="36"/>
      <c r="Y773" s="36"/>
      <c r="Z773" s="36"/>
      <c r="AA773" s="36"/>
      <c r="AB773" s="36"/>
      <c r="AC773" s="36"/>
      <c r="AD773" s="36"/>
      <c r="AE773" s="36"/>
      <c r="AR773" s="195" t="s">
        <v>319</v>
      </c>
      <c r="AT773" s="195" t="s">
        <v>244</v>
      </c>
      <c r="AU773" s="195" t="s">
        <v>83</v>
      </c>
      <c r="AY773" s="19" t="s">
        <v>144</v>
      </c>
      <c r="BE773" s="196">
        <f t="shared" si="54"/>
        <v>0</v>
      </c>
      <c r="BF773" s="196">
        <f t="shared" si="55"/>
        <v>0</v>
      </c>
      <c r="BG773" s="196">
        <f t="shared" si="56"/>
        <v>0</v>
      </c>
      <c r="BH773" s="196">
        <f t="shared" si="57"/>
        <v>0</v>
      </c>
      <c r="BI773" s="196">
        <f t="shared" si="58"/>
        <v>0</v>
      </c>
      <c r="BJ773" s="19" t="s">
        <v>81</v>
      </c>
      <c r="BK773" s="196">
        <f t="shared" si="59"/>
        <v>0</v>
      </c>
      <c r="BL773" s="19" t="s">
        <v>236</v>
      </c>
      <c r="BM773" s="195" t="s">
        <v>1528</v>
      </c>
    </row>
    <row r="774" spans="1:65" s="2" customFormat="1" ht="16.5" customHeight="1">
      <c r="A774" s="36"/>
      <c r="B774" s="37"/>
      <c r="C774" s="233" t="s">
        <v>1529</v>
      </c>
      <c r="D774" s="233" t="s">
        <v>244</v>
      </c>
      <c r="E774" s="234" t="s">
        <v>1530</v>
      </c>
      <c r="F774" s="235" t="s">
        <v>1531</v>
      </c>
      <c r="G774" s="236" t="s">
        <v>428</v>
      </c>
      <c r="H774" s="237">
        <v>6</v>
      </c>
      <c r="I774" s="238"/>
      <c r="J774" s="239">
        <f t="shared" si="50"/>
        <v>0</v>
      </c>
      <c r="K774" s="235" t="s">
        <v>841</v>
      </c>
      <c r="L774" s="240"/>
      <c r="M774" s="241" t="s">
        <v>19</v>
      </c>
      <c r="N774" s="242" t="s">
        <v>47</v>
      </c>
      <c r="O774" s="66"/>
      <c r="P774" s="193">
        <f t="shared" si="51"/>
        <v>0</v>
      </c>
      <c r="Q774" s="193">
        <v>0.001</v>
      </c>
      <c r="R774" s="193">
        <f t="shared" si="52"/>
        <v>0.006</v>
      </c>
      <c r="S774" s="193">
        <v>0</v>
      </c>
      <c r="T774" s="194">
        <f t="shared" si="53"/>
        <v>0</v>
      </c>
      <c r="U774" s="36"/>
      <c r="V774" s="36"/>
      <c r="W774" s="36"/>
      <c r="X774" s="36"/>
      <c r="Y774" s="36"/>
      <c r="Z774" s="36"/>
      <c r="AA774" s="36"/>
      <c r="AB774" s="36"/>
      <c r="AC774" s="36"/>
      <c r="AD774" s="36"/>
      <c r="AE774" s="36"/>
      <c r="AR774" s="195" t="s">
        <v>319</v>
      </c>
      <c r="AT774" s="195" t="s">
        <v>244</v>
      </c>
      <c r="AU774" s="195" t="s">
        <v>83</v>
      </c>
      <c r="AY774" s="19" t="s">
        <v>144</v>
      </c>
      <c r="BE774" s="196">
        <f t="shared" si="54"/>
        <v>0</v>
      </c>
      <c r="BF774" s="196">
        <f t="shared" si="55"/>
        <v>0</v>
      </c>
      <c r="BG774" s="196">
        <f t="shared" si="56"/>
        <v>0</v>
      </c>
      <c r="BH774" s="196">
        <f t="shared" si="57"/>
        <v>0</v>
      </c>
      <c r="BI774" s="196">
        <f t="shared" si="58"/>
        <v>0</v>
      </c>
      <c r="BJ774" s="19" t="s">
        <v>81</v>
      </c>
      <c r="BK774" s="196">
        <f t="shared" si="59"/>
        <v>0</v>
      </c>
      <c r="BL774" s="19" t="s">
        <v>236</v>
      </c>
      <c r="BM774" s="195" t="s">
        <v>1532</v>
      </c>
    </row>
    <row r="775" spans="1:65" s="2" customFormat="1" ht="16.5" customHeight="1">
      <c r="A775" s="36"/>
      <c r="B775" s="37"/>
      <c r="C775" s="233" t="s">
        <v>1533</v>
      </c>
      <c r="D775" s="233" t="s">
        <v>244</v>
      </c>
      <c r="E775" s="234" t="s">
        <v>1534</v>
      </c>
      <c r="F775" s="235" t="s">
        <v>1535</v>
      </c>
      <c r="G775" s="236" t="s">
        <v>428</v>
      </c>
      <c r="H775" s="237">
        <v>1</v>
      </c>
      <c r="I775" s="238"/>
      <c r="J775" s="239">
        <f t="shared" si="50"/>
        <v>0</v>
      </c>
      <c r="K775" s="235" t="s">
        <v>841</v>
      </c>
      <c r="L775" s="240"/>
      <c r="M775" s="241" t="s">
        <v>19</v>
      </c>
      <c r="N775" s="242" t="s">
        <v>47</v>
      </c>
      <c r="O775" s="66"/>
      <c r="P775" s="193">
        <f t="shared" si="51"/>
        <v>0</v>
      </c>
      <c r="Q775" s="193">
        <v>0.001</v>
      </c>
      <c r="R775" s="193">
        <f t="shared" si="52"/>
        <v>0.001</v>
      </c>
      <c r="S775" s="193">
        <v>0</v>
      </c>
      <c r="T775" s="194">
        <f t="shared" si="53"/>
        <v>0</v>
      </c>
      <c r="U775" s="36"/>
      <c r="V775" s="36"/>
      <c r="W775" s="36"/>
      <c r="X775" s="36"/>
      <c r="Y775" s="36"/>
      <c r="Z775" s="36"/>
      <c r="AA775" s="36"/>
      <c r="AB775" s="36"/>
      <c r="AC775" s="36"/>
      <c r="AD775" s="36"/>
      <c r="AE775" s="36"/>
      <c r="AR775" s="195" t="s">
        <v>319</v>
      </c>
      <c r="AT775" s="195" t="s">
        <v>244</v>
      </c>
      <c r="AU775" s="195" t="s">
        <v>83</v>
      </c>
      <c r="AY775" s="19" t="s">
        <v>144</v>
      </c>
      <c r="BE775" s="196">
        <f t="shared" si="54"/>
        <v>0</v>
      </c>
      <c r="BF775" s="196">
        <f t="shared" si="55"/>
        <v>0</v>
      </c>
      <c r="BG775" s="196">
        <f t="shared" si="56"/>
        <v>0</v>
      </c>
      <c r="BH775" s="196">
        <f t="shared" si="57"/>
        <v>0</v>
      </c>
      <c r="BI775" s="196">
        <f t="shared" si="58"/>
        <v>0</v>
      </c>
      <c r="BJ775" s="19" t="s">
        <v>81</v>
      </c>
      <c r="BK775" s="196">
        <f t="shared" si="59"/>
        <v>0</v>
      </c>
      <c r="BL775" s="19" t="s">
        <v>236</v>
      </c>
      <c r="BM775" s="195" t="s">
        <v>1536</v>
      </c>
    </row>
    <row r="776" spans="1:65" s="2" customFormat="1" ht="16.5" customHeight="1">
      <c r="A776" s="36"/>
      <c r="B776" s="37"/>
      <c r="C776" s="233" t="s">
        <v>1537</v>
      </c>
      <c r="D776" s="233" t="s">
        <v>244</v>
      </c>
      <c r="E776" s="234" t="s">
        <v>1538</v>
      </c>
      <c r="F776" s="235" t="s">
        <v>1539</v>
      </c>
      <c r="G776" s="236" t="s">
        <v>428</v>
      </c>
      <c r="H776" s="237">
        <v>1</v>
      </c>
      <c r="I776" s="238"/>
      <c r="J776" s="239">
        <f t="shared" si="50"/>
        <v>0</v>
      </c>
      <c r="K776" s="235" t="s">
        <v>841</v>
      </c>
      <c r="L776" s="240"/>
      <c r="M776" s="241" t="s">
        <v>19</v>
      </c>
      <c r="N776" s="242" t="s">
        <v>47</v>
      </c>
      <c r="O776" s="66"/>
      <c r="P776" s="193">
        <f t="shared" si="51"/>
        <v>0</v>
      </c>
      <c r="Q776" s="193">
        <v>0.001</v>
      </c>
      <c r="R776" s="193">
        <f t="shared" si="52"/>
        <v>0.001</v>
      </c>
      <c r="S776" s="193">
        <v>0</v>
      </c>
      <c r="T776" s="194">
        <f t="shared" si="53"/>
        <v>0</v>
      </c>
      <c r="U776" s="36"/>
      <c r="V776" s="36"/>
      <c r="W776" s="36"/>
      <c r="X776" s="36"/>
      <c r="Y776" s="36"/>
      <c r="Z776" s="36"/>
      <c r="AA776" s="36"/>
      <c r="AB776" s="36"/>
      <c r="AC776" s="36"/>
      <c r="AD776" s="36"/>
      <c r="AE776" s="36"/>
      <c r="AR776" s="195" t="s">
        <v>319</v>
      </c>
      <c r="AT776" s="195" t="s">
        <v>244</v>
      </c>
      <c r="AU776" s="195" t="s">
        <v>83</v>
      </c>
      <c r="AY776" s="19" t="s">
        <v>144</v>
      </c>
      <c r="BE776" s="196">
        <f t="shared" si="54"/>
        <v>0</v>
      </c>
      <c r="BF776" s="196">
        <f t="shared" si="55"/>
        <v>0</v>
      </c>
      <c r="BG776" s="196">
        <f t="shared" si="56"/>
        <v>0</v>
      </c>
      <c r="BH776" s="196">
        <f t="shared" si="57"/>
        <v>0</v>
      </c>
      <c r="BI776" s="196">
        <f t="shared" si="58"/>
        <v>0</v>
      </c>
      <c r="BJ776" s="19" t="s">
        <v>81</v>
      </c>
      <c r="BK776" s="196">
        <f t="shared" si="59"/>
        <v>0</v>
      </c>
      <c r="BL776" s="19" t="s">
        <v>236</v>
      </c>
      <c r="BM776" s="195" t="s">
        <v>1540</v>
      </c>
    </row>
    <row r="777" spans="1:65" s="2" customFormat="1" ht="24" customHeight="1">
      <c r="A777" s="36"/>
      <c r="B777" s="37"/>
      <c r="C777" s="184" t="s">
        <v>1541</v>
      </c>
      <c r="D777" s="184" t="s">
        <v>146</v>
      </c>
      <c r="E777" s="185" t="s">
        <v>1542</v>
      </c>
      <c r="F777" s="186" t="s">
        <v>1543</v>
      </c>
      <c r="G777" s="187" t="s">
        <v>175</v>
      </c>
      <c r="H777" s="188">
        <v>2.7</v>
      </c>
      <c r="I777" s="189"/>
      <c r="J777" s="190">
        <f t="shared" si="50"/>
        <v>0</v>
      </c>
      <c r="K777" s="186" t="s">
        <v>150</v>
      </c>
      <c r="L777" s="41"/>
      <c r="M777" s="191" t="s">
        <v>19</v>
      </c>
      <c r="N777" s="192" t="s">
        <v>47</v>
      </c>
      <c r="O777" s="66"/>
      <c r="P777" s="193">
        <f t="shared" si="51"/>
        <v>0</v>
      </c>
      <c r="Q777" s="193">
        <v>0.00026</v>
      </c>
      <c r="R777" s="193">
        <f t="shared" si="52"/>
        <v>0.0007019999999999999</v>
      </c>
      <c r="S777" s="193">
        <v>0</v>
      </c>
      <c r="T777" s="194">
        <f t="shared" si="53"/>
        <v>0</v>
      </c>
      <c r="U777" s="36"/>
      <c r="V777" s="36"/>
      <c r="W777" s="36"/>
      <c r="X777" s="36"/>
      <c r="Y777" s="36"/>
      <c r="Z777" s="36"/>
      <c r="AA777" s="36"/>
      <c r="AB777" s="36"/>
      <c r="AC777" s="36"/>
      <c r="AD777" s="36"/>
      <c r="AE777" s="36"/>
      <c r="AR777" s="195" t="s">
        <v>236</v>
      </c>
      <c r="AT777" s="195" t="s">
        <v>146</v>
      </c>
      <c r="AU777" s="195" t="s">
        <v>83</v>
      </c>
      <c r="AY777" s="19" t="s">
        <v>144</v>
      </c>
      <c r="BE777" s="196">
        <f t="shared" si="54"/>
        <v>0</v>
      </c>
      <c r="BF777" s="196">
        <f t="shared" si="55"/>
        <v>0</v>
      </c>
      <c r="BG777" s="196">
        <f t="shared" si="56"/>
        <v>0</v>
      </c>
      <c r="BH777" s="196">
        <f t="shared" si="57"/>
        <v>0</v>
      </c>
      <c r="BI777" s="196">
        <f t="shared" si="58"/>
        <v>0</v>
      </c>
      <c r="BJ777" s="19" t="s">
        <v>81</v>
      </c>
      <c r="BK777" s="196">
        <f t="shared" si="59"/>
        <v>0</v>
      </c>
      <c r="BL777" s="19" t="s">
        <v>236</v>
      </c>
      <c r="BM777" s="195" t="s">
        <v>1544</v>
      </c>
    </row>
    <row r="778" spans="1:47" s="2" customFormat="1" ht="68.25">
      <c r="A778" s="36"/>
      <c r="B778" s="37"/>
      <c r="C778" s="38"/>
      <c r="D778" s="197" t="s">
        <v>153</v>
      </c>
      <c r="E778" s="38"/>
      <c r="F778" s="198" t="s">
        <v>1545</v>
      </c>
      <c r="G778" s="38"/>
      <c r="H778" s="38"/>
      <c r="I778" s="105"/>
      <c r="J778" s="38"/>
      <c r="K778" s="38"/>
      <c r="L778" s="41"/>
      <c r="M778" s="199"/>
      <c r="N778" s="200"/>
      <c r="O778" s="66"/>
      <c r="P778" s="66"/>
      <c r="Q778" s="66"/>
      <c r="R778" s="66"/>
      <c r="S778" s="66"/>
      <c r="T778" s="67"/>
      <c r="U778" s="36"/>
      <c r="V778" s="36"/>
      <c r="W778" s="36"/>
      <c r="X778" s="36"/>
      <c r="Y778" s="36"/>
      <c r="Z778" s="36"/>
      <c r="AA778" s="36"/>
      <c r="AB778" s="36"/>
      <c r="AC778" s="36"/>
      <c r="AD778" s="36"/>
      <c r="AE778" s="36"/>
      <c r="AT778" s="19" t="s">
        <v>153</v>
      </c>
      <c r="AU778" s="19" t="s">
        <v>83</v>
      </c>
    </row>
    <row r="779" spans="2:51" s="15" customFormat="1" ht="12">
      <c r="B779" s="223"/>
      <c r="C779" s="224"/>
      <c r="D779" s="197" t="s">
        <v>159</v>
      </c>
      <c r="E779" s="225" t="s">
        <v>19</v>
      </c>
      <c r="F779" s="226" t="s">
        <v>1546</v>
      </c>
      <c r="G779" s="224"/>
      <c r="H779" s="225" t="s">
        <v>19</v>
      </c>
      <c r="I779" s="227"/>
      <c r="J779" s="224"/>
      <c r="K779" s="224"/>
      <c r="L779" s="228"/>
      <c r="M779" s="229"/>
      <c r="N779" s="230"/>
      <c r="O779" s="230"/>
      <c r="P779" s="230"/>
      <c r="Q779" s="230"/>
      <c r="R779" s="230"/>
      <c r="S779" s="230"/>
      <c r="T779" s="231"/>
      <c r="AT779" s="232" t="s">
        <v>159</v>
      </c>
      <c r="AU779" s="232" t="s">
        <v>83</v>
      </c>
      <c r="AV779" s="15" t="s">
        <v>81</v>
      </c>
      <c r="AW779" s="15" t="s">
        <v>37</v>
      </c>
      <c r="AX779" s="15" t="s">
        <v>76</v>
      </c>
      <c r="AY779" s="232" t="s">
        <v>144</v>
      </c>
    </row>
    <row r="780" spans="2:51" s="13" customFormat="1" ht="12">
      <c r="B780" s="201"/>
      <c r="C780" s="202"/>
      <c r="D780" s="197" t="s">
        <v>159</v>
      </c>
      <c r="E780" s="203" t="s">
        <v>19</v>
      </c>
      <c r="F780" s="204" t="s">
        <v>1547</v>
      </c>
      <c r="G780" s="202"/>
      <c r="H780" s="205">
        <v>2.7</v>
      </c>
      <c r="I780" s="206"/>
      <c r="J780" s="202"/>
      <c r="K780" s="202"/>
      <c r="L780" s="207"/>
      <c r="M780" s="208"/>
      <c r="N780" s="209"/>
      <c r="O780" s="209"/>
      <c r="P780" s="209"/>
      <c r="Q780" s="209"/>
      <c r="R780" s="209"/>
      <c r="S780" s="209"/>
      <c r="T780" s="210"/>
      <c r="AT780" s="211" t="s">
        <v>159</v>
      </c>
      <c r="AU780" s="211" t="s">
        <v>83</v>
      </c>
      <c r="AV780" s="13" t="s">
        <v>83</v>
      </c>
      <c r="AW780" s="13" t="s">
        <v>37</v>
      </c>
      <c r="AX780" s="13" t="s">
        <v>81</v>
      </c>
      <c r="AY780" s="211" t="s">
        <v>144</v>
      </c>
    </row>
    <row r="781" spans="1:65" s="2" customFormat="1" ht="16.5" customHeight="1">
      <c r="A781" s="36"/>
      <c r="B781" s="37"/>
      <c r="C781" s="233" t="s">
        <v>1548</v>
      </c>
      <c r="D781" s="233" t="s">
        <v>244</v>
      </c>
      <c r="E781" s="234" t="s">
        <v>1549</v>
      </c>
      <c r="F781" s="235" t="s">
        <v>1550</v>
      </c>
      <c r="G781" s="236" t="s">
        <v>428</v>
      </c>
      <c r="H781" s="237">
        <v>2</v>
      </c>
      <c r="I781" s="238"/>
      <c r="J781" s="239">
        <f>ROUND(I781*H781,2)</f>
        <v>0</v>
      </c>
      <c r="K781" s="235" t="s">
        <v>841</v>
      </c>
      <c r="L781" s="240"/>
      <c r="M781" s="241" t="s">
        <v>19</v>
      </c>
      <c r="N781" s="242" t="s">
        <v>47</v>
      </c>
      <c r="O781" s="66"/>
      <c r="P781" s="193">
        <f>O781*H781</f>
        <v>0</v>
      </c>
      <c r="Q781" s="193">
        <v>0.0249</v>
      </c>
      <c r="R781" s="193">
        <f>Q781*H781</f>
        <v>0.0498</v>
      </c>
      <c r="S781" s="193">
        <v>0</v>
      </c>
      <c r="T781" s="194">
        <f>S781*H781</f>
        <v>0</v>
      </c>
      <c r="U781" s="36"/>
      <c r="V781" s="36"/>
      <c r="W781" s="36"/>
      <c r="X781" s="36"/>
      <c r="Y781" s="36"/>
      <c r="Z781" s="36"/>
      <c r="AA781" s="36"/>
      <c r="AB781" s="36"/>
      <c r="AC781" s="36"/>
      <c r="AD781" s="36"/>
      <c r="AE781" s="36"/>
      <c r="AR781" s="195" t="s">
        <v>319</v>
      </c>
      <c r="AT781" s="195" t="s">
        <v>244</v>
      </c>
      <c r="AU781" s="195" t="s">
        <v>83</v>
      </c>
      <c r="AY781" s="19" t="s">
        <v>144</v>
      </c>
      <c r="BE781" s="196">
        <f>IF(N781="základní",J781,0)</f>
        <v>0</v>
      </c>
      <c r="BF781" s="196">
        <f>IF(N781="snížená",J781,0)</f>
        <v>0</v>
      </c>
      <c r="BG781" s="196">
        <f>IF(N781="zákl. přenesená",J781,0)</f>
        <v>0</v>
      </c>
      <c r="BH781" s="196">
        <f>IF(N781="sníž. přenesená",J781,0)</f>
        <v>0</v>
      </c>
      <c r="BI781" s="196">
        <f>IF(N781="nulová",J781,0)</f>
        <v>0</v>
      </c>
      <c r="BJ781" s="19" t="s">
        <v>81</v>
      </c>
      <c r="BK781" s="196">
        <f>ROUND(I781*H781,2)</f>
        <v>0</v>
      </c>
      <c r="BL781" s="19" t="s">
        <v>236</v>
      </c>
      <c r="BM781" s="195" t="s">
        <v>1551</v>
      </c>
    </row>
    <row r="782" spans="1:47" s="2" customFormat="1" ht="19.5">
      <c r="A782" s="36"/>
      <c r="B782" s="37"/>
      <c r="C782" s="38"/>
      <c r="D782" s="197" t="s">
        <v>445</v>
      </c>
      <c r="E782" s="38"/>
      <c r="F782" s="198" t="s">
        <v>1552</v>
      </c>
      <c r="G782" s="38"/>
      <c r="H782" s="38"/>
      <c r="I782" s="105"/>
      <c r="J782" s="38"/>
      <c r="K782" s="38"/>
      <c r="L782" s="41"/>
      <c r="M782" s="199"/>
      <c r="N782" s="200"/>
      <c r="O782" s="66"/>
      <c r="P782" s="66"/>
      <c r="Q782" s="66"/>
      <c r="R782" s="66"/>
      <c r="S782" s="66"/>
      <c r="T782" s="67"/>
      <c r="U782" s="36"/>
      <c r="V782" s="36"/>
      <c r="W782" s="36"/>
      <c r="X782" s="36"/>
      <c r="Y782" s="36"/>
      <c r="Z782" s="36"/>
      <c r="AA782" s="36"/>
      <c r="AB782" s="36"/>
      <c r="AC782" s="36"/>
      <c r="AD782" s="36"/>
      <c r="AE782" s="36"/>
      <c r="AT782" s="19" t="s">
        <v>445</v>
      </c>
      <c r="AU782" s="19" t="s">
        <v>83</v>
      </c>
    </row>
    <row r="783" spans="1:65" s="2" customFormat="1" ht="24" customHeight="1">
      <c r="A783" s="36"/>
      <c r="B783" s="37"/>
      <c r="C783" s="184" t="s">
        <v>1553</v>
      </c>
      <c r="D783" s="184" t="s">
        <v>146</v>
      </c>
      <c r="E783" s="185" t="s">
        <v>1554</v>
      </c>
      <c r="F783" s="186" t="s">
        <v>1555</v>
      </c>
      <c r="G783" s="187" t="s">
        <v>175</v>
      </c>
      <c r="H783" s="188">
        <v>133.7</v>
      </c>
      <c r="I783" s="189"/>
      <c r="J783" s="190">
        <f>ROUND(I783*H783,2)</f>
        <v>0</v>
      </c>
      <c r="K783" s="186" t="s">
        <v>150</v>
      </c>
      <c r="L783" s="41"/>
      <c r="M783" s="191" t="s">
        <v>19</v>
      </c>
      <c r="N783" s="192" t="s">
        <v>47</v>
      </c>
      <c r="O783" s="66"/>
      <c r="P783" s="193">
        <f>O783*H783</f>
        <v>0</v>
      </c>
      <c r="Q783" s="193">
        <v>0.00027</v>
      </c>
      <c r="R783" s="193">
        <f>Q783*H783</f>
        <v>0.036099</v>
      </c>
      <c r="S783" s="193">
        <v>0</v>
      </c>
      <c r="T783" s="194">
        <f>S783*H783</f>
        <v>0</v>
      </c>
      <c r="U783" s="36"/>
      <c r="V783" s="36"/>
      <c r="W783" s="36"/>
      <c r="X783" s="36"/>
      <c r="Y783" s="36"/>
      <c r="Z783" s="36"/>
      <c r="AA783" s="36"/>
      <c r="AB783" s="36"/>
      <c r="AC783" s="36"/>
      <c r="AD783" s="36"/>
      <c r="AE783" s="36"/>
      <c r="AR783" s="195" t="s">
        <v>236</v>
      </c>
      <c r="AT783" s="195" t="s">
        <v>146</v>
      </c>
      <c r="AU783" s="195" t="s">
        <v>83</v>
      </c>
      <c r="AY783" s="19" t="s">
        <v>144</v>
      </c>
      <c r="BE783" s="196">
        <f>IF(N783="základní",J783,0)</f>
        <v>0</v>
      </c>
      <c r="BF783" s="196">
        <f>IF(N783="snížená",J783,0)</f>
        <v>0</v>
      </c>
      <c r="BG783" s="196">
        <f>IF(N783="zákl. přenesená",J783,0)</f>
        <v>0</v>
      </c>
      <c r="BH783" s="196">
        <f>IF(N783="sníž. přenesená",J783,0)</f>
        <v>0</v>
      </c>
      <c r="BI783" s="196">
        <f>IF(N783="nulová",J783,0)</f>
        <v>0</v>
      </c>
      <c r="BJ783" s="19" t="s">
        <v>81</v>
      </c>
      <c r="BK783" s="196">
        <f>ROUND(I783*H783,2)</f>
        <v>0</v>
      </c>
      <c r="BL783" s="19" t="s">
        <v>236</v>
      </c>
      <c r="BM783" s="195" t="s">
        <v>1556</v>
      </c>
    </row>
    <row r="784" spans="1:47" s="2" customFormat="1" ht="68.25">
      <c r="A784" s="36"/>
      <c r="B784" s="37"/>
      <c r="C784" s="38"/>
      <c r="D784" s="197" t="s">
        <v>153</v>
      </c>
      <c r="E784" s="38"/>
      <c r="F784" s="198" t="s">
        <v>1545</v>
      </c>
      <c r="G784" s="38"/>
      <c r="H784" s="38"/>
      <c r="I784" s="105"/>
      <c r="J784" s="38"/>
      <c r="K784" s="38"/>
      <c r="L784" s="41"/>
      <c r="M784" s="199"/>
      <c r="N784" s="200"/>
      <c r="O784" s="66"/>
      <c r="P784" s="66"/>
      <c r="Q784" s="66"/>
      <c r="R784" s="66"/>
      <c r="S784" s="66"/>
      <c r="T784" s="67"/>
      <c r="U784" s="36"/>
      <c r="V784" s="36"/>
      <c r="W784" s="36"/>
      <c r="X784" s="36"/>
      <c r="Y784" s="36"/>
      <c r="Z784" s="36"/>
      <c r="AA784" s="36"/>
      <c r="AB784" s="36"/>
      <c r="AC784" s="36"/>
      <c r="AD784" s="36"/>
      <c r="AE784" s="36"/>
      <c r="AT784" s="19" t="s">
        <v>153</v>
      </c>
      <c r="AU784" s="19" t="s">
        <v>83</v>
      </c>
    </row>
    <row r="785" spans="2:51" s="15" customFormat="1" ht="12">
      <c r="B785" s="223"/>
      <c r="C785" s="224"/>
      <c r="D785" s="197" t="s">
        <v>159</v>
      </c>
      <c r="E785" s="225" t="s">
        <v>19</v>
      </c>
      <c r="F785" s="226" t="s">
        <v>1557</v>
      </c>
      <c r="G785" s="224"/>
      <c r="H785" s="225" t="s">
        <v>19</v>
      </c>
      <c r="I785" s="227"/>
      <c r="J785" s="224"/>
      <c r="K785" s="224"/>
      <c r="L785" s="228"/>
      <c r="M785" s="229"/>
      <c r="N785" s="230"/>
      <c r="O785" s="230"/>
      <c r="P785" s="230"/>
      <c r="Q785" s="230"/>
      <c r="R785" s="230"/>
      <c r="S785" s="230"/>
      <c r="T785" s="231"/>
      <c r="AT785" s="232" t="s">
        <v>159</v>
      </c>
      <c r="AU785" s="232" t="s">
        <v>83</v>
      </c>
      <c r="AV785" s="15" t="s">
        <v>81</v>
      </c>
      <c r="AW785" s="15" t="s">
        <v>37</v>
      </c>
      <c r="AX785" s="15" t="s">
        <v>76</v>
      </c>
      <c r="AY785" s="232" t="s">
        <v>144</v>
      </c>
    </row>
    <row r="786" spans="2:51" s="13" customFormat="1" ht="12">
      <c r="B786" s="201"/>
      <c r="C786" s="202"/>
      <c r="D786" s="197" t="s">
        <v>159</v>
      </c>
      <c r="E786" s="203" t="s">
        <v>19</v>
      </c>
      <c r="F786" s="204" t="s">
        <v>1558</v>
      </c>
      <c r="G786" s="202"/>
      <c r="H786" s="205">
        <v>87.885</v>
      </c>
      <c r="I786" s="206"/>
      <c r="J786" s="202"/>
      <c r="K786" s="202"/>
      <c r="L786" s="207"/>
      <c r="M786" s="208"/>
      <c r="N786" s="209"/>
      <c r="O786" s="209"/>
      <c r="P786" s="209"/>
      <c r="Q786" s="209"/>
      <c r="R786" s="209"/>
      <c r="S786" s="209"/>
      <c r="T786" s="210"/>
      <c r="AT786" s="211" t="s">
        <v>159</v>
      </c>
      <c r="AU786" s="211" t="s">
        <v>83</v>
      </c>
      <c r="AV786" s="13" t="s">
        <v>83</v>
      </c>
      <c r="AW786" s="13" t="s">
        <v>37</v>
      </c>
      <c r="AX786" s="13" t="s">
        <v>76</v>
      </c>
      <c r="AY786" s="211" t="s">
        <v>144</v>
      </c>
    </row>
    <row r="787" spans="2:51" s="15" customFormat="1" ht="12">
      <c r="B787" s="223"/>
      <c r="C787" s="224"/>
      <c r="D787" s="197" t="s">
        <v>159</v>
      </c>
      <c r="E787" s="225" t="s">
        <v>19</v>
      </c>
      <c r="F787" s="226" t="s">
        <v>1559</v>
      </c>
      <c r="G787" s="224"/>
      <c r="H787" s="225" t="s">
        <v>19</v>
      </c>
      <c r="I787" s="227"/>
      <c r="J787" s="224"/>
      <c r="K787" s="224"/>
      <c r="L787" s="228"/>
      <c r="M787" s="229"/>
      <c r="N787" s="230"/>
      <c r="O787" s="230"/>
      <c r="P787" s="230"/>
      <c r="Q787" s="230"/>
      <c r="R787" s="230"/>
      <c r="S787" s="230"/>
      <c r="T787" s="231"/>
      <c r="AT787" s="232" t="s">
        <v>159</v>
      </c>
      <c r="AU787" s="232" t="s">
        <v>83</v>
      </c>
      <c r="AV787" s="15" t="s">
        <v>81</v>
      </c>
      <c r="AW787" s="15" t="s">
        <v>37</v>
      </c>
      <c r="AX787" s="15" t="s">
        <v>76</v>
      </c>
      <c r="AY787" s="232" t="s">
        <v>144</v>
      </c>
    </row>
    <row r="788" spans="2:51" s="13" customFormat="1" ht="12">
      <c r="B788" s="201"/>
      <c r="C788" s="202"/>
      <c r="D788" s="197" t="s">
        <v>159</v>
      </c>
      <c r="E788" s="203" t="s">
        <v>19</v>
      </c>
      <c r="F788" s="204" t="s">
        <v>1560</v>
      </c>
      <c r="G788" s="202"/>
      <c r="H788" s="205">
        <v>8.1</v>
      </c>
      <c r="I788" s="206"/>
      <c r="J788" s="202"/>
      <c r="K788" s="202"/>
      <c r="L788" s="207"/>
      <c r="M788" s="208"/>
      <c r="N788" s="209"/>
      <c r="O788" s="209"/>
      <c r="P788" s="209"/>
      <c r="Q788" s="209"/>
      <c r="R788" s="209"/>
      <c r="S788" s="209"/>
      <c r="T788" s="210"/>
      <c r="AT788" s="211" t="s">
        <v>159</v>
      </c>
      <c r="AU788" s="211" t="s">
        <v>83</v>
      </c>
      <c r="AV788" s="13" t="s">
        <v>83</v>
      </c>
      <c r="AW788" s="13" t="s">
        <v>37</v>
      </c>
      <c r="AX788" s="13" t="s">
        <v>76</v>
      </c>
      <c r="AY788" s="211" t="s">
        <v>144</v>
      </c>
    </row>
    <row r="789" spans="2:51" s="15" customFormat="1" ht="12">
      <c r="B789" s="223"/>
      <c r="C789" s="224"/>
      <c r="D789" s="197" t="s">
        <v>159</v>
      </c>
      <c r="E789" s="225" t="s">
        <v>19</v>
      </c>
      <c r="F789" s="226" t="s">
        <v>1561</v>
      </c>
      <c r="G789" s="224"/>
      <c r="H789" s="225" t="s">
        <v>19</v>
      </c>
      <c r="I789" s="227"/>
      <c r="J789" s="224"/>
      <c r="K789" s="224"/>
      <c r="L789" s="228"/>
      <c r="M789" s="229"/>
      <c r="N789" s="230"/>
      <c r="O789" s="230"/>
      <c r="P789" s="230"/>
      <c r="Q789" s="230"/>
      <c r="R789" s="230"/>
      <c r="S789" s="230"/>
      <c r="T789" s="231"/>
      <c r="AT789" s="232" t="s">
        <v>159</v>
      </c>
      <c r="AU789" s="232" t="s">
        <v>83</v>
      </c>
      <c r="AV789" s="15" t="s">
        <v>81</v>
      </c>
      <c r="AW789" s="15" t="s">
        <v>37</v>
      </c>
      <c r="AX789" s="15" t="s">
        <v>76</v>
      </c>
      <c r="AY789" s="232" t="s">
        <v>144</v>
      </c>
    </row>
    <row r="790" spans="2:51" s="13" customFormat="1" ht="12">
      <c r="B790" s="201"/>
      <c r="C790" s="202"/>
      <c r="D790" s="197" t="s">
        <v>159</v>
      </c>
      <c r="E790" s="203" t="s">
        <v>19</v>
      </c>
      <c r="F790" s="204" t="s">
        <v>1562</v>
      </c>
      <c r="G790" s="202"/>
      <c r="H790" s="205">
        <v>1.92</v>
      </c>
      <c r="I790" s="206"/>
      <c r="J790" s="202"/>
      <c r="K790" s="202"/>
      <c r="L790" s="207"/>
      <c r="M790" s="208"/>
      <c r="N790" s="209"/>
      <c r="O790" s="209"/>
      <c r="P790" s="209"/>
      <c r="Q790" s="209"/>
      <c r="R790" s="209"/>
      <c r="S790" s="209"/>
      <c r="T790" s="210"/>
      <c r="AT790" s="211" t="s">
        <v>159</v>
      </c>
      <c r="AU790" s="211" t="s">
        <v>83</v>
      </c>
      <c r="AV790" s="13" t="s">
        <v>83</v>
      </c>
      <c r="AW790" s="13" t="s">
        <v>37</v>
      </c>
      <c r="AX790" s="13" t="s">
        <v>76</v>
      </c>
      <c r="AY790" s="211" t="s">
        <v>144</v>
      </c>
    </row>
    <row r="791" spans="2:51" s="15" customFormat="1" ht="12">
      <c r="B791" s="223"/>
      <c r="C791" s="224"/>
      <c r="D791" s="197" t="s">
        <v>159</v>
      </c>
      <c r="E791" s="225" t="s">
        <v>19</v>
      </c>
      <c r="F791" s="226" t="s">
        <v>1563</v>
      </c>
      <c r="G791" s="224"/>
      <c r="H791" s="225" t="s">
        <v>19</v>
      </c>
      <c r="I791" s="227"/>
      <c r="J791" s="224"/>
      <c r="K791" s="224"/>
      <c r="L791" s="228"/>
      <c r="M791" s="229"/>
      <c r="N791" s="230"/>
      <c r="O791" s="230"/>
      <c r="P791" s="230"/>
      <c r="Q791" s="230"/>
      <c r="R791" s="230"/>
      <c r="S791" s="230"/>
      <c r="T791" s="231"/>
      <c r="AT791" s="232" t="s">
        <v>159</v>
      </c>
      <c r="AU791" s="232" t="s">
        <v>83</v>
      </c>
      <c r="AV791" s="15" t="s">
        <v>81</v>
      </c>
      <c r="AW791" s="15" t="s">
        <v>37</v>
      </c>
      <c r="AX791" s="15" t="s">
        <v>76</v>
      </c>
      <c r="AY791" s="232" t="s">
        <v>144</v>
      </c>
    </row>
    <row r="792" spans="2:51" s="13" customFormat="1" ht="12">
      <c r="B792" s="201"/>
      <c r="C792" s="202"/>
      <c r="D792" s="197" t="s">
        <v>159</v>
      </c>
      <c r="E792" s="203" t="s">
        <v>19</v>
      </c>
      <c r="F792" s="204" t="s">
        <v>1564</v>
      </c>
      <c r="G792" s="202"/>
      <c r="H792" s="205">
        <v>4.05</v>
      </c>
      <c r="I792" s="206"/>
      <c r="J792" s="202"/>
      <c r="K792" s="202"/>
      <c r="L792" s="207"/>
      <c r="M792" s="208"/>
      <c r="N792" s="209"/>
      <c r="O792" s="209"/>
      <c r="P792" s="209"/>
      <c r="Q792" s="209"/>
      <c r="R792" s="209"/>
      <c r="S792" s="209"/>
      <c r="T792" s="210"/>
      <c r="AT792" s="211" t="s">
        <v>159</v>
      </c>
      <c r="AU792" s="211" t="s">
        <v>83</v>
      </c>
      <c r="AV792" s="13" t="s">
        <v>83</v>
      </c>
      <c r="AW792" s="13" t="s">
        <v>37</v>
      </c>
      <c r="AX792" s="13" t="s">
        <v>76</v>
      </c>
      <c r="AY792" s="211" t="s">
        <v>144</v>
      </c>
    </row>
    <row r="793" spans="2:51" s="15" customFormat="1" ht="12">
      <c r="B793" s="223"/>
      <c r="C793" s="224"/>
      <c r="D793" s="197" t="s">
        <v>159</v>
      </c>
      <c r="E793" s="225" t="s">
        <v>19</v>
      </c>
      <c r="F793" s="226" t="s">
        <v>1565</v>
      </c>
      <c r="G793" s="224"/>
      <c r="H793" s="225" t="s">
        <v>19</v>
      </c>
      <c r="I793" s="227"/>
      <c r="J793" s="224"/>
      <c r="K793" s="224"/>
      <c r="L793" s="228"/>
      <c r="M793" s="229"/>
      <c r="N793" s="230"/>
      <c r="O793" s="230"/>
      <c r="P793" s="230"/>
      <c r="Q793" s="230"/>
      <c r="R793" s="230"/>
      <c r="S793" s="230"/>
      <c r="T793" s="231"/>
      <c r="AT793" s="232" t="s">
        <v>159</v>
      </c>
      <c r="AU793" s="232" t="s">
        <v>83</v>
      </c>
      <c r="AV793" s="15" t="s">
        <v>81</v>
      </c>
      <c r="AW793" s="15" t="s">
        <v>37</v>
      </c>
      <c r="AX793" s="15" t="s">
        <v>76</v>
      </c>
      <c r="AY793" s="232" t="s">
        <v>144</v>
      </c>
    </row>
    <row r="794" spans="2:51" s="13" customFormat="1" ht="12">
      <c r="B794" s="201"/>
      <c r="C794" s="202"/>
      <c r="D794" s="197" t="s">
        <v>159</v>
      </c>
      <c r="E794" s="203" t="s">
        <v>19</v>
      </c>
      <c r="F794" s="204" t="s">
        <v>1566</v>
      </c>
      <c r="G794" s="202"/>
      <c r="H794" s="205">
        <v>4.05</v>
      </c>
      <c r="I794" s="206"/>
      <c r="J794" s="202"/>
      <c r="K794" s="202"/>
      <c r="L794" s="207"/>
      <c r="M794" s="208"/>
      <c r="N794" s="209"/>
      <c r="O794" s="209"/>
      <c r="P794" s="209"/>
      <c r="Q794" s="209"/>
      <c r="R794" s="209"/>
      <c r="S794" s="209"/>
      <c r="T794" s="210"/>
      <c r="AT794" s="211" t="s">
        <v>159</v>
      </c>
      <c r="AU794" s="211" t="s">
        <v>83</v>
      </c>
      <c r="AV794" s="13" t="s">
        <v>83</v>
      </c>
      <c r="AW794" s="13" t="s">
        <v>37</v>
      </c>
      <c r="AX794" s="13" t="s">
        <v>76</v>
      </c>
      <c r="AY794" s="211" t="s">
        <v>144</v>
      </c>
    </row>
    <row r="795" spans="2:51" s="15" customFormat="1" ht="12">
      <c r="B795" s="223"/>
      <c r="C795" s="224"/>
      <c r="D795" s="197" t="s">
        <v>159</v>
      </c>
      <c r="E795" s="225" t="s">
        <v>19</v>
      </c>
      <c r="F795" s="226" t="s">
        <v>1567</v>
      </c>
      <c r="G795" s="224"/>
      <c r="H795" s="225" t="s">
        <v>19</v>
      </c>
      <c r="I795" s="227"/>
      <c r="J795" s="224"/>
      <c r="K795" s="224"/>
      <c r="L795" s="228"/>
      <c r="M795" s="229"/>
      <c r="N795" s="230"/>
      <c r="O795" s="230"/>
      <c r="P795" s="230"/>
      <c r="Q795" s="230"/>
      <c r="R795" s="230"/>
      <c r="S795" s="230"/>
      <c r="T795" s="231"/>
      <c r="AT795" s="232" t="s">
        <v>159</v>
      </c>
      <c r="AU795" s="232" t="s">
        <v>83</v>
      </c>
      <c r="AV795" s="15" t="s">
        <v>81</v>
      </c>
      <c r="AW795" s="15" t="s">
        <v>37</v>
      </c>
      <c r="AX795" s="15" t="s">
        <v>76</v>
      </c>
      <c r="AY795" s="232" t="s">
        <v>144</v>
      </c>
    </row>
    <row r="796" spans="2:51" s="13" customFormat="1" ht="12">
      <c r="B796" s="201"/>
      <c r="C796" s="202"/>
      <c r="D796" s="197" t="s">
        <v>159</v>
      </c>
      <c r="E796" s="203" t="s">
        <v>19</v>
      </c>
      <c r="F796" s="204" t="s">
        <v>1568</v>
      </c>
      <c r="G796" s="202"/>
      <c r="H796" s="205">
        <v>2.16</v>
      </c>
      <c r="I796" s="206"/>
      <c r="J796" s="202"/>
      <c r="K796" s="202"/>
      <c r="L796" s="207"/>
      <c r="M796" s="208"/>
      <c r="N796" s="209"/>
      <c r="O796" s="209"/>
      <c r="P796" s="209"/>
      <c r="Q796" s="209"/>
      <c r="R796" s="209"/>
      <c r="S796" s="209"/>
      <c r="T796" s="210"/>
      <c r="AT796" s="211" t="s">
        <v>159</v>
      </c>
      <c r="AU796" s="211" t="s">
        <v>83</v>
      </c>
      <c r="AV796" s="13" t="s">
        <v>83</v>
      </c>
      <c r="AW796" s="13" t="s">
        <v>37</v>
      </c>
      <c r="AX796" s="13" t="s">
        <v>76</v>
      </c>
      <c r="AY796" s="211" t="s">
        <v>144</v>
      </c>
    </row>
    <row r="797" spans="2:51" s="15" customFormat="1" ht="12">
      <c r="B797" s="223"/>
      <c r="C797" s="224"/>
      <c r="D797" s="197" t="s">
        <v>159</v>
      </c>
      <c r="E797" s="225" t="s">
        <v>19</v>
      </c>
      <c r="F797" s="226" t="s">
        <v>1569</v>
      </c>
      <c r="G797" s="224"/>
      <c r="H797" s="225" t="s">
        <v>19</v>
      </c>
      <c r="I797" s="227"/>
      <c r="J797" s="224"/>
      <c r="K797" s="224"/>
      <c r="L797" s="228"/>
      <c r="M797" s="229"/>
      <c r="N797" s="230"/>
      <c r="O797" s="230"/>
      <c r="P797" s="230"/>
      <c r="Q797" s="230"/>
      <c r="R797" s="230"/>
      <c r="S797" s="230"/>
      <c r="T797" s="231"/>
      <c r="AT797" s="232" t="s">
        <v>159</v>
      </c>
      <c r="AU797" s="232" t="s">
        <v>83</v>
      </c>
      <c r="AV797" s="15" t="s">
        <v>81</v>
      </c>
      <c r="AW797" s="15" t="s">
        <v>37</v>
      </c>
      <c r="AX797" s="15" t="s">
        <v>76</v>
      </c>
      <c r="AY797" s="232" t="s">
        <v>144</v>
      </c>
    </row>
    <row r="798" spans="2:51" s="13" customFormat="1" ht="12">
      <c r="B798" s="201"/>
      <c r="C798" s="202"/>
      <c r="D798" s="197" t="s">
        <v>159</v>
      </c>
      <c r="E798" s="203" t="s">
        <v>19</v>
      </c>
      <c r="F798" s="204" t="s">
        <v>1570</v>
      </c>
      <c r="G798" s="202"/>
      <c r="H798" s="205">
        <v>1.08</v>
      </c>
      <c r="I798" s="206"/>
      <c r="J798" s="202"/>
      <c r="K798" s="202"/>
      <c r="L798" s="207"/>
      <c r="M798" s="208"/>
      <c r="N798" s="209"/>
      <c r="O798" s="209"/>
      <c r="P798" s="209"/>
      <c r="Q798" s="209"/>
      <c r="R798" s="209"/>
      <c r="S798" s="209"/>
      <c r="T798" s="210"/>
      <c r="AT798" s="211" t="s">
        <v>159</v>
      </c>
      <c r="AU798" s="211" t="s">
        <v>83</v>
      </c>
      <c r="AV798" s="13" t="s">
        <v>83</v>
      </c>
      <c r="AW798" s="13" t="s">
        <v>37</v>
      </c>
      <c r="AX798" s="13" t="s">
        <v>76</v>
      </c>
      <c r="AY798" s="211" t="s">
        <v>144</v>
      </c>
    </row>
    <row r="799" spans="2:51" s="15" customFormat="1" ht="12">
      <c r="B799" s="223"/>
      <c r="C799" s="224"/>
      <c r="D799" s="197" t="s">
        <v>159</v>
      </c>
      <c r="E799" s="225" t="s">
        <v>19</v>
      </c>
      <c r="F799" s="226" t="s">
        <v>1571</v>
      </c>
      <c r="G799" s="224"/>
      <c r="H799" s="225" t="s">
        <v>19</v>
      </c>
      <c r="I799" s="227"/>
      <c r="J799" s="224"/>
      <c r="K799" s="224"/>
      <c r="L799" s="228"/>
      <c r="M799" s="229"/>
      <c r="N799" s="230"/>
      <c r="O799" s="230"/>
      <c r="P799" s="230"/>
      <c r="Q799" s="230"/>
      <c r="R799" s="230"/>
      <c r="S799" s="230"/>
      <c r="T799" s="231"/>
      <c r="AT799" s="232" t="s">
        <v>159</v>
      </c>
      <c r="AU799" s="232" t="s">
        <v>83</v>
      </c>
      <c r="AV799" s="15" t="s">
        <v>81</v>
      </c>
      <c r="AW799" s="15" t="s">
        <v>37</v>
      </c>
      <c r="AX799" s="15" t="s">
        <v>76</v>
      </c>
      <c r="AY799" s="232" t="s">
        <v>144</v>
      </c>
    </row>
    <row r="800" spans="2:51" s="13" customFormat="1" ht="12">
      <c r="B800" s="201"/>
      <c r="C800" s="202"/>
      <c r="D800" s="197" t="s">
        <v>159</v>
      </c>
      <c r="E800" s="203" t="s">
        <v>19</v>
      </c>
      <c r="F800" s="204" t="s">
        <v>1572</v>
      </c>
      <c r="G800" s="202"/>
      <c r="H800" s="205">
        <v>1.71</v>
      </c>
      <c r="I800" s="206"/>
      <c r="J800" s="202"/>
      <c r="K800" s="202"/>
      <c r="L800" s="207"/>
      <c r="M800" s="208"/>
      <c r="N800" s="209"/>
      <c r="O800" s="209"/>
      <c r="P800" s="209"/>
      <c r="Q800" s="209"/>
      <c r="R800" s="209"/>
      <c r="S800" s="209"/>
      <c r="T800" s="210"/>
      <c r="AT800" s="211" t="s">
        <v>159</v>
      </c>
      <c r="AU800" s="211" t="s">
        <v>83</v>
      </c>
      <c r="AV800" s="13" t="s">
        <v>83</v>
      </c>
      <c r="AW800" s="13" t="s">
        <v>37</v>
      </c>
      <c r="AX800" s="13" t="s">
        <v>76</v>
      </c>
      <c r="AY800" s="211" t="s">
        <v>144</v>
      </c>
    </row>
    <row r="801" spans="2:51" s="15" customFormat="1" ht="12">
      <c r="B801" s="223"/>
      <c r="C801" s="224"/>
      <c r="D801" s="197" t="s">
        <v>159</v>
      </c>
      <c r="E801" s="225" t="s">
        <v>19</v>
      </c>
      <c r="F801" s="226" t="s">
        <v>1573</v>
      </c>
      <c r="G801" s="224"/>
      <c r="H801" s="225" t="s">
        <v>19</v>
      </c>
      <c r="I801" s="227"/>
      <c r="J801" s="224"/>
      <c r="K801" s="224"/>
      <c r="L801" s="228"/>
      <c r="M801" s="229"/>
      <c r="N801" s="230"/>
      <c r="O801" s="230"/>
      <c r="P801" s="230"/>
      <c r="Q801" s="230"/>
      <c r="R801" s="230"/>
      <c r="S801" s="230"/>
      <c r="T801" s="231"/>
      <c r="AT801" s="232" t="s">
        <v>159</v>
      </c>
      <c r="AU801" s="232" t="s">
        <v>83</v>
      </c>
      <c r="AV801" s="15" t="s">
        <v>81</v>
      </c>
      <c r="AW801" s="15" t="s">
        <v>37</v>
      </c>
      <c r="AX801" s="15" t="s">
        <v>76</v>
      </c>
      <c r="AY801" s="232" t="s">
        <v>144</v>
      </c>
    </row>
    <row r="802" spans="2:51" s="13" customFormat="1" ht="12">
      <c r="B802" s="201"/>
      <c r="C802" s="202"/>
      <c r="D802" s="197" t="s">
        <v>159</v>
      </c>
      <c r="E802" s="203" t="s">
        <v>19</v>
      </c>
      <c r="F802" s="204" t="s">
        <v>1574</v>
      </c>
      <c r="G802" s="202"/>
      <c r="H802" s="205">
        <v>7.02</v>
      </c>
      <c r="I802" s="206"/>
      <c r="J802" s="202"/>
      <c r="K802" s="202"/>
      <c r="L802" s="207"/>
      <c r="M802" s="208"/>
      <c r="N802" s="209"/>
      <c r="O802" s="209"/>
      <c r="P802" s="209"/>
      <c r="Q802" s="209"/>
      <c r="R802" s="209"/>
      <c r="S802" s="209"/>
      <c r="T802" s="210"/>
      <c r="AT802" s="211" t="s">
        <v>159</v>
      </c>
      <c r="AU802" s="211" t="s">
        <v>83</v>
      </c>
      <c r="AV802" s="13" t="s">
        <v>83</v>
      </c>
      <c r="AW802" s="13" t="s">
        <v>37</v>
      </c>
      <c r="AX802" s="13" t="s">
        <v>76</v>
      </c>
      <c r="AY802" s="211" t="s">
        <v>144</v>
      </c>
    </row>
    <row r="803" spans="2:51" s="15" customFormat="1" ht="12">
      <c r="B803" s="223"/>
      <c r="C803" s="224"/>
      <c r="D803" s="197" t="s">
        <v>159</v>
      </c>
      <c r="E803" s="225" t="s">
        <v>19</v>
      </c>
      <c r="F803" s="226" t="s">
        <v>1575</v>
      </c>
      <c r="G803" s="224"/>
      <c r="H803" s="225" t="s">
        <v>19</v>
      </c>
      <c r="I803" s="227"/>
      <c r="J803" s="224"/>
      <c r="K803" s="224"/>
      <c r="L803" s="228"/>
      <c r="M803" s="229"/>
      <c r="N803" s="230"/>
      <c r="O803" s="230"/>
      <c r="P803" s="230"/>
      <c r="Q803" s="230"/>
      <c r="R803" s="230"/>
      <c r="S803" s="230"/>
      <c r="T803" s="231"/>
      <c r="AT803" s="232" t="s">
        <v>159</v>
      </c>
      <c r="AU803" s="232" t="s">
        <v>83</v>
      </c>
      <c r="AV803" s="15" t="s">
        <v>81</v>
      </c>
      <c r="AW803" s="15" t="s">
        <v>37</v>
      </c>
      <c r="AX803" s="15" t="s">
        <v>76</v>
      </c>
      <c r="AY803" s="232" t="s">
        <v>144</v>
      </c>
    </row>
    <row r="804" spans="2:51" s="13" customFormat="1" ht="12">
      <c r="B804" s="201"/>
      <c r="C804" s="202"/>
      <c r="D804" s="197" t="s">
        <v>159</v>
      </c>
      <c r="E804" s="203" t="s">
        <v>19</v>
      </c>
      <c r="F804" s="204" t="s">
        <v>1576</v>
      </c>
      <c r="G804" s="202"/>
      <c r="H804" s="205">
        <v>2.052</v>
      </c>
      <c r="I804" s="206"/>
      <c r="J804" s="202"/>
      <c r="K804" s="202"/>
      <c r="L804" s="207"/>
      <c r="M804" s="208"/>
      <c r="N804" s="209"/>
      <c r="O804" s="209"/>
      <c r="P804" s="209"/>
      <c r="Q804" s="209"/>
      <c r="R804" s="209"/>
      <c r="S804" s="209"/>
      <c r="T804" s="210"/>
      <c r="AT804" s="211" t="s">
        <v>159</v>
      </c>
      <c r="AU804" s="211" t="s">
        <v>83</v>
      </c>
      <c r="AV804" s="13" t="s">
        <v>83</v>
      </c>
      <c r="AW804" s="13" t="s">
        <v>37</v>
      </c>
      <c r="AX804" s="13" t="s">
        <v>76</v>
      </c>
      <c r="AY804" s="211" t="s">
        <v>144</v>
      </c>
    </row>
    <row r="805" spans="2:51" s="15" customFormat="1" ht="12">
      <c r="B805" s="223"/>
      <c r="C805" s="224"/>
      <c r="D805" s="197" t="s">
        <v>159</v>
      </c>
      <c r="E805" s="225" t="s">
        <v>19</v>
      </c>
      <c r="F805" s="226" t="s">
        <v>1577</v>
      </c>
      <c r="G805" s="224"/>
      <c r="H805" s="225" t="s">
        <v>19</v>
      </c>
      <c r="I805" s="227"/>
      <c r="J805" s="224"/>
      <c r="K805" s="224"/>
      <c r="L805" s="228"/>
      <c r="M805" s="229"/>
      <c r="N805" s="230"/>
      <c r="O805" s="230"/>
      <c r="P805" s="230"/>
      <c r="Q805" s="230"/>
      <c r="R805" s="230"/>
      <c r="S805" s="230"/>
      <c r="T805" s="231"/>
      <c r="AT805" s="232" t="s">
        <v>159</v>
      </c>
      <c r="AU805" s="232" t="s">
        <v>83</v>
      </c>
      <c r="AV805" s="15" t="s">
        <v>81</v>
      </c>
      <c r="AW805" s="15" t="s">
        <v>37</v>
      </c>
      <c r="AX805" s="15" t="s">
        <v>76</v>
      </c>
      <c r="AY805" s="232" t="s">
        <v>144</v>
      </c>
    </row>
    <row r="806" spans="2:51" s="13" customFormat="1" ht="12">
      <c r="B806" s="201"/>
      <c r="C806" s="202"/>
      <c r="D806" s="197" t="s">
        <v>159</v>
      </c>
      <c r="E806" s="203" t="s">
        <v>19</v>
      </c>
      <c r="F806" s="204" t="s">
        <v>1578</v>
      </c>
      <c r="G806" s="202"/>
      <c r="H806" s="205">
        <v>12.15</v>
      </c>
      <c r="I806" s="206"/>
      <c r="J806" s="202"/>
      <c r="K806" s="202"/>
      <c r="L806" s="207"/>
      <c r="M806" s="208"/>
      <c r="N806" s="209"/>
      <c r="O806" s="209"/>
      <c r="P806" s="209"/>
      <c r="Q806" s="209"/>
      <c r="R806" s="209"/>
      <c r="S806" s="209"/>
      <c r="T806" s="210"/>
      <c r="AT806" s="211" t="s">
        <v>159</v>
      </c>
      <c r="AU806" s="211" t="s">
        <v>83</v>
      </c>
      <c r="AV806" s="13" t="s">
        <v>83</v>
      </c>
      <c r="AW806" s="13" t="s">
        <v>37</v>
      </c>
      <c r="AX806" s="13" t="s">
        <v>76</v>
      </c>
      <c r="AY806" s="211" t="s">
        <v>144</v>
      </c>
    </row>
    <row r="807" spans="2:51" s="15" customFormat="1" ht="12">
      <c r="B807" s="223"/>
      <c r="C807" s="224"/>
      <c r="D807" s="197" t="s">
        <v>159</v>
      </c>
      <c r="E807" s="225" t="s">
        <v>19</v>
      </c>
      <c r="F807" s="226" t="s">
        <v>1579</v>
      </c>
      <c r="G807" s="224"/>
      <c r="H807" s="225" t="s">
        <v>19</v>
      </c>
      <c r="I807" s="227"/>
      <c r="J807" s="224"/>
      <c r="K807" s="224"/>
      <c r="L807" s="228"/>
      <c r="M807" s="229"/>
      <c r="N807" s="230"/>
      <c r="O807" s="230"/>
      <c r="P807" s="230"/>
      <c r="Q807" s="230"/>
      <c r="R807" s="230"/>
      <c r="S807" s="230"/>
      <c r="T807" s="231"/>
      <c r="AT807" s="232" t="s">
        <v>159</v>
      </c>
      <c r="AU807" s="232" t="s">
        <v>83</v>
      </c>
      <c r="AV807" s="15" t="s">
        <v>81</v>
      </c>
      <c r="AW807" s="15" t="s">
        <v>37</v>
      </c>
      <c r="AX807" s="15" t="s">
        <v>76</v>
      </c>
      <c r="AY807" s="232" t="s">
        <v>144</v>
      </c>
    </row>
    <row r="808" spans="2:51" s="13" customFormat="1" ht="12">
      <c r="B808" s="201"/>
      <c r="C808" s="202"/>
      <c r="D808" s="197" t="s">
        <v>159</v>
      </c>
      <c r="E808" s="203" t="s">
        <v>19</v>
      </c>
      <c r="F808" s="204" t="s">
        <v>1580</v>
      </c>
      <c r="G808" s="202"/>
      <c r="H808" s="205">
        <v>1.523</v>
      </c>
      <c r="I808" s="206"/>
      <c r="J808" s="202"/>
      <c r="K808" s="202"/>
      <c r="L808" s="207"/>
      <c r="M808" s="208"/>
      <c r="N808" s="209"/>
      <c r="O808" s="209"/>
      <c r="P808" s="209"/>
      <c r="Q808" s="209"/>
      <c r="R808" s="209"/>
      <c r="S808" s="209"/>
      <c r="T808" s="210"/>
      <c r="AT808" s="211" t="s">
        <v>159</v>
      </c>
      <c r="AU808" s="211" t="s">
        <v>83</v>
      </c>
      <c r="AV808" s="13" t="s">
        <v>83</v>
      </c>
      <c r="AW808" s="13" t="s">
        <v>37</v>
      </c>
      <c r="AX808" s="13" t="s">
        <v>76</v>
      </c>
      <c r="AY808" s="211" t="s">
        <v>144</v>
      </c>
    </row>
    <row r="809" spans="2:51" s="14" customFormat="1" ht="12">
      <c r="B809" s="212"/>
      <c r="C809" s="213"/>
      <c r="D809" s="197" t="s">
        <v>159</v>
      </c>
      <c r="E809" s="214" t="s">
        <v>19</v>
      </c>
      <c r="F809" s="215" t="s">
        <v>180</v>
      </c>
      <c r="G809" s="213"/>
      <c r="H809" s="216">
        <v>133.7</v>
      </c>
      <c r="I809" s="217"/>
      <c r="J809" s="213"/>
      <c r="K809" s="213"/>
      <c r="L809" s="218"/>
      <c r="M809" s="219"/>
      <c r="N809" s="220"/>
      <c r="O809" s="220"/>
      <c r="P809" s="220"/>
      <c r="Q809" s="220"/>
      <c r="R809" s="220"/>
      <c r="S809" s="220"/>
      <c r="T809" s="221"/>
      <c r="AT809" s="222" t="s">
        <v>159</v>
      </c>
      <c r="AU809" s="222" t="s">
        <v>83</v>
      </c>
      <c r="AV809" s="14" t="s">
        <v>151</v>
      </c>
      <c r="AW809" s="14" t="s">
        <v>37</v>
      </c>
      <c r="AX809" s="14" t="s">
        <v>81</v>
      </c>
      <c r="AY809" s="222" t="s">
        <v>144</v>
      </c>
    </row>
    <row r="810" spans="1:65" s="2" customFormat="1" ht="16.5" customHeight="1">
      <c r="A810" s="36"/>
      <c r="B810" s="37"/>
      <c r="C810" s="233" t="s">
        <v>1581</v>
      </c>
      <c r="D810" s="233" t="s">
        <v>244</v>
      </c>
      <c r="E810" s="234" t="s">
        <v>1582</v>
      </c>
      <c r="F810" s="235" t="s">
        <v>1583</v>
      </c>
      <c r="G810" s="236" t="s">
        <v>428</v>
      </c>
      <c r="H810" s="237">
        <v>31</v>
      </c>
      <c r="I810" s="238"/>
      <c r="J810" s="239">
        <f>ROUND(I810*H810,2)</f>
        <v>0</v>
      </c>
      <c r="K810" s="235" t="s">
        <v>841</v>
      </c>
      <c r="L810" s="240"/>
      <c r="M810" s="241" t="s">
        <v>19</v>
      </c>
      <c r="N810" s="242" t="s">
        <v>47</v>
      </c>
      <c r="O810" s="66"/>
      <c r="P810" s="193">
        <f>O810*H810</f>
        <v>0</v>
      </c>
      <c r="Q810" s="193">
        <v>0.0544</v>
      </c>
      <c r="R810" s="193">
        <f>Q810*H810</f>
        <v>1.6864</v>
      </c>
      <c r="S810" s="193">
        <v>0</v>
      </c>
      <c r="T810" s="194">
        <f>S810*H810</f>
        <v>0</v>
      </c>
      <c r="U810" s="36"/>
      <c r="V810" s="36"/>
      <c r="W810" s="36"/>
      <c r="X810" s="36"/>
      <c r="Y810" s="36"/>
      <c r="Z810" s="36"/>
      <c r="AA810" s="36"/>
      <c r="AB810" s="36"/>
      <c r="AC810" s="36"/>
      <c r="AD810" s="36"/>
      <c r="AE810" s="36"/>
      <c r="AR810" s="195" t="s">
        <v>319</v>
      </c>
      <c r="AT810" s="195" t="s">
        <v>244</v>
      </c>
      <c r="AU810" s="195" t="s">
        <v>83</v>
      </c>
      <c r="AY810" s="19" t="s">
        <v>144</v>
      </c>
      <c r="BE810" s="196">
        <f>IF(N810="základní",J810,0)</f>
        <v>0</v>
      </c>
      <c r="BF810" s="196">
        <f>IF(N810="snížená",J810,0)</f>
        <v>0</v>
      </c>
      <c r="BG810" s="196">
        <f>IF(N810="zákl. přenesená",J810,0)</f>
        <v>0</v>
      </c>
      <c r="BH810" s="196">
        <f>IF(N810="sníž. přenesená",J810,0)</f>
        <v>0</v>
      </c>
      <c r="BI810" s="196">
        <f>IF(N810="nulová",J810,0)</f>
        <v>0</v>
      </c>
      <c r="BJ810" s="19" t="s">
        <v>81</v>
      </c>
      <c r="BK810" s="196">
        <f>ROUND(I810*H810,2)</f>
        <v>0</v>
      </c>
      <c r="BL810" s="19" t="s">
        <v>236</v>
      </c>
      <c r="BM810" s="195" t="s">
        <v>1584</v>
      </c>
    </row>
    <row r="811" spans="1:47" s="2" customFormat="1" ht="19.5">
      <c r="A811" s="36"/>
      <c r="B811" s="37"/>
      <c r="C811" s="38"/>
      <c r="D811" s="197" t="s">
        <v>445</v>
      </c>
      <c r="E811" s="38"/>
      <c r="F811" s="198" t="s">
        <v>1585</v>
      </c>
      <c r="G811" s="38"/>
      <c r="H811" s="38"/>
      <c r="I811" s="105"/>
      <c r="J811" s="38"/>
      <c r="K811" s="38"/>
      <c r="L811" s="41"/>
      <c r="M811" s="199"/>
      <c r="N811" s="200"/>
      <c r="O811" s="66"/>
      <c r="P811" s="66"/>
      <c r="Q811" s="66"/>
      <c r="R811" s="66"/>
      <c r="S811" s="66"/>
      <c r="T811" s="67"/>
      <c r="U811" s="36"/>
      <c r="V811" s="36"/>
      <c r="W811" s="36"/>
      <c r="X811" s="36"/>
      <c r="Y811" s="36"/>
      <c r="Z811" s="36"/>
      <c r="AA811" s="36"/>
      <c r="AB811" s="36"/>
      <c r="AC811" s="36"/>
      <c r="AD811" s="36"/>
      <c r="AE811" s="36"/>
      <c r="AT811" s="19" t="s">
        <v>445</v>
      </c>
      <c r="AU811" s="19" t="s">
        <v>83</v>
      </c>
    </row>
    <row r="812" spans="1:65" s="2" customFormat="1" ht="16.5" customHeight="1">
      <c r="A812" s="36"/>
      <c r="B812" s="37"/>
      <c r="C812" s="233" t="s">
        <v>1586</v>
      </c>
      <c r="D812" s="233" t="s">
        <v>244</v>
      </c>
      <c r="E812" s="234" t="s">
        <v>1587</v>
      </c>
      <c r="F812" s="235" t="s">
        <v>1588</v>
      </c>
      <c r="G812" s="236" t="s">
        <v>428</v>
      </c>
      <c r="H812" s="237">
        <v>3</v>
      </c>
      <c r="I812" s="238"/>
      <c r="J812" s="239">
        <f>ROUND(I812*H812,2)</f>
        <v>0</v>
      </c>
      <c r="K812" s="235" t="s">
        <v>841</v>
      </c>
      <c r="L812" s="240"/>
      <c r="M812" s="241" t="s">
        <v>19</v>
      </c>
      <c r="N812" s="242" t="s">
        <v>47</v>
      </c>
      <c r="O812" s="66"/>
      <c r="P812" s="193">
        <f>O812*H812</f>
        <v>0</v>
      </c>
      <c r="Q812" s="193">
        <v>0.0544</v>
      </c>
      <c r="R812" s="193">
        <f>Q812*H812</f>
        <v>0.16319999999999998</v>
      </c>
      <c r="S812" s="193">
        <v>0</v>
      </c>
      <c r="T812" s="194">
        <f>S812*H812</f>
        <v>0</v>
      </c>
      <c r="U812" s="36"/>
      <c r="V812" s="36"/>
      <c r="W812" s="36"/>
      <c r="X812" s="36"/>
      <c r="Y812" s="36"/>
      <c r="Z812" s="36"/>
      <c r="AA812" s="36"/>
      <c r="AB812" s="36"/>
      <c r="AC812" s="36"/>
      <c r="AD812" s="36"/>
      <c r="AE812" s="36"/>
      <c r="AR812" s="195" t="s">
        <v>319</v>
      </c>
      <c r="AT812" s="195" t="s">
        <v>244</v>
      </c>
      <c r="AU812" s="195" t="s">
        <v>83</v>
      </c>
      <c r="AY812" s="19" t="s">
        <v>144</v>
      </c>
      <c r="BE812" s="196">
        <f>IF(N812="základní",J812,0)</f>
        <v>0</v>
      </c>
      <c r="BF812" s="196">
        <f>IF(N812="snížená",J812,0)</f>
        <v>0</v>
      </c>
      <c r="BG812" s="196">
        <f>IF(N812="zákl. přenesená",J812,0)</f>
        <v>0</v>
      </c>
      <c r="BH812" s="196">
        <f>IF(N812="sníž. přenesená",J812,0)</f>
        <v>0</v>
      </c>
      <c r="BI812" s="196">
        <f>IF(N812="nulová",J812,0)</f>
        <v>0</v>
      </c>
      <c r="BJ812" s="19" t="s">
        <v>81</v>
      </c>
      <c r="BK812" s="196">
        <f>ROUND(I812*H812,2)</f>
        <v>0</v>
      </c>
      <c r="BL812" s="19" t="s">
        <v>236</v>
      </c>
      <c r="BM812" s="195" t="s">
        <v>1589</v>
      </c>
    </row>
    <row r="813" spans="1:47" s="2" customFormat="1" ht="19.5">
      <c r="A813" s="36"/>
      <c r="B813" s="37"/>
      <c r="C813" s="38"/>
      <c r="D813" s="197" t="s">
        <v>445</v>
      </c>
      <c r="E813" s="38"/>
      <c r="F813" s="198" t="s">
        <v>1590</v>
      </c>
      <c r="G813" s="38"/>
      <c r="H813" s="38"/>
      <c r="I813" s="105"/>
      <c r="J813" s="38"/>
      <c r="K813" s="38"/>
      <c r="L813" s="41"/>
      <c r="M813" s="199"/>
      <c r="N813" s="200"/>
      <c r="O813" s="66"/>
      <c r="P813" s="66"/>
      <c r="Q813" s="66"/>
      <c r="R813" s="66"/>
      <c r="S813" s="66"/>
      <c r="T813" s="67"/>
      <c r="U813" s="36"/>
      <c r="V813" s="36"/>
      <c r="W813" s="36"/>
      <c r="X813" s="36"/>
      <c r="Y813" s="36"/>
      <c r="Z813" s="36"/>
      <c r="AA813" s="36"/>
      <c r="AB813" s="36"/>
      <c r="AC813" s="36"/>
      <c r="AD813" s="36"/>
      <c r="AE813" s="36"/>
      <c r="AT813" s="19" t="s">
        <v>445</v>
      </c>
      <c r="AU813" s="19" t="s">
        <v>83</v>
      </c>
    </row>
    <row r="814" spans="1:65" s="2" customFormat="1" ht="16.5" customHeight="1">
      <c r="A814" s="36"/>
      <c r="B814" s="37"/>
      <c r="C814" s="233" t="s">
        <v>1591</v>
      </c>
      <c r="D814" s="233" t="s">
        <v>244</v>
      </c>
      <c r="E814" s="234" t="s">
        <v>1592</v>
      </c>
      <c r="F814" s="235" t="s">
        <v>1593</v>
      </c>
      <c r="G814" s="236" t="s">
        <v>428</v>
      </c>
      <c r="H814" s="237">
        <v>1</v>
      </c>
      <c r="I814" s="238"/>
      <c r="J814" s="239">
        <f>ROUND(I814*H814,2)</f>
        <v>0</v>
      </c>
      <c r="K814" s="235" t="s">
        <v>841</v>
      </c>
      <c r="L814" s="240"/>
      <c r="M814" s="241" t="s">
        <v>19</v>
      </c>
      <c r="N814" s="242" t="s">
        <v>47</v>
      </c>
      <c r="O814" s="66"/>
      <c r="P814" s="193">
        <f>O814*H814</f>
        <v>0</v>
      </c>
      <c r="Q814" s="193">
        <v>0.0373</v>
      </c>
      <c r="R814" s="193">
        <f>Q814*H814</f>
        <v>0.0373</v>
      </c>
      <c r="S814" s="193">
        <v>0</v>
      </c>
      <c r="T814" s="194">
        <f>S814*H814</f>
        <v>0</v>
      </c>
      <c r="U814" s="36"/>
      <c r="V814" s="36"/>
      <c r="W814" s="36"/>
      <c r="X814" s="36"/>
      <c r="Y814" s="36"/>
      <c r="Z814" s="36"/>
      <c r="AA814" s="36"/>
      <c r="AB814" s="36"/>
      <c r="AC814" s="36"/>
      <c r="AD814" s="36"/>
      <c r="AE814" s="36"/>
      <c r="AR814" s="195" t="s">
        <v>319</v>
      </c>
      <c r="AT814" s="195" t="s">
        <v>244</v>
      </c>
      <c r="AU814" s="195" t="s">
        <v>83</v>
      </c>
      <c r="AY814" s="19" t="s">
        <v>144</v>
      </c>
      <c r="BE814" s="196">
        <f>IF(N814="základní",J814,0)</f>
        <v>0</v>
      </c>
      <c r="BF814" s="196">
        <f>IF(N814="snížená",J814,0)</f>
        <v>0</v>
      </c>
      <c r="BG814" s="196">
        <f>IF(N814="zákl. přenesená",J814,0)</f>
        <v>0</v>
      </c>
      <c r="BH814" s="196">
        <f>IF(N814="sníž. přenesená",J814,0)</f>
        <v>0</v>
      </c>
      <c r="BI814" s="196">
        <f>IF(N814="nulová",J814,0)</f>
        <v>0</v>
      </c>
      <c r="BJ814" s="19" t="s">
        <v>81</v>
      </c>
      <c r="BK814" s="196">
        <f>ROUND(I814*H814,2)</f>
        <v>0</v>
      </c>
      <c r="BL814" s="19" t="s">
        <v>236</v>
      </c>
      <c r="BM814" s="195" t="s">
        <v>1594</v>
      </c>
    </row>
    <row r="815" spans="1:47" s="2" customFormat="1" ht="19.5">
      <c r="A815" s="36"/>
      <c r="B815" s="37"/>
      <c r="C815" s="38"/>
      <c r="D815" s="197" t="s">
        <v>445</v>
      </c>
      <c r="E815" s="38"/>
      <c r="F815" s="198" t="s">
        <v>1595</v>
      </c>
      <c r="G815" s="38"/>
      <c r="H815" s="38"/>
      <c r="I815" s="105"/>
      <c r="J815" s="38"/>
      <c r="K815" s="38"/>
      <c r="L815" s="41"/>
      <c r="M815" s="199"/>
      <c r="N815" s="200"/>
      <c r="O815" s="66"/>
      <c r="P815" s="66"/>
      <c r="Q815" s="66"/>
      <c r="R815" s="66"/>
      <c r="S815" s="66"/>
      <c r="T815" s="67"/>
      <c r="U815" s="36"/>
      <c r="V815" s="36"/>
      <c r="W815" s="36"/>
      <c r="X815" s="36"/>
      <c r="Y815" s="36"/>
      <c r="Z815" s="36"/>
      <c r="AA815" s="36"/>
      <c r="AB815" s="36"/>
      <c r="AC815" s="36"/>
      <c r="AD815" s="36"/>
      <c r="AE815" s="36"/>
      <c r="AT815" s="19" t="s">
        <v>445</v>
      </c>
      <c r="AU815" s="19" t="s">
        <v>83</v>
      </c>
    </row>
    <row r="816" spans="1:65" s="2" customFormat="1" ht="16.5" customHeight="1">
      <c r="A816" s="36"/>
      <c r="B816" s="37"/>
      <c r="C816" s="233" t="s">
        <v>1596</v>
      </c>
      <c r="D816" s="233" t="s">
        <v>244</v>
      </c>
      <c r="E816" s="234" t="s">
        <v>1597</v>
      </c>
      <c r="F816" s="235" t="s">
        <v>1598</v>
      </c>
      <c r="G816" s="236" t="s">
        <v>428</v>
      </c>
      <c r="H816" s="237">
        <v>3</v>
      </c>
      <c r="I816" s="238"/>
      <c r="J816" s="239">
        <f>ROUND(I816*H816,2)</f>
        <v>0</v>
      </c>
      <c r="K816" s="235" t="s">
        <v>841</v>
      </c>
      <c r="L816" s="240"/>
      <c r="M816" s="241" t="s">
        <v>19</v>
      </c>
      <c r="N816" s="242" t="s">
        <v>47</v>
      </c>
      <c r="O816" s="66"/>
      <c r="P816" s="193">
        <f>O816*H816</f>
        <v>0</v>
      </c>
      <c r="Q816" s="193">
        <v>0.024</v>
      </c>
      <c r="R816" s="193">
        <f>Q816*H816</f>
        <v>0.07200000000000001</v>
      </c>
      <c r="S816" s="193">
        <v>0</v>
      </c>
      <c r="T816" s="194">
        <f>S816*H816</f>
        <v>0</v>
      </c>
      <c r="U816" s="36"/>
      <c r="V816" s="36"/>
      <c r="W816" s="36"/>
      <c r="X816" s="36"/>
      <c r="Y816" s="36"/>
      <c r="Z816" s="36"/>
      <c r="AA816" s="36"/>
      <c r="AB816" s="36"/>
      <c r="AC816" s="36"/>
      <c r="AD816" s="36"/>
      <c r="AE816" s="36"/>
      <c r="AR816" s="195" t="s">
        <v>319</v>
      </c>
      <c r="AT816" s="195" t="s">
        <v>244</v>
      </c>
      <c r="AU816" s="195" t="s">
        <v>83</v>
      </c>
      <c r="AY816" s="19" t="s">
        <v>144</v>
      </c>
      <c r="BE816" s="196">
        <f>IF(N816="základní",J816,0)</f>
        <v>0</v>
      </c>
      <c r="BF816" s="196">
        <f>IF(N816="snížená",J816,0)</f>
        <v>0</v>
      </c>
      <c r="BG816" s="196">
        <f>IF(N816="zákl. přenesená",J816,0)</f>
        <v>0</v>
      </c>
      <c r="BH816" s="196">
        <f>IF(N816="sníž. přenesená",J816,0)</f>
        <v>0</v>
      </c>
      <c r="BI816" s="196">
        <f>IF(N816="nulová",J816,0)</f>
        <v>0</v>
      </c>
      <c r="BJ816" s="19" t="s">
        <v>81</v>
      </c>
      <c r="BK816" s="196">
        <f>ROUND(I816*H816,2)</f>
        <v>0</v>
      </c>
      <c r="BL816" s="19" t="s">
        <v>236</v>
      </c>
      <c r="BM816" s="195" t="s">
        <v>1599</v>
      </c>
    </row>
    <row r="817" spans="1:47" s="2" customFormat="1" ht="19.5">
      <c r="A817" s="36"/>
      <c r="B817" s="37"/>
      <c r="C817" s="38"/>
      <c r="D817" s="197" t="s">
        <v>445</v>
      </c>
      <c r="E817" s="38"/>
      <c r="F817" s="198" t="s">
        <v>1600</v>
      </c>
      <c r="G817" s="38"/>
      <c r="H817" s="38"/>
      <c r="I817" s="105"/>
      <c r="J817" s="38"/>
      <c r="K817" s="38"/>
      <c r="L817" s="41"/>
      <c r="M817" s="199"/>
      <c r="N817" s="200"/>
      <c r="O817" s="66"/>
      <c r="P817" s="66"/>
      <c r="Q817" s="66"/>
      <c r="R817" s="66"/>
      <c r="S817" s="66"/>
      <c r="T817" s="67"/>
      <c r="U817" s="36"/>
      <c r="V817" s="36"/>
      <c r="W817" s="36"/>
      <c r="X817" s="36"/>
      <c r="Y817" s="36"/>
      <c r="Z817" s="36"/>
      <c r="AA817" s="36"/>
      <c r="AB817" s="36"/>
      <c r="AC817" s="36"/>
      <c r="AD817" s="36"/>
      <c r="AE817" s="36"/>
      <c r="AT817" s="19" t="s">
        <v>445</v>
      </c>
      <c r="AU817" s="19" t="s">
        <v>83</v>
      </c>
    </row>
    <row r="818" spans="1:65" s="2" customFormat="1" ht="16.5" customHeight="1">
      <c r="A818" s="36"/>
      <c r="B818" s="37"/>
      <c r="C818" s="233" t="s">
        <v>1601</v>
      </c>
      <c r="D818" s="233" t="s">
        <v>244</v>
      </c>
      <c r="E818" s="234" t="s">
        <v>1602</v>
      </c>
      <c r="F818" s="235" t="s">
        <v>1603</v>
      </c>
      <c r="G818" s="236" t="s">
        <v>428</v>
      </c>
      <c r="H818" s="237">
        <v>2</v>
      </c>
      <c r="I818" s="238"/>
      <c r="J818" s="239">
        <f>ROUND(I818*H818,2)</f>
        <v>0</v>
      </c>
      <c r="K818" s="235" t="s">
        <v>841</v>
      </c>
      <c r="L818" s="240"/>
      <c r="M818" s="241" t="s">
        <v>19</v>
      </c>
      <c r="N818" s="242" t="s">
        <v>47</v>
      </c>
      <c r="O818" s="66"/>
      <c r="P818" s="193">
        <f>O818*H818</f>
        <v>0</v>
      </c>
      <c r="Q818" s="193">
        <v>0.035</v>
      </c>
      <c r="R818" s="193">
        <f>Q818*H818</f>
        <v>0.07</v>
      </c>
      <c r="S818" s="193">
        <v>0</v>
      </c>
      <c r="T818" s="194">
        <f>S818*H818</f>
        <v>0</v>
      </c>
      <c r="U818" s="36"/>
      <c r="V818" s="36"/>
      <c r="W818" s="36"/>
      <c r="X818" s="36"/>
      <c r="Y818" s="36"/>
      <c r="Z818" s="36"/>
      <c r="AA818" s="36"/>
      <c r="AB818" s="36"/>
      <c r="AC818" s="36"/>
      <c r="AD818" s="36"/>
      <c r="AE818" s="36"/>
      <c r="AR818" s="195" t="s">
        <v>319</v>
      </c>
      <c r="AT818" s="195" t="s">
        <v>244</v>
      </c>
      <c r="AU818" s="195" t="s">
        <v>83</v>
      </c>
      <c r="AY818" s="19" t="s">
        <v>144</v>
      </c>
      <c r="BE818" s="196">
        <f>IF(N818="základní",J818,0)</f>
        <v>0</v>
      </c>
      <c r="BF818" s="196">
        <f>IF(N818="snížená",J818,0)</f>
        <v>0</v>
      </c>
      <c r="BG818" s="196">
        <f>IF(N818="zákl. přenesená",J818,0)</f>
        <v>0</v>
      </c>
      <c r="BH818" s="196">
        <f>IF(N818="sníž. přenesená",J818,0)</f>
        <v>0</v>
      </c>
      <c r="BI818" s="196">
        <f>IF(N818="nulová",J818,0)</f>
        <v>0</v>
      </c>
      <c r="BJ818" s="19" t="s">
        <v>81</v>
      </c>
      <c r="BK818" s="196">
        <f>ROUND(I818*H818,2)</f>
        <v>0</v>
      </c>
      <c r="BL818" s="19" t="s">
        <v>236</v>
      </c>
      <c r="BM818" s="195" t="s">
        <v>1604</v>
      </c>
    </row>
    <row r="819" spans="1:47" s="2" customFormat="1" ht="19.5">
      <c r="A819" s="36"/>
      <c r="B819" s="37"/>
      <c r="C819" s="38"/>
      <c r="D819" s="197" t="s">
        <v>445</v>
      </c>
      <c r="E819" s="38"/>
      <c r="F819" s="198" t="s">
        <v>1605</v>
      </c>
      <c r="G819" s="38"/>
      <c r="H819" s="38"/>
      <c r="I819" s="105"/>
      <c r="J819" s="38"/>
      <c r="K819" s="38"/>
      <c r="L819" s="41"/>
      <c r="M819" s="199"/>
      <c r="N819" s="200"/>
      <c r="O819" s="66"/>
      <c r="P819" s="66"/>
      <c r="Q819" s="66"/>
      <c r="R819" s="66"/>
      <c r="S819" s="66"/>
      <c r="T819" s="67"/>
      <c r="U819" s="36"/>
      <c r="V819" s="36"/>
      <c r="W819" s="36"/>
      <c r="X819" s="36"/>
      <c r="Y819" s="36"/>
      <c r="Z819" s="36"/>
      <c r="AA819" s="36"/>
      <c r="AB819" s="36"/>
      <c r="AC819" s="36"/>
      <c r="AD819" s="36"/>
      <c r="AE819" s="36"/>
      <c r="AT819" s="19" t="s">
        <v>445</v>
      </c>
      <c r="AU819" s="19" t="s">
        <v>83</v>
      </c>
    </row>
    <row r="820" spans="1:65" s="2" customFormat="1" ht="16.5" customHeight="1">
      <c r="A820" s="36"/>
      <c r="B820" s="37"/>
      <c r="C820" s="233" t="s">
        <v>1606</v>
      </c>
      <c r="D820" s="233" t="s">
        <v>244</v>
      </c>
      <c r="E820" s="234" t="s">
        <v>1607</v>
      </c>
      <c r="F820" s="235" t="s">
        <v>1608</v>
      </c>
      <c r="G820" s="236" t="s">
        <v>428</v>
      </c>
      <c r="H820" s="237">
        <v>2</v>
      </c>
      <c r="I820" s="238"/>
      <c r="J820" s="239">
        <f>ROUND(I820*H820,2)</f>
        <v>0</v>
      </c>
      <c r="K820" s="235" t="s">
        <v>841</v>
      </c>
      <c r="L820" s="240"/>
      <c r="M820" s="241" t="s">
        <v>19</v>
      </c>
      <c r="N820" s="242" t="s">
        <v>47</v>
      </c>
      <c r="O820" s="66"/>
      <c r="P820" s="193">
        <f>O820*H820</f>
        <v>0</v>
      </c>
      <c r="Q820" s="193">
        <v>0.017</v>
      </c>
      <c r="R820" s="193">
        <f>Q820*H820</f>
        <v>0.034</v>
      </c>
      <c r="S820" s="193">
        <v>0</v>
      </c>
      <c r="T820" s="194">
        <f>S820*H820</f>
        <v>0</v>
      </c>
      <c r="U820" s="36"/>
      <c r="V820" s="36"/>
      <c r="W820" s="36"/>
      <c r="X820" s="36"/>
      <c r="Y820" s="36"/>
      <c r="Z820" s="36"/>
      <c r="AA820" s="36"/>
      <c r="AB820" s="36"/>
      <c r="AC820" s="36"/>
      <c r="AD820" s="36"/>
      <c r="AE820" s="36"/>
      <c r="AR820" s="195" t="s">
        <v>319</v>
      </c>
      <c r="AT820" s="195" t="s">
        <v>244</v>
      </c>
      <c r="AU820" s="195" t="s">
        <v>83</v>
      </c>
      <c r="AY820" s="19" t="s">
        <v>144</v>
      </c>
      <c r="BE820" s="196">
        <f>IF(N820="základní",J820,0)</f>
        <v>0</v>
      </c>
      <c r="BF820" s="196">
        <f>IF(N820="snížená",J820,0)</f>
        <v>0</v>
      </c>
      <c r="BG820" s="196">
        <f>IF(N820="zákl. přenesená",J820,0)</f>
        <v>0</v>
      </c>
      <c r="BH820" s="196">
        <f>IF(N820="sníž. přenesená",J820,0)</f>
        <v>0</v>
      </c>
      <c r="BI820" s="196">
        <f>IF(N820="nulová",J820,0)</f>
        <v>0</v>
      </c>
      <c r="BJ820" s="19" t="s">
        <v>81</v>
      </c>
      <c r="BK820" s="196">
        <f>ROUND(I820*H820,2)</f>
        <v>0</v>
      </c>
      <c r="BL820" s="19" t="s">
        <v>236</v>
      </c>
      <c r="BM820" s="195" t="s">
        <v>1609</v>
      </c>
    </row>
    <row r="821" spans="1:47" s="2" customFormat="1" ht="19.5">
      <c r="A821" s="36"/>
      <c r="B821" s="37"/>
      <c r="C821" s="38"/>
      <c r="D821" s="197" t="s">
        <v>445</v>
      </c>
      <c r="E821" s="38"/>
      <c r="F821" s="198" t="s">
        <v>1610</v>
      </c>
      <c r="G821" s="38"/>
      <c r="H821" s="38"/>
      <c r="I821" s="105"/>
      <c r="J821" s="38"/>
      <c r="K821" s="38"/>
      <c r="L821" s="41"/>
      <c r="M821" s="199"/>
      <c r="N821" s="200"/>
      <c r="O821" s="66"/>
      <c r="P821" s="66"/>
      <c r="Q821" s="66"/>
      <c r="R821" s="66"/>
      <c r="S821" s="66"/>
      <c r="T821" s="67"/>
      <c r="U821" s="36"/>
      <c r="V821" s="36"/>
      <c r="W821" s="36"/>
      <c r="X821" s="36"/>
      <c r="Y821" s="36"/>
      <c r="Z821" s="36"/>
      <c r="AA821" s="36"/>
      <c r="AB821" s="36"/>
      <c r="AC821" s="36"/>
      <c r="AD821" s="36"/>
      <c r="AE821" s="36"/>
      <c r="AT821" s="19" t="s">
        <v>445</v>
      </c>
      <c r="AU821" s="19" t="s">
        <v>83</v>
      </c>
    </row>
    <row r="822" spans="1:65" s="2" customFormat="1" ht="16.5" customHeight="1">
      <c r="A822" s="36"/>
      <c r="B822" s="37"/>
      <c r="C822" s="233" t="s">
        <v>1611</v>
      </c>
      <c r="D822" s="233" t="s">
        <v>244</v>
      </c>
      <c r="E822" s="234" t="s">
        <v>1612</v>
      </c>
      <c r="F822" s="235" t="s">
        <v>1613</v>
      </c>
      <c r="G822" s="236" t="s">
        <v>428</v>
      </c>
      <c r="H822" s="237">
        <v>1</v>
      </c>
      <c r="I822" s="238"/>
      <c r="J822" s="239">
        <f>ROUND(I822*H822,2)</f>
        <v>0</v>
      </c>
      <c r="K822" s="235" t="s">
        <v>841</v>
      </c>
      <c r="L822" s="240"/>
      <c r="M822" s="241" t="s">
        <v>19</v>
      </c>
      <c r="N822" s="242" t="s">
        <v>47</v>
      </c>
      <c r="O822" s="66"/>
      <c r="P822" s="193">
        <f>O822*H822</f>
        <v>0</v>
      </c>
      <c r="Q822" s="193">
        <v>0.021</v>
      </c>
      <c r="R822" s="193">
        <f>Q822*H822</f>
        <v>0.021</v>
      </c>
      <c r="S822" s="193">
        <v>0</v>
      </c>
      <c r="T822" s="194">
        <f>S822*H822</f>
        <v>0</v>
      </c>
      <c r="U822" s="36"/>
      <c r="V822" s="36"/>
      <c r="W822" s="36"/>
      <c r="X822" s="36"/>
      <c r="Y822" s="36"/>
      <c r="Z822" s="36"/>
      <c r="AA822" s="36"/>
      <c r="AB822" s="36"/>
      <c r="AC822" s="36"/>
      <c r="AD822" s="36"/>
      <c r="AE822" s="36"/>
      <c r="AR822" s="195" t="s">
        <v>319</v>
      </c>
      <c r="AT822" s="195" t="s">
        <v>244</v>
      </c>
      <c r="AU822" s="195" t="s">
        <v>83</v>
      </c>
      <c r="AY822" s="19" t="s">
        <v>144</v>
      </c>
      <c r="BE822" s="196">
        <f>IF(N822="základní",J822,0)</f>
        <v>0</v>
      </c>
      <c r="BF822" s="196">
        <f>IF(N822="snížená",J822,0)</f>
        <v>0</v>
      </c>
      <c r="BG822" s="196">
        <f>IF(N822="zákl. přenesená",J822,0)</f>
        <v>0</v>
      </c>
      <c r="BH822" s="196">
        <f>IF(N822="sníž. přenesená",J822,0)</f>
        <v>0</v>
      </c>
      <c r="BI822" s="196">
        <f>IF(N822="nulová",J822,0)</f>
        <v>0</v>
      </c>
      <c r="BJ822" s="19" t="s">
        <v>81</v>
      </c>
      <c r="BK822" s="196">
        <f>ROUND(I822*H822,2)</f>
        <v>0</v>
      </c>
      <c r="BL822" s="19" t="s">
        <v>236</v>
      </c>
      <c r="BM822" s="195" t="s">
        <v>1614</v>
      </c>
    </row>
    <row r="823" spans="1:65" s="2" customFormat="1" ht="16.5" customHeight="1">
      <c r="A823" s="36"/>
      <c r="B823" s="37"/>
      <c r="C823" s="233" t="s">
        <v>1615</v>
      </c>
      <c r="D823" s="233" t="s">
        <v>244</v>
      </c>
      <c r="E823" s="234" t="s">
        <v>1616</v>
      </c>
      <c r="F823" s="235" t="s">
        <v>1617</v>
      </c>
      <c r="G823" s="236" t="s">
        <v>428</v>
      </c>
      <c r="H823" s="237">
        <v>1</v>
      </c>
      <c r="I823" s="238"/>
      <c r="J823" s="239">
        <f>ROUND(I823*H823,2)</f>
        <v>0</v>
      </c>
      <c r="K823" s="235" t="s">
        <v>841</v>
      </c>
      <c r="L823" s="240"/>
      <c r="M823" s="241" t="s">
        <v>19</v>
      </c>
      <c r="N823" s="242" t="s">
        <v>47</v>
      </c>
      <c r="O823" s="66"/>
      <c r="P823" s="193">
        <f>O823*H823</f>
        <v>0</v>
      </c>
      <c r="Q823" s="193">
        <v>0.019</v>
      </c>
      <c r="R823" s="193">
        <f>Q823*H823</f>
        <v>0.019</v>
      </c>
      <c r="S823" s="193">
        <v>0</v>
      </c>
      <c r="T823" s="194">
        <f>S823*H823</f>
        <v>0</v>
      </c>
      <c r="U823" s="36"/>
      <c r="V823" s="36"/>
      <c r="W823" s="36"/>
      <c r="X823" s="36"/>
      <c r="Y823" s="36"/>
      <c r="Z823" s="36"/>
      <c r="AA823" s="36"/>
      <c r="AB823" s="36"/>
      <c r="AC823" s="36"/>
      <c r="AD823" s="36"/>
      <c r="AE823" s="36"/>
      <c r="AR823" s="195" t="s">
        <v>319</v>
      </c>
      <c r="AT823" s="195" t="s">
        <v>244</v>
      </c>
      <c r="AU823" s="195" t="s">
        <v>83</v>
      </c>
      <c r="AY823" s="19" t="s">
        <v>144</v>
      </c>
      <c r="BE823" s="196">
        <f>IF(N823="základní",J823,0)</f>
        <v>0</v>
      </c>
      <c r="BF823" s="196">
        <f>IF(N823="snížená",J823,0)</f>
        <v>0</v>
      </c>
      <c r="BG823" s="196">
        <f>IF(N823="zákl. přenesená",J823,0)</f>
        <v>0</v>
      </c>
      <c r="BH823" s="196">
        <f>IF(N823="sníž. přenesená",J823,0)</f>
        <v>0</v>
      </c>
      <c r="BI823" s="196">
        <f>IF(N823="nulová",J823,0)</f>
        <v>0</v>
      </c>
      <c r="BJ823" s="19" t="s">
        <v>81</v>
      </c>
      <c r="BK823" s="196">
        <f>ROUND(I823*H823,2)</f>
        <v>0</v>
      </c>
      <c r="BL823" s="19" t="s">
        <v>236</v>
      </c>
      <c r="BM823" s="195" t="s">
        <v>1618</v>
      </c>
    </row>
    <row r="824" spans="1:65" s="2" customFormat="1" ht="16.5" customHeight="1">
      <c r="A824" s="36"/>
      <c r="B824" s="37"/>
      <c r="C824" s="233" t="s">
        <v>1619</v>
      </c>
      <c r="D824" s="233" t="s">
        <v>244</v>
      </c>
      <c r="E824" s="234" t="s">
        <v>1620</v>
      </c>
      <c r="F824" s="235" t="s">
        <v>1621</v>
      </c>
      <c r="G824" s="236" t="s">
        <v>428</v>
      </c>
      <c r="H824" s="237">
        <v>1</v>
      </c>
      <c r="I824" s="238"/>
      <c r="J824" s="239">
        <f>ROUND(I824*H824,2)</f>
        <v>0</v>
      </c>
      <c r="K824" s="235" t="s">
        <v>841</v>
      </c>
      <c r="L824" s="240"/>
      <c r="M824" s="241" t="s">
        <v>19</v>
      </c>
      <c r="N824" s="242" t="s">
        <v>47</v>
      </c>
      <c r="O824" s="66"/>
      <c r="P824" s="193">
        <f>O824*H824</f>
        <v>0</v>
      </c>
      <c r="Q824" s="193">
        <v>0.044</v>
      </c>
      <c r="R824" s="193">
        <f>Q824*H824</f>
        <v>0.044</v>
      </c>
      <c r="S824" s="193">
        <v>0</v>
      </c>
      <c r="T824" s="194">
        <f>S824*H824</f>
        <v>0</v>
      </c>
      <c r="U824" s="36"/>
      <c r="V824" s="36"/>
      <c r="W824" s="36"/>
      <c r="X824" s="36"/>
      <c r="Y824" s="36"/>
      <c r="Z824" s="36"/>
      <c r="AA824" s="36"/>
      <c r="AB824" s="36"/>
      <c r="AC824" s="36"/>
      <c r="AD824" s="36"/>
      <c r="AE824" s="36"/>
      <c r="AR824" s="195" t="s">
        <v>319</v>
      </c>
      <c r="AT824" s="195" t="s">
        <v>244</v>
      </c>
      <c r="AU824" s="195" t="s">
        <v>83</v>
      </c>
      <c r="AY824" s="19" t="s">
        <v>144</v>
      </c>
      <c r="BE824" s="196">
        <f>IF(N824="základní",J824,0)</f>
        <v>0</v>
      </c>
      <c r="BF824" s="196">
        <f>IF(N824="snížená",J824,0)</f>
        <v>0</v>
      </c>
      <c r="BG824" s="196">
        <f>IF(N824="zákl. přenesená",J824,0)</f>
        <v>0</v>
      </c>
      <c r="BH824" s="196">
        <f>IF(N824="sníž. přenesená",J824,0)</f>
        <v>0</v>
      </c>
      <c r="BI824" s="196">
        <f>IF(N824="nulová",J824,0)</f>
        <v>0</v>
      </c>
      <c r="BJ824" s="19" t="s">
        <v>81</v>
      </c>
      <c r="BK824" s="196">
        <f>ROUND(I824*H824,2)</f>
        <v>0</v>
      </c>
      <c r="BL824" s="19" t="s">
        <v>236</v>
      </c>
      <c r="BM824" s="195" t="s">
        <v>1622</v>
      </c>
    </row>
    <row r="825" spans="1:65" s="2" customFormat="1" ht="16.5" customHeight="1">
      <c r="A825" s="36"/>
      <c r="B825" s="37"/>
      <c r="C825" s="233" t="s">
        <v>1623</v>
      </c>
      <c r="D825" s="233" t="s">
        <v>244</v>
      </c>
      <c r="E825" s="234" t="s">
        <v>1624</v>
      </c>
      <c r="F825" s="235" t="s">
        <v>1625</v>
      </c>
      <c r="G825" s="236" t="s">
        <v>428</v>
      </c>
      <c r="H825" s="237">
        <v>4</v>
      </c>
      <c r="I825" s="238"/>
      <c r="J825" s="239">
        <f>ROUND(I825*H825,2)</f>
        <v>0</v>
      </c>
      <c r="K825" s="235" t="s">
        <v>841</v>
      </c>
      <c r="L825" s="240"/>
      <c r="M825" s="241" t="s">
        <v>19</v>
      </c>
      <c r="N825" s="242" t="s">
        <v>47</v>
      </c>
      <c r="O825" s="66"/>
      <c r="P825" s="193">
        <f>O825*H825</f>
        <v>0</v>
      </c>
      <c r="Q825" s="193">
        <v>0.028</v>
      </c>
      <c r="R825" s="193">
        <f>Q825*H825</f>
        <v>0.112</v>
      </c>
      <c r="S825" s="193">
        <v>0</v>
      </c>
      <c r="T825" s="194">
        <f>S825*H825</f>
        <v>0</v>
      </c>
      <c r="U825" s="36"/>
      <c r="V825" s="36"/>
      <c r="W825" s="36"/>
      <c r="X825" s="36"/>
      <c r="Y825" s="36"/>
      <c r="Z825" s="36"/>
      <c r="AA825" s="36"/>
      <c r="AB825" s="36"/>
      <c r="AC825" s="36"/>
      <c r="AD825" s="36"/>
      <c r="AE825" s="36"/>
      <c r="AR825" s="195" t="s">
        <v>319</v>
      </c>
      <c r="AT825" s="195" t="s">
        <v>244</v>
      </c>
      <c r="AU825" s="195" t="s">
        <v>83</v>
      </c>
      <c r="AY825" s="19" t="s">
        <v>144</v>
      </c>
      <c r="BE825" s="196">
        <f>IF(N825="základní",J825,0)</f>
        <v>0</v>
      </c>
      <c r="BF825" s="196">
        <f>IF(N825="snížená",J825,0)</f>
        <v>0</v>
      </c>
      <c r="BG825" s="196">
        <f>IF(N825="zákl. přenesená",J825,0)</f>
        <v>0</v>
      </c>
      <c r="BH825" s="196">
        <f>IF(N825="sníž. přenesená",J825,0)</f>
        <v>0</v>
      </c>
      <c r="BI825" s="196">
        <f>IF(N825="nulová",J825,0)</f>
        <v>0</v>
      </c>
      <c r="BJ825" s="19" t="s">
        <v>81</v>
      </c>
      <c r="BK825" s="196">
        <f>ROUND(I825*H825,2)</f>
        <v>0</v>
      </c>
      <c r="BL825" s="19" t="s">
        <v>236</v>
      </c>
      <c r="BM825" s="195" t="s">
        <v>1626</v>
      </c>
    </row>
    <row r="826" spans="1:47" s="2" customFormat="1" ht="19.5">
      <c r="A826" s="36"/>
      <c r="B826" s="37"/>
      <c r="C826" s="38"/>
      <c r="D826" s="197" t="s">
        <v>445</v>
      </c>
      <c r="E826" s="38"/>
      <c r="F826" s="198" t="s">
        <v>1627</v>
      </c>
      <c r="G826" s="38"/>
      <c r="H826" s="38"/>
      <c r="I826" s="105"/>
      <c r="J826" s="38"/>
      <c r="K826" s="38"/>
      <c r="L826" s="41"/>
      <c r="M826" s="199"/>
      <c r="N826" s="200"/>
      <c r="O826" s="66"/>
      <c r="P826" s="66"/>
      <c r="Q826" s="66"/>
      <c r="R826" s="66"/>
      <c r="S826" s="66"/>
      <c r="T826" s="67"/>
      <c r="U826" s="36"/>
      <c r="V826" s="36"/>
      <c r="W826" s="36"/>
      <c r="X826" s="36"/>
      <c r="Y826" s="36"/>
      <c r="Z826" s="36"/>
      <c r="AA826" s="36"/>
      <c r="AB826" s="36"/>
      <c r="AC826" s="36"/>
      <c r="AD826" s="36"/>
      <c r="AE826" s="36"/>
      <c r="AT826" s="19" t="s">
        <v>445</v>
      </c>
      <c r="AU826" s="19" t="s">
        <v>83</v>
      </c>
    </row>
    <row r="827" spans="1:65" s="2" customFormat="1" ht="16.5" customHeight="1">
      <c r="A827" s="36"/>
      <c r="B827" s="37"/>
      <c r="C827" s="233" t="s">
        <v>1628</v>
      </c>
      <c r="D827" s="233" t="s">
        <v>244</v>
      </c>
      <c r="E827" s="234" t="s">
        <v>1629</v>
      </c>
      <c r="F827" s="235" t="s">
        <v>1630</v>
      </c>
      <c r="G827" s="236" t="s">
        <v>428</v>
      </c>
      <c r="H827" s="237">
        <v>1</v>
      </c>
      <c r="I827" s="238"/>
      <c r="J827" s="239">
        <f>ROUND(I827*H827,2)</f>
        <v>0</v>
      </c>
      <c r="K827" s="235" t="s">
        <v>19</v>
      </c>
      <c r="L827" s="240"/>
      <c r="M827" s="241" t="s">
        <v>19</v>
      </c>
      <c r="N827" s="242" t="s">
        <v>47</v>
      </c>
      <c r="O827" s="66"/>
      <c r="P827" s="193">
        <f>O827*H827</f>
        <v>0</v>
      </c>
      <c r="Q827" s="193">
        <v>0.0373</v>
      </c>
      <c r="R827" s="193">
        <f>Q827*H827</f>
        <v>0.0373</v>
      </c>
      <c r="S827" s="193">
        <v>0</v>
      </c>
      <c r="T827" s="194">
        <f>S827*H827</f>
        <v>0</v>
      </c>
      <c r="U827" s="36"/>
      <c r="V827" s="36"/>
      <c r="W827" s="36"/>
      <c r="X827" s="36"/>
      <c r="Y827" s="36"/>
      <c r="Z827" s="36"/>
      <c r="AA827" s="36"/>
      <c r="AB827" s="36"/>
      <c r="AC827" s="36"/>
      <c r="AD827" s="36"/>
      <c r="AE827" s="36"/>
      <c r="AR827" s="195" t="s">
        <v>319</v>
      </c>
      <c r="AT827" s="195" t="s">
        <v>244</v>
      </c>
      <c r="AU827" s="195" t="s">
        <v>83</v>
      </c>
      <c r="AY827" s="19" t="s">
        <v>144</v>
      </c>
      <c r="BE827" s="196">
        <f>IF(N827="základní",J827,0)</f>
        <v>0</v>
      </c>
      <c r="BF827" s="196">
        <f>IF(N827="snížená",J827,0)</f>
        <v>0</v>
      </c>
      <c r="BG827" s="196">
        <f>IF(N827="zákl. přenesená",J827,0)</f>
        <v>0</v>
      </c>
      <c r="BH827" s="196">
        <f>IF(N827="sníž. přenesená",J827,0)</f>
        <v>0</v>
      </c>
      <c r="BI827" s="196">
        <f>IF(N827="nulová",J827,0)</f>
        <v>0</v>
      </c>
      <c r="BJ827" s="19" t="s">
        <v>81</v>
      </c>
      <c r="BK827" s="196">
        <f>ROUND(I827*H827,2)</f>
        <v>0</v>
      </c>
      <c r="BL827" s="19" t="s">
        <v>236</v>
      </c>
      <c r="BM827" s="195" t="s">
        <v>1631</v>
      </c>
    </row>
    <row r="828" spans="1:65" s="2" customFormat="1" ht="16.5" customHeight="1">
      <c r="A828" s="36"/>
      <c r="B828" s="37"/>
      <c r="C828" s="233" t="s">
        <v>1632</v>
      </c>
      <c r="D828" s="233" t="s">
        <v>244</v>
      </c>
      <c r="E828" s="234" t="s">
        <v>1633</v>
      </c>
      <c r="F828" s="235" t="s">
        <v>1634</v>
      </c>
      <c r="G828" s="236" t="s">
        <v>428</v>
      </c>
      <c r="H828" s="237">
        <v>5</v>
      </c>
      <c r="I828" s="238"/>
      <c r="J828" s="239">
        <f>ROUND(I828*H828,2)</f>
        <v>0</v>
      </c>
      <c r="K828" s="235" t="s">
        <v>841</v>
      </c>
      <c r="L828" s="240"/>
      <c r="M828" s="241" t="s">
        <v>19</v>
      </c>
      <c r="N828" s="242" t="s">
        <v>47</v>
      </c>
      <c r="O828" s="66"/>
      <c r="P828" s="193">
        <f>O828*H828</f>
        <v>0</v>
      </c>
      <c r="Q828" s="193">
        <v>0.0467</v>
      </c>
      <c r="R828" s="193">
        <f>Q828*H828</f>
        <v>0.23349999999999999</v>
      </c>
      <c r="S828" s="193">
        <v>0</v>
      </c>
      <c r="T828" s="194">
        <f>S828*H828</f>
        <v>0</v>
      </c>
      <c r="U828" s="36"/>
      <c r="V828" s="36"/>
      <c r="W828" s="36"/>
      <c r="X828" s="36"/>
      <c r="Y828" s="36"/>
      <c r="Z828" s="36"/>
      <c r="AA828" s="36"/>
      <c r="AB828" s="36"/>
      <c r="AC828" s="36"/>
      <c r="AD828" s="36"/>
      <c r="AE828" s="36"/>
      <c r="AR828" s="195" t="s">
        <v>319</v>
      </c>
      <c r="AT828" s="195" t="s">
        <v>244</v>
      </c>
      <c r="AU828" s="195" t="s">
        <v>83</v>
      </c>
      <c r="AY828" s="19" t="s">
        <v>144</v>
      </c>
      <c r="BE828" s="196">
        <f>IF(N828="základní",J828,0)</f>
        <v>0</v>
      </c>
      <c r="BF828" s="196">
        <f>IF(N828="snížená",J828,0)</f>
        <v>0</v>
      </c>
      <c r="BG828" s="196">
        <f>IF(N828="zákl. přenesená",J828,0)</f>
        <v>0</v>
      </c>
      <c r="BH828" s="196">
        <f>IF(N828="sníž. přenesená",J828,0)</f>
        <v>0</v>
      </c>
      <c r="BI828" s="196">
        <f>IF(N828="nulová",J828,0)</f>
        <v>0</v>
      </c>
      <c r="BJ828" s="19" t="s">
        <v>81</v>
      </c>
      <c r="BK828" s="196">
        <f>ROUND(I828*H828,2)</f>
        <v>0</v>
      </c>
      <c r="BL828" s="19" t="s">
        <v>236</v>
      </c>
      <c r="BM828" s="195" t="s">
        <v>1635</v>
      </c>
    </row>
    <row r="829" spans="1:47" s="2" customFormat="1" ht="19.5">
      <c r="A829" s="36"/>
      <c r="B829" s="37"/>
      <c r="C829" s="38"/>
      <c r="D829" s="197" t="s">
        <v>445</v>
      </c>
      <c r="E829" s="38"/>
      <c r="F829" s="198" t="s">
        <v>1636</v>
      </c>
      <c r="G829" s="38"/>
      <c r="H829" s="38"/>
      <c r="I829" s="105"/>
      <c r="J829" s="38"/>
      <c r="K829" s="38"/>
      <c r="L829" s="41"/>
      <c r="M829" s="199"/>
      <c r="N829" s="200"/>
      <c r="O829" s="66"/>
      <c r="P829" s="66"/>
      <c r="Q829" s="66"/>
      <c r="R829" s="66"/>
      <c r="S829" s="66"/>
      <c r="T829" s="67"/>
      <c r="U829" s="36"/>
      <c r="V829" s="36"/>
      <c r="W829" s="36"/>
      <c r="X829" s="36"/>
      <c r="Y829" s="36"/>
      <c r="Z829" s="36"/>
      <c r="AA829" s="36"/>
      <c r="AB829" s="36"/>
      <c r="AC829" s="36"/>
      <c r="AD829" s="36"/>
      <c r="AE829" s="36"/>
      <c r="AT829" s="19" t="s">
        <v>445</v>
      </c>
      <c r="AU829" s="19" t="s">
        <v>83</v>
      </c>
    </row>
    <row r="830" spans="1:65" s="2" customFormat="1" ht="24" customHeight="1">
      <c r="A830" s="36"/>
      <c r="B830" s="37"/>
      <c r="C830" s="184" t="s">
        <v>1637</v>
      </c>
      <c r="D830" s="184" t="s">
        <v>146</v>
      </c>
      <c r="E830" s="185" t="s">
        <v>1638</v>
      </c>
      <c r="F830" s="186" t="s">
        <v>1639</v>
      </c>
      <c r="G830" s="187" t="s">
        <v>175</v>
      </c>
      <c r="H830" s="188">
        <v>29.76</v>
      </c>
      <c r="I830" s="189"/>
      <c r="J830" s="190">
        <f>ROUND(I830*H830,2)</f>
        <v>0</v>
      </c>
      <c r="K830" s="186" t="s">
        <v>150</v>
      </c>
      <c r="L830" s="41"/>
      <c r="M830" s="191" t="s">
        <v>19</v>
      </c>
      <c r="N830" s="192" t="s">
        <v>47</v>
      </c>
      <c r="O830" s="66"/>
      <c r="P830" s="193">
        <f>O830*H830</f>
        <v>0</v>
      </c>
      <c r="Q830" s="193">
        <v>0.00027</v>
      </c>
      <c r="R830" s="193">
        <f>Q830*H830</f>
        <v>0.008035200000000001</v>
      </c>
      <c r="S830" s="193">
        <v>0</v>
      </c>
      <c r="T830" s="194">
        <f>S830*H830</f>
        <v>0</v>
      </c>
      <c r="U830" s="36"/>
      <c r="V830" s="36"/>
      <c r="W830" s="36"/>
      <c r="X830" s="36"/>
      <c r="Y830" s="36"/>
      <c r="Z830" s="36"/>
      <c r="AA830" s="36"/>
      <c r="AB830" s="36"/>
      <c r="AC830" s="36"/>
      <c r="AD830" s="36"/>
      <c r="AE830" s="36"/>
      <c r="AR830" s="195" t="s">
        <v>236</v>
      </c>
      <c r="AT830" s="195" t="s">
        <v>146</v>
      </c>
      <c r="AU830" s="195" t="s">
        <v>83</v>
      </c>
      <c r="AY830" s="19" t="s">
        <v>144</v>
      </c>
      <c r="BE830" s="196">
        <f>IF(N830="základní",J830,0)</f>
        <v>0</v>
      </c>
      <c r="BF830" s="196">
        <f>IF(N830="snížená",J830,0)</f>
        <v>0</v>
      </c>
      <c r="BG830" s="196">
        <f>IF(N830="zákl. přenesená",J830,0)</f>
        <v>0</v>
      </c>
      <c r="BH830" s="196">
        <f>IF(N830="sníž. přenesená",J830,0)</f>
        <v>0</v>
      </c>
      <c r="BI830" s="196">
        <f>IF(N830="nulová",J830,0)</f>
        <v>0</v>
      </c>
      <c r="BJ830" s="19" t="s">
        <v>81</v>
      </c>
      <c r="BK830" s="196">
        <f>ROUND(I830*H830,2)</f>
        <v>0</v>
      </c>
      <c r="BL830" s="19" t="s">
        <v>236</v>
      </c>
      <c r="BM830" s="195" t="s">
        <v>1640</v>
      </c>
    </row>
    <row r="831" spans="1:47" s="2" customFormat="1" ht="68.25">
      <c r="A831" s="36"/>
      <c r="B831" s="37"/>
      <c r="C831" s="38"/>
      <c r="D831" s="197" t="s">
        <v>153</v>
      </c>
      <c r="E831" s="38"/>
      <c r="F831" s="198" t="s">
        <v>1545</v>
      </c>
      <c r="G831" s="38"/>
      <c r="H831" s="38"/>
      <c r="I831" s="105"/>
      <c r="J831" s="38"/>
      <c r="K831" s="38"/>
      <c r="L831" s="41"/>
      <c r="M831" s="199"/>
      <c r="N831" s="200"/>
      <c r="O831" s="66"/>
      <c r="P831" s="66"/>
      <c r="Q831" s="66"/>
      <c r="R831" s="66"/>
      <c r="S831" s="66"/>
      <c r="T831" s="67"/>
      <c r="U831" s="36"/>
      <c r="V831" s="36"/>
      <c r="W831" s="36"/>
      <c r="X831" s="36"/>
      <c r="Y831" s="36"/>
      <c r="Z831" s="36"/>
      <c r="AA831" s="36"/>
      <c r="AB831" s="36"/>
      <c r="AC831" s="36"/>
      <c r="AD831" s="36"/>
      <c r="AE831" s="36"/>
      <c r="AT831" s="19" t="s">
        <v>153</v>
      </c>
      <c r="AU831" s="19" t="s">
        <v>83</v>
      </c>
    </row>
    <row r="832" spans="2:51" s="15" customFormat="1" ht="12">
      <c r="B832" s="223"/>
      <c r="C832" s="224"/>
      <c r="D832" s="197" t="s">
        <v>159</v>
      </c>
      <c r="E832" s="225" t="s">
        <v>19</v>
      </c>
      <c r="F832" s="226" t="s">
        <v>1641</v>
      </c>
      <c r="G832" s="224"/>
      <c r="H832" s="225" t="s">
        <v>19</v>
      </c>
      <c r="I832" s="227"/>
      <c r="J832" s="224"/>
      <c r="K832" s="224"/>
      <c r="L832" s="228"/>
      <c r="M832" s="229"/>
      <c r="N832" s="230"/>
      <c r="O832" s="230"/>
      <c r="P832" s="230"/>
      <c r="Q832" s="230"/>
      <c r="R832" s="230"/>
      <c r="S832" s="230"/>
      <c r="T832" s="231"/>
      <c r="AT832" s="232" t="s">
        <v>159</v>
      </c>
      <c r="AU832" s="232" t="s">
        <v>83</v>
      </c>
      <c r="AV832" s="15" t="s">
        <v>81</v>
      </c>
      <c r="AW832" s="15" t="s">
        <v>37</v>
      </c>
      <c r="AX832" s="15" t="s">
        <v>76</v>
      </c>
      <c r="AY832" s="232" t="s">
        <v>144</v>
      </c>
    </row>
    <row r="833" spans="2:51" s="13" customFormat="1" ht="12">
      <c r="B833" s="201"/>
      <c r="C833" s="202"/>
      <c r="D833" s="197" t="s">
        <v>159</v>
      </c>
      <c r="E833" s="203" t="s">
        <v>19</v>
      </c>
      <c r="F833" s="204" t="s">
        <v>1642</v>
      </c>
      <c r="G833" s="202"/>
      <c r="H833" s="205">
        <v>26.4</v>
      </c>
      <c r="I833" s="206"/>
      <c r="J833" s="202"/>
      <c r="K833" s="202"/>
      <c r="L833" s="207"/>
      <c r="M833" s="208"/>
      <c r="N833" s="209"/>
      <c r="O833" s="209"/>
      <c r="P833" s="209"/>
      <c r="Q833" s="209"/>
      <c r="R833" s="209"/>
      <c r="S833" s="209"/>
      <c r="T833" s="210"/>
      <c r="AT833" s="211" t="s">
        <v>159</v>
      </c>
      <c r="AU833" s="211" t="s">
        <v>83</v>
      </c>
      <c r="AV833" s="13" t="s">
        <v>83</v>
      </c>
      <c r="AW833" s="13" t="s">
        <v>37</v>
      </c>
      <c r="AX833" s="13" t="s">
        <v>76</v>
      </c>
      <c r="AY833" s="211" t="s">
        <v>144</v>
      </c>
    </row>
    <row r="834" spans="2:51" s="15" customFormat="1" ht="12">
      <c r="B834" s="223"/>
      <c r="C834" s="224"/>
      <c r="D834" s="197" t="s">
        <v>159</v>
      </c>
      <c r="E834" s="225" t="s">
        <v>19</v>
      </c>
      <c r="F834" s="226" t="s">
        <v>1643</v>
      </c>
      <c r="G834" s="224"/>
      <c r="H834" s="225" t="s">
        <v>19</v>
      </c>
      <c r="I834" s="227"/>
      <c r="J834" s="224"/>
      <c r="K834" s="224"/>
      <c r="L834" s="228"/>
      <c r="M834" s="229"/>
      <c r="N834" s="230"/>
      <c r="O834" s="230"/>
      <c r="P834" s="230"/>
      <c r="Q834" s="230"/>
      <c r="R834" s="230"/>
      <c r="S834" s="230"/>
      <c r="T834" s="231"/>
      <c r="AT834" s="232" t="s">
        <v>159</v>
      </c>
      <c r="AU834" s="232" t="s">
        <v>83</v>
      </c>
      <c r="AV834" s="15" t="s">
        <v>81</v>
      </c>
      <c r="AW834" s="15" t="s">
        <v>37</v>
      </c>
      <c r="AX834" s="15" t="s">
        <v>76</v>
      </c>
      <c r="AY834" s="232" t="s">
        <v>144</v>
      </c>
    </row>
    <row r="835" spans="2:51" s="13" customFormat="1" ht="12">
      <c r="B835" s="201"/>
      <c r="C835" s="202"/>
      <c r="D835" s="197" t="s">
        <v>159</v>
      </c>
      <c r="E835" s="203" t="s">
        <v>19</v>
      </c>
      <c r="F835" s="204" t="s">
        <v>1644</v>
      </c>
      <c r="G835" s="202"/>
      <c r="H835" s="205">
        <v>3.36</v>
      </c>
      <c r="I835" s="206"/>
      <c r="J835" s="202"/>
      <c r="K835" s="202"/>
      <c r="L835" s="207"/>
      <c r="M835" s="208"/>
      <c r="N835" s="209"/>
      <c r="O835" s="209"/>
      <c r="P835" s="209"/>
      <c r="Q835" s="209"/>
      <c r="R835" s="209"/>
      <c r="S835" s="209"/>
      <c r="T835" s="210"/>
      <c r="AT835" s="211" t="s">
        <v>159</v>
      </c>
      <c r="AU835" s="211" t="s">
        <v>83</v>
      </c>
      <c r="AV835" s="13" t="s">
        <v>83</v>
      </c>
      <c r="AW835" s="13" t="s">
        <v>37</v>
      </c>
      <c r="AX835" s="13" t="s">
        <v>76</v>
      </c>
      <c r="AY835" s="211" t="s">
        <v>144</v>
      </c>
    </row>
    <row r="836" spans="2:51" s="14" customFormat="1" ht="12">
      <c r="B836" s="212"/>
      <c r="C836" s="213"/>
      <c r="D836" s="197" t="s">
        <v>159</v>
      </c>
      <c r="E836" s="214" t="s">
        <v>19</v>
      </c>
      <c r="F836" s="215" t="s">
        <v>180</v>
      </c>
      <c r="G836" s="213"/>
      <c r="H836" s="216">
        <v>29.76</v>
      </c>
      <c r="I836" s="217"/>
      <c r="J836" s="213"/>
      <c r="K836" s="213"/>
      <c r="L836" s="218"/>
      <c r="M836" s="219"/>
      <c r="N836" s="220"/>
      <c r="O836" s="220"/>
      <c r="P836" s="220"/>
      <c r="Q836" s="220"/>
      <c r="R836" s="220"/>
      <c r="S836" s="220"/>
      <c r="T836" s="221"/>
      <c r="AT836" s="222" t="s">
        <v>159</v>
      </c>
      <c r="AU836" s="222" t="s">
        <v>83</v>
      </c>
      <c r="AV836" s="14" t="s">
        <v>151</v>
      </c>
      <c r="AW836" s="14" t="s">
        <v>37</v>
      </c>
      <c r="AX836" s="14" t="s">
        <v>81</v>
      </c>
      <c r="AY836" s="222" t="s">
        <v>144</v>
      </c>
    </row>
    <row r="837" spans="1:65" s="2" customFormat="1" ht="16.5" customHeight="1">
      <c r="A837" s="36"/>
      <c r="B837" s="37"/>
      <c r="C837" s="233" t="s">
        <v>1645</v>
      </c>
      <c r="D837" s="233" t="s">
        <v>244</v>
      </c>
      <c r="E837" s="234" t="s">
        <v>1646</v>
      </c>
      <c r="F837" s="235" t="s">
        <v>1647</v>
      </c>
      <c r="G837" s="236" t="s">
        <v>428</v>
      </c>
      <c r="H837" s="237">
        <v>11</v>
      </c>
      <c r="I837" s="238"/>
      <c r="J837" s="239">
        <f>ROUND(I837*H837,2)</f>
        <v>0</v>
      </c>
      <c r="K837" s="235" t="s">
        <v>841</v>
      </c>
      <c r="L837" s="240"/>
      <c r="M837" s="241" t="s">
        <v>19</v>
      </c>
      <c r="N837" s="242" t="s">
        <v>47</v>
      </c>
      <c r="O837" s="66"/>
      <c r="P837" s="193">
        <f>O837*H837</f>
        <v>0</v>
      </c>
      <c r="Q837" s="193">
        <v>0.044</v>
      </c>
      <c r="R837" s="193">
        <f>Q837*H837</f>
        <v>0.484</v>
      </c>
      <c r="S837" s="193">
        <v>0</v>
      </c>
      <c r="T837" s="194">
        <f>S837*H837</f>
        <v>0</v>
      </c>
      <c r="U837" s="36"/>
      <c r="V837" s="36"/>
      <c r="W837" s="36"/>
      <c r="X837" s="36"/>
      <c r="Y837" s="36"/>
      <c r="Z837" s="36"/>
      <c r="AA837" s="36"/>
      <c r="AB837" s="36"/>
      <c r="AC837" s="36"/>
      <c r="AD837" s="36"/>
      <c r="AE837" s="36"/>
      <c r="AR837" s="195" t="s">
        <v>319</v>
      </c>
      <c r="AT837" s="195" t="s">
        <v>244</v>
      </c>
      <c r="AU837" s="195" t="s">
        <v>83</v>
      </c>
      <c r="AY837" s="19" t="s">
        <v>144</v>
      </c>
      <c r="BE837" s="196">
        <f>IF(N837="základní",J837,0)</f>
        <v>0</v>
      </c>
      <c r="BF837" s="196">
        <f>IF(N837="snížená",J837,0)</f>
        <v>0</v>
      </c>
      <c r="BG837" s="196">
        <f>IF(N837="zákl. přenesená",J837,0)</f>
        <v>0</v>
      </c>
      <c r="BH837" s="196">
        <f>IF(N837="sníž. přenesená",J837,0)</f>
        <v>0</v>
      </c>
      <c r="BI837" s="196">
        <f>IF(N837="nulová",J837,0)</f>
        <v>0</v>
      </c>
      <c r="BJ837" s="19" t="s">
        <v>81</v>
      </c>
      <c r="BK837" s="196">
        <f>ROUND(I837*H837,2)</f>
        <v>0</v>
      </c>
      <c r="BL837" s="19" t="s">
        <v>236</v>
      </c>
      <c r="BM837" s="195" t="s">
        <v>1648</v>
      </c>
    </row>
    <row r="838" spans="1:47" s="2" customFormat="1" ht="19.5">
      <c r="A838" s="36"/>
      <c r="B838" s="37"/>
      <c r="C838" s="38"/>
      <c r="D838" s="197" t="s">
        <v>445</v>
      </c>
      <c r="E838" s="38"/>
      <c r="F838" s="198" t="s">
        <v>1649</v>
      </c>
      <c r="G838" s="38"/>
      <c r="H838" s="38"/>
      <c r="I838" s="105"/>
      <c r="J838" s="38"/>
      <c r="K838" s="38"/>
      <c r="L838" s="41"/>
      <c r="M838" s="199"/>
      <c r="N838" s="200"/>
      <c r="O838" s="66"/>
      <c r="P838" s="66"/>
      <c r="Q838" s="66"/>
      <c r="R838" s="66"/>
      <c r="S838" s="66"/>
      <c r="T838" s="67"/>
      <c r="U838" s="36"/>
      <c r="V838" s="36"/>
      <c r="W838" s="36"/>
      <c r="X838" s="36"/>
      <c r="Y838" s="36"/>
      <c r="Z838" s="36"/>
      <c r="AA838" s="36"/>
      <c r="AB838" s="36"/>
      <c r="AC838" s="36"/>
      <c r="AD838" s="36"/>
      <c r="AE838" s="36"/>
      <c r="AT838" s="19" t="s">
        <v>445</v>
      </c>
      <c r="AU838" s="19" t="s">
        <v>83</v>
      </c>
    </row>
    <row r="839" spans="1:65" s="2" customFormat="1" ht="16.5" customHeight="1">
      <c r="A839" s="36"/>
      <c r="B839" s="37"/>
      <c r="C839" s="233" t="s">
        <v>1650</v>
      </c>
      <c r="D839" s="233" t="s">
        <v>244</v>
      </c>
      <c r="E839" s="234" t="s">
        <v>1651</v>
      </c>
      <c r="F839" s="235" t="s">
        <v>1652</v>
      </c>
      <c r="G839" s="236" t="s">
        <v>428</v>
      </c>
      <c r="H839" s="237">
        <v>1</v>
      </c>
      <c r="I839" s="238"/>
      <c r="J839" s="239">
        <f>ROUND(I839*H839,2)</f>
        <v>0</v>
      </c>
      <c r="K839" s="235" t="s">
        <v>841</v>
      </c>
      <c r="L839" s="240"/>
      <c r="M839" s="241" t="s">
        <v>19</v>
      </c>
      <c r="N839" s="242" t="s">
        <v>47</v>
      </c>
      <c r="O839" s="66"/>
      <c r="P839" s="193">
        <f>O839*H839</f>
        <v>0</v>
      </c>
      <c r="Q839" s="193">
        <v>0.0544</v>
      </c>
      <c r="R839" s="193">
        <f>Q839*H839</f>
        <v>0.0544</v>
      </c>
      <c r="S839" s="193">
        <v>0</v>
      </c>
      <c r="T839" s="194">
        <f>S839*H839</f>
        <v>0</v>
      </c>
      <c r="U839" s="36"/>
      <c r="V839" s="36"/>
      <c r="W839" s="36"/>
      <c r="X839" s="36"/>
      <c r="Y839" s="36"/>
      <c r="Z839" s="36"/>
      <c r="AA839" s="36"/>
      <c r="AB839" s="36"/>
      <c r="AC839" s="36"/>
      <c r="AD839" s="36"/>
      <c r="AE839" s="36"/>
      <c r="AR839" s="195" t="s">
        <v>319</v>
      </c>
      <c r="AT839" s="195" t="s">
        <v>244</v>
      </c>
      <c r="AU839" s="195" t="s">
        <v>83</v>
      </c>
      <c r="AY839" s="19" t="s">
        <v>144</v>
      </c>
      <c r="BE839" s="196">
        <f>IF(N839="základní",J839,0)</f>
        <v>0</v>
      </c>
      <c r="BF839" s="196">
        <f>IF(N839="snížená",J839,0)</f>
        <v>0</v>
      </c>
      <c r="BG839" s="196">
        <f>IF(N839="zákl. přenesená",J839,0)</f>
        <v>0</v>
      </c>
      <c r="BH839" s="196">
        <f>IF(N839="sníž. přenesená",J839,0)</f>
        <v>0</v>
      </c>
      <c r="BI839" s="196">
        <f>IF(N839="nulová",J839,0)</f>
        <v>0</v>
      </c>
      <c r="BJ839" s="19" t="s">
        <v>81</v>
      </c>
      <c r="BK839" s="196">
        <f>ROUND(I839*H839,2)</f>
        <v>0</v>
      </c>
      <c r="BL839" s="19" t="s">
        <v>236</v>
      </c>
      <c r="BM839" s="195" t="s">
        <v>1653</v>
      </c>
    </row>
    <row r="840" spans="1:47" s="2" customFormat="1" ht="19.5">
      <c r="A840" s="36"/>
      <c r="B840" s="37"/>
      <c r="C840" s="38"/>
      <c r="D840" s="197" t="s">
        <v>445</v>
      </c>
      <c r="E840" s="38"/>
      <c r="F840" s="198" t="s">
        <v>1654</v>
      </c>
      <c r="G840" s="38"/>
      <c r="H840" s="38"/>
      <c r="I840" s="105"/>
      <c r="J840" s="38"/>
      <c r="K840" s="38"/>
      <c r="L840" s="41"/>
      <c r="M840" s="199"/>
      <c r="N840" s="200"/>
      <c r="O840" s="66"/>
      <c r="P840" s="66"/>
      <c r="Q840" s="66"/>
      <c r="R840" s="66"/>
      <c r="S840" s="66"/>
      <c r="T840" s="67"/>
      <c r="U840" s="36"/>
      <c r="V840" s="36"/>
      <c r="W840" s="36"/>
      <c r="X840" s="36"/>
      <c r="Y840" s="36"/>
      <c r="Z840" s="36"/>
      <c r="AA840" s="36"/>
      <c r="AB840" s="36"/>
      <c r="AC840" s="36"/>
      <c r="AD840" s="36"/>
      <c r="AE840" s="36"/>
      <c r="AT840" s="19" t="s">
        <v>445</v>
      </c>
      <c r="AU840" s="19" t="s">
        <v>83</v>
      </c>
    </row>
    <row r="841" spans="1:65" s="2" customFormat="1" ht="16.5" customHeight="1">
      <c r="A841" s="36"/>
      <c r="B841" s="37"/>
      <c r="C841" s="184" t="s">
        <v>1655</v>
      </c>
      <c r="D841" s="184" t="s">
        <v>146</v>
      </c>
      <c r="E841" s="185" t="s">
        <v>1656</v>
      </c>
      <c r="F841" s="186" t="s">
        <v>1657</v>
      </c>
      <c r="G841" s="187" t="s">
        <v>428</v>
      </c>
      <c r="H841" s="188">
        <v>2</v>
      </c>
      <c r="I841" s="189"/>
      <c r="J841" s="190">
        <f>ROUND(I841*H841,2)</f>
        <v>0</v>
      </c>
      <c r="K841" s="186" t="s">
        <v>150</v>
      </c>
      <c r="L841" s="41"/>
      <c r="M841" s="191" t="s">
        <v>19</v>
      </c>
      <c r="N841" s="192" t="s">
        <v>47</v>
      </c>
      <c r="O841" s="66"/>
      <c r="P841" s="193">
        <f>O841*H841</f>
        <v>0</v>
      </c>
      <c r="Q841" s="193">
        <v>0.00026</v>
      </c>
      <c r="R841" s="193">
        <f>Q841*H841</f>
        <v>0.00052</v>
      </c>
      <c r="S841" s="193">
        <v>0</v>
      </c>
      <c r="T841" s="194">
        <f>S841*H841</f>
        <v>0</v>
      </c>
      <c r="U841" s="36"/>
      <c r="V841" s="36"/>
      <c r="W841" s="36"/>
      <c r="X841" s="36"/>
      <c r="Y841" s="36"/>
      <c r="Z841" s="36"/>
      <c r="AA841" s="36"/>
      <c r="AB841" s="36"/>
      <c r="AC841" s="36"/>
      <c r="AD841" s="36"/>
      <c r="AE841" s="36"/>
      <c r="AR841" s="195" t="s">
        <v>236</v>
      </c>
      <c r="AT841" s="195" t="s">
        <v>146</v>
      </c>
      <c r="AU841" s="195" t="s">
        <v>83</v>
      </c>
      <c r="AY841" s="19" t="s">
        <v>144</v>
      </c>
      <c r="BE841" s="196">
        <f>IF(N841="základní",J841,0)</f>
        <v>0</v>
      </c>
      <c r="BF841" s="196">
        <f>IF(N841="snížená",J841,0)</f>
        <v>0</v>
      </c>
      <c r="BG841" s="196">
        <f>IF(N841="zákl. přenesená",J841,0)</f>
        <v>0</v>
      </c>
      <c r="BH841" s="196">
        <f>IF(N841="sníž. přenesená",J841,0)</f>
        <v>0</v>
      </c>
      <c r="BI841" s="196">
        <f>IF(N841="nulová",J841,0)</f>
        <v>0</v>
      </c>
      <c r="BJ841" s="19" t="s">
        <v>81</v>
      </c>
      <c r="BK841" s="196">
        <f>ROUND(I841*H841,2)</f>
        <v>0</v>
      </c>
      <c r="BL841" s="19" t="s">
        <v>236</v>
      </c>
      <c r="BM841" s="195" t="s">
        <v>1658</v>
      </c>
    </row>
    <row r="842" spans="1:47" s="2" customFormat="1" ht="68.25">
      <c r="A842" s="36"/>
      <c r="B842" s="37"/>
      <c r="C842" s="38"/>
      <c r="D842" s="197" t="s">
        <v>153</v>
      </c>
      <c r="E842" s="38"/>
      <c r="F842" s="198" t="s">
        <v>1545</v>
      </c>
      <c r="G842" s="38"/>
      <c r="H842" s="38"/>
      <c r="I842" s="105"/>
      <c r="J842" s="38"/>
      <c r="K842" s="38"/>
      <c r="L842" s="41"/>
      <c r="M842" s="199"/>
      <c r="N842" s="200"/>
      <c r="O842" s="66"/>
      <c r="P842" s="66"/>
      <c r="Q842" s="66"/>
      <c r="R842" s="66"/>
      <c r="S842" s="66"/>
      <c r="T842" s="67"/>
      <c r="U842" s="36"/>
      <c r="V842" s="36"/>
      <c r="W842" s="36"/>
      <c r="X842" s="36"/>
      <c r="Y842" s="36"/>
      <c r="Z842" s="36"/>
      <c r="AA842" s="36"/>
      <c r="AB842" s="36"/>
      <c r="AC842" s="36"/>
      <c r="AD842" s="36"/>
      <c r="AE842" s="36"/>
      <c r="AT842" s="19" t="s">
        <v>153</v>
      </c>
      <c r="AU842" s="19" t="s">
        <v>83</v>
      </c>
    </row>
    <row r="843" spans="2:51" s="15" customFormat="1" ht="12">
      <c r="B843" s="223"/>
      <c r="C843" s="224"/>
      <c r="D843" s="197" t="s">
        <v>159</v>
      </c>
      <c r="E843" s="225" t="s">
        <v>19</v>
      </c>
      <c r="F843" s="226" t="s">
        <v>1659</v>
      </c>
      <c r="G843" s="224"/>
      <c r="H843" s="225" t="s">
        <v>19</v>
      </c>
      <c r="I843" s="227"/>
      <c r="J843" s="224"/>
      <c r="K843" s="224"/>
      <c r="L843" s="228"/>
      <c r="M843" s="229"/>
      <c r="N843" s="230"/>
      <c r="O843" s="230"/>
      <c r="P843" s="230"/>
      <c r="Q843" s="230"/>
      <c r="R843" s="230"/>
      <c r="S843" s="230"/>
      <c r="T843" s="231"/>
      <c r="AT843" s="232" t="s">
        <v>159</v>
      </c>
      <c r="AU843" s="232" t="s">
        <v>83</v>
      </c>
      <c r="AV843" s="15" t="s">
        <v>81</v>
      </c>
      <c r="AW843" s="15" t="s">
        <v>37</v>
      </c>
      <c r="AX843" s="15" t="s">
        <v>76</v>
      </c>
      <c r="AY843" s="232" t="s">
        <v>144</v>
      </c>
    </row>
    <row r="844" spans="2:51" s="13" customFormat="1" ht="12">
      <c r="B844" s="201"/>
      <c r="C844" s="202"/>
      <c r="D844" s="197" t="s">
        <v>159</v>
      </c>
      <c r="E844" s="203" t="s">
        <v>19</v>
      </c>
      <c r="F844" s="204" t="s">
        <v>83</v>
      </c>
      <c r="G844" s="202"/>
      <c r="H844" s="205">
        <v>2</v>
      </c>
      <c r="I844" s="206"/>
      <c r="J844" s="202"/>
      <c r="K844" s="202"/>
      <c r="L844" s="207"/>
      <c r="M844" s="208"/>
      <c r="N844" s="209"/>
      <c r="O844" s="209"/>
      <c r="P844" s="209"/>
      <c r="Q844" s="209"/>
      <c r="R844" s="209"/>
      <c r="S844" s="209"/>
      <c r="T844" s="210"/>
      <c r="AT844" s="211" t="s">
        <v>159</v>
      </c>
      <c r="AU844" s="211" t="s">
        <v>83</v>
      </c>
      <c r="AV844" s="13" t="s">
        <v>83</v>
      </c>
      <c r="AW844" s="13" t="s">
        <v>37</v>
      </c>
      <c r="AX844" s="13" t="s">
        <v>81</v>
      </c>
      <c r="AY844" s="211" t="s">
        <v>144</v>
      </c>
    </row>
    <row r="845" spans="1:65" s="2" customFormat="1" ht="16.5" customHeight="1">
      <c r="A845" s="36"/>
      <c r="B845" s="37"/>
      <c r="C845" s="233" t="s">
        <v>1660</v>
      </c>
      <c r="D845" s="233" t="s">
        <v>244</v>
      </c>
      <c r="E845" s="234" t="s">
        <v>1661</v>
      </c>
      <c r="F845" s="235" t="s">
        <v>1662</v>
      </c>
      <c r="G845" s="236" t="s">
        <v>428</v>
      </c>
      <c r="H845" s="237">
        <v>2</v>
      </c>
      <c r="I845" s="238"/>
      <c r="J845" s="239">
        <f>ROUND(I845*H845,2)</f>
        <v>0</v>
      </c>
      <c r="K845" s="235" t="s">
        <v>841</v>
      </c>
      <c r="L845" s="240"/>
      <c r="M845" s="241" t="s">
        <v>19</v>
      </c>
      <c r="N845" s="242" t="s">
        <v>47</v>
      </c>
      <c r="O845" s="66"/>
      <c r="P845" s="193">
        <f>O845*H845</f>
        <v>0</v>
      </c>
      <c r="Q845" s="193">
        <v>0.014</v>
      </c>
      <c r="R845" s="193">
        <f>Q845*H845</f>
        <v>0.028</v>
      </c>
      <c r="S845" s="193">
        <v>0</v>
      </c>
      <c r="T845" s="194">
        <f>S845*H845</f>
        <v>0</v>
      </c>
      <c r="U845" s="36"/>
      <c r="V845" s="36"/>
      <c r="W845" s="36"/>
      <c r="X845" s="36"/>
      <c r="Y845" s="36"/>
      <c r="Z845" s="36"/>
      <c r="AA845" s="36"/>
      <c r="AB845" s="36"/>
      <c r="AC845" s="36"/>
      <c r="AD845" s="36"/>
      <c r="AE845" s="36"/>
      <c r="AR845" s="195" t="s">
        <v>319</v>
      </c>
      <c r="AT845" s="195" t="s">
        <v>244</v>
      </c>
      <c r="AU845" s="195" t="s">
        <v>83</v>
      </c>
      <c r="AY845" s="19" t="s">
        <v>144</v>
      </c>
      <c r="BE845" s="196">
        <f>IF(N845="základní",J845,0)</f>
        <v>0</v>
      </c>
      <c r="BF845" s="196">
        <f>IF(N845="snížená",J845,0)</f>
        <v>0</v>
      </c>
      <c r="BG845" s="196">
        <f>IF(N845="zákl. přenesená",J845,0)</f>
        <v>0</v>
      </c>
      <c r="BH845" s="196">
        <f>IF(N845="sníž. přenesená",J845,0)</f>
        <v>0</v>
      </c>
      <c r="BI845" s="196">
        <f>IF(N845="nulová",J845,0)</f>
        <v>0</v>
      </c>
      <c r="BJ845" s="19" t="s">
        <v>81</v>
      </c>
      <c r="BK845" s="196">
        <f>ROUND(I845*H845,2)</f>
        <v>0</v>
      </c>
      <c r="BL845" s="19" t="s">
        <v>236</v>
      </c>
      <c r="BM845" s="195" t="s">
        <v>1663</v>
      </c>
    </row>
    <row r="846" spans="1:47" s="2" customFormat="1" ht="19.5">
      <c r="A846" s="36"/>
      <c r="B846" s="37"/>
      <c r="C846" s="38"/>
      <c r="D846" s="197" t="s">
        <v>445</v>
      </c>
      <c r="E846" s="38"/>
      <c r="F846" s="198" t="s">
        <v>1664</v>
      </c>
      <c r="G846" s="38"/>
      <c r="H846" s="38"/>
      <c r="I846" s="105"/>
      <c r="J846" s="38"/>
      <c r="K846" s="38"/>
      <c r="L846" s="41"/>
      <c r="M846" s="199"/>
      <c r="N846" s="200"/>
      <c r="O846" s="66"/>
      <c r="P846" s="66"/>
      <c r="Q846" s="66"/>
      <c r="R846" s="66"/>
      <c r="S846" s="66"/>
      <c r="T846" s="67"/>
      <c r="U846" s="36"/>
      <c r="V846" s="36"/>
      <c r="W846" s="36"/>
      <c r="X846" s="36"/>
      <c r="Y846" s="36"/>
      <c r="Z846" s="36"/>
      <c r="AA846" s="36"/>
      <c r="AB846" s="36"/>
      <c r="AC846" s="36"/>
      <c r="AD846" s="36"/>
      <c r="AE846" s="36"/>
      <c r="AT846" s="19" t="s">
        <v>445</v>
      </c>
      <c r="AU846" s="19" t="s">
        <v>83</v>
      </c>
    </row>
    <row r="847" spans="1:65" s="2" customFormat="1" ht="24" customHeight="1">
      <c r="A847" s="36"/>
      <c r="B847" s="37"/>
      <c r="C847" s="184" t="s">
        <v>1665</v>
      </c>
      <c r="D847" s="184" t="s">
        <v>146</v>
      </c>
      <c r="E847" s="185" t="s">
        <v>1666</v>
      </c>
      <c r="F847" s="186" t="s">
        <v>1667</v>
      </c>
      <c r="G847" s="187" t="s">
        <v>428</v>
      </c>
      <c r="H847" s="188">
        <v>10</v>
      </c>
      <c r="I847" s="189"/>
      <c r="J847" s="190">
        <f>ROUND(I847*H847,2)</f>
        <v>0</v>
      </c>
      <c r="K847" s="186" t="s">
        <v>150</v>
      </c>
      <c r="L847" s="41"/>
      <c r="M847" s="191" t="s">
        <v>19</v>
      </c>
      <c r="N847" s="192" t="s">
        <v>47</v>
      </c>
      <c r="O847" s="66"/>
      <c r="P847" s="193">
        <f>O847*H847</f>
        <v>0</v>
      </c>
      <c r="Q847" s="193">
        <v>0.00027</v>
      </c>
      <c r="R847" s="193">
        <f>Q847*H847</f>
        <v>0.0027</v>
      </c>
      <c r="S847" s="193">
        <v>0</v>
      </c>
      <c r="T847" s="194">
        <f>S847*H847</f>
        <v>0</v>
      </c>
      <c r="U847" s="36"/>
      <c r="V847" s="36"/>
      <c r="W847" s="36"/>
      <c r="X847" s="36"/>
      <c r="Y847" s="36"/>
      <c r="Z847" s="36"/>
      <c r="AA847" s="36"/>
      <c r="AB847" s="36"/>
      <c r="AC847" s="36"/>
      <c r="AD847" s="36"/>
      <c r="AE847" s="36"/>
      <c r="AR847" s="195" t="s">
        <v>236</v>
      </c>
      <c r="AT847" s="195" t="s">
        <v>146</v>
      </c>
      <c r="AU847" s="195" t="s">
        <v>83</v>
      </c>
      <c r="AY847" s="19" t="s">
        <v>144</v>
      </c>
      <c r="BE847" s="196">
        <f>IF(N847="základní",J847,0)</f>
        <v>0</v>
      </c>
      <c r="BF847" s="196">
        <f>IF(N847="snížená",J847,0)</f>
        <v>0</v>
      </c>
      <c r="BG847" s="196">
        <f>IF(N847="zákl. přenesená",J847,0)</f>
        <v>0</v>
      </c>
      <c r="BH847" s="196">
        <f>IF(N847="sníž. přenesená",J847,0)</f>
        <v>0</v>
      </c>
      <c r="BI847" s="196">
        <f>IF(N847="nulová",J847,0)</f>
        <v>0</v>
      </c>
      <c r="BJ847" s="19" t="s">
        <v>81</v>
      </c>
      <c r="BK847" s="196">
        <f>ROUND(I847*H847,2)</f>
        <v>0</v>
      </c>
      <c r="BL847" s="19" t="s">
        <v>236</v>
      </c>
      <c r="BM847" s="195" t="s">
        <v>1668</v>
      </c>
    </row>
    <row r="848" spans="1:47" s="2" customFormat="1" ht="68.25">
      <c r="A848" s="36"/>
      <c r="B848" s="37"/>
      <c r="C848" s="38"/>
      <c r="D848" s="197" t="s">
        <v>153</v>
      </c>
      <c r="E848" s="38"/>
      <c r="F848" s="198" t="s">
        <v>1545</v>
      </c>
      <c r="G848" s="38"/>
      <c r="H848" s="38"/>
      <c r="I848" s="105"/>
      <c r="J848" s="38"/>
      <c r="K848" s="38"/>
      <c r="L848" s="41"/>
      <c r="M848" s="199"/>
      <c r="N848" s="200"/>
      <c r="O848" s="66"/>
      <c r="P848" s="66"/>
      <c r="Q848" s="66"/>
      <c r="R848" s="66"/>
      <c r="S848" s="66"/>
      <c r="T848" s="67"/>
      <c r="U848" s="36"/>
      <c r="V848" s="36"/>
      <c r="W848" s="36"/>
      <c r="X848" s="36"/>
      <c r="Y848" s="36"/>
      <c r="Z848" s="36"/>
      <c r="AA848" s="36"/>
      <c r="AB848" s="36"/>
      <c r="AC848" s="36"/>
      <c r="AD848" s="36"/>
      <c r="AE848" s="36"/>
      <c r="AT848" s="19" t="s">
        <v>153</v>
      </c>
      <c r="AU848" s="19" t="s">
        <v>83</v>
      </c>
    </row>
    <row r="849" spans="2:51" s="15" customFormat="1" ht="12">
      <c r="B849" s="223"/>
      <c r="C849" s="224"/>
      <c r="D849" s="197" t="s">
        <v>159</v>
      </c>
      <c r="E849" s="225" t="s">
        <v>19</v>
      </c>
      <c r="F849" s="226" t="s">
        <v>1669</v>
      </c>
      <c r="G849" s="224"/>
      <c r="H849" s="225" t="s">
        <v>19</v>
      </c>
      <c r="I849" s="227"/>
      <c r="J849" s="224"/>
      <c r="K849" s="224"/>
      <c r="L849" s="228"/>
      <c r="M849" s="229"/>
      <c r="N849" s="230"/>
      <c r="O849" s="230"/>
      <c r="P849" s="230"/>
      <c r="Q849" s="230"/>
      <c r="R849" s="230"/>
      <c r="S849" s="230"/>
      <c r="T849" s="231"/>
      <c r="AT849" s="232" t="s">
        <v>159</v>
      </c>
      <c r="AU849" s="232" t="s">
        <v>83</v>
      </c>
      <c r="AV849" s="15" t="s">
        <v>81</v>
      </c>
      <c r="AW849" s="15" t="s">
        <v>37</v>
      </c>
      <c r="AX849" s="15" t="s">
        <v>76</v>
      </c>
      <c r="AY849" s="232" t="s">
        <v>144</v>
      </c>
    </row>
    <row r="850" spans="2:51" s="13" customFormat="1" ht="12">
      <c r="B850" s="201"/>
      <c r="C850" s="202"/>
      <c r="D850" s="197" t="s">
        <v>159</v>
      </c>
      <c r="E850" s="203" t="s">
        <v>19</v>
      </c>
      <c r="F850" s="204" t="s">
        <v>181</v>
      </c>
      <c r="G850" s="202"/>
      <c r="H850" s="205">
        <v>6</v>
      </c>
      <c r="I850" s="206"/>
      <c r="J850" s="202"/>
      <c r="K850" s="202"/>
      <c r="L850" s="207"/>
      <c r="M850" s="208"/>
      <c r="N850" s="209"/>
      <c r="O850" s="209"/>
      <c r="P850" s="209"/>
      <c r="Q850" s="209"/>
      <c r="R850" s="209"/>
      <c r="S850" s="209"/>
      <c r="T850" s="210"/>
      <c r="AT850" s="211" t="s">
        <v>159</v>
      </c>
      <c r="AU850" s="211" t="s">
        <v>83</v>
      </c>
      <c r="AV850" s="13" t="s">
        <v>83</v>
      </c>
      <c r="AW850" s="13" t="s">
        <v>37</v>
      </c>
      <c r="AX850" s="13" t="s">
        <v>76</v>
      </c>
      <c r="AY850" s="211" t="s">
        <v>144</v>
      </c>
    </row>
    <row r="851" spans="2:51" s="15" customFormat="1" ht="12">
      <c r="B851" s="223"/>
      <c r="C851" s="224"/>
      <c r="D851" s="197" t="s">
        <v>159</v>
      </c>
      <c r="E851" s="225" t="s">
        <v>19</v>
      </c>
      <c r="F851" s="226" t="s">
        <v>1670</v>
      </c>
      <c r="G851" s="224"/>
      <c r="H851" s="225" t="s">
        <v>19</v>
      </c>
      <c r="I851" s="227"/>
      <c r="J851" s="224"/>
      <c r="K851" s="224"/>
      <c r="L851" s="228"/>
      <c r="M851" s="229"/>
      <c r="N851" s="230"/>
      <c r="O851" s="230"/>
      <c r="P851" s="230"/>
      <c r="Q851" s="230"/>
      <c r="R851" s="230"/>
      <c r="S851" s="230"/>
      <c r="T851" s="231"/>
      <c r="AT851" s="232" t="s">
        <v>159</v>
      </c>
      <c r="AU851" s="232" t="s">
        <v>83</v>
      </c>
      <c r="AV851" s="15" t="s">
        <v>81</v>
      </c>
      <c r="AW851" s="15" t="s">
        <v>37</v>
      </c>
      <c r="AX851" s="15" t="s">
        <v>76</v>
      </c>
      <c r="AY851" s="232" t="s">
        <v>144</v>
      </c>
    </row>
    <row r="852" spans="2:51" s="13" customFormat="1" ht="12">
      <c r="B852" s="201"/>
      <c r="C852" s="202"/>
      <c r="D852" s="197" t="s">
        <v>159</v>
      </c>
      <c r="E852" s="203" t="s">
        <v>19</v>
      </c>
      <c r="F852" s="204" t="s">
        <v>83</v>
      </c>
      <c r="G852" s="202"/>
      <c r="H852" s="205">
        <v>2</v>
      </c>
      <c r="I852" s="206"/>
      <c r="J852" s="202"/>
      <c r="K852" s="202"/>
      <c r="L852" s="207"/>
      <c r="M852" s="208"/>
      <c r="N852" s="209"/>
      <c r="O852" s="209"/>
      <c r="P852" s="209"/>
      <c r="Q852" s="209"/>
      <c r="R852" s="209"/>
      <c r="S852" s="209"/>
      <c r="T852" s="210"/>
      <c r="AT852" s="211" t="s">
        <v>159</v>
      </c>
      <c r="AU852" s="211" t="s">
        <v>83</v>
      </c>
      <c r="AV852" s="13" t="s">
        <v>83</v>
      </c>
      <c r="AW852" s="13" t="s">
        <v>37</v>
      </c>
      <c r="AX852" s="13" t="s">
        <v>76</v>
      </c>
      <c r="AY852" s="211" t="s">
        <v>144</v>
      </c>
    </row>
    <row r="853" spans="2:51" s="15" customFormat="1" ht="12">
      <c r="B853" s="223"/>
      <c r="C853" s="224"/>
      <c r="D853" s="197" t="s">
        <v>159</v>
      </c>
      <c r="E853" s="225" t="s">
        <v>19</v>
      </c>
      <c r="F853" s="226" t="s">
        <v>1671</v>
      </c>
      <c r="G853" s="224"/>
      <c r="H853" s="225" t="s">
        <v>19</v>
      </c>
      <c r="I853" s="227"/>
      <c r="J853" s="224"/>
      <c r="K853" s="224"/>
      <c r="L853" s="228"/>
      <c r="M853" s="229"/>
      <c r="N853" s="230"/>
      <c r="O853" s="230"/>
      <c r="P853" s="230"/>
      <c r="Q853" s="230"/>
      <c r="R853" s="230"/>
      <c r="S853" s="230"/>
      <c r="T853" s="231"/>
      <c r="AT853" s="232" t="s">
        <v>159</v>
      </c>
      <c r="AU853" s="232" t="s">
        <v>83</v>
      </c>
      <c r="AV853" s="15" t="s">
        <v>81</v>
      </c>
      <c r="AW853" s="15" t="s">
        <v>37</v>
      </c>
      <c r="AX853" s="15" t="s">
        <v>76</v>
      </c>
      <c r="AY853" s="232" t="s">
        <v>144</v>
      </c>
    </row>
    <row r="854" spans="2:51" s="13" customFormat="1" ht="12">
      <c r="B854" s="201"/>
      <c r="C854" s="202"/>
      <c r="D854" s="197" t="s">
        <v>159</v>
      </c>
      <c r="E854" s="203" t="s">
        <v>19</v>
      </c>
      <c r="F854" s="204" t="s">
        <v>83</v>
      </c>
      <c r="G854" s="202"/>
      <c r="H854" s="205">
        <v>2</v>
      </c>
      <c r="I854" s="206"/>
      <c r="J854" s="202"/>
      <c r="K854" s="202"/>
      <c r="L854" s="207"/>
      <c r="M854" s="208"/>
      <c r="N854" s="209"/>
      <c r="O854" s="209"/>
      <c r="P854" s="209"/>
      <c r="Q854" s="209"/>
      <c r="R854" s="209"/>
      <c r="S854" s="209"/>
      <c r="T854" s="210"/>
      <c r="AT854" s="211" t="s">
        <v>159</v>
      </c>
      <c r="AU854" s="211" t="s">
        <v>83</v>
      </c>
      <c r="AV854" s="13" t="s">
        <v>83</v>
      </c>
      <c r="AW854" s="13" t="s">
        <v>37</v>
      </c>
      <c r="AX854" s="13" t="s">
        <v>76</v>
      </c>
      <c r="AY854" s="211" t="s">
        <v>144</v>
      </c>
    </row>
    <row r="855" spans="2:51" s="14" customFormat="1" ht="12">
      <c r="B855" s="212"/>
      <c r="C855" s="213"/>
      <c r="D855" s="197" t="s">
        <v>159</v>
      </c>
      <c r="E855" s="214" t="s">
        <v>19</v>
      </c>
      <c r="F855" s="215" t="s">
        <v>180</v>
      </c>
      <c r="G855" s="213"/>
      <c r="H855" s="216">
        <v>10</v>
      </c>
      <c r="I855" s="217"/>
      <c r="J855" s="213"/>
      <c r="K855" s="213"/>
      <c r="L855" s="218"/>
      <c r="M855" s="219"/>
      <c r="N855" s="220"/>
      <c r="O855" s="220"/>
      <c r="P855" s="220"/>
      <c r="Q855" s="220"/>
      <c r="R855" s="220"/>
      <c r="S855" s="220"/>
      <c r="T855" s="221"/>
      <c r="AT855" s="222" t="s">
        <v>159</v>
      </c>
      <c r="AU855" s="222" t="s">
        <v>83</v>
      </c>
      <c r="AV855" s="14" t="s">
        <v>151</v>
      </c>
      <c r="AW855" s="14" t="s">
        <v>37</v>
      </c>
      <c r="AX855" s="14" t="s">
        <v>81</v>
      </c>
      <c r="AY855" s="222" t="s">
        <v>144</v>
      </c>
    </row>
    <row r="856" spans="1:65" s="2" customFormat="1" ht="16.5" customHeight="1">
      <c r="A856" s="36"/>
      <c r="B856" s="37"/>
      <c r="C856" s="233" t="s">
        <v>1672</v>
      </c>
      <c r="D856" s="233" t="s">
        <v>244</v>
      </c>
      <c r="E856" s="234" t="s">
        <v>1673</v>
      </c>
      <c r="F856" s="235" t="s">
        <v>1674</v>
      </c>
      <c r="G856" s="236" t="s">
        <v>428</v>
      </c>
      <c r="H856" s="237">
        <v>6</v>
      </c>
      <c r="I856" s="238"/>
      <c r="J856" s="239">
        <f>ROUND(I856*H856,2)</f>
        <v>0</v>
      </c>
      <c r="K856" s="235" t="s">
        <v>841</v>
      </c>
      <c r="L856" s="240"/>
      <c r="M856" s="241" t="s">
        <v>19</v>
      </c>
      <c r="N856" s="242" t="s">
        <v>47</v>
      </c>
      <c r="O856" s="66"/>
      <c r="P856" s="193">
        <f>O856*H856</f>
        <v>0</v>
      </c>
      <c r="Q856" s="193">
        <v>0.013</v>
      </c>
      <c r="R856" s="193">
        <f>Q856*H856</f>
        <v>0.078</v>
      </c>
      <c r="S856" s="193">
        <v>0</v>
      </c>
      <c r="T856" s="194">
        <f>S856*H856</f>
        <v>0</v>
      </c>
      <c r="U856" s="36"/>
      <c r="V856" s="36"/>
      <c r="W856" s="36"/>
      <c r="X856" s="36"/>
      <c r="Y856" s="36"/>
      <c r="Z856" s="36"/>
      <c r="AA856" s="36"/>
      <c r="AB856" s="36"/>
      <c r="AC856" s="36"/>
      <c r="AD856" s="36"/>
      <c r="AE856" s="36"/>
      <c r="AR856" s="195" t="s">
        <v>319</v>
      </c>
      <c r="AT856" s="195" t="s">
        <v>244</v>
      </c>
      <c r="AU856" s="195" t="s">
        <v>83</v>
      </c>
      <c r="AY856" s="19" t="s">
        <v>144</v>
      </c>
      <c r="BE856" s="196">
        <f>IF(N856="základní",J856,0)</f>
        <v>0</v>
      </c>
      <c r="BF856" s="196">
        <f>IF(N856="snížená",J856,0)</f>
        <v>0</v>
      </c>
      <c r="BG856" s="196">
        <f>IF(N856="zákl. přenesená",J856,0)</f>
        <v>0</v>
      </c>
      <c r="BH856" s="196">
        <f>IF(N856="sníž. přenesená",J856,0)</f>
        <v>0</v>
      </c>
      <c r="BI856" s="196">
        <f>IF(N856="nulová",J856,0)</f>
        <v>0</v>
      </c>
      <c r="BJ856" s="19" t="s">
        <v>81</v>
      </c>
      <c r="BK856" s="196">
        <f>ROUND(I856*H856,2)</f>
        <v>0</v>
      </c>
      <c r="BL856" s="19" t="s">
        <v>236</v>
      </c>
      <c r="BM856" s="195" t="s">
        <v>1675</v>
      </c>
    </row>
    <row r="857" spans="1:47" s="2" customFormat="1" ht="19.5">
      <c r="A857" s="36"/>
      <c r="B857" s="37"/>
      <c r="C857" s="38"/>
      <c r="D857" s="197" t="s">
        <v>445</v>
      </c>
      <c r="E857" s="38"/>
      <c r="F857" s="198" t="s">
        <v>1676</v>
      </c>
      <c r="G857" s="38"/>
      <c r="H857" s="38"/>
      <c r="I857" s="105"/>
      <c r="J857" s="38"/>
      <c r="K857" s="38"/>
      <c r="L857" s="41"/>
      <c r="M857" s="199"/>
      <c r="N857" s="200"/>
      <c r="O857" s="66"/>
      <c r="P857" s="66"/>
      <c r="Q857" s="66"/>
      <c r="R857" s="66"/>
      <c r="S857" s="66"/>
      <c r="T857" s="67"/>
      <c r="U857" s="36"/>
      <c r="V857" s="36"/>
      <c r="W857" s="36"/>
      <c r="X857" s="36"/>
      <c r="Y857" s="36"/>
      <c r="Z857" s="36"/>
      <c r="AA857" s="36"/>
      <c r="AB857" s="36"/>
      <c r="AC857" s="36"/>
      <c r="AD857" s="36"/>
      <c r="AE857" s="36"/>
      <c r="AT857" s="19" t="s">
        <v>445</v>
      </c>
      <c r="AU857" s="19" t="s">
        <v>83</v>
      </c>
    </row>
    <row r="858" spans="1:65" s="2" customFormat="1" ht="16.5" customHeight="1">
      <c r="A858" s="36"/>
      <c r="B858" s="37"/>
      <c r="C858" s="233" t="s">
        <v>1677</v>
      </c>
      <c r="D858" s="233" t="s">
        <v>244</v>
      </c>
      <c r="E858" s="234" t="s">
        <v>1678</v>
      </c>
      <c r="F858" s="235" t="s">
        <v>1679</v>
      </c>
      <c r="G858" s="236" t="s">
        <v>428</v>
      </c>
      <c r="H858" s="237">
        <v>2</v>
      </c>
      <c r="I858" s="238"/>
      <c r="J858" s="239">
        <f>ROUND(I858*H858,2)</f>
        <v>0</v>
      </c>
      <c r="K858" s="235" t="s">
        <v>841</v>
      </c>
      <c r="L858" s="240"/>
      <c r="M858" s="241" t="s">
        <v>19</v>
      </c>
      <c r="N858" s="242" t="s">
        <v>47</v>
      </c>
      <c r="O858" s="66"/>
      <c r="P858" s="193">
        <f>O858*H858</f>
        <v>0</v>
      </c>
      <c r="Q858" s="193">
        <v>0.01</v>
      </c>
      <c r="R858" s="193">
        <f>Q858*H858</f>
        <v>0.02</v>
      </c>
      <c r="S858" s="193">
        <v>0</v>
      </c>
      <c r="T858" s="194">
        <f>S858*H858</f>
        <v>0</v>
      </c>
      <c r="U858" s="36"/>
      <c r="V858" s="36"/>
      <c r="W858" s="36"/>
      <c r="X858" s="36"/>
      <c r="Y858" s="36"/>
      <c r="Z858" s="36"/>
      <c r="AA858" s="36"/>
      <c r="AB858" s="36"/>
      <c r="AC858" s="36"/>
      <c r="AD858" s="36"/>
      <c r="AE858" s="36"/>
      <c r="AR858" s="195" t="s">
        <v>319</v>
      </c>
      <c r="AT858" s="195" t="s">
        <v>244</v>
      </c>
      <c r="AU858" s="195" t="s">
        <v>83</v>
      </c>
      <c r="AY858" s="19" t="s">
        <v>144</v>
      </c>
      <c r="BE858" s="196">
        <f>IF(N858="základní",J858,0)</f>
        <v>0</v>
      </c>
      <c r="BF858" s="196">
        <f>IF(N858="snížená",J858,0)</f>
        <v>0</v>
      </c>
      <c r="BG858" s="196">
        <f>IF(N858="zákl. přenesená",J858,0)</f>
        <v>0</v>
      </c>
      <c r="BH858" s="196">
        <f>IF(N858="sníž. přenesená",J858,0)</f>
        <v>0</v>
      </c>
      <c r="BI858" s="196">
        <f>IF(N858="nulová",J858,0)</f>
        <v>0</v>
      </c>
      <c r="BJ858" s="19" t="s">
        <v>81</v>
      </c>
      <c r="BK858" s="196">
        <f>ROUND(I858*H858,2)</f>
        <v>0</v>
      </c>
      <c r="BL858" s="19" t="s">
        <v>236</v>
      </c>
      <c r="BM858" s="195" t="s">
        <v>1680</v>
      </c>
    </row>
    <row r="859" spans="1:47" s="2" customFormat="1" ht="19.5">
      <c r="A859" s="36"/>
      <c r="B859" s="37"/>
      <c r="C859" s="38"/>
      <c r="D859" s="197" t="s">
        <v>445</v>
      </c>
      <c r="E859" s="38"/>
      <c r="F859" s="198" t="s">
        <v>1681</v>
      </c>
      <c r="G859" s="38"/>
      <c r="H859" s="38"/>
      <c r="I859" s="105"/>
      <c r="J859" s="38"/>
      <c r="K859" s="38"/>
      <c r="L859" s="41"/>
      <c r="M859" s="199"/>
      <c r="N859" s="200"/>
      <c r="O859" s="66"/>
      <c r="P859" s="66"/>
      <c r="Q859" s="66"/>
      <c r="R859" s="66"/>
      <c r="S859" s="66"/>
      <c r="T859" s="67"/>
      <c r="U859" s="36"/>
      <c r="V859" s="36"/>
      <c r="W859" s="36"/>
      <c r="X859" s="36"/>
      <c r="Y859" s="36"/>
      <c r="Z859" s="36"/>
      <c r="AA859" s="36"/>
      <c r="AB859" s="36"/>
      <c r="AC859" s="36"/>
      <c r="AD859" s="36"/>
      <c r="AE859" s="36"/>
      <c r="AT859" s="19" t="s">
        <v>445</v>
      </c>
      <c r="AU859" s="19" t="s">
        <v>83</v>
      </c>
    </row>
    <row r="860" spans="1:65" s="2" customFormat="1" ht="16.5" customHeight="1">
      <c r="A860" s="36"/>
      <c r="B860" s="37"/>
      <c r="C860" s="233" t="s">
        <v>1682</v>
      </c>
      <c r="D860" s="233" t="s">
        <v>244</v>
      </c>
      <c r="E860" s="234" t="s">
        <v>1683</v>
      </c>
      <c r="F860" s="235" t="s">
        <v>1684</v>
      </c>
      <c r="G860" s="236" t="s">
        <v>428</v>
      </c>
      <c r="H860" s="237">
        <v>2</v>
      </c>
      <c r="I860" s="238"/>
      <c r="J860" s="239">
        <f>ROUND(I860*H860,2)</f>
        <v>0</v>
      </c>
      <c r="K860" s="235" t="s">
        <v>150</v>
      </c>
      <c r="L860" s="240"/>
      <c r="M860" s="241" t="s">
        <v>19</v>
      </c>
      <c r="N860" s="242" t="s">
        <v>47</v>
      </c>
      <c r="O860" s="66"/>
      <c r="P860" s="193">
        <f>O860*H860</f>
        <v>0</v>
      </c>
      <c r="Q860" s="193">
        <v>0.017</v>
      </c>
      <c r="R860" s="193">
        <f>Q860*H860</f>
        <v>0.034</v>
      </c>
      <c r="S860" s="193">
        <v>0</v>
      </c>
      <c r="T860" s="194">
        <f>S860*H860</f>
        <v>0</v>
      </c>
      <c r="U860" s="36"/>
      <c r="V860" s="36"/>
      <c r="W860" s="36"/>
      <c r="X860" s="36"/>
      <c r="Y860" s="36"/>
      <c r="Z860" s="36"/>
      <c r="AA860" s="36"/>
      <c r="AB860" s="36"/>
      <c r="AC860" s="36"/>
      <c r="AD860" s="36"/>
      <c r="AE860" s="36"/>
      <c r="AR860" s="195" t="s">
        <v>319</v>
      </c>
      <c r="AT860" s="195" t="s">
        <v>244</v>
      </c>
      <c r="AU860" s="195" t="s">
        <v>83</v>
      </c>
      <c r="AY860" s="19" t="s">
        <v>144</v>
      </c>
      <c r="BE860" s="196">
        <f>IF(N860="základní",J860,0)</f>
        <v>0</v>
      </c>
      <c r="BF860" s="196">
        <f>IF(N860="snížená",J860,0)</f>
        <v>0</v>
      </c>
      <c r="BG860" s="196">
        <f>IF(N860="zákl. přenesená",J860,0)</f>
        <v>0</v>
      </c>
      <c r="BH860" s="196">
        <f>IF(N860="sníž. přenesená",J860,0)</f>
        <v>0</v>
      </c>
      <c r="BI860" s="196">
        <f>IF(N860="nulová",J860,0)</f>
        <v>0</v>
      </c>
      <c r="BJ860" s="19" t="s">
        <v>81</v>
      </c>
      <c r="BK860" s="196">
        <f>ROUND(I860*H860,2)</f>
        <v>0</v>
      </c>
      <c r="BL860" s="19" t="s">
        <v>236</v>
      </c>
      <c r="BM860" s="195" t="s">
        <v>1685</v>
      </c>
    </row>
    <row r="861" spans="1:47" s="2" customFormat="1" ht="19.5">
      <c r="A861" s="36"/>
      <c r="B861" s="37"/>
      <c r="C861" s="38"/>
      <c r="D861" s="197" t="s">
        <v>445</v>
      </c>
      <c r="E861" s="38"/>
      <c r="F861" s="198" t="s">
        <v>1686</v>
      </c>
      <c r="G861" s="38"/>
      <c r="H861" s="38"/>
      <c r="I861" s="105"/>
      <c r="J861" s="38"/>
      <c r="K861" s="38"/>
      <c r="L861" s="41"/>
      <c r="M861" s="199"/>
      <c r="N861" s="200"/>
      <c r="O861" s="66"/>
      <c r="P861" s="66"/>
      <c r="Q861" s="66"/>
      <c r="R861" s="66"/>
      <c r="S861" s="66"/>
      <c r="T861" s="67"/>
      <c r="U861" s="36"/>
      <c r="V861" s="36"/>
      <c r="W861" s="36"/>
      <c r="X861" s="36"/>
      <c r="Y861" s="36"/>
      <c r="Z861" s="36"/>
      <c r="AA861" s="36"/>
      <c r="AB861" s="36"/>
      <c r="AC861" s="36"/>
      <c r="AD861" s="36"/>
      <c r="AE861" s="36"/>
      <c r="AT861" s="19" t="s">
        <v>445</v>
      </c>
      <c r="AU861" s="19" t="s">
        <v>83</v>
      </c>
    </row>
    <row r="862" spans="1:65" s="2" customFormat="1" ht="24" customHeight="1">
      <c r="A862" s="36"/>
      <c r="B862" s="37"/>
      <c r="C862" s="184" t="s">
        <v>1687</v>
      </c>
      <c r="D862" s="184" t="s">
        <v>146</v>
      </c>
      <c r="E862" s="185" t="s">
        <v>1688</v>
      </c>
      <c r="F862" s="186" t="s">
        <v>1689</v>
      </c>
      <c r="G862" s="187" t="s">
        <v>428</v>
      </c>
      <c r="H862" s="188">
        <v>1</v>
      </c>
      <c r="I862" s="189"/>
      <c r="J862" s="190">
        <f>ROUND(I862*H862,2)</f>
        <v>0</v>
      </c>
      <c r="K862" s="186" t="s">
        <v>150</v>
      </c>
      <c r="L862" s="41"/>
      <c r="M862" s="191" t="s">
        <v>19</v>
      </c>
      <c r="N862" s="192" t="s">
        <v>47</v>
      </c>
      <c r="O862" s="66"/>
      <c r="P862" s="193">
        <f>O862*H862</f>
        <v>0</v>
      </c>
      <c r="Q862" s="193">
        <v>0</v>
      </c>
      <c r="R862" s="193">
        <f>Q862*H862</f>
        <v>0</v>
      </c>
      <c r="S862" s="193">
        <v>0</v>
      </c>
      <c r="T862" s="194">
        <f>S862*H862</f>
        <v>0</v>
      </c>
      <c r="U862" s="36"/>
      <c r="V862" s="36"/>
      <c r="W862" s="36"/>
      <c r="X862" s="36"/>
      <c r="Y862" s="36"/>
      <c r="Z862" s="36"/>
      <c r="AA862" s="36"/>
      <c r="AB862" s="36"/>
      <c r="AC862" s="36"/>
      <c r="AD862" s="36"/>
      <c r="AE862" s="36"/>
      <c r="AR862" s="195" t="s">
        <v>236</v>
      </c>
      <c r="AT862" s="195" t="s">
        <v>146</v>
      </c>
      <c r="AU862" s="195" t="s">
        <v>83</v>
      </c>
      <c r="AY862" s="19" t="s">
        <v>144</v>
      </c>
      <c r="BE862" s="196">
        <f>IF(N862="základní",J862,0)</f>
        <v>0</v>
      </c>
      <c r="BF862" s="196">
        <f>IF(N862="snížená",J862,0)</f>
        <v>0</v>
      </c>
      <c r="BG862" s="196">
        <f>IF(N862="zákl. přenesená",J862,0)</f>
        <v>0</v>
      </c>
      <c r="BH862" s="196">
        <f>IF(N862="sníž. přenesená",J862,0)</f>
        <v>0</v>
      </c>
      <c r="BI862" s="196">
        <f>IF(N862="nulová",J862,0)</f>
        <v>0</v>
      </c>
      <c r="BJ862" s="19" t="s">
        <v>81</v>
      </c>
      <c r="BK862" s="196">
        <f>ROUND(I862*H862,2)</f>
        <v>0</v>
      </c>
      <c r="BL862" s="19" t="s">
        <v>236</v>
      </c>
      <c r="BM862" s="195" t="s">
        <v>1690</v>
      </c>
    </row>
    <row r="863" spans="1:47" s="2" customFormat="1" ht="107.25">
      <c r="A863" s="36"/>
      <c r="B863" s="37"/>
      <c r="C863" s="38"/>
      <c r="D863" s="197" t="s">
        <v>153</v>
      </c>
      <c r="E863" s="38"/>
      <c r="F863" s="198" t="s">
        <v>1691</v>
      </c>
      <c r="G863" s="38"/>
      <c r="H863" s="38"/>
      <c r="I863" s="105"/>
      <c r="J863" s="38"/>
      <c r="K863" s="38"/>
      <c r="L863" s="41"/>
      <c r="M863" s="199"/>
      <c r="N863" s="200"/>
      <c r="O863" s="66"/>
      <c r="P863" s="66"/>
      <c r="Q863" s="66"/>
      <c r="R863" s="66"/>
      <c r="S863" s="66"/>
      <c r="T863" s="67"/>
      <c r="U863" s="36"/>
      <c r="V863" s="36"/>
      <c r="W863" s="36"/>
      <c r="X863" s="36"/>
      <c r="Y863" s="36"/>
      <c r="Z863" s="36"/>
      <c r="AA863" s="36"/>
      <c r="AB863" s="36"/>
      <c r="AC863" s="36"/>
      <c r="AD863" s="36"/>
      <c r="AE863" s="36"/>
      <c r="AT863" s="19" t="s">
        <v>153</v>
      </c>
      <c r="AU863" s="19" t="s">
        <v>83</v>
      </c>
    </row>
    <row r="864" spans="1:65" s="2" customFormat="1" ht="16.5" customHeight="1">
      <c r="A864" s="36"/>
      <c r="B864" s="37"/>
      <c r="C864" s="233" t="s">
        <v>1692</v>
      </c>
      <c r="D864" s="233" t="s">
        <v>244</v>
      </c>
      <c r="E864" s="234" t="s">
        <v>1693</v>
      </c>
      <c r="F864" s="235" t="s">
        <v>1694</v>
      </c>
      <c r="G864" s="236" t="s">
        <v>428</v>
      </c>
      <c r="H864" s="237">
        <v>1</v>
      </c>
      <c r="I864" s="238"/>
      <c r="J864" s="239">
        <f>ROUND(I864*H864,2)</f>
        <v>0</v>
      </c>
      <c r="K864" s="235" t="s">
        <v>150</v>
      </c>
      <c r="L864" s="240"/>
      <c r="M864" s="241" t="s">
        <v>19</v>
      </c>
      <c r="N864" s="242" t="s">
        <v>47</v>
      </c>
      <c r="O864" s="66"/>
      <c r="P864" s="193">
        <f>O864*H864</f>
        <v>0</v>
      </c>
      <c r="Q864" s="193">
        <v>0.0175</v>
      </c>
      <c r="R864" s="193">
        <f>Q864*H864</f>
        <v>0.0175</v>
      </c>
      <c r="S864" s="193">
        <v>0</v>
      </c>
      <c r="T864" s="194">
        <f>S864*H864</f>
        <v>0</v>
      </c>
      <c r="U864" s="36"/>
      <c r="V864" s="36"/>
      <c r="W864" s="36"/>
      <c r="X864" s="36"/>
      <c r="Y864" s="36"/>
      <c r="Z864" s="36"/>
      <c r="AA864" s="36"/>
      <c r="AB864" s="36"/>
      <c r="AC864" s="36"/>
      <c r="AD864" s="36"/>
      <c r="AE864" s="36"/>
      <c r="AR864" s="195" t="s">
        <v>319</v>
      </c>
      <c r="AT864" s="195" t="s">
        <v>244</v>
      </c>
      <c r="AU864" s="195" t="s">
        <v>83</v>
      </c>
      <c r="AY864" s="19" t="s">
        <v>144</v>
      </c>
      <c r="BE864" s="196">
        <f>IF(N864="základní",J864,0)</f>
        <v>0</v>
      </c>
      <c r="BF864" s="196">
        <f>IF(N864="snížená",J864,0)</f>
        <v>0</v>
      </c>
      <c r="BG864" s="196">
        <f>IF(N864="zákl. přenesená",J864,0)</f>
        <v>0</v>
      </c>
      <c r="BH864" s="196">
        <f>IF(N864="sníž. přenesená",J864,0)</f>
        <v>0</v>
      </c>
      <c r="BI864" s="196">
        <f>IF(N864="nulová",J864,0)</f>
        <v>0</v>
      </c>
      <c r="BJ864" s="19" t="s">
        <v>81</v>
      </c>
      <c r="BK864" s="196">
        <f>ROUND(I864*H864,2)</f>
        <v>0</v>
      </c>
      <c r="BL864" s="19" t="s">
        <v>236</v>
      </c>
      <c r="BM864" s="195" t="s">
        <v>1695</v>
      </c>
    </row>
    <row r="865" spans="2:51" s="15" customFormat="1" ht="12">
      <c r="B865" s="223"/>
      <c r="C865" s="224"/>
      <c r="D865" s="197" t="s">
        <v>159</v>
      </c>
      <c r="E865" s="225" t="s">
        <v>19</v>
      </c>
      <c r="F865" s="226" t="s">
        <v>1696</v>
      </c>
      <c r="G865" s="224"/>
      <c r="H865" s="225" t="s">
        <v>19</v>
      </c>
      <c r="I865" s="227"/>
      <c r="J865" s="224"/>
      <c r="K865" s="224"/>
      <c r="L865" s="228"/>
      <c r="M865" s="229"/>
      <c r="N865" s="230"/>
      <c r="O865" s="230"/>
      <c r="P865" s="230"/>
      <c r="Q865" s="230"/>
      <c r="R865" s="230"/>
      <c r="S865" s="230"/>
      <c r="T865" s="231"/>
      <c r="AT865" s="232" t="s">
        <v>159</v>
      </c>
      <c r="AU865" s="232" t="s">
        <v>83</v>
      </c>
      <c r="AV865" s="15" t="s">
        <v>81</v>
      </c>
      <c r="AW865" s="15" t="s">
        <v>37</v>
      </c>
      <c r="AX865" s="15" t="s">
        <v>76</v>
      </c>
      <c r="AY865" s="232" t="s">
        <v>144</v>
      </c>
    </row>
    <row r="866" spans="2:51" s="13" customFormat="1" ht="12">
      <c r="B866" s="201"/>
      <c r="C866" s="202"/>
      <c r="D866" s="197" t="s">
        <v>159</v>
      </c>
      <c r="E866" s="203" t="s">
        <v>19</v>
      </c>
      <c r="F866" s="204" t="s">
        <v>81</v>
      </c>
      <c r="G866" s="202"/>
      <c r="H866" s="205">
        <v>1</v>
      </c>
      <c r="I866" s="206"/>
      <c r="J866" s="202"/>
      <c r="K866" s="202"/>
      <c r="L866" s="207"/>
      <c r="M866" s="208"/>
      <c r="N866" s="209"/>
      <c r="O866" s="209"/>
      <c r="P866" s="209"/>
      <c r="Q866" s="209"/>
      <c r="R866" s="209"/>
      <c r="S866" s="209"/>
      <c r="T866" s="210"/>
      <c r="AT866" s="211" t="s">
        <v>159</v>
      </c>
      <c r="AU866" s="211" t="s">
        <v>83</v>
      </c>
      <c r="AV866" s="13" t="s">
        <v>83</v>
      </c>
      <c r="AW866" s="13" t="s">
        <v>37</v>
      </c>
      <c r="AX866" s="13" t="s">
        <v>81</v>
      </c>
      <c r="AY866" s="211" t="s">
        <v>144</v>
      </c>
    </row>
    <row r="867" spans="1:65" s="2" customFormat="1" ht="24" customHeight="1">
      <c r="A867" s="36"/>
      <c r="B867" s="37"/>
      <c r="C867" s="184" t="s">
        <v>1697</v>
      </c>
      <c r="D867" s="184" t="s">
        <v>146</v>
      </c>
      <c r="E867" s="185" t="s">
        <v>1698</v>
      </c>
      <c r="F867" s="186" t="s">
        <v>1699</v>
      </c>
      <c r="G867" s="187" t="s">
        <v>428</v>
      </c>
      <c r="H867" s="188">
        <v>2</v>
      </c>
      <c r="I867" s="189"/>
      <c r="J867" s="190">
        <f>ROUND(I867*H867,2)</f>
        <v>0</v>
      </c>
      <c r="K867" s="186" t="s">
        <v>150</v>
      </c>
      <c r="L867" s="41"/>
      <c r="M867" s="191" t="s">
        <v>19</v>
      </c>
      <c r="N867" s="192" t="s">
        <v>47</v>
      </c>
      <c r="O867" s="66"/>
      <c r="P867" s="193">
        <f>O867*H867</f>
        <v>0</v>
      </c>
      <c r="Q867" s="193">
        <v>0.00092</v>
      </c>
      <c r="R867" s="193">
        <f>Q867*H867</f>
        <v>0.00184</v>
      </c>
      <c r="S867" s="193">
        <v>0</v>
      </c>
      <c r="T867" s="194">
        <f>S867*H867</f>
        <v>0</v>
      </c>
      <c r="U867" s="36"/>
      <c r="V867" s="36"/>
      <c r="W867" s="36"/>
      <c r="X867" s="36"/>
      <c r="Y867" s="36"/>
      <c r="Z867" s="36"/>
      <c r="AA867" s="36"/>
      <c r="AB867" s="36"/>
      <c r="AC867" s="36"/>
      <c r="AD867" s="36"/>
      <c r="AE867" s="36"/>
      <c r="AR867" s="195" t="s">
        <v>236</v>
      </c>
      <c r="AT867" s="195" t="s">
        <v>146</v>
      </c>
      <c r="AU867" s="195" t="s">
        <v>83</v>
      </c>
      <c r="AY867" s="19" t="s">
        <v>144</v>
      </c>
      <c r="BE867" s="196">
        <f>IF(N867="základní",J867,0)</f>
        <v>0</v>
      </c>
      <c r="BF867" s="196">
        <f>IF(N867="snížená",J867,0)</f>
        <v>0</v>
      </c>
      <c r="BG867" s="196">
        <f>IF(N867="zákl. přenesená",J867,0)</f>
        <v>0</v>
      </c>
      <c r="BH867" s="196">
        <f>IF(N867="sníž. přenesená",J867,0)</f>
        <v>0</v>
      </c>
      <c r="BI867" s="196">
        <f>IF(N867="nulová",J867,0)</f>
        <v>0</v>
      </c>
      <c r="BJ867" s="19" t="s">
        <v>81</v>
      </c>
      <c r="BK867" s="196">
        <f>ROUND(I867*H867,2)</f>
        <v>0</v>
      </c>
      <c r="BL867" s="19" t="s">
        <v>236</v>
      </c>
      <c r="BM867" s="195" t="s">
        <v>1700</v>
      </c>
    </row>
    <row r="868" spans="1:47" s="2" customFormat="1" ht="107.25">
      <c r="A868" s="36"/>
      <c r="B868" s="37"/>
      <c r="C868" s="38"/>
      <c r="D868" s="197" t="s">
        <v>153</v>
      </c>
      <c r="E868" s="38"/>
      <c r="F868" s="198" t="s">
        <v>1691</v>
      </c>
      <c r="G868" s="38"/>
      <c r="H868" s="38"/>
      <c r="I868" s="105"/>
      <c r="J868" s="38"/>
      <c r="K868" s="38"/>
      <c r="L868" s="41"/>
      <c r="M868" s="199"/>
      <c r="N868" s="200"/>
      <c r="O868" s="66"/>
      <c r="P868" s="66"/>
      <c r="Q868" s="66"/>
      <c r="R868" s="66"/>
      <c r="S868" s="66"/>
      <c r="T868" s="67"/>
      <c r="U868" s="36"/>
      <c r="V868" s="36"/>
      <c r="W868" s="36"/>
      <c r="X868" s="36"/>
      <c r="Y868" s="36"/>
      <c r="Z868" s="36"/>
      <c r="AA868" s="36"/>
      <c r="AB868" s="36"/>
      <c r="AC868" s="36"/>
      <c r="AD868" s="36"/>
      <c r="AE868" s="36"/>
      <c r="AT868" s="19" t="s">
        <v>153</v>
      </c>
      <c r="AU868" s="19" t="s">
        <v>83</v>
      </c>
    </row>
    <row r="869" spans="1:65" s="2" customFormat="1" ht="16.5" customHeight="1">
      <c r="A869" s="36"/>
      <c r="B869" s="37"/>
      <c r="C869" s="233" t="s">
        <v>1701</v>
      </c>
      <c r="D869" s="233" t="s">
        <v>244</v>
      </c>
      <c r="E869" s="234" t="s">
        <v>1702</v>
      </c>
      <c r="F869" s="235" t="s">
        <v>1703</v>
      </c>
      <c r="G869" s="236" t="s">
        <v>428</v>
      </c>
      <c r="H869" s="237">
        <v>1</v>
      </c>
      <c r="I869" s="238"/>
      <c r="J869" s="239">
        <f>ROUND(I869*H869,2)</f>
        <v>0</v>
      </c>
      <c r="K869" s="235" t="s">
        <v>841</v>
      </c>
      <c r="L869" s="240"/>
      <c r="M869" s="241" t="s">
        <v>19</v>
      </c>
      <c r="N869" s="242" t="s">
        <v>47</v>
      </c>
      <c r="O869" s="66"/>
      <c r="P869" s="193">
        <f>O869*H869</f>
        <v>0</v>
      </c>
      <c r="Q869" s="193">
        <v>0.079</v>
      </c>
      <c r="R869" s="193">
        <f>Q869*H869</f>
        <v>0.079</v>
      </c>
      <c r="S869" s="193">
        <v>0</v>
      </c>
      <c r="T869" s="194">
        <f>S869*H869</f>
        <v>0</v>
      </c>
      <c r="U869" s="36"/>
      <c r="V869" s="36"/>
      <c r="W869" s="36"/>
      <c r="X869" s="36"/>
      <c r="Y869" s="36"/>
      <c r="Z869" s="36"/>
      <c r="AA869" s="36"/>
      <c r="AB869" s="36"/>
      <c r="AC869" s="36"/>
      <c r="AD869" s="36"/>
      <c r="AE869" s="36"/>
      <c r="AR869" s="195" t="s">
        <v>319</v>
      </c>
      <c r="AT869" s="195" t="s">
        <v>244</v>
      </c>
      <c r="AU869" s="195" t="s">
        <v>83</v>
      </c>
      <c r="AY869" s="19" t="s">
        <v>144</v>
      </c>
      <c r="BE869" s="196">
        <f>IF(N869="základní",J869,0)</f>
        <v>0</v>
      </c>
      <c r="BF869" s="196">
        <f>IF(N869="snížená",J869,0)</f>
        <v>0</v>
      </c>
      <c r="BG869" s="196">
        <f>IF(N869="zákl. přenesená",J869,0)</f>
        <v>0</v>
      </c>
      <c r="BH869" s="196">
        <f>IF(N869="sníž. přenesená",J869,0)</f>
        <v>0</v>
      </c>
      <c r="BI869" s="196">
        <f>IF(N869="nulová",J869,0)</f>
        <v>0</v>
      </c>
      <c r="BJ869" s="19" t="s">
        <v>81</v>
      </c>
      <c r="BK869" s="196">
        <f>ROUND(I869*H869,2)</f>
        <v>0</v>
      </c>
      <c r="BL869" s="19" t="s">
        <v>236</v>
      </c>
      <c r="BM869" s="195" t="s">
        <v>1704</v>
      </c>
    </row>
    <row r="870" spans="1:65" s="2" customFormat="1" ht="16.5" customHeight="1">
      <c r="A870" s="36"/>
      <c r="B870" s="37"/>
      <c r="C870" s="233" t="s">
        <v>1705</v>
      </c>
      <c r="D870" s="233" t="s">
        <v>244</v>
      </c>
      <c r="E870" s="234" t="s">
        <v>1706</v>
      </c>
      <c r="F870" s="235" t="s">
        <v>1707</v>
      </c>
      <c r="G870" s="236" t="s">
        <v>428</v>
      </c>
      <c r="H870" s="237">
        <v>1</v>
      </c>
      <c r="I870" s="238"/>
      <c r="J870" s="239">
        <f>ROUND(I870*H870,2)</f>
        <v>0</v>
      </c>
      <c r="K870" s="235" t="s">
        <v>841</v>
      </c>
      <c r="L870" s="240"/>
      <c r="M870" s="241" t="s">
        <v>19</v>
      </c>
      <c r="N870" s="242" t="s">
        <v>47</v>
      </c>
      <c r="O870" s="66"/>
      <c r="P870" s="193">
        <f>O870*H870</f>
        <v>0</v>
      </c>
      <c r="Q870" s="193">
        <v>0.079</v>
      </c>
      <c r="R870" s="193">
        <f>Q870*H870</f>
        <v>0.079</v>
      </c>
      <c r="S870" s="193">
        <v>0</v>
      </c>
      <c r="T870" s="194">
        <f>S870*H870</f>
        <v>0</v>
      </c>
      <c r="U870" s="36"/>
      <c r="V870" s="36"/>
      <c r="W870" s="36"/>
      <c r="X870" s="36"/>
      <c r="Y870" s="36"/>
      <c r="Z870" s="36"/>
      <c r="AA870" s="36"/>
      <c r="AB870" s="36"/>
      <c r="AC870" s="36"/>
      <c r="AD870" s="36"/>
      <c r="AE870" s="36"/>
      <c r="AR870" s="195" t="s">
        <v>319</v>
      </c>
      <c r="AT870" s="195" t="s">
        <v>244</v>
      </c>
      <c r="AU870" s="195" t="s">
        <v>83</v>
      </c>
      <c r="AY870" s="19" t="s">
        <v>144</v>
      </c>
      <c r="BE870" s="196">
        <f>IF(N870="základní",J870,0)</f>
        <v>0</v>
      </c>
      <c r="BF870" s="196">
        <f>IF(N870="snížená",J870,0)</f>
        <v>0</v>
      </c>
      <c r="BG870" s="196">
        <f>IF(N870="zákl. přenesená",J870,0)</f>
        <v>0</v>
      </c>
      <c r="BH870" s="196">
        <f>IF(N870="sníž. přenesená",J870,0)</f>
        <v>0</v>
      </c>
      <c r="BI870" s="196">
        <f>IF(N870="nulová",J870,0)</f>
        <v>0</v>
      </c>
      <c r="BJ870" s="19" t="s">
        <v>81</v>
      </c>
      <c r="BK870" s="196">
        <f>ROUND(I870*H870,2)</f>
        <v>0</v>
      </c>
      <c r="BL870" s="19" t="s">
        <v>236</v>
      </c>
      <c r="BM870" s="195" t="s">
        <v>1708</v>
      </c>
    </row>
    <row r="871" spans="1:65" s="2" customFormat="1" ht="24" customHeight="1">
      <c r="A871" s="36"/>
      <c r="B871" s="37"/>
      <c r="C871" s="184" t="s">
        <v>1709</v>
      </c>
      <c r="D871" s="184" t="s">
        <v>146</v>
      </c>
      <c r="E871" s="185" t="s">
        <v>1710</v>
      </c>
      <c r="F871" s="186" t="s">
        <v>1711</v>
      </c>
      <c r="G871" s="187" t="s">
        <v>428</v>
      </c>
      <c r="H871" s="188">
        <v>6</v>
      </c>
      <c r="I871" s="189"/>
      <c r="J871" s="190">
        <f>ROUND(I871*H871,2)</f>
        <v>0</v>
      </c>
      <c r="K871" s="186" t="s">
        <v>150</v>
      </c>
      <c r="L871" s="41"/>
      <c r="M871" s="191" t="s">
        <v>19</v>
      </c>
      <c r="N871" s="192" t="s">
        <v>47</v>
      </c>
      <c r="O871" s="66"/>
      <c r="P871" s="193">
        <f>O871*H871</f>
        <v>0</v>
      </c>
      <c r="Q871" s="193">
        <v>0.00088</v>
      </c>
      <c r="R871" s="193">
        <f>Q871*H871</f>
        <v>0.00528</v>
      </c>
      <c r="S871" s="193">
        <v>0</v>
      </c>
      <c r="T871" s="194">
        <f>S871*H871</f>
        <v>0</v>
      </c>
      <c r="U871" s="36"/>
      <c r="V871" s="36"/>
      <c r="W871" s="36"/>
      <c r="X871" s="36"/>
      <c r="Y871" s="36"/>
      <c r="Z871" s="36"/>
      <c r="AA871" s="36"/>
      <c r="AB871" s="36"/>
      <c r="AC871" s="36"/>
      <c r="AD871" s="36"/>
      <c r="AE871" s="36"/>
      <c r="AR871" s="195" t="s">
        <v>236</v>
      </c>
      <c r="AT871" s="195" t="s">
        <v>146</v>
      </c>
      <c r="AU871" s="195" t="s">
        <v>83</v>
      </c>
      <c r="AY871" s="19" t="s">
        <v>144</v>
      </c>
      <c r="BE871" s="196">
        <f>IF(N871="základní",J871,0)</f>
        <v>0</v>
      </c>
      <c r="BF871" s="196">
        <f>IF(N871="snížená",J871,0)</f>
        <v>0</v>
      </c>
      <c r="BG871" s="196">
        <f>IF(N871="zákl. přenesená",J871,0)</f>
        <v>0</v>
      </c>
      <c r="BH871" s="196">
        <f>IF(N871="sníž. přenesená",J871,0)</f>
        <v>0</v>
      </c>
      <c r="BI871" s="196">
        <f>IF(N871="nulová",J871,0)</f>
        <v>0</v>
      </c>
      <c r="BJ871" s="19" t="s">
        <v>81</v>
      </c>
      <c r="BK871" s="196">
        <f>ROUND(I871*H871,2)</f>
        <v>0</v>
      </c>
      <c r="BL871" s="19" t="s">
        <v>236</v>
      </c>
      <c r="BM871" s="195" t="s">
        <v>1712</v>
      </c>
    </row>
    <row r="872" spans="1:47" s="2" customFormat="1" ht="107.25">
      <c r="A872" s="36"/>
      <c r="B872" s="37"/>
      <c r="C872" s="38"/>
      <c r="D872" s="197" t="s">
        <v>153</v>
      </c>
      <c r="E872" s="38"/>
      <c r="F872" s="198" t="s">
        <v>1691</v>
      </c>
      <c r="G872" s="38"/>
      <c r="H872" s="38"/>
      <c r="I872" s="105"/>
      <c r="J872" s="38"/>
      <c r="K872" s="38"/>
      <c r="L872" s="41"/>
      <c r="M872" s="199"/>
      <c r="N872" s="200"/>
      <c r="O872" s="66"/>
      <c r="P872" s="66"/>
      <c r="Q872" s="66"/>
      <c r="R872" s="66"/>
      <c r="S872" s="66"/>
      <c r="T872" s="67"/>
      <c r="U872" s="36"/>
      <c r="V872" s="36"/>
      <c r="W872" s="36"/>
      <c r="X872" s="36"/>
      <c r="Y872" s="36"/>
      <c r="Z872" s="36"/>
      <c r="AA872" s="36"/>
      <c r="AB872" s="36"/>
      <c r="AC872" s="36"/>
      <c r="AD872" s="36"/>
      <c r="AE872" s="36"/>
      <c r="AT872" s="19" t="s">
        <v>153</v>
      </c>
      <c r="AU872" s="19" t="s">
        <v>83</v>
      </c>
    </row>
    <row r="873" spans="1:65" s="2" customFormat="1" ht="16.5" customHeight="1">
      <c r="A873" s="36"/>
      <c r="B873" s="37"/>
      <c r="C873" s="233" t="s">
        <v>1713</v>
      </c>
      <c r="D873" s="233" t="s">
        <v>244</v>
      </c>
      <c r="E873" s="234" t="s">
        <v>1714</v>
      </c>
      <c r="F873" s="235" t="s">
        <v>1715</v>
      </c>
      <c r="G873" s="236" t="s">
        <v>428</v>
      </c>
      <c r="H873" s="237">
        <v>1</v>
      </c>
      <c r="I873" s="238"/>
      <c r="J873" s="239">
        <f aca="true" t="shared" si="60" ref="J873:J879">ROUND(I873*H873,2)</f>
        <v>0</v>
      </c>
      <c r="K873" s="235" t="s">
        <v>841</v>
      </c>
      <c r="L873" s="240"/>
      <c r="M873" s="241" t="s">
        <v>19</v>
      </c>
      <c r="N873" s="242" t="s">
        <v>47</v>
      </c>
      <c r="O873" s="66"/>
      <c r="P873" s="193">
        <f aca="true" t="shared" si="61" ref="P873:P879">O873*H873</f>
        <v>0</v>
      </c>
      <c r="Q873" s="193">
        <v>0.15</v>
      </c>
      <c r="R873" s="193">
        <f aca="true" t="shared" si="62" ref="R873:R879">Q873*H873</f>
        <v>0.15</v>
      </c>
      <c r="S873" s="193">
        <v>0</v>
      </c>
      <c r="T873" s="194">
        <f aca="true" t="shared" si="63" ref="T873:T879">S873*H873</f>
        <v>0</v>
      </c>
      <c r="U873" s="36"/>
      <c r="V873" s="36"/>
      <c r="W873" s="36"/>
      <c r="X873" s="36"/>
      <c r="Y873" s="36"/>
      <c r="Z873" s="36"/>
      <c r="AA873" s="36"/>
      <c r="AB873" s="36"/>
      <c r="AC873" s="36"/>
      <c r="AD873" s="36"/>
      <c r="AE873" s="36"/>
      <c r="AR873" s="195" t="s">
        <v>319</v>
      </c>
      <c r="AT873" s="195" t="s">
        <v>244</v>
      </c>
      <c r="AU873" s="195" t="s">
        <v>83</v>
      </c>
      <c r="AY873" s="19" t="s">
        <v>144</v>
      </c>
      <c r="BE873" s="196">
        <f aca="true" t="shared" si="64" ref="BE873:BE879">IF(N873="základní",J873,0)</f>
        <v>0</v>
      </c>
      <c r="BF873" s="196">
        <f aca="true" t="shared" si="65" ref="BF873:BF879">IF(N873="snížená",J873,0)</f>
        <v>0</v>
      </c>
      <c r="BG873" s="196">
        <f aca="true" t="shared" si="66" ref="BG873:BG879">IF(N873="zákl. přenesená",J873,0)</f>
        <v>0</v>
      </c>
      <c r="BH873" s="196">
        <f aca="true" t="shared" si="67" ref="BH873:BH879">IF(N873="sníž. přenesená",J873,0)</f>
        <v>0</v>
      </c>
      <c r="BI873" s="196">
        <f aca="true" t="shared" si="68" ref="BI873:BI879">IF(N873="nulová",J873,0)</f>
        <v>0</v>
      </c>
      <c r="BJ873" s="19" t="s">
        <v>81</v>
      </c>
      <c r="BK873" s="196">
        <f aca="true" t="shared" si="69" ref="BK873:BK879">ROUND(I873*H873,2)</f>
        <v>0</v>
      </c>
      <c r="BL873" s="19" t="s">
        <v>236</v>
      </c>
      <c r="BM873" s="195" t="s">
        <v>1716</v>
      </c>
    </row>
    <row r="874" spans="1:65" s="2" customFormat="1" ht="16.5" customHeight="1">
      <c r="A874" s="36"/>
      <c r="B874" s="37"/>
      <c r="C874" s="233" t="s">
        <v>1717</v>
      </c>
      <c r="D874" s="233" t="s">
        <v>244</v>
      </c>
      <c r="E874" s="234" t="s">
        <v>1718</v>
      </c>
      <c r="F874" s="235" t="s">
        <v>1719</v>
      </c>
      <c r="G874" s="236" t="s">
        <v>428</v>
      </c>
      <c r="H874" s="237">
        <v>1</v>
      </c>
      <c r="I874" s="238"/>
      <c r="J874" s="239">
        <f t="shared" si="60"/>
        <v>0</v>
      </c>
      <c r="K874" s="235" t="s">
        <v>841</v>
      </c>
      <c r="L874" s="240"/>
      <c r="M874" s="241" t="s">
        <v>19</v>
      </c>
      <c r="N874" s="242" t="s">
        <v>47</v>
      </c>
      <c r="O874" s="66"/>
      <c r="P874" s="193">
        <f t="shared" si="61"/>
        <v>0</v>
      </c>
      <c r="Q874" s="193">
        <v>0.15</v>
      </c>
      <c r="R874" s="193">
        <f t="shared" si="62"/>
        <v>0.15</v>
      </c>
      <c r="S874" s="193">
        <v>0</v>
      </c>
      <c r="T874" s="194">
        <f t="shared" si="63"/>
        <v>0</v>
      </c>
      <c r="U874" s="36"/>
      <c r="V874" s="36"/>
      <c r="W874" s="36"/>
      <c r="X874" s="36"/>
      <c r="Y874" s="36"/>
      <c r="Z874" s="36"/>
      <c r="AA874" s="36"/>
      <c r="AB874" s="36"/>
      <c r="AC874" s="36"/>
      <c r="AD874" s="36"/>
      <c r="AE874" s="36"/>
      <c r="AR874" s="195" t="s">
        <v>319</v>
      </c>
      <c r="AT874" s="195" t="s">
        <v>244</v>
      </c>
      <c r="AU874" s="195" t="s">
        <v>83</v>
      </c>
      <c r="AY874" s="19" t="s">
        <v>144</v>
      </c>
      <c r="BE874" s="196">
        <f t="shared" si="64"/>
        <v>0</v>
      </c>
      <c r="BF874" s="196">
        <f t="shared" si="65"/>
        <v>0</v>
      </c>
      <c r="BG874" s="196">
        <f t="shared" si="66"/>
        <v>0</v>
      </c>
      <c r="BH874" s="196">
        <f t="shared" si="67"/>
        <v>0</v>
      </c>
      <c r="BI874" s="196">
        <f t="shared" si="68"/>
        <v>0</v>
      </c>
      <c r="BJ874" s="19" t="s">
        <v>81</v>
      </c>
      <c r="BK874" s="196">
        <f t="shared" si="69"/>
        <v>0</v>
      </c>
      <c r="BL874" s="19" t="s">
        <v>236</v>
      </c>
      <c r="BM874" s="195" t="s">
        <v>1720</v>
      </c>
    </row>
    <row r="875" spans="1:65" s="2" customFormat="1" ht="16.5" customHeight="1">
      <c r="A875" s="36"/>
      <c r="B875" s="37"/>
      <c r="C875" s="233" t="s">
        <v>1721</v>
      </c>
      <c r="D875" s="233" t="s">
        <v>244</v>
      </c>
      <c r="E875" s="234" t="s">
        <v>1722</v>
      </c>
      <c r="F875" s="235" t="s">
        <v>1723</v>
      </c>
      <c r="G875" s="236" t="s">
        <v>428</v>
      </c>
      <c r="H875" s="237">
        <v>1</v>
      </c>
      <c r="I875" s="238"/>
      <c r="J875" s="239">
        <f t="shared" si="60"/>
        <v>0</v>
      </c>
      <c r="K875" s="235" t="s">
        <v>841</v>
      </c>
      <c r="L875" s="240"/>
      <c r="M875" s="241" t="s">
        <v>19</v>
      </c>
      <c r="N875" s="242" t="s">
        <v>47</v>
      </c>
      <c r="O875" s="66"/>
      <c r="P875" s="193">
        <f t="shared" si="61"/>
        <v>0</v>
      </c>
      <c r="Q875" s="193">
        <v>0.15</v>
      </c>
      <c r="R875" s="193">
        <f t="shared" si="62"/>
        <v>0.15</v>
      </c>
      <c r="S875" s="193">
        <v>0</v>
      </c>
      <c r="T875" s="194">
        <f t="shared" si="63"/>
        <v>0</v>
      </c>
      <c r="U875" s="36"/>
      <c r="V875" s="36"/>
      <c r="W875" s="36"/>
      <c r="X875" s="36"/>
      <c r="Y875" s="36"/>
      <c r="Z875" s="36"/>
      <c r="AA875" s="36"/>
      <c r="AB875" s="36"/>
      <c r="AC875" s="36"/>
      <c r="AD875" s="36"/>
      <c r="AE875" s="36"/>
      <c r="AR875" s="195" t="s">
        <v>319</v>
      </c>
      <c r="AT875" s="195" t="s">
        <v>244</v>
      </c>
      <c r="AU875" s="195" t="s">
        <v>83</v>
      </c>
      <c r="AY875" s="19" t="s">
        <v>144</v>
      </c>
      <c r="BE875" s="196">
        <f t="shared" si="64"/>
        <v>0</v>
      </c>
      <c r="BF875" s="196">
        <f t="shared" si="65"/>
        <v>0</v>
      </c>
      <c r="BG875" s="196">
        <f t="shared" si="66"/>
        <v>0</v>
      </c>
      <c r="BH875" s="196">
        <f t="shared" si="67"/>
        <v>0</v>
      </c>
      <c r="BI875" s="196">
        <f t="shared" si="68"/>
        <v>0</v>
      </c>
      <c r="BJ875" s="19" t="s">
        <v>81</v>
      </c>
      <c r="BK875" s="196">
        <f t="shared" si="69"/>
        <v>0</v>
      </c>
      <c r="BL875" s="19" t="s">
        <v>236</v>
      </c>
      <c r="BM875" s="195" t="s">
        <v>1724</v>
      </c>
    </row>
    <row r="876" spans="1:65" s="2" customFormat="1" ht="16.5" customHeight="1">
      <c r="A876" s="36"/>
      <c r="B876" s="37"/>
      <c r="C876" s="233" t="s">
        <v>1725</v>
      </c>
      <c r="D876" s="233" t="s">
        <v>244</v>
      </c>
      <c r="E876" s="234" t="s">
        <v>1726</v>
      </c>
      <c r="F876" s="235" t="s">
        <v>1727</v>
      </c>
      <c r="G876" s="236" t="s">
        <v>428</v>
      </c>
      <c r="H876" s="237">
        <v>1</v>
      </c>
      <c r="I876" s="238"/>
      <c r="J876" s="239">
        <f t="shared" si="60"/>
        <v>0</v>
      </c>
      <c r="K876" s="235" t="s">
        <v>841</v>
      </c>
      <c r="L876" s="240"/>
      <c r="M876" s="241" t="s">
        <v>19</v>
      </c>
      <c r="N876" s="242" t="s">
        <v>47</v>
      </c>
      <c r="O876" s="66"/>
      <c r="P876" s="193">
        <f t="shared" si="61"/>
        <v>0</v>
      </c>
      <c r="Q876" s="193">
        <v>0.15</v>
      </c>
      <c r="R876" s="193">
        <f t="shared" si="62"/>
        <v>0.15</v>
      </c>
      <c r="S876" s="193">
        <v>0</v>
      </c>
      <c r="T876" s="194">
        <f t="shared" si="63"/>
        <v>0</v>
      </c>
      <c r="U876" s="36"/>
      <c r="V876" s="36"/>
      <c r="W876" s="36"/>
      <c r="X876" s="36"/>
      <c r="Y876" s="36"/>
      <c r="Z876" s="36"/>
      <c r="AA876" s="36"/>
      <c r="AB876" s="36"/>
      <c r="AC876" s="36"/>
      <c r="AD876" s="36"/>
      <c r="AE876" s="36"/>
      <c r="AR876" s="195" t="s">
        <v>319</v>
      </c>
      <c r="AT876" s="195" t="s">
        <v>244</v>
      </c>
      <c r="AU876" s="195" t="s">
        <v>83</v>
      </c>
      <c r="AY876" s="19" t="s">
        <v>144</v>
      </c>
      <c r="BE876" s="196">
        <f t="shared" si="64"/>
        <v>0</v>
      </c>
      <c r="BF876" s="196">
        <f t="shared" si="65"/>
        <v>0</v>
      </c>
      <c r="BG876" s="196">
        <f t="shared" si="66"/>
        <v>0</v>
      </c>
      <c r="BH876" s="196">
        <f t="shared" si="67"/>
        <v>0</v>
      </c>
      <c r="BI876" s="196">
        <f t="shared" si="68"/>
        <v>0</v>
      </c>
      <c r="BJ876" s="19" t="s">
        <v>81</v>
      </c>
      <c r="BK876" s="196">
        <f t="shared" si="69"/>
        <v>0</v>
      </c>
      <c r="BL876" s="19" t="s">
        <v>236</v>
      </c>
      <c r="BM876" s="195" t="s">
        <v>1728</v>
      </c>
    </row>
    <row r="877" spans="1:65" s="2" customFormat="1" ht="16.5" customHeight="1">
      <c r="A877" s="36"/>
      <c r="B877" s="37"/>
      <c r="C877" s="233" t="s">
        <v>1729</v>
      </c>
      <c r="D877" s="233" t="s">
        <v>244</v>
      </c>
      <c r="E877" s="234" t="s">
        <v>1730</v>
      </c>
      <c r="F877" s="235" t="s">
        <v>1731</v>
      </c>
      <c r="G877" s="236" t="s">
        <v>428</v>
      </c>
      <c r="H877" s="237">
        <v>1</v>
      </c>
      <c r="I877" s="238"/>
      <c r="J877" s="239">
        <f t="shared" si="60"/>
        <v>0</v>
      </c>
      <c r="K877" s="235" t="s">
        <v>841</v>
      </c>
      <c r="L877" s="240"/>
      <c r="M877" s="241" t="s">
        <v>19</v>
      </c>
      <c r="N877" s="242" t="s">
        <v>47</v>
      </c>
      <c r="O877" s="66"/>
      <c r="P877" s="193">
        <f t="shared" si="61"/>
        <v>0</v>
      </c>
      <c r="Q877" s="193">
        <v>0.15</v>
      </c>
      <c r="R877" s="193">
        <f t="shared" si="62"/>
        <v>0.15</v>
      </c>
      <c r="S877" s="193">
        <v>0</v>
      </c>
      <c r="T877" s="194">
        <f t="shared" si="63"/>
        <v>0</v>
      </c>
      <c r="U877" s="36"/>
      <c r="V877" s="36"/>
      <c r="W877" s="36"/>
      <c r="X877" s="36"/>
      <c r="Y877" s="36"/>
      <c r="Z877" s="36"/>
      <c r="AA877" s="36"/>
      <c r="AB877" s="36"/>
      <c r="AC877" s="36"/>
      <c r="AD877" s="36"/>
      <c r="AE877" s="36"/>
      <c r="AR877" s="195" t="s">
        <v>319</v>
      </c>
      <c r="AT877" s="195" t="s">
        <v>244</v>
      </c>
      <c r="AU877" s="195" t="s">
        <v>83</v>
      </c>
      <c r="AY877" s="19" t="s">
        <v>144</v>
      </c>
      <c r="BE877" s="196">
        <f t="shared" si="64"/>
        <v>0</v>
      </c>
      <c r="BF877" s="196">
        <f t="shared" si="65"/>
        <v>0</v>
      </c>
      <c r="BG877" s="196">
        <f t="shared" si="66"/>
        <v>0</v>
      </c>
      <c r="BH877" s="196">
        <f t="shared" si="67"/>
        <v>0</v>
      </c>
      <c r="BI877" s="196">
        <f t="shared" si="68"/>
        <v>0</v>
      </c>
      <c r="BJ877" s="19" t="s">
        <v>81</v>
      </c>
      <c r="BK877" s="196">
        <f t="shared" si="69"/>
        <v>0</v>
      </c>
      <c r="BL877" s="19" t="s">
        <v>236</v>
      </c>
      <c r="BM877" s="195" t="s">
        <v>1732</v>
      </c>
    </row>
    <row r="878" spans="1:65" s="2" customFormat="1" ht="16.5" customHeight="1">
      <c r="A878" s="36"/>
      <c r="B878" s="37"/>
      <c r="C878" s="233" t="s">
        <v>1733</v>
      </c>
      <c r="D878" s="233" t="s">
        <v>244</v>
      </c>
      <c r="E878" s="234" t="s">
        <v>1734</v>
      </c>
      <c r="F878" s="235" t="s">
        <v>1735</v>
      </c>
      <c r="G878" s="236" t="s">
        <v>428</v>
      </c>
      <c r="H878" s="237">
        <v>1</v>
      </c>
      <c r="I878" s="238"/>
      <c r="J878" s="239">
        <f t="shared" si="60"/>
        <v>0</v>
      </c>
      <c r="K878" s="235" t="s">
        <v>841</v>
      </c>
      <c r="L878" s="240"/>
      <c r="M878" s="241" t="s">
        <v>19</v>
      </c>
      <c r="N878" s="242" t="s">
        <v>47</v>
      </c>
      <c r="O878" s="66"/>
      <c r="P878" s="193">
        <f t="shared" si="61"/>
        <v>0</v>
      </c>
      <c r="Q878" s="193">
        <v>0.18</v>
      </c>
      <c r="R878" s="193">
        <f t="shared" si="62"/>
        <v>0.18</v>
      </c>
      <c r="S878" s="193">
        <v>0</v>
      </c>
      <c r="T878" s="194">
        <f t="shared" si="63"/>
        <v>0</v>
      </c>
      <c r="U878" s="36"/>
      <c r="V878" s="36"/>
      <c r="W878" s="36"/>
      <c r="X878" s="36"/>
      <c r="Y878" s="36"/>
      <c r="Z878" s="36"/>
      <c r="AA878" s="36"/>
      <c r="AB878" s="36"/>
      <c r="AC878" s="36"/>
      <c r="AD878" s="36"/>
      <c r="AE878" s="36"/>
      <c r="AR878" s="195" t="s">
        <v>319</v>
      </c>
      <c r="AT878" s="195" t="s">
        <v>244</v>
      </c>
      <c r="AU878" s="195" t="s">
        <v>83</v>
      </c>
      <c r="AY878" s="19" t="s">
        <v>144</v>
      </c>
      <c r="BE878" s="196">
        <f t="shared" si="64"/>
        <v>0</v>
      </c>
      <c r="BF878" s="196">
        <f t="shared" si="65"/>
        <v>0</v>
      </c>
      <c r="BG878" s="196">
        <f t="shared" si="66"/>
        <v>0</v>
      </c>
      <c r="BH878" s="196">
        <f t="shared" si="67"/>
        <v>0</v>
      </c>
      <c r="BI878" s="196">
        <f t="shared" si="68"/>
        <v>0</v>
      </c>
      <c r="BJ878" s="19" t="s">
        <v>81</v>
      </c>
      <c r="BK878" s="196">
        <f t="shared" si="69"/>
        <v>0</v>
      </c>
      <c r="BL878" s="19" t="s">
        <v>236</v>
      </c>
      <c r="BM878" s="195" t="s">
        <v>1736</v>
      </c>
    </row>
    <row r="879" spans="1:65" s="2" customFormat="1" ht="24" customHeight="1">
      <c r="A879" s="36"/>
      <c r="B879" s="37"/>
      <c r="C879" s="184" t="s">
        <v>1737</v>
      </c>
      <c r="D879" s="184" t="s">
        <v>146</v>
      </c>
      <c r="E879" s="185" t="s">
        <v>1738</v>
      </c>
      <c r="F879" s="186" t="s">
        <v>1739</v>
      </c>
      <c r="G879" s="187" t="s">
        <v>428</v>
      </c>
      <c r="H879" s="188">
        <v>13</v>
      </c>
      <c r="I879" s="189"/>
      <c r="J879" s="190">
        <f t="shared" si="60"/>
        <v>0</v>
      </c>
      <c r="K879" s="186" t="s">
        <v>150</v>
      </c>
      <c r="L879" s="41"/>
      <c r="M879" s="191" t="s">
        <v>19</v>
      </c>
      <c r="N879" s="192" t="s">
        <v>47</v>
      </c>
      <c r="O879" s="66"/>
      <c r="P879" s="193">
        <f t="shared" si="61"/>
        <v>0</v>
      </c>
      <c r="Q879" s="193">
        <v>0</v>
      </c>
      <c r="R879" s="193">
        <f t="shared" si="62"/>
        <v>0</v>
      </c>
      <c r="S879" s="193">
        <v>0</v>
      </c>
      <c r="T879" s="194">
        <f t="shared" si="63"/>
        <v>0</v>
      </c>
      <c r="U879" s="36"/>
      <c r="V879" s="36"/>
      <c r="W879" s="36"/>
      <c r="X879" s="36"/>
      <c r="Y879" s="36"/>
      <c r="Z879" s="36"/>
      <c r="AA879" s="36"/>
      <c r="AB879" s="36"/>
      <c r="AC879" s="36"/>
      <c r="AD879" s="36"/>
      <c r="AE879" s="36"/>
      <c r="AR879" s="195" t="s">
        <v>236</v>
      </c>
      <c r="AT879" s="195" t="s">
        <v>146</v>
      </c>
      <c r="AU879" s="195" t="s">
        <v>83</v>
      </c>
      <c r="AY879" s="19" t="s">
        <v>144</v>
      </c>
      <c r="BE879" s="196">
        <f t="shared" si="64"/>
        <v>0</v>
      </c>
      <c r="BF879" s="196">
        <f t="shared" si="65"/>
        <v>0</v>
      </c>
      <c r="BG879" s="196">
        <f t="shared" si="66"/>
        <v>0</v>
      </c>
      <c r="BH879" s="196">
        <f t="shared" si="67"/>
        <v>0</v>
      </c>
      <c r="BI879" s="196">
        <f t="shared" si="68"/>
        <v>0</v>
      </c>
      <c r="BJ879" s="19" t="s">
        <v>81</v>
      </c>
      <c r="BK879" s="196">
        <f t="shared" si="69"/>
        <v>0</v>
      </c>
      <c r="BL879" s="19" t="s">
        <v>236</v>
      </c>
      <c r="BM879" s="195" t="s">
        <v>1740</v>
      </c>
    </row>
    <row r="880" spans="1:47" s="2" customFormat="1" ht="39">
      <c r="A880" s="36"/>
      <c r="B880" s="37"/>
      <c r="C880" s="38"/>
      <c r="D880" s="197" t="s">
        <v>153</v>
      </c>
      <c r="E880" s="38"/>
      <c r="F880" s="198" t="s">
        <v>1741</v>
      </c>
      <c r="G880" s="38"/>
      <c r="H880" s="38"/>
      <c r="I880" s="105"/>
      <c r="J880" s="38"/>
      <c r="K880" s="38"/>
      <c r="L880" s="41"/>
      <c r="M880" s="199"/>
      <c r="N880" s="200"/>
      <c r="O880" s="66"/>
      <c r="P880" s="66"/>
      <c r="Q880" s="66"/>
      <c r="R880" s="66"/>
      <c r="S880" s="66"/>
      <c r="T880" s="67"/>
      <c r="U880" s="36"/>
      <c r="V880" s="36"/>
      <c r="W880" s="36"/>
      <c r="X880" s="36"/>
      <c r="Y880" s="36"/>
      <c r="Z880" s="36"/>
      <c r="AA880" s="36"/>
      <c r="AB880" s="36"/>
      <c r="AC880" s="36"/>
      <c r="AD880" s="36"/>
      <c r="AE880" s="36"/>
      <c r="AT880" s="19" t="s">
        <v>153</v>
      </c>
      <c r="AU880" s="19" t="s">
        <v>83</v>
      </c>
    </row>
    <row r="881" spans="1:65" s="2" customFormat="1" ht="24" customHeight="1">
      <c r="A881" s="36"/>
      <c r="B881" s="37"/>
      <c r="C881" s="184" t="s">
        <v>1742</v>
      </c>
      <c r="D881" s="184" t="s">
        <v>146</v>
      </c>
      <c r="E881" s="185" t="s">
        <v>1743</v>
      </c>
      <c r="F881" s="186" t="s">
        <v>1744</v>
      </c>
      <c r="G881" s="187" t="s">
        <v>428</v>
      </c>
      <c r="H881" s="188">
        <v>26</v>
      </c>
      <c r="I881" s="189"/>
      <c r="J881" s="190">
        <f>ROUND(I881*H881,2)</f>
        <v>0</v>
      </c>
      <c r="K881" s="186" t="s">
        <v>150</v>
      </c>
      <c r="L881" s="41"/>
      <c r="M881" s="191" t="s">
        <v>19</v>
      </c>
      <c r="N881" s="192" t="s">
        <v>47</v>
      </c>
      <c r="O881" s="66"/>
      <c r="P881" s="193">
        <f>O881*H881</f>
        <v>0</v>
      </c>
      <c r="Q881" s="193">
        <v>0</v>
      </c>
      <c r="R881" s="193">
        <f>Q881*H881</f>
        <v>0</v>
      </c>
      <c r="S881" s="193">
        <v>0</v>
      </c>
      <c r="T881" s="194">
        <f>S881*H881</f>
        <v>0</v>
      </c>
      <c r="U881" s="36"/>
      <c r="V881" s="36"/>
      <c r="W881" s="36"/>
      <c r="X881" s="36"/>
      <c r="Y881" s="36"/>
      <c r="Z881" s="36"/>
      <c r="AA881" s="36"/>
      <c r="AB881" s="36"/>
      <c r="AC881" s="36"/>
      <c r="AD881" s="36"/>
      <c r="AE881" s="36"/>
      <c r="AR881" s="195" t="s">
        <v>236</v>
      </c>
      <c r="AT881" s="195" t="s">
        <v>146</v>
      </c>
      <c r="AU881" s="195" t="s">
        <v>83</v>
      </c>
      <c r="AY881" s="19" t="s">
        <v>144</v>
      </c>
      <c r="BE881" s="196">
        <f>IF(N881="základní",J881,0)</f>
        <v>0</v>
      </c>
      <c r="BF881" s="196">
        <f>IF(N881="snížená",J881,0)</f>
        <v>0</v>
      </c>
      <c r="BG881" s="196">
        <f>IF(N881="zákl. přenesená",J881,0)</f>
        <v>0</v>
      </c>
      <c r="BH881" s="196">
        <f>IF(N881="sníž. přenesená",J881,0)</f>
        <v>0</v>
      </c>
      <c r="BI881" s="196">
        <f>IF(N881="nulová",J881,0)</f>
        <v>0</v>
      </c>
      <c r="BJ881" s="19" t="s">
        <v>81</v>
      </c>
      <c r="BK881" s="196">
        <f>ROUND(I881*H881,2)</f>
        <v>0</v>
      </c>
      <c r="BL881" s="19" t="s">
        <v>236</v>
      </c>
      <c r="BM881" s="195" t="s">
        <v>1745</v>
      </c>
    </row>
    <row r="882" spans="1:47" s="2" customFormat="1" ht="39">
      <c r="A882" s="36"/>
      <c r="B882" s="37"/>
      <c r="C882" s="38"/>
      <c r="D882" s="197" t="s">
        <v>153</v>
      </c>
      <c r="E882" s="38"/>
      <c r="F882" s="198" t="s">
        <v>1741</v>
      </c>
      <c r="G882" s="38"/>
      <c r="H882" s="38"/>
      <c r="I882" s="105"/>
      <c r="J882" s="38"/>
      <c r="K882" s="38"/>
      <c r="L882" s="41"/>
      <c r="M882" s="199"/>
      <c r="N882" s="200"/>
      <c r="O882" s="66"/>
      <c r="P882" s="66"/>
      <c r="Q882" s="66"/>
      <c r="R882" s="66"/>
      <c r="S882" s="66"/>
      <c r="T882" s="67"/>
      <c r="U882" s="36"/>
      <c r="V882" s="36"/>
      <c r="W882" s="36"/>
      <c r="X882" s="36"/>
      <c r="Y882" s="36"/>
      <c r="Z882" s="36"/>
      <c r="AA882" s="36"/>
      <c r="AB882" s="36"/>
      <c r="AC882" s="36"/>
      <c r="AD882" s="36"/>
      <c r="AE882" s="36"/>
      <c r="AT882" s="19" t="s">
        <v>153</v>
      </c>
      <c r="AU882" s="19" t="s">
        <v>83</v>
      </c>
    </row>
    <row r="883" spans="1:65" s="2" customFormat="1" ht="24" customHeight="1">
      <c r="A883" s="36"/>
      <c r="B883" s="37"/>
      <c r="C883" s="184" t="s">
        <v>1746</v>
      </c>
      <c r="D883" s="184" t="s">
        <v>146</v>
      </c>
      <c r="E883" s="185" t="s">
        <v>1747</v>
      </c>
      <c r="F883" s="186" t="s">
        <v>1748</v>
      </c>
      <c r="G883" s="187" t="s">
        <v>428</v>
      </c>
      <c r="H883" s="188">
        <v>42</v>
      </c>
      <c r="I883" s="189"/>
      <c r="J883" s="190">
        <f>ROUND(I883*H883,2)</f>
        <v>0</v>
      </c>
      <c r="K883" s="186" t="s">
        <v>150</v>
      </c>
      <c r="L883" s="41"/>
      <c r="M883" s="191" t="s">
        <v>19</v>
      </c>
      <c r="N883" s="192" t="s">
        <v>47</v>
      </c>
      <c r="O883" s="66"/>
      <c r="P883" s="193">
        <f>O883*H883</f>
        <v>0</v>
      </c>
      <c r="Q883" s="193">
        <v>0</v>
      </c>
      <c r="R883" s="193">
        <f>Q883*H883</f>
        <v>0</v>
      </c>
      <c r="S883" s="193">
        <v>0</v>
      </c>
      <c r="T883" s="194">
        <f>S883*H883</f>
        <v>0</v>
      </c>
      <c r="U883" s="36"/>
      <c r="V883" s="36"/>
      <c r="W883" s="36"/>
      <c r="X883" s="36"/>
      <c r="Y883" s="36"/>
      <c r="Z883" s="36"/>
      <c r="AA883" s="36"/>
      <c r="AB883" s="36"/>
      <c r="AC883" s="36"/>
      <c r="AD883" s="36"/>
      <c r="AE883" s="36"/>
      <c r="AR883" s="195" t="s">
        <v>236</v>
      </c>
      <c r="AT883" s="195" t="s">
        <v>146</v>
      </c>
      <c r="AU883" s="195" t="s">
        <v>83</v>
      </c>
      <c r="AY883" s="19" t="s">
        <v>144</v>
      </c>
      <c r="BE883" s="196">
        <f>IF(N883="základní",J883,0)</f>
        <v>0</v>
      </c>
      <c r="BF883" s="196">
        <f>IF(N883="snížená",J883,0)</f>
        <v>0</v>
      </c>
      <c r="BG883" s="196">
        <f>IF(N883="zákl. přenesená",J883,0)</f>
        <v>0</v>
      </c>
      <c r="BH883" s="196">
        <f>IF(N883="sníž. přenesená",J883,0)</f>
        <v>0</v>
      </c>
      <c r="BI883" s="196">
        <f>IF(N883="nulová",J883,0)</f>
        <v>0</v>
      </c>
      <c r="BJ883" s="19" t="s">
        <v>81</v>
      </c>
      <c r="BK883" s="196">
        <f>ROUND(I883*H883,2)</f>
        <v>0</v>
      </c>
      <c r="BL883" s="19" t="s">
        <v>236</v>
      </c>
      <c r="BM883" s="195" t="s">
        <v>1749</v>
      </c>
    </row>
    <row r="884" spans="1:47" s="2" customFormat="1" ht="39">
      <c r="A884" s="36"/>
      <c r="B884" s="37"/>
      <c r="C884" s="38"/>
      <c r="D884" s="197" t="s">
        <v>153</v>
      </c>
      <c r="E884" s="38"/>
      <c r="F884" s="198" t="s">
        <v>1741</v>
      </c>
      <c r="G884" s="38"/>
      <c r="H884" s="38"/>
      <c r="I884" s="105"/>
      <c r="J884" s="38"/>
      <c r="K884" s="38"/>
      <c r="L884" s="41"/>
      <c r="M884" s="199"/>
      <c r="N884" s="200"/>
      <c r="O884" s="66"/>
      <c r="P884" s="66"/>
      <c r="Q884" s="66"/>
      <c r="R884" s="66"/>
      <c r="S884" s="66"/>
      <c r="T884" s="67"/>
      <c r="U884" s="36"/>
      <c r="V884" s="36"/>
      <c r="W884" s="36"/>
      <c r="X884" s="36"/>
      <c r="Y884" s="36"/>
      <c r="Z884" s="36"/>
      <c r="AA884" s="36"/>
      <c r="AB884" s="36"/>
      <c r="AC884" s="36"/>
      <c r="AD884" s="36"/>
      <c r="AE884" s="36"/>
      <c r="AT884" s="19" t="s">
        <v>153</v>
      </c>
      <c r="AU884" s="19" t="s">
        <v>83</v>
      </c>
    </row>
    <row r="885" spans="1:65" s="2" customFormat="1" ht="24" customHeight="1">
      <c r="A885" s="36"/>
      <c r="B885" s="37"/>
      <c r="C885" s="233" t="s">
        <v>1750</v>
      </c>
      <c r="D885" s="233" t="s">
        <v>244</v>
      </c>
      <c r="E885" s="234" t="s">
        <v>1751</v>
      </c>
      <c r="F885" s="235" t="s">
        <v>1752</v>
      </c>
      <c r="G885" s="236" t="s">
        <v>305</v>
      </c>
      <c r="H885" s="237">
        <v>131.45</v>
      </c>
      <c r="I885" s="238"/>
      <c r="J885" s="239">
        <f>ROUND(I885*H885,2)</f>
        <v>0</v>
      </c>
      <c r="K885" s="235" t="s">
        <v>281</v>
      </c>
      <c r="L885" s="240"/>
      <c r="M885" s="241" t="s">
        <v>19</v>
      </c>
      <c r="N885" s="242" t="s">
        <v>47</v>
      </c>
      <c r="O885" s="66"/>
      <c r="P885" s="193">
        <f>O885*H885</f>
        <v>0</v>
      </c>
      <c r="Q885" s="193">
        <v>0.0015</v>
      </c>
      <c r="R885" s="193">
        <f>Q885*H885</f>
        <v>0.197175</v>
      </c>
      <c r="S885" s="193">
        <v>0</v>
      </c>
      <c r="T885" s="194">
        <f>S885*H885</f>
        <v>0</v>
      </c>
      <c r="U885" s="36"/>
      <c r="V885" s="36"/>
      <c r="W885" s="36"/>
      <c r="X885" s="36"/>
      <c r="Y885" s="36"/>
      <c r="Z885" s="36"/>
      <c r="AA885" s="36"/>
      <c r="AB885" s="36"/>
      <c r="AC885" s="36"/>
      <c r="AD885" s="36"/>
      <c r="AE885" s="36"/>
      <c r="AR885" s="195" t="s">
        <v>319</v>
      </c>
      <c r="AT885" s="195" t="s">
        <v>244</v>
      </c>
      <c r="AU885" s="195" t="s">
        <v>83</v>
      </c>
      <c r="AY885" s="19" t="s">
        <v>144</v>
      </c>
      <c r="BE885" s="196">
        <f>IF(N885="základní",J885,0)</f>
        <v>0</v>
      </c>
      <c r="BF885" s="196">
        <f>IF(N885="snížená",J885,0)</f>
        <v>0</v>
      </c>
      <c r="BG885" s="196">
        <f>IF(N885="zákl. přenesená",J885,0)</f>
        <v>0</v>
      </c>
      <c r="BH885" s="196">
        <f>IF(N885="sníž. přenesená",J885,0)</f>
        <v>0</v>
      </c>
      <c r="BI885" s="196">
        <f>IF(N885="nulová",J885,0)</f>
        <v>0</v>
      </c>
      <c r="BJ885" s="19" t="s">
        <v>81</v>
      </c>
      <c r="BK885" s="196">
        <f>ROUND(I885*H885,2)</f>
        <v>0</v>
      </c>
      <c r="BL885" s="19" t="s">
        <v>236</v>
      </c>
      <c r="BM885" s="195" t="s">
        <v>1753</v>
      </c>
    </row>
    <row r="886" spans="2:51" s="13" customFormat="1" ht="12">
      <c r="B886" s="201"/>
      <c r="C886" s="202"/>
      <c r="D886" s="197" t="s">
        <v>159</v>
      </c>
      <c r="E886" s="203" t="s">
        <v>19</v>
      </c>
      <c r="F886" s="204" t="s">
        <v>1754</v>
      </c>
      <c r="G886" s="202"/>
      <c r="H886" s="205">
        <v>131.45</v>
      </c>
      <c r="I886" s="206"/>
      <c r="J886" s="202"/>
      <c r="K886" s="202"/>
      <c r="L886" s="207"/>
      <c r="M886" s="208"/>
      <c r="N886" s="209"/>
      <c r="O886" s="209"/>
      <c r="P886" s="209"/>
      <c r="Q886" s="209"/>
      <c r="R886" s="209"/>
      <c r="S886" s="209"/>
      <c r="T886" s="210"/>
      <c r="AT886" s="211" t="s">
        <v>159</v>
      </c>
      <c r="AU886" s="211" t="s">
        <v>83</v>
      </c>
      <c r="AV886" s="13" t="s">
        <v>83</v>
      </c>
      <c r="AW886" s="13" t="s">
        <v>37</v>
      </c>
      <c r="AX886" s="13" t="s">
        <v>81</v>
      </c>
      <c r="AY886" s="211" t="s">
        <v>144</v>
      </c>
    </row>
    <row r="887" spans="1:65" s="2" customFormat="1" ht="24" customHeight="1">
      <c r="A887" s="36"/>
      <c r="B887" s="37"/>
      <c r="C887" s="184" t="s">
        <v>1755</v>
      </c>
      <c r="D887" s="184" t="s">
        <v>146</v>
      </c>
      <c r="E887" s="185" t="s">
        <v>1756</v>
      </c>
      <c r="F887" s="186" t="s">
        <v>1757</v>
      </c>
      <c r="G887" s="187" t="s">
        <v>193</v>
      </c>
      <c r="H887" s="188">
        <v>4.708</v>
      </c>
      <c r="I887" s="189"/>
      <c r="J887" s="190">
        <f>ROUND(I887*H887,2)</f>
        <v>0</v>
      </c>
      <c r="K887" s="186" t="s">
        <v>150</v>
      </c>
      <c r="L887" s="41"/>
      <c r="M887" s="191" t="s">
        <v>19</v>
      </c>
      <c r="N887" s="192" t="s">
        <v>47</v>
      </c>
      <c r="O887" s="66"/>
      <c r="P887" s="193">
        <f>O887*H887</f>
        <v>0</v>
      </c>
      <c r="Q887" s="193">
        <v>0</v>
      </c>
      <c r="R887" s="193">
        <f>Q887*H887</f>
        <v>0</v>
      </c>
      <c r="S887" s="193">
        <v>0</v>
      </c>
      <c r="T887" s="194">
        <f>S887*H887</f>
        <v>0</v>
      </c>
      <c r="U887" s="36"/>
      <c r="V887" s="36"/>
      <c r="W887" s="36"/>
      <c r="X887" s="36"/>
      <c r="Y887" s="36"/>
      <c r="Z887" s="36"/>
      <c r="AA887" s="36"/>
      <c r="AB887" s="36"/>
      <c r="AC887" s="36"/>
      <c r="AD887" s="36"/>
      <c r="AE887" s="36"/>
      <c r="AR887" s="195" t="s">
        <v>236</v>
      </c>
      <c r="AT887" s="195" t="s">
        <v>146</v>
      </c>
      <c r="AU887" s="195" t="s">
        <v>83</v>
      </c>
      <c r="AY887" s="19" t="s">
        <v>144</v>
      </c>
      <c r="BE887" s="196">
        <f>IF(N887="základní",J887,0)</f>
        <v>0</v>
      </c>
      <c r="BF887" s="196">
        <f>IF(N887="snížená",J887,0)</f>
        <v>0</v>
      </c>
      <c r="BG887" s="196">
        <f>IF(N887="zákl. přenesená",J887,0)</f>
        <v>0</v>
      </c>
      <c r="BH887" s="196">
        <f>IF(N887="sníž. přenesená",J887,0)</f>
        <v>0</v>
      </c>
      <c r="BI887" s="196">
        <f>IF(N887="nulová",J887,0)</f>
        <v>0</v>
      </c>
      <c r="BJ887" s="19" t="s">
        <v>81</v>
      </c>
      <c r="BK887" s="196">
        <f>ROUND(I887*H887,2)</f>
        <v>0</v>
      </c>
      <c r="BL887" s="19" t="s">
        <v>236</v>
      </c>
      <c r="BM887" s="195" t="s">
        <v>1758</v>
      </c>
    </row>
    <row r="888" spans="1:47" s="2" customFormat="1" ht="78">
      <c r="A888" s="36"/>
      <c r="B888" s="37"/>
      <c r="C888" s="38"/>
      <c r="D888" s="197" t="s">
        <v>153</v>
      </c>
      <c r="E888" s="38"/>
      <c r="F888" s="198" t="s">
        <v>1759</v>
      </c>
      <c r="G888" s="38"/>
      <c r="H888" s="38"/>
      <c r="I888" s="105"/>
      <c r="J888" s="38"/>
      <c r="K888" s="38"/>
      <c r="L888" s="41"/>
      <c r="M888" s="199"/>
      <c r="N888" s="200"/>
      <c r="O888" s="66"/>
      <c r="P888" s="66"/>
      <c r="Q888" s="66"/>
      <c r="R888" s="66"/>
      <c r="S888" s="66"/>
      <c r="T888" s="67"/>
      <c r="U888" s="36"/>
      <c r="V888" s="36"/>
      <c r="W888" s="36"/>
      <c r="X888" s="36"/>
      <c r="Y888" s="36"/>
      <c r="Z888" s="36"/>
      <c r="AA888" s="36"/>
      <c r="AB888" s="36"/>
      <c r="AC888" s="36"/>
      <c r="AD888" s="36"/>
      <c r="AE888" s="36"/>
      <c r="AT888" s="19" t="s">
        <v>153</v>
      </c>
      <c r="AU888" s="19" t="s">
        <v>83</v>
      </c>
    </row>
    <row r="889" spans="1:65" s="2" customFormat="1" ht="24" customHeight="1">
      <c r="A889" s="36"/>
      <c r="B889" s="37"/>
      <c r="C889" s="184" t="s">
        <v>1760</v>
      </c>
      <c r="D889" s="184" t="s">
        <v>146</v>
      </c>
      <c r="E889" s="185" t="s">
        <v>1761</v>
      </c>
      <c r="F889" s="186" t="s">
        <v>1762</v>
      </c>
      <c r="G889" s="187" t="s">
        <v>193</v>
      </c>
      <c r="H889" s="188">
        <v>4.708</v>
      </c>
      <c r="I889" s="189"/>
      <c r="J889" s="190">
        <f>ROUND(I889*H889,2)</f>
        <v>0</v>
      </c>
      <c r="K889" s="186" t="s">
        <v>150</v>
      </c>
      <c r="L889" s="41"/>
      <c r="M889" s="191" t="s">
        <v>19</v>
      </c>
      <c r="N889" s="192" t="s">
        <v>47</v>
      </c>
      <c r="O889" s="66"/>
      <c r="P889" s="193">
        <f>O889*H889</f>
        <v>0</v>
      </c>
      <c r="Q889" s="193">
        <v>0</v>
      </c>
      <c r="R889" s="193">
        <f>Q889*H889</f>
        <v>0</v>
      </c>
      <c r="S889" s="193">
        <v>0</v>
      </c>
      <c r="T889" s="194">
        <f>S889*H889</f>
        <v>0</v>
      </c>
      <c r="U889" s="36"/>
      <c r="V889" s="36"/>
      <c r="W889" s="36"/>
      <c r="X889" s="36"/>
      <c r="Y889" s="36"/>
      <c r="Z889" s="36"/>
      <c r="AA889" s="36"/>
      <c r="AB889" s="36"/>
      <c r="AC889" s="36"/>
      <c r="AD889" s="36"/>
      <c r="AE889" s="36"/>
      <c r="AR889" s="195" t="s">
        <v>236</v>
      </c>
      <c r="AT889" s="195" t="s">
        <v>146</v>
      </c>
      <c r="AU889" s="195" t="s">
        <v>83</v>
      </c>
      <c r="AY889" s="19" t="s">
        <v>144</v>
      </c>
      <c r="BE889" s="196">
        <f>IF(N889="základní",J889,0)</f>
        <v>0</v>
      </c>
      <c r="BF889" s="196">
        <f>IF(N889="snížená",J889,0)</f>
        <v>0</v>
      </c>
      <c r="BG889" s="196">
        <f>IF(N889="zákl. přenesená",J889,0)</f>
        <v>0</v>
      </c>
      <c r="BH889" s="196">
        <f>IF(N889="sníž. přenesená",J889,0)</f>
        <v>0</v>
      </c>
      <c r="BI889" s="196">
        <f>IF(N889="nulová",J889,0)</f>
        <v>0</v>
      </c>
      <c r="BJ889" s="19" t="s">
        <v>81</v>
      </c>
      <c r="BK889" s="196">
        <f>ROUND(I889*H889,2)</f>
        <v>0</v>
      </c>
      <c r="BL889" s="19" t="s">
        <v>236</v>
      </c>
      <c r="BM889" s="195" t="s">
        <v>1763</v>
      </c>
    </row>
    <row r="890" spans="1:47" s="2" customFormat="1" ht="78">
      <c r="A890" s="36"/>
      <c r="B890" s="37"/>
      <c r="C890" s="38"/>
      <c r="D890" s="197" t="s">
        <v>153</v>
      </c>
      <c r="E890" s="38"/>
      <c r="F890" s="198" t="s">
        <v>1759</v>
      </c>
      <c r="G890" s="38"/>
      <c r="H890" s="38"/>
      <c r="I890" s="105"/>
      <c r="J890" s="38"/>
      <c r="K890" s="38"/>
      <c r="L890" s="41"/>
      <c r="M890" s="199"/>
      <c r="N890" s="200"/>
      <c r="O890" s="66"/>
      <c r="P890" s="66"/>
      <c r="Q890" s="66"/>
      <c r="R890" s="66"/>
      <c r="S890" s="66"/>
      <c r="T890" s="67"/>
      <c r="U890" s="36"/>
      <c r="V890" s="36"/>
      <c r="W890" s="36"/>
      <c r="X890" s="36"/>
      <c r="Y890" s="36"/>
      <c r="Z890" s="36"/>
      <c r="AA890" s="36"/>
      <c r="AB890" s="36"/>
      <c r="AC890" s="36"/>
      <c r="AD890" s="36"/>
      <c r="AE890" s="36"/>
      <c r="AT890" s="19" t="s">
        <v>153</v>
      </c>
      <c r="AU890" s="19" t="s">
        <v>83</v>
      </c>
    </row>
    <row r="891" spans="2:63" s="12" customFormat="1" ht="22.9" customHeight="1">
      <c r="B891" s="168"/>
      <c r="C891" s="169"/>
      <c r="D891" s="170" t="s">
        <v>75</v>
      </c>
      <c r="E891" s="182" t="s">
        <v>1764</v>
      </c>
      <c r="F891" s="182" t="s">
        <v>1765</v>
      </c>
      <c r="G891" s="169"/>
      <c r="H891" s="169"/>
      <c r="I891" s="172"/>
      <c r="J891" s="183">
        <f>BK891</f>
        <v>0</v>
      </c>
      <c r="K891" s="169"/>
      <c r="L891" s="174"/>
      <c r="M891" s="175"/>
      <c r="N891" s="176"/>
      <c r="O891" s="176"/>
      <c r="P891" s="177">
        <f>SUM(P892:P946)</f>
        <v>0</v>
      </c>
      <c r="Q891" s="176"/>
      <c r="R891" s="177">
        <f>SUM(R892:R946)</f>
        <v>21.40719380000001</v>
      </c>
      <c r="S891" s="176"/>
      <c r="T891" s="178">
        <f>SUM(T892:T946)</f>
        <v>13.416</v>
      </c>
      <c r="AR891" s="179" t="s">
        <v>83</v>
      </c>
      <c r="AT891" s="180" t="s">
        <v>75</v>
      </c>
      <c r="AU891" s="180" t="s">
        <v>81</v>
      </c>
      <c r="AY891" s="179" t="s">
        <v>144</v>
      </c>
      <c r="BK891" s="181">
        <f>SUM(BK892:BK946)</f>
        <v>0</v>
      </c>
    </row>
    <row r="892" spans="1:65" s="2" customFormat="1" ht="24" customHeight="1">
      <c r="A892" s="36"/>
      <c r="B892" s="37"/>
      <c r="C892" s="184" t="s">
        <v>1766</v>
      </c>
      <c r="D892" s="184" t="s">
        <v>146</v>
      </c>
      <c r="E892" s="185" t="s">
        <v>1767</v>
      </c>
      <c r="F892" s="186" t="s">
        <v>1768</v>
      </c>
      <c r="G892" s="187" t="s">
        <v>428</v>
      </c>
      <c r="H892" s="188">
        <v>4</v>
      </c>
      <c r="I892" s="189"/>
      <c r="J892" s="190">
        <f>ROUND(I892*H892,2)</f>
        <v>0</v>
      </c>
      <c r="K892" s="186" t="s">
        <v>281</v>
      </c>
      <c r="L892" s="41"/>
      <c r="M892" s="191" t="s">
        <v>19</v>
      </c>
      <c r="N892" s="192" t="s">
        <v>47</v>
      </c>
      <c r="O892" s="66"/>
      <c r="P892" s="193">
        <f>O892*H892</f>
        <v>0</v>
      </c>
      <c r="Q892" s="193">
        <v>0.07146</v>
      </c>
      <c r="R892" s="193">
        <f>Q892*H892</f>
        <v>0.28584</v>
      </c>
      <c r="S892" s="193">
        <v>0</v>
      </c>
      <c r="T892" s="194">
        <f>S892*H892</f>
        <v>0</v>
      </c>
      <c r="U892" s="36"/>
      <c r="V892" s="36"/>
      <c r="W892" s="36"/>
      <c r="X892" s="36"/>
      <c r="Y892" s="36"/>
      <c r="Z892" s="36"/>
      <c r="AA892" s="36"/>
      <c r="AB892" s="36"/>
      <c r="AC892" s="36"/>
      <c r="AD892" s="36"/>
      <c r="AE892" s="36"/>
      <c r="AR892" s="195" t="s">
        <v>236</v>
      </c>
      <c r="AT892" s="195" t="s">
        <v>146</v>
      </c>
      <c r="AU892" s="195" t="s">
        <v>83</v>
      </c>
      <c r="AY892" s="19" t="s">
        <v>144</v>
      </c>
      <c r="BE892" s="196">
        <f>IF(N892="základní",J892,0)</f>
        <v>0</v>
      </c>
      <c r="BF892" s="196">
        <f>IF(N892="snížená",J892,0)</f>
        <v>0</v>
      </c>
      <c r="BG892" s="196">
        <f>IF(N892="zákl. přenesená",J892,0)</f>
        <v>0</v>
      </c>
      <c r="BH892" s="196">
        <f>IF(N892="sníž. přenesená",J892,0)</f>
        <v>0</v>
      </c>
      <c r="BI892" s="196">
        <f>IF(N892="nulová",J892,0)</f>
        <v>0</v>
      </c>
      <c r="BJ892" s="19" t="s">
        <v>81</v>
      </c>
      <c r="BK892" s="196">
        <f>ROUND(I892*H892,2)</f>
        <v>0</v>
      </c>
      <c r="BL892" s="19" t="s">
        <v>236</v>
      </c>
      <c r="BM892" s="195" t="s">
        <v>1769</v>
      </c>
    </row>
    <row r="893" spans="1:47" s="2" customFormat="1" ht="29.25">
      <c r="A893" s="36"/>
      <c r="B893" s="37"/>
      <c r="C893" s="38"/>
      <c r="D893" s="197" t="s">
        <v>153</v>
      </c>
      <c r="E893" s="38"/>
      <c r="F893" s="198" t="s">
        <v>1770</v>
      </c>
      <c r="G893" s="38"/>
      <c r="H893" s="38"/>
      <c r="I893" s="105"/>
      <c r="J893" s="38"/>
      <c r="K893" s="38"/>
      <c r="L893" s="41"/>
      <c r="M893" s="199"/>
      <c r="N893" s="200"/>
      <c r="O893" s="66"/>
      <c r="P893" s="66"/>
      <c r="Q893" s="66"/>
      <c r="R893" s="66"/>
      <c r="S893" s="66"/>
      <c r="T893" s="67"/>
      <c r="U893" s="36"/>
      <c r="V893" s="36"/>
      <c r="W893" s="36"/>
      <c r="X893" s="36"/>
      <c r="Y893" s="36"/>
      <c r="Z893" s="36"/>
      <c r="AA893" s="36"/>
      <c r="AB893" s="36"/>
      <c r="AC893" s="36"/>
      <c r="AD893" s="36"/>
      <c r="AE893" s="36"/>
      <c r="AT893" s="19" t="s">
        <v>153</v>
      </c>
      <c r="AU893" s="19" t="s">
        <v>83</v>
      </c>
    </row>
    <row r="894" spans="1:65" s="2" customFormat="1" ht="16.5" customHeight="1">
      <c r="A894" s="36"/>
      <c r="B894" s="37"/>
      <c r="C894" s="233" t="s">
        <v>1771</v>
      </c>
      <c r="D894" s="233" t="s">
        <v>244</v>
      </c>
      <c r="E894" s="234" t="s">
        <v>1772</v>
      </c>
      <c r="F894" s="235" t="s">
        <v>1773</v>
      </c>
      <c r="G894" s="236" t="s">
        <v>428</v>
      </c>
      <c r="H894" s="237">
        <v>1</v>
      </c>
      <c r="I894" s="238"/>
      <c r="J894" s="239">
        <f>ROUND(I894*H894,2)</f>
        <v>0</v>
      </c>
      <c r="K894" s="235" t="s">
        <v>841</v>
      </c>
      <c r="L894" s="240"/>
      <c r="M894" s="241" t="s">
        <v>19</v>
      </c>
      <c r="N894" s="242" t="s">
        <v>47</v>
      </c>
      <c r="O894" s="66"/>
      <c r="P894" s="193">
        <f>O894*H894</f>
        <v>0</v>
      </c>
      <c r="Q894" s="193">
        <v>0.107</v>
      </c>
      <c r="R894" s="193">
        <f>Q894*H894</f>
        <v>0.107</v>
      </c>
      <c r="S894" s="193">
        <v>0</v>
      </c>
      <c r="T894" s="194">
        <f>S894*H894</f>
        <v>0</v>
      </c>
      <c r="U894" s="36"/>
      <c r="V894" s="36"/>
      <c r="W894" s="36"/>
      <c r="X894" s="36"/>
      <c r="Y894" s="36"/>
      <c r="Z894" s="36"/>
      <c r="AA894" s="36"/>
      <c r="AB894" s="36"/>
      <c r="AC894" s="36"/>
      <c r="AD894" s="36"/>
      <c r="AE894" s="36"/>
      <c r="AR894" s="195" t="s">
        <v>319</v>
      </c>
      <c r="AT894" s="195" t="s">
        <v>244</v>
      </c>
      <c r="AU894" s="195" t="s">
        <v>83</v>
      </c>
      <c r="AY894" s="19" t="s">
        <v>144</v>
      </c>
      <c r="BE894" s="196">
        <f>IF(N894="základní",J894,0)</f>
        <v>0</v>
      </c>
      <c r="BF894" s="196">
        <f>IF(N894="snížená",J894,0)</f>
        <v>0</v>
      </c>
      <c r="BG894" s="196">
        <f>IF(N894="zákl. přenesená",J894,0)</f>
        <v>0</v>
      </c>
      <c r="BH894" s="196">
        <f>IF(N894="sníž. přenesená",J894,0)</f>
        <v>0</v>
      </c>
      <c r="BI894" s="196">
        <f>IF(N894="nulová",J894,0)</f>
        <v>0</v>
      </c>
      <c r="BJ894" s="19" t="s">
        <v>81</v>
      </c>
      <c r="BK894" s="196">
        <f>ROUND(I894*H894,2)</f>
        <v>0</v>
      </c>
      <c r="BL894" s="19" t="s">
        <v>236</v>
      </c>
      <c r="BM894" s="195" t="s">
        <v>1774</v>
      </c>
    </row>
    <row r="895" spans="1:65" s="2" customFormat="1" ht="16.5" customHeight="1">
      <c r="A895" s="36"/>
      <c r="B895" s="37"/>
      <c r="C895" s="233" t="s">
        <v>1775</v>
      </c>
      <c r="D895" s="233" t="s">
        <v>244</v>
      </c>
      <c r="E895" s="234" t="s">
        <v>1776</v>
      </c>
      <c r="F895" s="235" t="s">
        <v>1777</v>
      </c>
      <c r="G895" s="236" t="s">
        <v>428</v>
      </c>
      <c r="H895" s="237">
        <v>1</v>
      </c>
      <c r="I895" s="238"/>
      <c r="J895" s="239">
        <f>ROUND(I895*H895,2)</f>
        <v>0</v>
      </c>
      <c r="K895" s="235" t="s">
        <v>841</v>
      </c>
      <c r="L895" s="240"/>
      <c r="M895" s="241" t="s">
        <v>19</v>
      </c>
      <c r="N895" s="242" t="s">
        <v>47</v>
      </c>
      <c r="O895" s="66"/>
      <c r="P895" s="193">
        <f>O895*H895</f>
        <v>0</v>
      </c>
      <c r="Q895" s="193">
        <v>0.142</v>
      </c>
      <c r="R895" s="193">
        <f>Q895*H895</f>
        <v>0.142</v>
      </c>
      <c r="S895" s="193">
        <v>0</v>
      </c>
      <c r="T895" s="194">
        <f>S895*H895</f>
        <v>0</v>
      </c>
      <c r="U895" s="36"/>
      <c r="V895" s="36"/>
      <c r="W895" s="36"/>
      <c r="X895" s="36"/>
      <c r="Y895" s="36"/>
      <c r="Z895" s="36"/>
      <c r="AA895" s="36"/>
      <c r="AB895" s="36"/>
      <c r="AC895" s="36"/>
      <c r="AD895" s="36"/>
      <c r="AE895" s="36"/>
      <c r="AR895" s="195" t="s">
        <v>319</v>
      </c>
      <c r="AT895" s="195" t="s">
        <v>244</v>
      </c>
      <c r="AU895" s="195" t="s">
        <v>83</v>
      </c>
      <c r="AY895" s="19" t="s">
        <v>144</v>
      </c>
      <c r="BE895" s="196">
        <f>IF(N895="základní",J895,0)</f>
        <v>0</v>
      </c>
      <c r="BF895" s="196">
        <f>IF(N895="snížená",J895,0)</f>
        <v>0</v>
      </c>
      <c r="BG895" s="196">
        <f>IF(N895="zákl. přenesená",J895,0)</f>
        <v>0</v>
      </c>
      <c r="BH895" s="196">
        <f>IF(N895="sníž. přenesená",J895,0)</f>
        <v>0</v>
      </c>
      <c r="BI895" s="196">
        <f>IF(N895="nulová",J895,0)</f>
        <v>0</v>
      </c>
      <c r="BJ895" s="19" t="s">
        <v>81</v>
      </c>
      <c r="BK895" s="196">
        <f>ROUND(I895*H895,2)</f>
        <v>0</v>
      </c>
      <c r="BL895" s="19" t="s">
        <v>236</v>
      </c>
      <c r="BM895" s="195" t="s">
        <v>1778</v>
      </c>
    </row>
    <row r="896" spans="1:65" s="2" customFormat="1" ht="16.5" customHeight="1">
      <c r="A896" s="36"/>
      <c r="B896" s="37"/>
      <c r="C896" s="233" t="s">
        <v>1779</v>
      </c>
      <c r="D896" s="233" t="s">
        <v>244</v>
      </c>
      <c r="E896" s="234" t="s">
        <v>1780</v>
      </c>
      <c r="F896" s="235" t="s">
        <v>1781</v>
      </c>
      <c r="G896" s="236" t="s">
        <v>428</v>
      </c>
      <c r="H896" s="237">
        <v>1</v>
      </c>
      <c r="I896" s="238"/>
      <c r="J896" s="239">
        <f>ROUND(I896*H896,2)</f>
        <v>0</v>
      </c>
      <c r="K896" s="235" t="s">
        <v>841</v>
      </c>
      <c r="L896" s="240"/>
      <c r="M896" s="241" t="s">
        <v>19</v>
      </c>
      <c r="N896" s="242" t="s">
        <v>47</v>
      </c>
      <c r="O896" s="66"/>
      <c r="P896" s="193">
        <f>O896*H896</f>
        <v>0</v>
      </c>
      <c r="Q896" s="193">
        <v>0.116</v>
      </c>
      <c r="R896" s="193">
        <f>Q896*H896</f>
        <v>0.116</v>
      </c>
      <c r="S896" s="193">
        <v>0</v>
      </c>
      <c r="T896" s="194">
        <f>S896*H896</f>
        <v>0</v>
      </c>
      <c r="U896" s="36"/>
      <c r="V896" s="36"/>
      <c r="W896" s="36"/>
      <c r="X896" s="36"/>
      <c r="Y896" s="36"/>
      <c r="Z896" s="36"/>
      <c r="AA896" s="36"/>
      <c r="AB896" s="36"/>
      <c r="AC896" s="36"/>
      <c r="AD896" s="36"/>
      <c r="AE896" s="36"/>
      <c r="AR896" s="195" t="s">
        <v>319</v>
      </c>
      <c r="AT896" s="195" t="s">
        <v>244</v>
      </c>
      <c r="AU896" s="195" t="s">
        <v>83</v>
      </c>
      <c r="AY896" s="19" t="s">
        <v>144</v>
      </c>
      <c r="BE896" s="196">
        <f>IF(N896="základní",J896,0)</f>
        <v>0</v>
      </c>
      <c r="BF896" s="196">
        <f>IF(N896="snížená",J896,0)</f>
        <v>0</v>
      </c>
      <c r="BG896" s="196">
        <f>IF(N896="zákl. přenesená",J896,0)</f>
        <v>0</v>
      </c>
      <c r="BH896" s="196">
        <f>IF(N896="sníž. přenesená",J896,0)</f>
        <v>0</v>
      </c>
      <c r="BI896" s="196">
        <f>IF(N896="nulová",J896,0)</f>
        <v>0</v>
      </c>
      <c r="BJ896" s="19" t="s">
        <v>81</v>
      </c>
      <c r="BK896" s="196">
        <f>ROUND(I896*H896,2)</f>
        <v>0</v>
      </c>
      <c r="BL896" s="19" t="s">
        <v>236</v>
      </c>
      <c r="BM896" s="195" t="s">
        <v>1782</v>
      </c>
    </row>
    <row r="897" spans="1:65" s="2" customFormat="1" ht="16.5" customHeight="1">
      <c r="A897" s="36"/>
      <c r="B897" s="37"/>
      <c r="C897" s="233" t="s">
        <v>1783</v>
      </c>
      <c r="D897" s="233" t="s">
        <v>244</v>
      </c>
      <c r="E897" s="234" t="s">
        <v>1784</v>
      </c>
      <c r="F897" s="235" t="s">
        <v>1785</v>
      </c>
      <c r="G897" s="236" t="s">
        <v>428</v>
      </c>
      <c r="H897" s="237">
        <v>1</v>
      </c>
      <c r="I897" s="238"/>
      <c r="J897" s="239">
        <f>ROUND(I897*H897,2)</f>
        <v>0</v>
      </c>
      <c r="K897" s="235" t="s">
        <v>841</v>
      </c>
      <c r="L897" s="240"/>
      <c r="M897" s="241" t="s">
        <v>19</v>
      </c>
      <c r="N897" s="242" t="s">
        <v>47</v>
      </c>
      <c r="O897" s="66"/>
      <c r="P897" s="193">
        <f>O897*H897</f>
        <v>0</v>
      </c>
      <c r="Q897" s="193">
        <v>0.113</v>
      </c>
      <c r="R897" s="193">
        <f>Q897*H897</f>
        <v>0.113</v>
      </c>
      <c r="S897" s="193">
        <v>0</v>
      </c>
      <c r="T897" s="194">
        <f>S897*H897</f>
        <v>0</v>
      </c>
      <c r="U897" s="36"/>
      <c r="V897" s="36"/>
      <c r="W897" s="36"/>
      <c r="X897" s="36"/>
      <c r="Y897" s="36"/>
      <c r="Z897" s="36"/>
      <c r="AA897" s="36"/>
      <c r="AB897" s="36"/>
      <c r="AC897" s="36"/>
      <c r="AD897" s="36"/>
      <c r="AE897" s="36"/>
      <c r="AR897" s="195" t="s">
        <v>319</v>
      </c>
      <c r="AT897" s="195" t="s">
        <v>244</v>
      </c>
      <c r="AU897" s="195" t="s">
        <v>83</v>
      </c>
      <c r="AY897" s="19" t="s">
        <v>144</v>
      </c>
      <c r="BE897" s="196">
        <f>IF(N897="základní",J897,0)</f>
        <v>0</v>
      </c>
      <c r="BF897" s="196">
        <f>IF(N897="snížená",J897,0)</f>
        <v>0</v>
      </c>
      <c r="BG897" s="196">
        <f>IF(N897="zákl. přenesená",J897,0)</f>
        <v>0</v>
      </c>
      <c r="BH897" s="196">
        <f>IF(N897="sníž. přenesená",J897,0)</f>
        <v>0</v>
      </c>
      <c r="BI897" s="196">
        <f>IF(N897="nulová",J897,0)</f>
        <v>0</v>
      </c>
      <c r="BJ897" s="19" t="s">
        <v>81</v>
      </c>
      <c r="BK897" s="196">
        <f>ROUND(I897*H897,2)</f>
        <v>0</v>
      </c>
      <c r="BL897" s="19" t="s">
        <v>236</v>
      </c>
      <c r="BM897" s="195" t="s">
        <v>1786</v>
      </c>
    </row>
    <row r="898" spans="1:65" s="2" customFormat="1" ht="16.5" customHeight="1">
      <c r="A898" s="36"/>
      <c r="B898" s="37"/>
      <c r="C898" s="336" t="s">
        <v>1787</v>
      </c>
      <c r="D898" s="336" t="s">
        <v>146</v>
      </c>
      <c r="E898" s="337" t="s">
        <v>1788</v>
      </c>
      <c r="F898" s="338" t="s">
        <v>1789</v>
      </c>
      <c r="G898" s="339" t="s">
        <v>305</v>
      </c>
      <c r="H898" s="340">
        <v>38.74</v>
      </c>
      <c r="I898" s="189"/>
      <c r="J898" s="342">
        <f>ROUND(I898*H898,2)</f>
        <v>0</v>
      </c>
      <c r="K898" s="186" t="s">
        <v>150</v>
      </c>
      <c r="L898" s="41"/>
      <c r="M898" s="191" t="s">
        <v>19</v>
      </c>
      <c r="N898" s="192" t="s">
        <v>47</v>
      </c>
      <c r="O898" s="66"/>
      <c r="P898" s="193">
        <f>O898*H898</f>
        <v>0</v>
      </c>
      <c r="Q898" s="193">
        <v>6E-05</v>
      </c>
      <c r="R898" s="193">
        <f>Q898*H898</f>
        <v>0.0023244000000000003</v>
      </c>
      <c r="S898" s="193">
        <v>0</v>
      </c>
      <c r="T898" s="194">
        <f>S898*H898</f>
        <v>0</v>
      </c>
      <c r="U898" s="36"/>
      <c r="V898" s="36"/>
      <c r="W898" s="36"/>
      <c r="X898" s="36"/>
      <c r="Y898" s="36"/>
      <c r="Z898" s="36"/>
      <c r="AA898" s="36"/>
      <c r="AB898" s="36"/>
      <c r="AC898" s="36"/>
      <c r="AD898" s="36"/>
      <c r="AE898" s="36"/>
      <c r="AR898" s="195" t="s">
        <v>236</v>
      </c>
      <c r="AT898" s="195" t="s">
        <v>146</v>
      </c>
      <c r="AU898" s="195" t="s">
        <v>83</v>
      </c>
      <c r="AY898" s="19" t="s">
        <v>144</v>
      </c>
      <c r="BE898" s="196">
        <f>IF(N898="základní",J898,0)</f>
        <v>0</v>
      </c>
      <c r="BF898" s="196">
        <f>IF(N898="snížená",J898,0)</f>
        <v>0</v>
      </c>
      <c r="BG898" s="196">
        <f>IF(N898="zákl. přenesená",J898,0)</f>
        <v>0</v>
      </c>
      <c r="BH898" s="196">
        <f>IF(N898="sníž. přenesená",J898,0)</f>
        <v>0</v>
      </c>
      <c r="BI898" s="196">
        <f>IF(N898="nulová",J898,0)</f>
        <v>0</v>
      </c>
      <c r="BJ898" s="19" t="s">
        <v>81</v>
      </c>
      <c r="BK898" s="196">
        <f>ROUND(I898*H898,2)</f>
        <v>0</v>
      </c>
      <c r="BL898" s="19" t="s">
        <v>236</v>
      </c>
      <c r="BM898" s="195" t="s">
        <v>1790</v>
      </c>
    </row>
    <row r="899" spans="1:47" s="2" customFormat="1" ht="97.5">
      <c r="A899" s="36"/>
      <c r="B899" s="37"/>
      <c r="C899" s="38"/>
      <c r="D899" s="197" t="s">
        <v>153</v>
      </c>
      <c r="E899" s="38"/>
      <c r="F899" s="198" t="s">
        <v>1791</v>
      </c>
      <c r="G899" s="38"/>
      <c r="H899" s="38"/>
      <c r="I899" s="105"/>
      <c r="J899" s="38"/>
      <c r="K899" s="38"/>
      <c r="L899" s="41"/>
      <c r="M899" s="199"/>
      <c r="N899" s="200"/>
      <c r="O899" s="66"/>
      <c r="P899" s="66"/>
      <c r="Q899" s="66"/>
      <c r="R899" s="66"/>
      <c r="S899" s="66"/>
      <c r="T899" s="67"/>
      <c r="U899" s="36"/>
      <c r="V899" s="36"/>
      <c r="W899" s="36"/>
      <c r="X899" s="36"/>
      <c r="Y899" s="36"/>
      <c r="Z899" s="36"/>
      <c r="AA899" s="36"/>
      <c r="AB899" s="36"/>
      <c r="AC899" s="36"/>
      <c r="AD899" s="36"/>
      <c r="AE899" s="36"/>
      <c r="AT899" s="19" t="s">
        <v>153</v>
      </c>
      <c r="AU899" s="19" t="s">
        <v>83</v>
      </c>
    </row>
    <row r="900" spans="2:51" s="15" customFormat="1" ht="12">
      <c r="B900" s="223"/>
      <c r="C900" s="224"/>
      <c r="D900" s="197" t="s">
        <v>159</v>
      </c>
      <c r="E900" s="225" t="s">
        <v>19</v>
      </c>
      <c r="F900" s="226" t="s">
        <v>1792</v>
      </c>
      <c r="G900" s="224"/>
      <c r="H900" s="225" t="s">
        <v>19</v>
      </c>
      <c r="I900" s="227"/>
      <c r="J900" s="224"/>
      <c r="K900" s="224"/>
      <c r="L900" s="228"/>
      <c r="M900" s="229"/>
      <c r="N900" s="230"/>
      <c r="O900" s="230"/>
      <c r="P900" s="230"/>
      <c r="Q900" s="230"/>
      <c r="R900" s="230"/>
      <c r="S900" s="230"/>
      <c r="T900" s="231"/>
      <c r="AT900" s="232" t="s">
        <v>159</v>
      </c>
      <c r="AU900" s="232" t="s">
        <v>83</v>
      </c>
      <c r="AV900" s="15" t="s">
        <v>81</v>
      </c>
      <c r="AW900" s="15" t="s">
        <v>37</v>
      </c>
      <c r="AX900" s="15" t="s">
        <v>76</v>
      </c>
      <c r="AY900" s="232" t="s">
        <v>144</v>
      </c>
    </row>
    <row r="901" spans="2:51" s="13" customFormat="1" ht="12">
      <c r="B901" s="201"/>
      <c r="C901" s="202"/>
      <c r="D901" s="197" t="s">
        <v>159</v>
      </c>
      <c r="E901" s="203" t="s">
        <v>19</v>
      </c>
      <c r="F901" s="204" t="s">
        <v>1793</v>
      </c>
      <c r="G901" s="202"/>
      <c r="H901" s="205">
        <v>38.74</v>
      </c>
      <c r="I901" s="206"/>
      <c r="J901" s="202"/>
      <c r="K901" s="202"/>
      <c r="L901" s="207"/>
      <c r="M901" s="208"/>
      <c r="N901" s="209"/>
      <c r="O901" s="209"/>
      <c r="P901" s="209"/>
      <c r="Q901" s="209"/>
      <c r="R901" s="209"/>
      <c r="S901" s="209"/>
      <c r="T901" s="210"/>
      <c r="AT901" s="211" t="s">
        <v>159</v>
      </c>
      <c r="AU901" s="211" t="s">
        <v>83</v>
      </c>
      <c r="AV901" s="13" t="s">
        <v>83</v>
      </c>
      <c r="AW901" s="13" t="s">
        <v>37</v>
      </c>
      <c r="AX901" s="13" t="s">
        <v>81</v>
      </c>
      <c r="AY901" s="211" t="s">
        <v>144</v>
      </c>
    </row>
    <row r="902" spans="1:65" s="2" customFormat="1" ht="24" customHeight="1">
      <c r="A902" s="36"/>
      <c r="B902" s="37"/>
      <c r="C902" s="343" t="s">
        <v>1794</v>
      </c>
      <c r="D902" s="343" t="s">
        <v>244</v>
      </c>
      <c r="E902" s="344" t="s">
        <v>1795</v>
      </c>
      <c r="F902" s="345" t="s">
        <v>1796</v>
      </c>
      <c r="G902" s="346" t="s">
        <v>305</v>
      </c>
      <c r="H902" s="347">
        <v>3.85</v>
      </c>
      <c r="I902" s="238"/>
      <c r="J902" s="348">
        <f>ROUND(I902*H902,2)</f>
        <v>0</v>
      </c>
      <c r="K902" s="235" t="s">
        <v>841</v>
      </c>
      <c r="L902" s="240"/>
      <c r="M902" s="241" t="s">
        <v>19</v>
      </c>
      <c r="N902" s="242" t="s">
        <v>47</v>
      </c>
      <c r="O902" s="66"/>
      <c r="P902" s="193">
        <f>O902*H902</f>
        <v>0</v>
      </c>
      <c r="Q902" s="193">
        <v>0.0137</v>
      </c>
      <c r="R902" s="193">
        <f>Q902*H902</f>
        <v>0.052745</v>
      </c>
      <c r="S902" s="193">
        <v>0</v>
      </c>
      <c r="T902" s="194">
        <f>S902*H902</f>
        <v>0</v>
      </c>
      <c r="U902" s="36"/>
      <c r="V902" s="36"/>
      <c r="W902" s="36"/>
      <c r="X902" s="36"/>
      <c r="Y902" s="36"/>
      <c r="Z902" s="36"/>
      <c r="AA902" s="36"/>
      <c r="AB902" s="36"/>
      <c r="AC902" s="36"/>
      <c r="AD902" s="36"/>
      <c r="AE902" s="36"/>
      <c r="AR902" s="195" t="s">
        <v>319</v>
      </c>
      <c r="AT902" s="195" t="s">
        <v>244</v>
      </c>
      <c r="AU902" s="195" t="s">
        <v>83</v>
      </c>
      <c r="AY902" s="19" t="s">
        <v>144</v>
      </c>
      <c r="BE902" s="196">
        <f>IF(N902="základní",J902,0)</f>
        <v>0</v>
      </c>
      <c r="BF902" s="196">
        <f>IF(N902="snížená",J902,0)</f>
        <v>0</v>
      </c>
      <c r="BG902" s="196">
        <f>IF(N902="zákl. přenesená",J902,0)</f>
        <v>0</v>
      </c>
      <c r="BH902" s="196">
        <f>IF(N902="sníž. přenesená",J902,0)</f>
        <v>0</v>
      </c>
      <c r="BI902" s="196">
        <f>IF(N902="nulová",J902,0)</f>
        <v>0</v>
      </c>
      <c r="BJ902" s="19" t="s">
        <v>81</v>
      </c>
      <c r="BK902" s="196">
        <f>ROUND(I902*H902,2)</f>
        <v>0</v>
      </c>
      <c r="BL902" s="19" t="s">
        <v>236</v>
      </c>
      <c r="BM902" s="195" t="s">
        <v>1797</v>
      </c>
    </row>
    <row r="903" spans="1:47" s="2" customFormat="1" ht="19.5">
      <c r="A903" s="36"/>
      <c r="B903" s="37"/>
      <c r="C903" s="38"/>
      <c r="D903" s="197" t="s">
        <v>445</v>
      </c>
      <c r="E903" s="38"/>
      <c r="F903" s="198" t="s">
        <v>1798</v>
      </c>
      <c r="G903" s="38"/>
      <c r="H903" s="38"/>
      <c r="I903" s="105"/>
      <c r="J903" s="38"/>
      <c r="K903" s="38"/>
      <c r="L903" s="41"/>
      <c r="M903" s="199"/>
      <c r="N903" s="200"/>
      <c r="O903" s="66"/>
      <c r="P903" s="66"/>
      <c r="Q903" s="66"/>
      <c r="R903" s="66"/>
      <c r="S903" s="66"/>
      <c r="T903" s="67"/>
      <c r="U903" s="36"/>
      <c r="V903" s="36"/>
      <c r="W903" s="36"/>
      <c r="X903" s="36"/>
      <c r="Y903" s="36"/>
      <c r="Z903" s="36"/>
      <c r="AA903" s="36"/>
      <c r="AB903" s="36"/>
      <c r="AC903" s="36"/>
      <c r="AD903" s="36"/>
      <c r="AE903" s="36"/>
      <c r="AT903" s="19" t="s">
        <v>445</v>
      </c>
      <c r="AU903" s="19" t="s">
        <v>83</v>
      </c>
    </row>
    <row r="904" spans="1:65" s="2" customFormat="1" ht="24" customHeight="1">
      <c r="A904" s="36"/>
      <c r="B904" s="37"/>
      <c r="C904" s="343" t="s">
        <v>1799</v>
      </c>
      <c r="D904" s="343" t="s">
        <v>244</v>
      </c>
      <c r="E904" s="344" t="s">
        <v>1800</v>
      </c>
      <c r="F904" s="345" t="s">
        <v>1801</v>
      </c>
      <c r="G904" s="346" t="s">
        <v>305</v>
      </c>
      <c r="H904" s="347">
        <v>15.42</v>
      </c>
      <c r="I904" s="238"/>
      <c r="J904" s="348">
        <f>ROUND(I904*H904,2)</f>
        <v>0</v>
      </c>
      <c r="K904" s="235" t="s">
        <v>841</v>
      </c>
      <c r="L904" s="240"/>
      <c r="M904" s="241" t="s">
        <v>19</v>
      </c>
      <c r="N904" s="242" t="s">
        <v>47</v>
      </c>
      <c r="O904" s="66"/>
      <c r="P904" s="193">
        <f>O904*H904</f>
        <v>0</v>
      </c>
      <c r="Q904" s="193">
        <v>0.01251</v>
      </c>
      <c r="R904" s="193">
        <f>Q904*H904</f>
        <v>0.1929042</v>
      </c>
      <c r="S904" s="193">
        <v>0</v>
      </c>
      <c r="T904" s="194">
        <f>S904*H904</f>
        <v>0</v>
      </c>
      <c r="U904" s="36"/>
      <c r="V904" s="36"/>
      <c r="W904" s="36"/>
      <c r="X904" s="36"/>
      <c r="Y904" s="36"/>
      <c r="Z904" s="36"/>
      <c r="AA904" s="36"/>
      <c r="AB904" s="36"/>
      <c r="AC904" s="36"/>
      <c r="AD904" s="36"/>
      <c r="AE904" s="36"/>
      <c r="AR904" s="195" t="s">
        <v>319</v>
      </c>
      <c r="AT904" s="195" t="s">
        <v>244</v>
      </c>
      <c r="AU904" s="195" t="s">
        <v>83</v>
      </c>
      <c r="AY904" s="19" t="s">
        <v>144</v>
      </c>
      <c r="BE904" s="196">
        <f>IF(N904="základní",J904,0)</f>
        <v>0</v>
      </c>
      <c r="BF904" s="196">
        <f>IF(N904="snížená",J904,0)</f>
        <v>0</v>
      </c>
      <c r="BG904" s="196">
        <f>IF(N904="zákl. přenesená",J904,0)</f>
        <v>0</v>
      </c>
      <c r="BH904" s="196">
        <f>IF(N904="sníž. přenesená",J904,0)</f>
        <v>0</v>
      </c>
      <c r="BI904" s="196">
        <f>IF(N904="nulová",J904,0)</f>
        <v>0</v>
      </c>
      <c r="BJ904" s="19" t="s">
        <v>81</v>
      </c>
      <c r="BK904" s="196">
        <f>ROUND(I904*H904,2)</f>
        <v>0</v>
      </c>
      <c r="BL904" s="19" t="s">
        <v>236</v>
      </c>
      <c r="BM904" s="195" t="s">
        <v>1802</v>
      </c>
    </row>
    <row r="905" spans="1:47" s="2" customFormat="1" ht="19.5">
      <c r="A905" s="36"/>
      <c r="B905" s="37"/>
      <c r="C905" s="38"/>
      <c r="D905" s="197" t="s">
        <v>445</v>
      </c>
      <c r="E905" s="38"/>
      <c r="F905" s="198" t="s">
        <v>1803</v>
      </c>
      <c r="G905" s="38"/>
      <c r="H905" s="38"/>
      <c r="I905" s="105"/>
      <c r="J905" s="38"/>
      <c r="K905" s="38"/>
      <c r="L905" s="41"/>
      <c r="M905" s="199"/>
      <c r="N905" s="200"/>
      <c r="O905" s="66"/>
      <c r="P905" s="66"/>
      <c r="Q905" s="66"/>
      <c r="R905" s="66"/>
      <c r="S905" s="66"/>
      <c r="T905" s="67"/>
      <c r="U905" s="36"/>
      <c r="V905" s="36"/>
      <c r="W905" s="36"/>
      <c r="X905" s="36"/>
      <c r="Y905" s="36"/>
      <c r="Z905" s="36"/>
      <c r="AA905" s="36"/>
      <c r="AB905" s="36"/>
      <c r="AC905" s="36"/>
      <c r="AD905" s="36"/>
      <c r="AE905" s="36"/>
      <c r="AT905" s="19" t="s">
        <v>445</v>
      </c>
      <c r="AU905" s="19" t="s">
        <v>83</v>
      </c>
    </row>
    <row r="906" spans="1:65" s="2" customFormat="1" ht="24" customHeight="1">
      <c r="A906" s="36"/>
      <c r="B906" s="37"/>
      <c r="C906" s="343" t="s">
        <v>1804</v>
      </c>
      <c r="D906" s="343" t="s">
        <v>244</v>
      </c>
      <c r="E906" s="344" t="s">
        <v>1805</v>
      </c>
      <c r="F906" s="345" t="s">
        <v>1796</v>
      </c>
      <c r="G906" s="346" t="s">
        <v>305</v>
      </c>
      <c r="H906" s="347">
        <v>3.85</v>
      </c>
      <c r="I906" s="238"/>
      <c r="J906" s="348">
        <f>ROUND(I906*H906,2)</f>
        <v>0</v>
      </c>
      <c r="K906" s="235" t="s">
        <v>841</v>
      </c>
      <c r="L906" s="240"/>
      <c r="M906" s="241" t="s">
        <v>19</v>
      </c>
      <c r="N906" s="242" t="s">
        <v>47</v>
      </c>
      <c r="O906" s="66"/>
      <c r="P906" s="193">
        <f>O906*H906</f>
        <v>0</v>
      </c>
      <c r="Q906" s="193">
        <v>0.0137</v>
      </c>
      <c r="R906" s="193">
        <f>Q906*H906</f>
        <v>0.052745</v>
      </c>
      <c r="S906" s="193">
        <v>0</v>
      </c>
      <c r="T906" s="194">
        <f>S906*H906</f>
        <v>0</v>
      </c>
      <c r="U906" s="36"/>
      <c r="V906" s="36"/>
      <c r="W906" s="36"/>
      <c r="X906" s="36"/>
      <c r="Y906" s="36"/>
      <c r="Z906" s="36"/>
      <c r="AA906" s="36"/>
      <c r="AB906" s="36"/>
      <c r="AC906" s="36"/>
      <c r="AD906" s="36"/>
      <c r="AE906" s="36"/>
      <c r="AR906" s="195" t="s">
        <v>319</v>
      </c>
      <c r="AT906" s="195" t="s">
        <v>244</v>
      </c>
      <c r="AU906" s="195" t="s">
        <v>83</v>
      </c>
      <c r="AY906" s="19" t="s">
        <v>144</v>
      </c>
      <c r="BE906" s="196">
        <f>IF(N906="základní",J906,0)</f>
        <v>0</v>
      </c>
      <c r="BF906" s="196">
        <f>IF(N906="snížená",J906,0)</f>
        <v>0</v>
      </c>
      <c r="BG906" s="196">
        <f>IF(N906="zákl. přenesená",J906,0)</f>
        <v>0</v>
      </c>
      <c r="BH906" s="196">
        <f>IF(N906="sníž. přenesená",J906,0)</f>
        <v>0</v>
      </c>
      <c r="BI906" s="196">
        <f>IF(N906="nulová",J906,0)</f>
        <v>0</v>
      </c>
      <c r="BJ906" s="19" t="s">
        <v>81</v>
      </c>
      <c r="BK906" s="196">
        <f>ROUND(I906*H906,2)</f>
        <v>0</v>
      </c>
      <c r="BL906" s="19" t="s">
        <v>236</v>
      </c>
      <c r="BM906" s="195" t="s">
        <v>1806</v>
      </c>
    </row>
    <row r="907" spans="1:47" s="2" customFormat="1" ht="19.5">
      <c r="A907" s="36"/>
      <c r="B907" s="37"/>
      <c r="C907" s="38"/>
      <c r="D907" s="197" t="s">
        <v>445</v>
      </c>
      <c r="E907" s="38"/>
      <c r="F907" s="198" t="s">
        <v>1807</v>
      </c>
      <c r="G907" s="38"/>
      <c r="H907" s="38"/>
      <c r="I907" s="105"/>
      <c r="J907" s="38"/>
      <c r="K907" s="38"/>
      <c r="L907" s="41"/>
      <c r="M907" s="199"/>
      <c r="N907" s="200"/>
      <c r="O907" s="66"/>
      <c r="P907" s="66"/>
      <c r="Q907" s="66"/>
      <c r="R907" s="66"/>
      <c r="S907" s="66"/>
      <c r="T907" s="67"/>
      <c r="U907" s="36"/>
      <c r="V907" s="36"/>
      <c r="W907" s="36"/>
      <c r="X907" s="36"/>
      <c r="Y907" s="36"/>
      <c r="Z907" s="36"/>
      <c r="AA907" s="36"/>
      <c r="AB907" s="36"/>
      <c r="AC907" s="36"/>
      <c r="AD907" s="36"/>
      <c r="AE907" s="36"/>
      <c r="AT907" s="19" t="s">
        <v>445</v>
      </c>
      <c r="AU907" s="19" t="s">
        <v>83</v>
      </c>
    </row>
    <row r="908" spans="1:65" s="2" customFormat="1" ht="24" customHeight="1">
      <c r="A908" s="36"/>
      <c r="B908" s="37"/>
      <c r="C908" s="343" t="s">
        <v>1808</v>
      </c>
      <c r="D908" s="343" t="s">
        <v>244</v>
      </c>
      <c r="E908" s="344" t="s">
        <v>1809</v>
      </c>
      <c r="F908" s="345" t="s">
        <v>1801</v>
      </c>
      <c r="G908" s="346" t="s">
        <v>305</v>
      </c>
      <c r="H908" s="347">
        <v>15.42</v>
      </c>
      <c r="I908" s="238"/>
      <c r="J908" s="348">
        <f>ROUND(I908*H908,2)</f>
        <v>0</v>
      </c>
      <c r="K908" s="235" t="s">
        <v>841</v>
      </c>
      <c r="L908" s="240"/>
      <c r="M908" s="241" t="s">
        <v>19</v>
      </c>
      <c r="N908" s="242" t="s">
        <v>47</v>
      </c>
      <c r="O908" s="66"/>
      <c r="P908" s="193">
        <f>O908*H908</f>
        <v>0</v>
      </c>
      <c r="Q908" s="193">
        <v>0.01251</v>
      </c>
      <c r="R908" s="193">
        <f>Q908*H908</f>
        <v>0.1929042</v>
      </c>
      <c r="S908" s="193">
        <v>0</v>
      </c>
      <c r="T908" s="194">
        <f>S908*H908</f>
        <v>0</v>
      </c>
      <c r="U908" s="36"/>
      <c r="V908" s="36"/>
      <c r="W908" s="36"/>
      <c r="X908" s="36"/>
      <c r="Y908" s="36"/>
      <c r="Z908" s="36"/>
      <c r="AA908" s="36"/>
      <c r="AB908" s="36"/>
      <c r="AC908" s="36"/>
      <c r="AD908" s="36"/>
      <c r="AE908" s="36"/>
      <c r="AR908" s="195" t="s">
        <v>319</v>
      </c>
      <c r="AT908" s="195" t="s">
        <v>244</v>
      </c>
      <c r="AU908" s="195" t="s">
        <v>83</v>
      </c>
      <c r="AY908" s="19" t="s">
        <v>144</v>
      </c>
      <c r="BE908" s="196">
        <f>IF(N908="základní",J908,0)</f>
        <v>0</v>
      </c>
      <c r="BF908" s="196">
        <f>IF(N908="snížená",J908,0)</f>
        <v>0</v>
      </c>
      <c r="BG908" s="196">
        <f>IF(N908="zákl. přenesená",J908,0)</f>
        <v>0</v>
      </c>
      <c r="BH908" s="196">
        <f>IF(N908="sníž. přenesená",J908,0)</f>
        <v>0</v>
      </c>
      <c r="BI908" s="196">
        <f>IF(N908="nulová",J908,0)</f>
        <v>0</v>
      </c>
      <c r="BJ908" s="19" t="s">
        <v>81</v>
      </c>
      <c r="BK908" s="196">
        <f>ROUND(I908*H908,2)</f>
        <v>0</v>
      </c>
      <c r="BL908" s="19" t="s">
        <v>236</v>
      </c>
      <c r="BM908" s="195" t="s">
        <v>1810</v>
      </c>
    </row>
    <row r="909" spans="1:65" s="2" customFormat="1" ht="16.5" customHeight="1">
      <c r="A909" s="36"/>
      <c r="B909" s="37"/>
      <c r="C909" s="336" t="s">
        <v>1811</v>
      </c>
      <c r="D909" s="336" t="s">
        <v>146</v>
      </c>
      <c r="E909" s="337" t="s">
        <v>1812</v>
      </c>
      <c r="F909" s="338" t="s">
        <v>1813</v>
      </c>
      <c r="G909" s="339" t="s">
        <v>305</v>
      </c>
      <c r="H909" s="340">
        <v>25.85</v>
      </c>
      <c r="I909" s="189"/>
      <c r="J909" s="342">
        <f>ROUND(I909*H909,2)</f>
        <v>0</v>
      </c>
      <c r="K909" s="186" t="s">
        <v>150</v>
      </c>
      <c r="L909" s="41"/>
      <c r="M909" s="191" t="s">
        <v>19</v>
      </c>
      <c r="N909" s="192" t="s">
        <v>47</v>
      </c>
      <c r="O909" s="66"/>
      <c r="P909" s="193">
        <f>O909*H909</f>
        <v>0</v>
      </c>
      <c r="Q909" s="193">
        <v>0</v>
      </c>
      <c r="R909" s="193">
        <f>Q909*H909</f>
        <v>0</v>
      </c>
      <c r="S909" s="193">
        <v>0</v>
      </c>
      <c r="T909" s="194">
        <f>S909*H909</f>
        <v>0</v>
      </c>
      <c r="U909" s="36"/>
      <c r="V909" s="36"/>
      <c r="W909" s="36"/>
      <c r="X909" s="36"/>
      <c r="Y909" s="36"/>
      <c r="Z909" s="36"/>
      <c r="AA909" s="36"/>
      <c r="AB909" s="36"/>
      <c r="AC909" s="36"/>
      <c r="AD909" s="36"/>
      <c r="AE909" s="36"/>
      <c r="AR909" s="195" t="s">
        <v>236</v>
      </c>
      <c r="AT909" s="195" t="s">
        <v>146</v>
      </c>
      <c r="AU909" s="195" t="s">
        <v>83</v>
      </c>
      <c r="AY909" s="19" t="s">
        <v>144</v>
      </c>
      <c r="BE909" s="196">
        <f>IF(N909="základní",J909,0)</f>
        <v>0</v>
      </c>
      <c r="BF909" s="196">
        <f>IF(N909="snížená",J909,0)</f>
        <v>0</v>
      </c>
      <c r="BG909" s="196">
        <f>IF(N909="zákl. přenesená",J909,0)</f>
        <v>0</v>
      </c>
      <c r="BH909" s="196">
        <f>IF(N909="sníž. přenesená",J909,0)</f>
        <v>0</v>
      </c>
      <c r="BI909" s="196">
        <f>IF(N909="nulová",J909,0)</f>
        <v>0</v>
      </c>
      <c r="BJ909" s="19" t="s">
        <v>81</v>
      </c>
      <c r="BK909" s="196">
        <f>ROUND(I909*H909,2)</f>
        <v>0</v>
      </c>
      <c r="BL909" s="19" t="s">
        <v>236</v>
      </c>
      <c r="BM909" s="195" t="s">
        <v>1814</v>
      </c>
    </row>
    <row r="910" spans="1:47" s="2" customFormat="1" ht="97.5">
      <c r="A910" s="36"/>
      <c r="B910" s="37"/>
      <c r="C910" s="38"/>
      <c r="D910" s="197" t="s">
        <v>153</v>
      </c>
      <c r="E910" s="38"/>
      <c r="F910" s="198" t="s">
        <v>1791</v>
      </c>
      <c r="G910" s="38"/>
      <c r="H910" s="38"/>
      <c r="I910" s="105"/>
      <c r="J910" s="38"/>
      <c r="K910" s="38"/>
      <c r="L910" s="41"/>
      <c r="M910" s="199"/>
      <c r="N910" s="200"/>
      <c r="O910" s="66"/>
      <c r="P910" s="66"/>
      <c r="Q910" s="66"/>
      <c r="R910" s="66"/>
      <c r="S910" s="66"/>
      <c r="T910" s="67"/>
      <c r="U910" s="36"/>
      <c r="V910" s="36"/>
      <c r="W910" s="36"/>
      <c r="X910" s="36"/>
      <c r="Y910" s="36"/>
      <c r="Z910" s="36"/>
      <c r="AA910" s="36"/>
      <c r="AB910" s="36"/>
      <c r="AC910" s="36"/>
      <c r="AD910" s="36"/>
      <c r="AE910" s="36"/>
      <c r="AT910" s="19" t="s">
        <v>153</v>
      </c>
      <c r="AU910" s="19" t="s">
        <v>83</v>
      </c>
    </row>
    <row r="911" spans="1:47" s="2" customFormat="1" ht="19.5">
      <c r="A911" s="36"/>
      <c r="B911" s="37"/>
      <c r="C911" s="38"/>
      <c r="D911" s="197" t="s">
        <v>445</v>
      </c>
      <c r="E911" s="38"/>
      <c r="F911" s="198" t="s">
        <v>1815</v>
      </c>
      <c r="G911" s="38"/>
      <c r="H911" s="38"/>
      <c r="I911" s="105"/>
      <c r="J911" s="38"/>
      <c r="K911" s="38"/>
      <c r="L911" s="41"/>
      <c r="M911" s="199"/>
      <c r="N911" s="200"/>
      <c r="O911" s="66"/>
      <c r="P911" s="66"/>
      <c r="Q911" s="66"/>
      <c r="R911" s="66"/>
      <c r="S911" s="66"/>
      <c r="T911" s="67"/>
      <c r="U911" s="36"/>
      <c r="V911" s="36"/>
      <c r="W911" s="36"/>
      <c r="X911" s="36"/>
      <c r="Y911" s="36"/>
      <c r="Z911" s="36"/>
      <c r="AA911" s="36"/>
      <c r="AB911" s="36"/>
      <c r="AC911" s="36"/>
      <c r="AD911" s="36"/>
      <c r="AE911" s="36"/>
      <c r="AT911" s="19" t="s">
        <v>445</v>
      </c>
      <c r="AU911" s="19" t="s">
        <v>83</v>
      </c>
    </row>
    <row r="912" spans="2:51" s="13" customFormat="1" ht="12">
      <c r="B912" s="201"/>
      <c r="C912" s="202"/>
      <c r="D912" s="197" t="s">
        <v>159</v>
      </c>
      <c r="E912" s="203" t="s">
        <v>19</v>
      </c>
      <c r="F912" s="204" t="s">
        <v>1816</v>
      </c>
      <c r="G912" s="202"/>
      <c r="H912" s="205">
        <v>25.85</v>
      </c>
      <c r="I912" s="206"/>
      <c r="J912" s="202"/>
      <c r="K912" s="202"/>
      <c r="L912" s="207"/>
      <c r="M912" s="208"/>
      <c r="N912" s="209"/>
      <c r="O912" s="209"/>
      <c r="P912" s="209"/>
      <c r="Q912" s="209"/>
      <c r="R912" s="209"/>
      <c r="S912" s="209"/>
      <c r="T912" s="210"/>
      <c r="AT912" s="211" t="s">
        <v>159</v>
      </c>
      <c r="AU912" s="211" t="s">
        <v>83</v>
      </c>
      <c r="AV912" s="13" t="s">
        <v>83</v>
      </c>
      <c r="AW912" s="13" t="s">
        <v>37</v>
      </c>
      <c r="AX912" s="13" t="s">
        <v>81</v>
      </c>
      <c r="AY912" s="211" t="s">
        <v>144</v>
      </c>
    </row>
    <row r="913" spans="1:65" s="2" customFormat="1" ht="24" customHeight="1">
      <c r="A913" s="36"/>
      <c r="B913" s="37"/>
      <c r="C913" s="343" t="s">
        <v>1817</v>
      </c>
      <c r="D913" s="343" t="s">
        <v>244</v>
      </c>
      <c r="E913" s="344" t="s">
        <v>1818</v>
      </c>
      <c r="F913" s="345" t="s">
        <v>1819</v>
      </c>
      <c r="G913" s="346" t="s">
        <v>305</v>
      </c>
      <c r="H913" s="347">
        <v>12.925</v>
      </c>
      <c r="I913" s="238"/>
      <c r="J913" s="348">
        <f>ROUND(I913*H913,2)</f>
        <v>0</v>
      </c>
      <c r="K913" s="235" t="s">
        <v>841</v>
      </c>
      <c r="L913" s="240"/>
      <c r="M913" s="241" t="s">
        <v>19</v>
      </c>
      <c r="N913" s="242" t="s">
        <v>47</v>
      </c>
      <c r="O913" s="66"/>
      <c r="P913" s="193">
        <f>O913*H913</f>
        <v>0</v>
      </c>
      <c r="Q913" s="193">
        <v>0.00358</v>
      </c>
      <c r="R913" s="193">
        <f>Q913*H913</f>
        <v>0.0462715</v>
      </c>
      <c r="S913" s="193">
        <v>0</v>
      </c>
      <c r="T913" s="194">
        <f>S913*H913</f>
        <v>0</v>
      </c>
      <c r="U913" s="36"/>
      <c r="V913" s="36"/>
      <c r="W913" s="36"/>
      <c r="X913" s="36"/>
      <c r="Y913" s="36"/>
      <c r="Z913" s="36"/>
      <c r="AA913" s="36"/>
      <c r="AB913" s="36"/>
      <c r="AC913" s="36"/>
      <c r="AD913" s="36"/>
      <c r="AE913" s="36"/>
      <c r="AR913" s="195" t="s">
        <v>319</v>
      </c>
      <c r="AT913" s="195" t="s">
        <v>244</v>
      </c>
      <c r="AU913" s="195" t="s">
        <v>83</v>
      </c>
      <c r="AY913" s="19" t="s">
        <v>144</v>
      </c>
      <c r="BE913" s="196">
        <f>IF(N913="základní",J913,0)</f>
        <v>0</v>
      </c>
      <c r="BF913" s="196">
        <f>IF(N913="snížená",J913,0)</f>
        <v>0</v>
      </c>
      <c r="BG913" s="196">
        <f>IF(N913="zákl. přenesená",J913,0)</f>
        <v>0</v>
      </c>
      <c r="BH913" s="196">
        <f>IF(N913="sníž. přenesená",J913,0)</f>
        <v>0</v>
      </c>
      <c r="BI913" s="196">
        <f>IF(N913="nulová",J913,0)</f>
        <v>0</v>
      </c>
      <c r="BJ913" s="19" t="s">
        <v>81</v>
      </c>
      <c r="BK913" s="196">
        <f>ROUND(I913*H913,2)</f>
        <v>0</v>
      </c>
      <c r="BL913" s="19" t="s">
        <v>236</v>
      </c>
      <c r="BM913" s="195" t="s">
        <v>1820</v>
      </c>
    </row>
    <row r="914" spans="1:47" s="2" customFormat="1" ht="19.5">
      <c r="A914" s="36"/>
      <c r="B914" s="37"/>
      <c r="C914" s="38"/>
      <c r="D914" s="197" t="s">
        <v>445</v>
      </c>
      <c r="E914" s="38"/>
      <c r="F914" s="198" t="s">
        <v>1821</v>
      </c>
      <c r="G914" s="38"/>
      <c r="H914" s="38"/>
      <c r="I914" s="105"/>
      <c r="J914" s="38"/>
      <c r="K914" s="38"/>
      <c r="L914" s="41"/>
      <c r="M914" s="199"/>
      <c r="N914" s="200"/>
      <c r="O914" s="66"/>
      <c r="P914" s="66"/>
      <c r="Q914" s="66"/>
      <c r="R914" s="66"/>
      <c r="S914" s="66"/>
      <c r="T914" s="67"/>
      <c r="U914" s="36"/>
      <c r="V914" s="36"/>
      <c r="W914" s="36"/>
      <c r="X914" s="36"/>
      <c r="Y914" s="36"/>
      <c r="Z914" s="36"/>
      <c r="AA914" s="36"/>
      <c r="AB914" s="36"/>
      <c r="AC914" s="36"/>
      <c r="AD914" s="36"/>
      <c r="AE914" s="36"/>
      <c r="AT914" s="19" t="s">
        <v>445</v>
      </c>
      <c r="AU914" s="19" t="s">
        <v>83</v>
      </c>
    </row>
    <row r="915" spans="1:65" s="2" customFormat="1" ht="24" customHeight="1">
      <c r="A915" s="36"/>
      <c r="B915" s="37"/>
      <c r="C915" s="343" t="s">
        <v>1822</v>
      </c>
      <c r="D915" s="343" t="s">
        <v>244</v>
      </c>
      <c r="E915" s="344" t="s">
        <v>1823</v>
      </c>
      <c r="F915" s="345" t="s">
        <v>1819</v>
      </c>
      <c r="G915" s="346" t="s">
        <v>305</v>
      </c>
      <c r="H915" s="347">
        <v>12.925</v>
      </c>
      <c r="I915" s="238"/>
      <c r="J915" s="348">
        <f>ROUND(I915*H915,2)</f>
        <v>0</v>
      </c>
      <c r="K915" s="235" t="s">
        <v>841</v>
      </c>
      <c r="L915" s="240"/>
      <c r="M915" s="241" t="s">
        <v>19</v>
      </c>
      <c r="N915" s="242" t="s">
        <v>47</v>
      </c>
      <c r="O915" s="66"/>
      <c r="P915" s="193">
        <f>O915*H915</f>
        <v>0</v>
      </c>
      <c r="Q915" s="193">
        <v>0.00358</v>
      </c>
      <c r="R915" s="193">
        <f>Q915*H915</f>
        <v>0.0462715</v>
      </c>
      <c r="S915" s="193">
        <v>0</v>
      </c>
      <c r="T915" s="194">
        <f>S915*H915</f>
        <v>0</v>
      </c>
      <c r="U915" s="36"/>
      <c r="V915" s="36"/>
      <c r="W915" s="36"/>
      <c r="X915" s="36"/>
      <c r="Y915" s="36"/>
      <c r="Z915" s="36"/>
      <c r="AA915" s="36"/>
      <c r="AB915" s="36"/>
      <c r="AC915" s="36"/>
      <c r="AD915" s="36"/>
      <c r="AE915" s="36"/>
      <c r="AR915" s="195" t="s">
        <v>319</v>
      </c>
      <c r="AT915" s="195" t="s">
        <v>244</v>
      </c>
      <c r="AU915" s="195" t="s">
        <v>83</v>
      </c>
      <c r="AY915" s="19" t="s">
        <v>144</v>
      </c>
      <c r="BE915" s="196">
        <f>IF(N915="základní",J915,0)</f>
        <v>0</v>
      </c>
      <c r="BF915" s="196">
        <f>IF(N915="snížená",J915,0)</f>
        <v>0</v>
      </c>
      <c r="BG915" s="196">
        <f>IF(N915="zákl. přenesená",J915,0)</f>
        <v>0</v>
      </c>
      <c r="BH915" s="196">
        <f>IF(N915="sníž. přenesená",J915,0)</f>
        <v>0</v>
      </c>
      <c r="BI915" s="196">
        <f>IF(N915="nulová",J915,0)</f>
        <v>0</v>
      </c>
      <c r="BJ915" s="19" t="s">
        <v>81</v>
      </c>
      <c r="BK915" s="196">
        <f>ROUND(I915*H915,2)</f>
        <v>0</v>
      </c>
      <c r="BL915" s="19" t="s">
        <v>236</v>
      </c>
      <c r="BM915" s="195" t="s">
        <v>1824</v>
      </c>
    </row>
    <row r="916" spans="1:47" s="2" customFormat="1" ht="19.5">
      <c r="A916" s="36"/>
      <c r="B916" s="37"/>
      <c r="C916" s="38"/>
      <c r="D916" s="197" t="s">
        <v>445</v>
      </c>
      <c r="E916" s="38"/>
      <c r="F916" s="198" t="s">
        <v>1825</v>
      </c>
      <c r="G916" s="38"/>
      <c r="H916" s="38"/>
      <c r="I916" s="105"/>
      <c r="J916" s="38"/>
      <c r="K916" s="38"/>
      <c r="L916" s="41"/>
      <c r="M916" s="199"/>
      <c r="N916" s="200"/>
      <c r="O916" s="66"/>
      <c r="P916" s="66"/>
      <c r="Q916" s="66"/>
      <c r="R916" s="66"/>
      <c r="S916" s="66"/>
      <c r="T916" s="67"/>
      <c r="U916" s="36"/>
      <c r="V916" s="36"/>
      <c r="W916" s="36"/>
      <c r="X916" s="36"/>
      <c r="Y916" s="36"/>
      <c r="Z916" s="36"/>
      <c r="AA916" s="36"/>
      <c r="AB916" s="36"/>
      <c r="AC916" s="36"/>
      <c r="AD916" s="36"/>
      <c r="AE916" s="36"/>
      <c r="AT916" s="19" t="s">
        <v>445</v>
      </c>
      <c r="AU916" s="19" t="s">
        <v>83</v>
      </c>
    </row>
    <row r="917" spans="1:65" s="2" customFormat="1" ht="16.5" customHeight="1">
      <c r="A917" s="36"/>
      <c r="B917" s="37"/>
      <c r="C917" s="184" t="s">
        <v>1826</v>
      </c>
      <c r="D917" s="184" t="s">
        <v>146</v>
      </c>
      <c r="E917" s="185" t="s">
        <v>1827</v>
      </c>
      <c r="F917" s="186" t="s">
        <v>1828</v>
      </c>
      <c r="G917" s="187" t="s">
        <v>175</v>
      </c>
      <c r="H917" s="188">
        <v>1943.98</v>
      </c>
      <c r="I917" s="189"/>
      <c r="J917" s="190">
        <f>ROUND(I917*H917,2)</f>
        <v>0</v>
      </c>
      <c r="K917" s="186" t="s">
        <v>150</v>
      </c>
      <c r="L917" s="41"/>
      <c r="M917" s="191" t="s">
        <v>19</v>
      </c>
      <c r="N917" s="192" t="s">
        <v>47</v>
      </c>
      <c r="O917" s="66"/>
      <c r="P917" s="193">
        <f>O917*H917</f>
        <v>0</v>
      </c>
      <c r="Q917" s="193">
        <v>0.00028</v>
      </c>
      <c r="R917" s="193">
        <f>Q917*H917</f>
        <v>0.5443144</v>
      </c>
      <c r="S917" s="193">
        <v>0</v>
      </c>
      <c r="T917" s="194">
        <f>S917*H917</f>
        <v>0</v>
      </c>
      <c r="U917" s="36"/>
      <c r="V917" s="36"/>
      <c r="W917" s="36"/>
      <c r="X917" s="36"/>
      <c r="Y917" s="36"/>
      <c r="Z917" s="36"/>
      <c r="AA917" s="36"/>
      <c r="AB917" s="36"/>
      <c r="AC917" s="36"/>
      <c r="AD917" s="36"/>
      <c r="AE917" s="36"/>
      <c r="AR917" s="195" t="s">
        <v>236</v>
      </c>
      <c r="AT917" s="195" t="s">
        <v>146</v>
      </c>
      <c r="AU917" s="195" t="s">
        <v>83</v>
      </c>
      <c r="AY917" s="19" t="s">
        <v>144</v>
      </c>
      <c r="BE917" s="196">
        <f>IF(N917="základní",J917,0)</f>
        <v>0</v>
      </c>
      <c r="BF917" s="196">
        <f>IF(N917="snížená",J917,0)</f>
        <v>0</v>
      </c>
      <c r="BG917" s="196">
        <f>IF(N917="zákl. přenesená",J917,0)</f>
        <v>0</v>
      </c>
      <c r="BH917" s="196">
        <f>IF(N917="sníž. přenesená",J917,0)</f>
        <v>0</v>
      </c>
      <c r="BI917" s="196">
        <f>IF(N917="nulová",J917,0)</f>
        <v>0</v>
      </c>
      <c r="BJ917" s="19" t="s">
        <v>81</v>
      </c>
      <c r="BK917" s="196">
        <f>ROUND(I917*H917,2)</f>
        <v>0</v>
      </c>
      <c r="BL917" s="19" t="s">
        <v>236</v>
      </c>
      <c r="BM917" s="195" t="s">
        <v>1829</v>
      </c>
    </row>
    <row r="918" spans="1:47" s="2" customFormat="1" ht="48.75">
      <c r="A918" s="36"/>
      <c r="B918" s="37"/>
      <c r="C918" s="38"/>
      <c r="D918" s="197" t="s">
        <v>153</v>
      </c>
      <c r="E918" s="38"/>
      <c r="F918" s="198" t="s">
        <v>1830</v>
      </c>
      <c r="G918" s="38"/>
      <c r="H918" s="38"/>
      <c r="I918" s="105"/>
      <c r="J918" s="38"/>
      <c r="K918" s="38"/>
      <c r="L918" s="41"/>
      <c r="M918" s="199"/>
      <c r="N918" s="200"/>
      <c r="O918" s="66"/>
      <c r="P918" s="66"/>
      <c r="Q918" s="66"/>
      <c r="R918" s="66"/>
      <c r="S918" s="66"/>
      <c r="T918" s="67"/>
      <c r="U918" s="36"/>
      <c r="V918" s="36"/>
      <c r="W918" s="36"/>
      <c r="X918" s="36"/>
      <c r="Y918" s="36"/>
      <c r="Z918" s="36"/>
      <c r="AA918" s="36"/>
      <c r="AB918" s="36"/>
      <c r="AC918" s="36"/>
      <c r="AD918" s="36"/>
      <c r="AE918" s="36"/>
      <c r="AT918" s="19" t="s">
        <v>153</v>
      </c>
      <c r="AU918" s="19" t="s">
        <v>83</v>
      </c>
    </row>
    <row r="919" spans="1:65" s="2" customFormat="1" ht="16.5" customHeight="1">
      <c r="A919" s="36"/>
      <c r="B919" s="37"/>
      <c r="C919" s="343" t="s">
        <v>1831</v>
      </c>
      <c r="D919" s="343" t="s">
        <v>244</v>
      </c>
      <c r="E919" s="344" t="s">
        <v>2188</v>
      </c>
      <c r="F919" s="345" t="s">
        <v>2189</v>
      </c>
      <c r="G919" s="346" t="s">
        <v>193</v>
      </c>
      <c r="H919" s="347">
        <v>17.632</v>
      </c>
      <c r="I919" s="238"/>
      <c r="J919" s="348">
        <f>ROUND(I919*H919,2)</f>
        <v>0</v>
      </c>
      <c r="K919" s="235" t="s">
        <v>841</v>
      </c>
      <c r="L919" s="240"/>
      <c r="M919" s="241" t="s">
        <v>19</v>
      </c>
      <c r="N919" s="242" t="s">
        <v>47</v>
      </c>
      <c r="O919" s="66"/>
      <c r="P919" s="193">
        <f>O919*H919</f>
        <v>0</v>
      </c>
      <c r="Q919" s="193">
        <v>1</v>
      </c>
      <c r="R919" s="193">
        <f>Q919*H919</f>
        <v>17.632</v>
      </c>
      <c r="S919" s="193">
        <v>0</v>
      </c>
      <c r="T919" s="194">
        <f>S919*H919</f>
        <v>0</v>
      </c>
      <c r="U919" s="36"/>
      <c r="V919" s="36"/>
      <c r="W919" s="36"/>
      <c r="X919" s="36"/>
      <c r="Y919" s="36"/>
      <c r="Z919" s="36"/>
      <c r="AA919" s="36"/>
      <c r="AB919" s="36"/>
      <c r="AC919" s="36"/>
      <c r="AD919" s="36"/>
      <c r="AE919" s="36"/>
      <c r="AR919" s="195" t="s">
        <v>319</v>
      </c>
      <c r="AT919" s="195" t="s">
        <v>244</v>
      </c>
      <c r="AU919" s="195" t="s">
        <v>83</v>
      </c>
      <c r="AY919" s="19" t="s">
        <v>144</v>
      </c>
      <c r="BE919" s="196">
        <f>IF(N919="základní",J919,0)</f>
        <v>0</v>
      </c>
      <c r="BF919" s="196">
        <f>IF(N919="snížená",J919,0)</f>
        <v>0</v>
      </c>
      <c r="BG919" s="196">
        <f>IF(N919="zákl. přenesená",J919,0)</f>
        <v>0</v>
      </c>
      <c r="BH919" s="196">
        <f>IF(N919="sníž. přenesená",J919,0)</f>
        <v>0</v>
      </c>
      <c r="BI919" s="196">
        <f>IF(N919="nulová",J919,0)</f>
        <v>0</v>
      </c>
      <c r="BJ919" s="19" t="s">
        <v>81</v>
      </c>
      <c r="BK919" s="196">
        <f>ROUND(I919*H919,2)</f>
        <v>0</v>
      </c>
      <c r="BL919" s="19" t="s">
        <v>236</v>
      </c>
      <c r="BM919" s="195" t="s">
        <v>1832</v>
      </c>
    </row>
    <row r="920" spans="1:65" s="2" customFormat="1" ht="16.5" customHeight="1">
      <c r="A920" s="36"/>
      <c r="B920" s="37"/>
      <c r="C920" s="184" t="s">
        <v>1833</v>
      </c>
      <c r="D920" s="184" t="s">
        <v>146</v>
      </c>
      <c r="E920" s="185" t="s">
        <v>1834</v>
      </c>
      <c r="F920" s="186" t="s">
        <v>1835</v>
      </c>
      <c r="G920" s="187" t="s">
        <v>175</v>
      </c>
      <c r="H920" s="188">
        <v>1878</v>
      </c>
      <c r="I920" s="189"/>
      <c r="J920" s="190">
        <f>ROUND(I920*H920,2)</f>
        <v>0</v>
      </c>
      <c r="K920" s="186" t="s">
        <v>150</v>
      </c>
      <c r="L920" s="41"/>
      <c r="M920" s="191" t="s">
        <v>19</v>
      </c>
      <c r="N920" s="192" t="s">
        <v>47</v>
      </c>
      <c r="O920" s="66"/>
      <c r="P920" s="193">
        <f>O920*H920</f>
        <v>0</v>
      </c>
      <c r="Q920" s="193">
        <v>0</v>
      </c>
      <c r="R920" s="193">
        <f>Q920*H920</f>
        <v>0</v>
      </c>
      <c r="S920" s="193">
        <v>0.007</v>
      </c>
      <c r="T920" s="194">
        <f>S920*H920</f>
        <v>13.146</v>
      </c>
      <c r="U920" s="36"/>
      <c r="V920" s="36"/>
      <c r="W920" s="36"/>
      <c r="X920" s="36"/>
      <c r="Y920" s="36"/>
      <c r="Z920" s="36"/>
      <c r="AA920" s="36"/>
      <c r="AB920" s="36"/>
      <c r="AC920" s="36"/>
      <c r="AD920" s="36"/>
      <c r="AE920" s="36"/>
      <c r="AR920" s="195" t="s">
        <v>236</v>
      </c>
      <c r="AT920" s="195" t="s">
        <v>146</v>
      </c>
      <c r="AU920" s="195" t="s">
        <v>83</v>
      </c>
      <c r="AY920" s="19" t="s">
        <v>144</v>
      </c>
      <c r="BE920" s="196">
        <f>IF(N920="základní",J920,0)</f>
        <v>0</v>
      </c>
      <c r="BF920" s="196">
        <f>IF(N920="snížená",J920,0)</f>
        <v>0</v>
      </c>
      <c r="BG920" s="196">
        <f>IF(N920="zákl. přenesená",J920,0)</f>
        <v>0</v>
      </c>
      <c r="BH920" s="196">
        <f>IF(N920="sníž. přenesená",J920,0)</f>
        <v>0</v>
      </c>
      <c r="BI920" s="196">
        <f>IF(N920="nulová",J920,0)</f>
        <v>0</v>
      </c>
      <c r="BJ920" s="19" t="s">
        <v>81</v>
      </c>
      <c r="BK920" s="196">
        <f>ROUND(I920*H920,2)</f>
        <v>0</v>
      </c>
      <c r="BL920" s="19" t="s">
        <v>236</v>
      </c>
      <c r="BM920" s="195" t="s">
        <v>1836</v>
      </c>
    </row>
    <row r="921" spans="1:65" s="2" customFormat="1" ht="16.5" customHeight="1">
      <c r="A921" s="36"/>
      <c r="B921" s="37"/>
      <c r="C921" s="184" t="s">
        <v>1837</v>
      </c>
      <c r="D921" s="184" t="s">
        <v>146</v>
      </c>
      <c r="E921" s="185" t="s">
        <v>1838</v>
      </c>
      <c r="F921" s="186" t="s">
        <v>1839</v>
      </c>
      <c r="G921" s="187" t="s">
        <v>428</v>
      </c>
      <c r="H921" s="188">
        <v>3</v>
      </c>
      <c r="I921" s="189"/>
      <c r="J921" s="190">
        <f>ROUND(I921*H921,2)</f>
        <v>0</v>
      </c>
      <c r="K921" s="186" t="s">
        <v>150</v>
      </c>
      <c r="L921" s="41"/>
      <c r="M921" s="191" t="s">
        <v>19</v>
      </c>
      <c r="N921" s="192" t="s">
        <v>47</v>
      </c>
      <c r="O921" s="66"/>
      <c r="P921" s="193">
        <f>O921*H921</f>
        <v>0</v>
      </c>
      <c r="Q921" s="193">
        <v>0.00033</v>
      </c>
      <c r="R921" s="193">
        <f>Q921*H921</f>
        <v>0.00099</v>
      </c>
      <c r="S921" s="193">
        <v>0</v>
      </c>
      <c r="T921" s="194">
        <f>S921*H921</f>
        <v>0</v>
      </c>
      <c r="U921" s="36"/>
      <c r="V921" s="36"/>
      <c r="W921" s="36"/>
      <c r="X921" s="36"/>
      <c r="Y921" s="36"/>
      <c r="Z921" s="36"/>
      <c r="AA921" s="36"/>
      <c r="AB921" s="36"/>
      <c r="AC921" s="36"/>
      <c r="AD921" s="36"/>
      <c r="AE921" s="36"/>
      <c r="AR921" s="195" t="s">
        <v>236</v>
      </c>
      <c r="AT921" s="195" t="s">
        <v>146</v>
      </c>
      <c r="AU921" s="195" t="s">
        <v>83</v>
      </c>
      <c r="AY921" s="19" t="s">
        <v>144</v>
      </c>
      <c r="BE921" s="196">
        <f>IF(N921="základní",J921,0)</f>
        <v>0</v>
      </c>
      <c r="BF921" s="196">
        <f>IF(N921="snížená",J921,0)</f>
        <v>0</v>
      </c>
      <c r="BG921" s="196">
        <f>IF(N921="zákl. přenesená",J921,0)</f>
        <v>0</v>
      </c>
      <c r="BH921" s="196">
        <f>IF(N921="sníž. přenesená",J921,0)</f>
        <v>0</v>
      </c>
      <c r="BI921" s="196">
        <f>IF(N921="nulová",J921,0)</f>
        <v>0</v>
      </c>
      <c r="BJ921" s="19" t="s">
        <v>81</v>
      </c>
      <c r="BK921" s="196">
        <f>ROUND(I921*H921,2)</f>
        <v>0</v>
      </c>
      <c r="BL921" s="19" t="s">
        <v>236</v>
      </c>
      <c r="BM921" s="195" t="s">
        <v>1840</v>
      </c>
    </row>
    <row r="922" spans="1:47" s="2" customFormat="1" ht="78">
      <c r="A922" s="36"/>
      <c r="B922" s="37"/>
      <c r="C922" s="38"/>
      <c r="D922" s="197" t="s">
        <v>153</v>
      </c>
      <c r="E922" s="38"/>
      <c r="F922" s="198" t="s">
        <v>1841</v>
      </c>
      <c r="G922" s="38"/>
      <c r="H922" s="38"/>
      <c r="I922" s="105"/>
      <c r="J922" s="38"/>
      <c r="K922" s="38"/>
      <c r="L922" s="41"/>
      <c r="M922" s="199"/>
      <c r="N922" s="200"/>
      <c r="O922" s="66"/>
      <c r="P922" s="66"/>
      <c r="Q922" s="66"/>
      <c r="R922" s="66"/>
      <c r="S922" s="66"/>
      <c r="T922" s="67"/>
      <c r="U922" s="36"/>
      <c r="V922" s="36"/>
      <c r="W922" s="36"/>
      <c r="X922" s="36"/>
      <c r="Y922" s="36"/>
      <c r="Z922" s="36"/>
      <c r="AA922" s="36"/>
      <c r="AB922" s="36"/>
      <c r="AC922" s="36"/>
      <c r="AD922" s="36"/>
      <c r="AE922" s="36"/>
      <c r="AT922" s="19" t="s">
        <v>153</v>
      </c>
      <c r="AU922" s="19" t="s">
        <v>83</v>
      </c>
    </row>
    <row r="923" spans="1:65" s="2" customFormat="1" ht="16.5" customHeight="1">
      <c r="A923" s="36"/>
      <c r="B923" s="37"/>
      <c r="C923" s="233" t="s">
        <v>1842</v>
      </c>
      <c r="D923" s="233" t="s">
        <v>244</v>
      </c>
      <c r="E923" s="234" t="s">
        <v>1843</v>
      </c>
      <c r="F923" s="235" t="s">
        <v>1844</v>
      </c>
      <c r="G923" s="236" t="s">
        <v>428</v>
      </c>
      <c r="H923" s="237">
        <v>1</v>
      </c>
      <c r="I923" s="238"/>
      <c r="J923" s="239">
        <f>ROUND(I923*H923,2)</f>
        <v>0</v>
      </c>
      <c r="K923" s="235" t="s">
        <v>841</v>
      </c>
      <c r="L923" s="240"/>
      <c r="M923" s="241" t="s">
        <v>19</v>
      </c>
      <c r="N923" s="242" t="s">
        <v>47</v>
      </c>
      <c r="O923" s="66"/>
      <c r="P923" s="193">
        <f>O923*H923</f>
        <v>0</v>
      </c>
      <c r="Q923" s="193">
        <v>0.109</v>
      </c>
      <c r="R923" s="193">
        <f>Q923*H923</f>
        <v>0.109</v>
      </c>
      <c r="S923" s="193">
        <v>0</v>
      </c>
      <c r="T923" s="194">
        <f>S923*H923</f>
        <v>0</v>
      </c>
      <c r="U923" s="36"/>
      <c r="V923" s="36"/>
      <c r="W923" s="36"/>
      <c r="X923" s="36"/>
      <c r="Y923" s="36"/>
      <c r="Z923" s="36"/>
      <c r="AA923" s="36"/>
      <c r="AB923" s="36"/>
      <c r="AC923" s="36"/>
      <c r="AD923" s="36"/>
      <c r="AE923" s="36"/>
      <c r="AR923" s="195" t="s">
        <v>319</v>
      </c>
      <c r="AT923" s="195" t="s">
        <v>244</v>
      </c>
      <c r="AU923" s="195" t="s">
        <v>83</v>
      </c>
      <c r="AY923" s="19" t="s">
        <v>144</v>
      </c>
      <c r="BE923" s="196">
        <f>IF(N923="základní",J923,0)</f>
        <v>0</v>
      </c>
      <c r="BF923" s="196">
        <f>IF(N923="snížená",J923,0)</f>
        <v>0</v>
      </c>
      <c r="BG923" s="196">
        <f>IF(N923="zákl. přenesená",J923,0)</f>
        <v>0</v>
      </c>
      <c r="BH923" s="196">
        <f>IF(N923="sníž. přenesená",J923,0)</f>
        <v>0</v>
      </c>
      <c r="BI923" s="196">
        <f>IF(N923="nulová",J923,0)</f>
        <v>0</v>
      </c>
      <c r="BJ923" s="19" t="s">
        <v>81</v>
      </c>
      <c r="BK923" s="196">
        <f>ROUND(I923*H923,2)</f>
        <v>0</v>
      </c>
      <c r="BL923" s="19" t="s">
        <v>236</v>
      </c>
      <c r="BM923" s="195" t="s">
        <v>1845</v>
      </c>
    </row>
    <row r="924" spans="1:65" s="2" customFormat="1" ht="16.5" customHeight="1">
      <c r="A924" s="36"/>
      <c r="B924" s="37"/>
      <c r="C924" s="233" t="s">
        <v>1846</v>
      </c>
      <c r="D924" s="233" t="s">
        <v>244</v>
      </c>
      <c r="E924" s="234" t="s">
        <v>1847</v>
      </c>
      <c r="F924" s="235" t="s">
        <v>1848</v>
      </c>
      <c r="G924" s="236" t="s">
        <v>428</v>
      </c>
      <c r="H924" s="237">
        <v>1</v>
      </c>
      <c r="I924" s="238"/>
      <c r="J924" s="239">
        <f>ROUND(I924*H924,2)</f>
        <v>0</v>
      </c>
      <c r="K924" s="235" t="s">
        <v>841</v>
      </c>
      <c r="L924" s="240"/>
      <c r="M924" s="241" t="s">
        <v>19</v>
      </c>
      <c r="N924" s="242" t="s">
        <v>47</v>
      </c>
      <c r="O924" s="66"/>
      <c r="P924" s="193">
        <f>O924*H924</f>
        <v>0</v>
      </c>
      <c r="Q924" s="193">
        <v>0.12</v>
      </c>
      <c r="R924" s="193">
        <f>Q924*H924</f>
        <v>0.12</v>
      </c>
      <c r="S924" s="193">
        <v>0</v>
      </c>
      <c r="T924" s="194">
        <f>S924*H924</f>
        <v>0</v>
      </c>
      <c r="U924" s="36"/>
      <c r="V924" s="36"/>
      <c r="W924" s="36"/>
      <c r="X924" s="36"/>
      <c r="Y924" s="36"/>
      <c r="Z924" s="36"/>
      <c r="AA924" s="36"/>
      <c r="AB924" s="36"/>
      <c r="AC924" s="36"/>
      <c r="AD924" s="36"/>
      <c r="AE924" s="36"/>
      <c r="AR924" s="195" t="s">
        <v>319</v>
      </c>
      <c r="AT924" s="195" t="s">
        <v>244</v>
      </c>
      <c r="AU924" s="195" t="s">
        <v>83</v>
      </c>
      <c r="AY924" s="19" t="s">
        <v>144</v>
      </c>
      <c r="BE924" s="196">
        <f>IF(N924="základní",J924,0)</f>
        <v>0</v>
      </c>
      <c r="BF924" s="196">
        <f>IF(N924="snížená",J924,0)</f>
        <v>0</v>
      </c>
      <c r="BG924" s="196">
        <f>IF(N924="zákl. přenesená",J924,0)</f>
        <v>0</v>
      </c>
      <c r="BH924" s="196">
        <f>IF(N924="sníž. přenesená",J924,0)</f>
        <v>0</v>
      </c>
      <c r="BI924" s="196">
        <f>IF(N924="nulová",J924,0)</f>
        <v>0</v>
      </c>
      <c r="BJ924" s="19" t="s">
        <v>81</v>
      </c>
      <c r="BK924" s="196">
        <f>ROUND(I924*H924,2)</f>
        <v>0</v>
      </c>
      <c r="BL924" s="19" t="s">
        <v>236</v>
      </c>
      <c r="BM924" s="195" t="s">
        <v>1849</v>
      </c>
    </row>
    <row r="925" spans="1:65" s="2" customFormat="1" ht="16.5" customHeight="1">
      <c r="A925" s="36"/>
      <c r="B925" s="37"/>
      <c r="C925" s="233" t="s">
        <v>1850</v>
      </c>
      <c r="D925" s="233" t="s">
        <v>244</v>
      </c>
      <c r="E925" s="234" t="s">
        <v>1851</v>
      </c>
      <c r="F925" s="235" t="s">
        <v>1852</v>
      </c>
      <c r="G925" s="236" t="s">
        <v>428</v>
      </c>
      <c r="H925" s="237">
        <v>1</v>
      </c>
      <c r="I925" s="238"/>
      <c r="J925" s="239">
        <f>ROUND(I925*H925,2)</f>
        <v>0</v>
      </c>
      <c r="K925" s="235" t="s">
        <v>841</v>
      </c>
      <c r="L925" s="240"/>
      <c r="M925" s="241" t="s">
        <v>19</v>
      </c>
      <c r="N925" s="242" t="s">
        <v>47</v>
      </c>
      <c r="O925" s="66"/>
      <c r="P925" s="193">
        <f>O925*H925</f>
        <v>0</v>
      </c>
      <c r="Q925" s="193">
        <v>0.118</v>
      </c>
      <c r="R925" s="193">
        <f>Q925*H925</f>
        <v>0.118</v>
      </c>
      <c r="S925" s="193">
        <v>0</v>
      </c>
      <c r="T925" s="194">
        <f>S925*H925</f>
        <v>0</v>
      </c>
      <c r="U925" s="36"/>
      <c r="V925" s="36"/>
      <c r="W925" s="36"/>
      <c r="X925" s="36"/>
      <c r="Y925" s="36"/>
      <c r="Z925" s="36"/>
      <c r="AA925" s="36"/>
      <c r="AB925" s="36"/>
      <c r="AC925" s="36"/>
      <c r="AD925" s="36"/>
      <c r="AE925" s="36"/>
      <c r="AR925" s="195" t="s">
        <v>319</v>
      </c>
      <c r="AT925" s="195" t="s">
        <v>244</v>
      </c>
      <c r="AU925" s="195" t="s">
        <v>83</v>
      </c>
      <c r="AY925" s="19" t="s">
        <v>144</v>
      </c>
      <c r="BE925" s="196">
        <f>IF(N925="základní",J925,0)</f>
        <v>0</v>
      </c>
      <c r="BF925" s="196">
        <f>IF(N925="snížená",J925,0)</f>
        <v>0</v>
      </c>
      <c r="BG925" s="196">
        <f>IF(N925="zákl. přenesená",J925,0)</f>
        <v>0</v>
      </c>
      <c r="BH925" s="196">
        <f>IF(N925="sníž. přenesená",J925,0)</f>
        <v>0</v>
      </c>
      <c r="BI925" s="196">
        <f>IF(N925="nulová",J925,0)</f>
        <v>0</v>
      </c>
      <c r="BJ925" s="19" t="s">
        <v>81</v>
      </c>
      <c r="BK925" s="196">
        <f>ROUND(I925*H925,2)</f>
        <v>0</v>
      </c>
      <c r="BL925" s="19" t="s">
        <v>236</v>
      </c>
      <c r="BM925" s="195" t="s">
        <v>1853</v>
      </c>
    </row>
    <row r="926" spans="1:65" s="2" customFormat="1" ht="16.5" customHeight="1">
      <c r="A926" s="36"/>
      <c r="B926" s="37"/>
      <c r="C926" s="184" t="s">
        <v>1854</v>
      </c>
      <c r="D926" s="184" t="s">
        <v>146</v>
      </c>
      <c r="E926" s="185" t="s">
        <v>1855</v>
      </c>
      <c r="F926" s="186" t="s">
        <v>1856</v>
      </c>
      <c r="G926" s="187" t="s">
        <v>428</v>
      </c>
      <c r="H926" s="188">
        <v>1</v>
      </c>
      <c r="I926" s="189"/>
      <c r="J926" s="190">
        <f>ROUND(I926*H926,2)</f>
        <v>0</v>
      </c>
      <c r="K926" s="186" t="s">
        <v>150</v>
      </c>
      <c r="L926" s="41"/>
      <c r="M926" s="191" t="s">
        <v>19</v>
      </c>
      <c r="N926" s="192" t="s">
        <v>47</v>
      </c>
      <c r="O926" s="66"/>
      <c r="P926" s="193">
        <f>O926*H926</f>
        <v>0</v>
      </c>
      <c r="Q926" s="193">
        <v>0.00033</v>
      </c>
      <c r="R926" s="193">
        <f>Q926*H926</f>
        <v>0.00033</v>
      </c>
      <c r="S926" s="193">
        <v>0</v>
      </c>
      <c r="T926" s="194">
        <f>S926*H926</f>
        <v>0</v>
      </c>
      <c r="U926" s="36"/>
      <c r="V926" s="36"/>
      <c r="W926" s="36"/>
      <c r="X926" s="36"/>
      <c r="Y926" s="36"/>
      <c r="Z926" s="36"/>
      <c r="AA926" s="36"/>
      <c r="AB926" s="36"/>
      <c r="AC926" s="36"/>
      <c r="AD926" s="36"/>
      <c r="AE926" s="36"/>
      <c r="AR926" s="195" t="s">
        <v>236</v>
      </c>
      <c r="AT926" s="195" t="s">
        <v>146</v>
      </c>
      <c r="AU926" s="195" t="s">
        <v>83</v>
      </c>
      <c r="AY926" s="19" t="s">
        <v>144</v>
      </c>
      <c r="BE926" s="196">
        <f>IF(N926="základní",J926,0)</f>
        <v>0</v>
      </c>
      <c r="BF926" s="196">
        <f>IF(N926="snížená",J926,0)</f>
        <v>0</v>
      </c>
      <c r="BG926" s="196">
        <f>IF(N926="zákl. přenesená",J926,0)</f>
        <v>0</v>
      </c>
      <c r="BH926" s="196">
        <f>IF(N926="sníž. přenesená",J926,0)</f>
        <v>0</v>
      </c>
      <c r="BI926" s="196">
        <f>IF(N926="nulová",J926,0)</f>
        <v>0</v>
      </c>
      <c r="BJ926" s="19" t="s">
        <v>81</v>
      </c>
      <c r="BK926" s="196">
        <f>ROUND(I926*H926,2)</f>
        <v>0</v>
      </c>
      <c r="BL926" s="19" t="s">
        <v>236</v>
      </c>
      <c r="BM926" s="195" t="s">
        <v>1857</v>
      </c>
    </row>
    <row r="927" spans="1:47" s="2" customFormat="1" ht="78">
      <c r="A927" s="36"/>
      <c r="B927" s="37"/>
      <c r="C927" s="38"/>
      <c r="D927" s="197" t="s">
        <v>153</v>
      </c>
      <c r="E927" s="38"/>
      <c r="F927" s="198" t="s">
        <v>1841</v>
      </c>
      <c r="G927" s="38"/>
      <c r="H927" s="38"/>
      <c r="I927" s="105"/>
      <c r="J927" s="38"/>
      <c r="K927" s="38"/>
      <c r="L927" s="41"/>
      <c r="M927" s="199"/>
      <c r="N927" s="200"/>
      <c r="O927" s="66"/>
      <c r="P927" s="66"/>
      <c r="Q927" s="66"/>
      <c r="R927" s="66"/>
      <c r="S927" s="66"/>
      <c r="T927" s="67"/>
      <c r="U927" s="36"/>
      <c r="V927" s="36"/>
      <c r="W927" s="36"/>
      <c r="X927" s="36"/>
      <c r="Y927" s="36"/>
      <c r="Z927" s="36"/>
      <c r="AA927" s="36"/>
      <c r="AB927" s="36"/>
      <c r="AC927" s="36"/>
      <c r="AD927" s="36"/>
      <c r="AE927" s="36"/>
      <c r="AT927" s="19" t="s">
        <v>153</v>
      </c>
      <c r="AU927" s="19" t="s">
        <v>83</v>
      </c>
    </row>
    <row r="928" spans="1:65" s="2" customFormat="1" ht="16.5" customHeight="1">
      <c r="A928" s="36"/>
      <c r="B928" s="37"/>
      <c r="C928" s="233" t="s">
        <v>1858</v>
      </c>
      <c r="D928" s="233" t="s">
        <v>244</v>
      </c>
      <c r="E928" s="234" t="s">
        <v>1859</v>
      </c>
      <c r="F928" s="235" t="s">
        <v>1860</v>
      </c>
      <c r="G928" s="236" t="s">
        <v>428</v>
      </c>
      <c r="H928" s="237">
        <v>1</v>
      </c>
      <c r="I928" s="238"/>
      <c r="J928" s="239">
        <f>ROUND(I928*H928,2)</f>
        <v>0</v>
      </c>
      <c r="K928" s="235" t="s">
        <v>841</v>
      </c>
      <c r="L928" s="240"/>
      <c r="M928" s="241" t="s">
        <v>19</v>
      </c>
      <c r="N928" s="242" t="s">
        <v>47</v>
      </c>
      <c r="O928" s="66"/>
      <c r="P928" s="193">
        <f>O928*H928</f>
        <v>0</v>
      </c>
      <c r="Q928" s="193">
        <v>0.21</v>
      </c>
      <c r="R928" s="193">
        <f>Q928*H928</f>
        <v>0.21</v>
      </c>
      <c r="S928" s="193">
        <v>0</v>
      </c>
      <c r="T928" s="194">
        <f>S928*H928</f>
        <v>0</v>
      </c>
      <c r="U928" s="36"/>
      <c r="V928" s="36"/>
      <c r="W928" s="36"/>
      <c r="X928" s="36"/>
      <c r="Y928" s="36"/>
      <c r="Z928" s="36"/>
      <c r="AA928" s="36"/>
      <c r="AB928" s="36"/>
      <c r="AC928" s="36"/>
      <c r="AD928" s="36"/>
      <c r="AE928" s="36"/>
      <c r="AR928" s="195" t="s">
        <v>319</v>
      </c>
      <c r="AT928" s="195" t="s">
        <v>244</v>
      </c>
      <c r="AU928" s="195" t="s">
        <v>83</v>
      </c>
      <c r="AY928" s="19" t="s">
        <v>144</v>
      </c>
      <c r="BE928" s="196">
        <f>IF(N928="základní",J928,0)</f>
        <v>0</v>
      </c>
      <c r="BF928" s="196">
        <f>IF(N928="snížená",J928,0)</f>
        <v>0</v>
      </c>
      <c r="BG928" s="196">
        <f>IF(N928="zákl. přenesená",J928,0)</f>
        <v>0</v>
      </c>
      <c r="BH928" s="196">
        <f>IF(N928="sníž. přenesená",J928,0)</f>
        <v>0</v>
      </c>
      <c r="BI928" s="196">
        <f>IF(N928="nulová",J928,0)</f>
        <v>0</v>
      </c>
      <c r="BJ928" s="19" t="s">
        <v>81</v>
      </c>
      <c r="BK928" s="196">
        <f>ROUND(I928*H928,2)</f>
        <v>0</v>
      </c>
      <c r="BL928" s="19" t="s">
        <v>236</v>
      </c>
      <c r="BM928" s="195" t="s">
        <v>1861</v>
      </c>
    </row>
    <row r="929" spans="1:65" s="2" customFormat="1" ht="16.5" customHeight="1">
      <c r="A929" s="36"/>
      <c r="B929" s="37"/>
      <c r="C929" s="184" t="s">
        <v>1862</v>
      </c>
      <c r="D929" s="184" t="s">
        <v>146</v>
      </c>
      <c r="E929" s="185" t="s">
        <v>1863</v>
      </c>
      <c r="F929" s="186" t="s">
        <v>1864</v>
      </c>
      <c r="G929" s="187" t="s">
        <v>428</v>
      </c>
      <c r="H929" s="188">
        <v>1</v>
      </c>
      <c r="I929" s="189"/>
      <c r="J929" s="190">
        <f>ROUND(I929*H929,2)</f>
        <v>0</v>
      </c>
      <c r="K929" s="186" t="s">
        <v>150</v>
      </c>
      <c r="L929" s="41"/>
      <c r="M929" s="191" t="s">
        <v>19</v>
      </c>
      <c r="N929" s="192" t="s">
        <v>47</v>
      </c>
      <c r="O929" s="66"/>
      <c r="P929" s="193">
        <f>O929*H929</f>
        <v>0</v>
      </c>
      <c r="Q929" s="193">
        <v>0</v>
      </c>
      <c r="R929" s="193">
        <f>Q929*H929</f>
        <v>0</v>
      </c>
      <c r="S929" s="193">
        <v>0.27</v>
      </c>
      <c r="T929" s="194">
        <f>S929*H929</f>
        <v>0.27</v>
      </c>
      <c r="U929" s="36"/>
      <c r="V929" s="36"/>
      <c r="W929" s="36"/>
      <c r="X929" s="36"/>
      <c r="Y929" s="36"/>
      <c r="Z929" s="36"/>
      <c r="AA929" s="36"/>
      <c r="AB929" s="36"/>
      <c r="AC929" s="36"/>
      <c r="AD929" s="36"/>
      <c r="AE929" s="36"/>
      <c r="AR929" s="195" t="s">
        <v>236</v>
      </c>
      <c r="AT929" s="195" t="s">
        <v>146</v>
      </c>
      <c r="AU929" s="195" t="s">
        <v>83</v>
      </c>
      <c r="AY929" s="19" t="s">
        <v>144</v>
      </c>
      <c r="BE929" s="196">
        <f>IF(N929="základní",J929,0)</f>
        <v>0</v>
      </c>
      <c r="BF929" s="196">
        <f>IF(N929="snížená",J929,0)</f>
        <v>0</v>
      </c>
      <c r="BG929" s="196">
        <f>IF(N929="zákl. přenesená",J929,0)</f>
        <v>0</v>
      </c>
      <c r="BH929" s="196">
        <f>IF(N929="sníž. přenesená",J929,0)</f>
        <v>0</v>
      </c>
      <c r="BI929" s="196">
        <f>IF(N929="nulová",J929,0)</f>
        <v>0</v>
      </c>
      <c r="BJ929" s="19" t="s">
        <v>81</v>
      </c>
      <c r="BK929" s="196">
        <f>ROUND(I929*H929,2)</f>
        <v>0</v>
      </c>
      <c r="BL929" s="19" t="s">
        <v>236</v>
      </c>
      <c r="BM929" s="195" t="s">
        <v>1865</v>
      </c>
    </row>
    <row r="930" spans="1:65" s="2" customFormat="1" ht="16.5" customHeight="1">
      <c r="A930" s="36"/>
      <c r="B930" s="37"/>
      <c r="C930" s="336" t="s">
        <v>1866</v>
      </c>
      <c r="D930" s="336" t="s">
        <v>146</v>
      </c>
      <c r="E930" s="337" t="s">
        <v>1867</v>
      </c>
      <c r="F930" s="338" t="s">
        <v>1868</v>
      </c>
      <c r="G930" s="339" t="s">
        <v>1869</v>
      </c>
      <c r="H930" s="340">
        <v>376.32</v>
      </c>
      <c r="I930" s="189"/>
      <c r="J930" s="342">
        <f>ROUND(I930*H930,2)</f>
        <v>0</v>
      </c>
      <c r="K930" s="186" t="s">
        <v>1870</v>
      </c>
      <c r="L930" s="41"/>
      <c r="M930" s="191" t="s">
        <v>19</v>
      </c>
      <c r="N930" s="192" t="s">
        <v>47</v>
      </c>
      <c r="O930" s="66"/>
      <c r="P930" s="193">
        <f>O930*H930</f>
        <v>0</v>
      </c>
      <c r="Q930" s="193">
        <v>7E-05</v>
      </c>
      <c r="R930" s="193">
        <f>Q930*H930</f>
        <v>0.0263424</v>
      </c>
      <c r="S930" s="193">
        <v>0</v>
      </c>
      <c r="T930" s="194">
        <f>S930*H930</f>
        <v>0</v>
      </c>
      <c r="U930" s="36"/>
      <c r="V930" s="36"/>
      <c r="W930" s="36"/>
      <c r="X930" s="36"/>
      <c r="Y930" s="36"/>
      <c r="Z930" s="36"/>
      <c r="AA930" s="36"/>
      <c r="AB930" s="36"/>
      <c r="AC930" s="36"/>
      <c r="AD930" s="36"/>
      <c r="AE930" s="36"/>
      <c r="AR930" s="195" t="s">
        <v>236</v>
      </c>
      <c r="AT930" s="195" t="s">
        <v>146</v>
      </c>
      <c r="AU930" s="195" t="s">
        <v>83</v>
      </c>
      <c r="AY930" s="19" t="s">
        <v>144</v>
      </c>
      <c r="BE930" s="196">
        <f>IF(N930="základní",J930,0)</f>
        <v>0</v>
      </c>
      <c r="BF930" s="196">
        <f>IF(N930="snížená",J930,0)</f>
        <v>0</v>
      </c>
      <c r="BG930" s="196">
        <f>IF(N930="zákl. přenesená",J930,0)</f>
        <v>0</v>
      </c>
      <c r="BH930" s="196">
        <f>IF(N930="sníž. přenesená",J930,0)</f>
        <v>0</v>
      </c>
      <c r="BI930" s="196">
        <f>IF(N930="nulová",J930,0)</f>
        <v>0</v>
      </c>
      <c r="BJ930" s="19" t="s">
        <v>81</v>
      </c>
      <c r="BK930" s="196">
        <f>ROUND(I930*H930,2)</f>
        <v>0</v>
      </c>
      <c r="BL930" s="19" t="s">
        <v>236</v>
      </c>
      <c r="BM930" s="195" t="s">
        <v>1871</v>
      </c>
    </row>
    <row r="931" spans="1:47" s="2" customFormat="1" ht="29.25">
      <c r="A931" s="36"/>
      <c r="B931" s="37"/>
      <c r="C931" s="38"/>
      <c r="D931" s="197" t="s">
        <v>153</v>
      </c>
      <c r="E931" s="38"/>
      <c r="F931" s="198" t="s">
        <v>1872</v>
      </c>
      <c r="G931" s="38"/>
      <c r="H931" s="38"/>
      <c r="I931" s="105"/>
      <c r="J931" s="38"/>
      <c r="K931" s="38"/>
      <c r="L931" s="41"/>
      <c r="M931" s="199"/>
      <c r="N931" s="200"/>
      <c r="O931" s="66"/>
      <c r="P931" s="66"/>
      <c r="Q931" s="66"/>
      <c r="R931" s="66"/>
      <c r="S931" s="66"/>
      <c r="T931" s="67"/>
      <c r="U931" s="36"/>
      <c r="V931" s="36"/>
      <c r="W931" s="36"/>
      <c r="X931" s="36"/>
      <c r="Y931" s="36"/>
      <c r="Z931" s="36"/>
      <c r="AA931" s="36"/>
      <c r="AB931" s="36"/>
      <c r="AC931" s="36"/>
      <c r="AD931" s="36"/>
      <c r="AE931" s="36"/>
      <c r="AT931" s="19" t="s">
        <v>153</v>
      </c>
      <c r="AU931" s="19" t="s">
        <v>83</v>
      </c>
    </row>
    <row r="932" spans="2:51" s="15" customFormat="1" ht="12">
      <c r="B932" s="223"/>
      <c r="C932" s="224"/>
      <c r="D932" s="197" t="s">
        <v>159</v>
      </c>
      <c r="E932" s="225" t="s">
        <v>19</v>
      </c>
      <c r="F932" s="226" t="s">
        <v>1873</v>
      </c>
      <c r="G932" s="224"/>
      <c r="H932" s="225" t="s">
        <v>19</v>
      </c>
      <c r="I932" s="227"/>
      <c r="J932" s="224"/>
      <c r="K932" s="224"/>
      <c r="L932" s="228"/>
      <c r="M932" s="229"/>
      <c r="N932" s="230"/>
      <c r="O932" s="230"/>
      <c r="P932" s="230"/>
      <c r="Q932" s="230"/>
      <c r="R932" s="230"/>
      <c r="S932" s="230"/>
      <c r="T932" s="231"/>
      <c r="AT932" s="232" t="s">
        <v>159</v>
      </c>
      <c r="AU932" s="232" t="s">
        <v>83</v>
      </c>
      <c r="AV932" s="15" t="s">
        <v>81</v>
      </c>
      <c r="AW932" s="15" t="s">
        <v>37</v>
      </c>
      <c r="AX932" s="15" t="s">
        <v>76</v>
      </c>
      <c r="AY932" s="232" t="s">
        <v>144</v>
      </c>
    </row>
    <row r="933" spans="2:51" s="13" customFormat="1" ht="12">
      <c r="B933" s="201"/>
      <c r="C933" s="202"/>
      <c r="D933" s="197" t="s">
        <v>159</v>
      </c>
      <c r="E933" s="203" t="s">
        <v>19</v>
      </c>
      <c r="F933" s="204" t="s">
        <v>1874</v>
      </c>
      <c r="G933" s="202"/>
      <c r="H933" s="205">
        <v>376.32</v>
      </c>
      <c r="I933" s="206"/>
      <c r="J933" s="202"/>
      <c r="K933" s="202"/>
      <c r="L933" s="207"/>
      <c r="M933" s="208"/>
      <c r="N933" s="209"/>
      <c r="O933" s="209"/>
      <c r="P933" s="209"/>
      <c r="Q933" s="209"/>
      <c r="R933" s="209"/>
      <c r="S933" s="209"/>
      <c r="T933" s="210"/>
      <c r="AT933" s="211" t="s">
        <v>159</v>
      </c>
      <c r="AU933" s="211" t="s">
        <v>83</v>
      </c>
      <c r="AV933" s="13" t="s">
        <v>83</v>
      </c>
      <c r="AW933" s="13" t="s">
        <v>37</v>
      </c>
      <c r="AX933" s="13" t="s">
        <v>81</v>
      </c>
      <c r="AY933" s="211" t="s">
        <v>144</v>
      </c>
    </row>
    <row r="934" spans="1:65" s="2" customFormat="1" ht="16.5" customHeight="1">
      <c r="A934" s="36"/>
      <c r="B934" s="37"/>
      <c r="C934" s="343" t="s">
        <v>1875</v>
      </c>
      <c r="D934" s="343" t="s">
        <v>244</v>
      </c>
      <c r="E934" s="344" t="s">
        <v>1876</v>
      </c>
      <c r="F934" s="345" t="s">
        <v>1877</v>
      </c>
      <c r="G934" s="346" t="s">
        <v>193</v>
      </c>
      <c r="H934" s="347">
        <v>0.376</v>
      </c>
      <c r="I934" s="238"/>
      <c r="J934" s="348">
        <f>ROUND(I934*H934,2)</f>
        <v>0</v>
      </c>
      <c r="K934" s="235" t="s">
        <v>1870</v>
      </c>
      <c r="L934" s="240"/>
      <c r="M934" s="241" t="s">
        <v>19</v>
      </c>
      <c r="N934" s="242" t="s">
        <v>47</v>
      </c>
      <c r="O934" s="66"/>
      <c r="P934" s="193">
        <f>O934*H934</f>
        <v>0</v>
      </c>
      <c r="Q934" s="193">
        <v>1</v>
      </c>
      <c r="R934" s="193">
        <f>Q934*H934</f>
        <v>0.376</v>
      </c>
      <c r="S934" s="193">
        <v>0</v>
      </c>
      <c r="T934" s="194">
        <f>S934*H934</f>
        <v>0</v>
      </c>
      <c r="U934" s="36"/>
      <c r="V934" s="36"/>
      <c r="W934" s="36"/>
      <c r="X934" s="36"/>
      <c r="Y934" s="36"/>
      <c r="Z934" s="36"/>
      <c r="AA934" s="36"/>
      <c r="AB934" s="36"/>
      <c r="AC934" s="36"/>
      <c r="AD934" s="36"/>
      <c r="AE934" s="36"/>
      <c r="AR934" s="195" t="s">
        <v>319</v>
      </c>
      <c r="AT934" s="195" t="s">
        <v>244</v>
      </c>
      <c r="AU934" s="195" t="s">
        <v>83</v>
      </c>
      <c r="AY934" s="19" t="s">
        <v>144</v>
      </c>
      <c r="BE934" s="196">
        <f>IF(N934="základní",J934,0)</f>
        <v>0</v>
      </c>
      <c r="BF934" s="196">
        <f>IF(N934="snížená",J934,0)</f>
        <v>0</v>
      </c>
      <c r="BG934" s="196">
        <f>IF(N934="zákl. přenesená",J934,0)</f>
        <v>0</v>
      </c>
      <c r="BH934" s="196">
        <f>IF(N934="sníž. přenesená",J934,0)</f>
        <v>0</v>
      </c>
      <c r="BI934" s="196">
        <f>IF(N934="nulová",J934,0)</f>
        <v>0</v>
      </c>
      <c r="BJ934" s="19" t="s">
        <v>81</v>
      </c>
      <c r="BK934" s="196">
        <f>ROUND(I934*H934,2)</f>
        <v>0</v>
      </c>
      <c r="BL934" s="19" t="s">
        <v>236</v>
      </c>
      <c r="BM934" s="195" t="s">
        <v>1878</v>
      </c>
    </row>
    <row r="935" spans="2:51" s="13" customFormat="1" ht="12">
      <c r="B935" s="201"/>
      <c r="C935" s="202"/>
      <c r="D935" s="197" t="s">
        <v>159</v>
      </c>
      <c r="E935" s="203" t="s">
        <v>19</v>
      </c>
      <c r="F935" s="204" t="s">
        <v>1879</v>
      </c>
      <c r="G935" s="202"/>
      <c r="H935" s="205">
        <v>0.376</v>
      </c>
      <c r="I935" s="206"/>
      <c r="J935" s="202"/>
      <c r="K935" s="202"/>
      <c r="L935" s="207"/>
      <c r="M935" s="208"/>
      <c r="N935" s="209"/>
      <c r="O935" s="209"/>
      <c r="P935" s="209"/>
      <c r="Q935" s="209"/>
      <c r="R935" s="209"/>
      <c r="S935" s="209"/>
      <c r="T935" s="210"/>
      <c r="AT935" s="211" t="s">
        <v>159</v>
      </c>
      <c r="AU935" s="211" t="s">
        <v>83</v>
      </c>
      <c r="AV935" s="13" t="s">
        <v>83</v>
      </c>
      <c r="AW935" s="13" t="s">
        <v>37</v>
      </c>
      <c r="AX935" s="13" t="s">
        <v>81</v>
      </c>
      <c r="AY935" s="211" t="s">
        <v>144</v>
      </c>
    </row>
    <row r="936" spans="1:65" s="2" customFormat="1" ht="16.5" customHeight="1">
      <c r="A936" s="36"/>
      <c r="B936" s="37"/>
      <c r="C936" s="336" t="s">
        <v>1880</v>
      </c>
      <c r="D936" s="336" t="s">
        <v>146</v>
      </c>
      <c r="E936" s="337" t="s">
        <v>1881</v>
      </c>
      <c r="F936" s="338" t="s">
        <v>1882</v>
      </c>
      <c r="G936" s="339" t="s">
        <v>1869</v>
      </c>
      <c r="H936" s="340">
        <v>1003.52</v>
      </c>
      <c r="I936" s="189"/>
      <c r="J936" s="342">
        <f>ROUND(I936*H936,2)</f>
        <v>0</v>
      </c>
      <c r="K936" s="186" t="s">
        <v>1870</v>
      </c>
      <c r="L936" s="41"/>
      <c r="M936" s="191" t="s">
        <v>19</v>
      </c>
      <c r="N936" s="192" t="s">
        <v>47</v>
      </c>
      <c r="O936" s="66"/>
      <c r="P936" s="193">
        <f>O936*H936</f>
        <v>0</v>
      </c>
      <c r="Q936" s="193">
        <v>6E-05</v>
      </c>
      <c r="R936" s="193">
        <f>Q936*H936</f>
        <v>0.0602112</v>
      </c>
      <c r="S936" s="193">
        <v>0</v>
      </c>
      <c r="T936" s="194">
        <f>S936*H936</f>
        <v>0</v>
      </c>
      <c r="U936" s="36"/>
      <c r="V936" s="36"/>
      <c r="W936" s="36"/>
      <c r="X936" s="36"/>
      <c r="Y936" s="36"/>
      <c r="Z936" s="36"/>
      <c r="AA936" s="36"/>
      <c r="AB936" s="36"/>
      <c r="AC936" s="36"/>
      <c r="AD936" s="36"/>
      <c r="AE936" s="36"/>
      <c r="AR936" s="195" t="s">
        <v>236</v>
      </c>
      <c r="AT936" s="195" t="s">
        <v>146</v>
      </c>
      <c r="AU936" s="195" t="s">
        <v>83</v>
      </c>
      <c r="AY936" s="19" t="s">
        <v>144</v>
      </c>
      <c r="BE936" s="196">
        <f>IF(N936="základní",J936,0)</f>
        <v>0</v>
      </c>
      <c r="BF936" s="196">
        <f>IF(N936="snížená",J936,0)</f>
        <v>0</v>
      </c>
      <c r="BG936" s="196">
        <f>IF(N936="zákl. přenesená",J936,0)</f>
        <v>0</v>
      </c>
      <c r="BH936" s="196">
        <f>IF(N936="sníž. přenesená",J936,0)</f>
        <v>0</v>
      </c>
      <c r="BI936" s="196">
        <f>IF(N936="nulová",J936,0)</f>
        <v>0</v>
      </c>
      <c r="BJ936" s="19" t="s">
        <v>81</v>
      </c>
      <c r="BK936" s="196">
        <f>ROUND(I936*H936,2)</f>
        <v>0</v>
      </c>
      <c r="BL936" s="19" t="s">
        <v>236</v>
      </c>
      <c r="BM936" s="195" t="s">
        <v>1883</v>
      </c>
    </row>
    <row r="937" spans="1:47" s="2" customFormat="1" ht="29.25">
      <c r="A937" s="36"/>
      <c r="B937" s="37"/>
      <c r="C937" s="38"/>
      <c r="D937" s="197" t="s">
        <v>153</v>
      </c>
      <c r="E937" s="38"/>
      <c r="F937" s="198" t="s">
        <v>1872</v>
      </c>
      <c r="G937" s="38"/>
      <c r="H937" s="38"/>
      <c r="I937" s="105"/>
      <c r="J937" s="38"/>
      <c r="K937" s="38"/>
      <c r="L937" s="41"/>
      <c r="M937" s="199"/>
      <c r="N937" s="200"/>
      <c r="O937" s="66"/>
      <c r="P937" s="66"/>
      <c r="Q937" s="66"/>
      <c r="R937" s="66"/>
      <c r="S937" s="66"/>
      <c r="T937" s="67"/>
      <c r="U937" s="36"/>
      <c r="V937" s="36"/>
      <c r="W937" s="36"/>
      <c r="X937" s="36"/>
      <c r="Y937" s="36"/>
      <c r="Z937" s="36"/>
      <c r="AA937" s="36"/>
      <c r="AB937" s="36"/>
      <c r="AC937" s="36"/>
      <c r="AD937" s="36"/>
      <c r="AE937" s="36"/>
      <c r="AT937" s="19" t="s">
        <v>153</v>
      </c>
      <c r="AU937" s="19" t="s">
        <v>83</v>
      </c>
    </row>
    <row r="938" spans="2:51" s="15" customFormat="1" ht="12">
      <c r="B938" s="223"/>
      <c r="C938" s="224"/>
      <c r="D938" s="197" t="s">
        <v>159</v>
      </c>
      <c r="E938" s="225" t="s">
        <v>19</v>
      </c>
      <c r="F938" s="226" t="s">
        <v>1873</v>
      </c>
      <c r="G938" s="224"/>
      <c r="H938" s="225" t="s">
        <v>19</v>
      </c>
      <c r="I938" s="227"/>
      <c r="J938" s="224"/>
      <c r="K938" s="224"/>
      <c r="L938" s="228"/>
      <c r="M938" s="229"/>
      <c r="N938" s="230"/>
      <c r="O938" s="230"/>
      <c r="P938" s="230"/>
      <c r="Q938" s="230"/>
      <c r="R938" s="230"/>
      <c r="S938" s="230"/>
      <c r="T938" s="231"/>
      <c r="AT938" s="232" t="s">
        <v>159</v>
      </c>
      <c r="AU938" s="232" t="s">
        <v>83</v>
      </c>
      <c r="AV938" s="15" t="s">
        <v>81</v>
      </c>
      <c r="AW938" s="15" t="s">
        <v>37</v>
      </c>
      <c r="AX938" s="15" t="s">
        <v>76</v>
      </c>
      <c r="AY938" s="232" t="s">
        <v>144</v>
      </c>
    </row>
    <row r="939" spans="2:51" s="13" customFormat="1" ht="12">
      <c r="B939" s="201"/>
      <c r="C939" s="202"/>
      <c r="D939" s="197" t="s">
        <v>159</v>
      </c>
      <c r="E939" s="203" t="s">
        <v>19</v>
      </c>
      <c r="F939" s="204" t="s">
        <v>1884</v>
      </c>
      <c r="G939" s="202"/>
      <c r="H939" s="205">
        <v>1003.52</v>
      </c>
      <c r="I939" s="206"/>
      <c r="J939" s="202"/>
      <c r="K939" s="202"/>
      <c r="L939" s="207"/>
      <c r="M939" s="208"/>
      <c r="N939" s="209"/>
      <c r="O939" s="209"/>
      <c r="P939" s="209"/>
      <c r="Q939" s="209"/>
      <c r="R939" s="209"/>
      <c r="S939" s="209"/>
      <c r="T939" s="210"/>
      <c r="AT939" s="211" t="s">
        <v>159</v>
      </c>
      <c r="AU939" s="211" t="s">
        <v>83</v>
      </c>
      <c r="AV939" s="13" t="s">
        <v>83</v>
      </c>
      <c r="AW939" s="13" t="s">
        <v>37</v>
      </c>
      <c r="AX939" s="13" t="s">
        <v>81</v>
      </c>
      <c r="AY939" s="211" t="s">
        <v>144</v>
      </c>
    </row>
    <row r="940" spans="1:65" s="2" customFormat="1" ht="16.5" customHeight="1">
      <c r="A940" s="36"/>
      <c r="B940" s="37"/>
      <c r="C940" s="343" t="s">
        <v>1885</v>
      </c>
      <c r="D940" s="343" t="s">
        <v>244</v>
      </c>
      <c r="E940" s="344" t="s">
        <v>1876</v>
      </c>
      <c r="F940" s="345" t="s">
        <v>1877</v>
      </c>
      <c r="G940" s="346" t="s">
        <v>193</v>
      </c>
      <c r="H940" s="347">
        <v>0.86</v>
      </c>
      <c r="I940" s="238"/>
      <c r="J940" s="348">
        <f>ROUND(I940*H940,2)</f>
        <v>0</v>
      </c>
      <c r="K940" s="235" t="s">
        <v>1870</v>
      </c>
      <c r="L940" s="240"/>
      <c r="M940" s="241" t="s">
        <v>19</v>
      </c>
      <c r="N940" s="242" t="s">
        <v>47</v>
      </c>
      <c r="O940" s="66"/>
      <c r="P940" s="193">
        <f>O940*H940</f>
        <v>0</v>
      </c>
      <c r="Q940" s="193">
        <v>1</v>
      </c>
      <c r="R940" s="193">
        <f>Q940*H940</f>
        <v>0.86</v>
      </c>
      <c r="S940" s="193">
        <v>0</v>
      </c>
      <c r="T940" s="194">
        <f>S940*H940</f>
        <v>0</v>
      </c>
      <c r="U940" s="36"/>
      <c r="V940" s="36"/>
      <c r="W940" s="36"/>
      <c r="X940" s="36"/>
      <c r="Y940" s="36"/>
      <c r="Z940" s="36"/>
      <c r="AA940" s="36"/>
      <c r="AB940" s="36"/>
      <c r="AC940" s="36"/>
      <c r="AD940" s="36"/>
      <c r="AE940" s="36"/>
      <c r="AR940" s="195" t="s">
        <v>319</v>
      </c>
      <c r="AT940" s="195" t="s">
        <v>244</v>
      </c>
      <c r="AU940" s="195" t="s">
        <v>83</v>
      </c>
      <c r="AY940" s="19" t="s">
        <v>144</v>
      </c>
      <c r="BE940" s="196">
        <f>IF(N940="základní",J940,0)</f>
        <v>0</v>
      </c>
      <c r="BF940" s="196">
        <f>IF(N940="snížená",J940,0)</f>
        <v>0</v>
      </c>
      <c r="BG940" s="196">
        <f>IF(N940="zákl. přenesená",J940,0)</f>
        <v>0</v>
      </c>
      <c r="BH940" s="196">
        <f>IF(N940="sníž. přenesená",J940,0)</f>
        <v>0</v>
      </c>
      <c r="BI940" s="196">
        <f>IF(N940="nulová",J940,0)</f>
        <v>0</v>
      </c>
      <c r="BJ940" s="19" t="s">
        <v>81</v>
      </c>
      <c r="BK940" s="196">
        <f>ROUND(I940*H940,2)</f>
        <v>0</v>
      </c>
      <c r="BL940" s="19" t="s">
        <v>236</v>
      </c>
      <c r="BM940" s="195" t="s">
        <v>1886</v>
      </c>
    </row>
    <row r="941" spans="1:47" s="2" customFormat="1" ht="19.5">
      <c r="A941" s="36"/>
      <c r="B941" s="37"/>
      <c r="C941" s="38"/>
      <c r="D941" s="197" t="s">
        <v>445</v>
      </c>
      <c r="E941" s="38"/>
      <c r="F941" s="198" t="s">
        <v>1887</v>
      </c>
      <c r="G941" s="38"/>
      <c r="H941" s="38"/>
      <c r="I941" s="105"/>
      <c r="J941" s="38"/>
      <c r="K941" s="38"/>
      <c r="L941" s="41"/>
      <c r="M941" s="199"/>
      <c r="N941" s="200"/>
      <c r="O941" s="66"/>
      <c r="P941" s="66"/>
      <c r="Q941" s="66"/>
      <c r="R941" s="66"/>
      <c r="S941" s="66"/>
      <c r="T941" s="67"/>
      <c r="U941" s="36"/>
      <c r="V941" s="36"/>
      <c r="W941" s="36"/>
      <c r="X941" s="36"/>
      <c r="Y941" s="36"/>
      <c r="Z941" s="36"/>
      <c r="AA941" s="36"/>
      <c r="AB941" s="36"/>
      <c r="AC941" s="36"/>
      <c r="AD941" s="36"/>
      <c r="AE941" s="36"/>
      <c r="AT941" s="19" t="s">
        <v>445</v>
      </c>
      <c r="AU941" s="19" t="s">
        <v>83</v>
      </c>
    </row>
    <row r="942" spans="2:51" s="13" customFormat="1" ht="12">
      <c r="B942" s="201"/>
      <c r="C942" s="202"/>
      <c r="D942" s="197" t="s">
        <v>159</v>
      </c>
      <c r="E942" s="203" t="s">
        <v>19</v>
      </c>
      <c r="F942" s="204" t="s">
        <v>1888</v>
      </c>
      <c r="G942" s="202"/>
      <c r="H942" s="205">
        <v>0.86</v>
      </c>
      <c r="I942" s="206"/>
      <c r="J942" s="202"/>
      <c r="K942" s="202"/>
      <c r="L942" s="207"/>
      <c r="M942" s="208"/>
      <c r="N942" s="209"/>
      <c r="O942" s="209"/>
      <c r="P942" s="209"/>
      <c r="Q942" s="209"/>
      <c r="R942" s="209"/>
      <c r="S942" s="209"/>
      <c r="T942" s="210"/>
      <c r="AT942" s="211" t="s">
        <v>159</v>
      </c>
      <c r="AU942" s="211" t="s">
        <v>83</v>
      </c>
      <c r="AV942" s="13" t="s">
        <v>83</v>
      </c>
      <c r="AW942" s="13" t="s">
        <v>37</v>
      </c>
      <c r="AX942" s="13" t="s">
        <v>81</v>
      </c>
      <c r="AY942" s="211" t="s">
        <v>144</v>
      </c>
    </row>
    <row r="943" spans="1:65" s="2" customFormat="1" ht="24" customHeight="1">
      <c r="A943" s="36"/>
      <c r="B943" s="37"/>
      <c r="C943" s="336" t="s">
        <v>1889</v>
      </c>
      <c r="D943" s="336" t="s">
        <v>146</v>
      </c>
      <c r="E943" s="337" t="s">
        <v>1890</v>
      </c>
      <c r="F943" s="338" t="s">
        <v>1891</v>
      </c>
      <c r="G943" s="339" t="s">
        <v>193</v>
      </c>
      <c r="H943" s="340">
        <v>21.597</v>
      </c>
      <c r="I943" s="189"/>
      <c r="J943" s="342">
        <f>ROUND(I943*H943,2)</f>
        <v>0</v>
      </c>
      <c r="K943" s="186" t="s">
        <v>150</v>
      </c>
      <c r="L943" s="41"/>
      <c r="M943" s="191" t="s">
        <v>19</v>
      </c>
      <c r="N943" s="192" t="s">
        <v>47</v>
      </c>
      <c r="O943" s="66"/>
      <c r="P943" s="193">
        <f>O943*H943</f>
        <v>0</v>
      </c>
      <c r="Q943" s="193">
        <v>0</v>
      </c>
      <c r="R943" s="193">
        <f>Q943*H943</f>
        <v>0</v>
      </c>
      <c r="S943" s="193">
        <v>0</v>
      </c>
      <c r="T943" s="194">
        <f>S943*H943</f>
        <v>0</v>
      </c>
      <c r="U943" s="36"/>
      <c r="V943" s="36"/>
      <c r="W943" s="36"/>
      <c r="X943" s="36"/>
      <c r="Y943" s="36"/>
      <c r="Z943" s="36"/>
      <c r="AA943" s="36"/>
      <c r="AB943" s="36"/>
      <c r="AC943" s="36"/>
      <c r="AD943" s="36"/>
      <c r="AE943" s="36"/>
      <c r="AR943" s="195" t="s">
        <v>236</v>
      </c>
      <c r="AT943" s="195" t="s">
        <v>146</v>
      </c>
      <c r="AU943" s="195" t="s">
        <v>83</v>
      </c>
      <c r="AY943" s="19" t="s">
        <v>144</v>
      </c>
      <c r="BE943" s="196">
        <f>IF(N943="základní",J943,0)</f>
        <v>0</v>
      </c>
      <c r="BF943" s="196">
        <f>IF(N943="snížená",J943,0)</f>
        <v>0</v>
      </c>
      <c r="BG943" s="196">
        <f>IF(N943="zákl. přenesená",J943,0)</f>
        <v>0</v>
      </c>
      <c r="BH943" s="196">
        <f>IF(N943="sníž. přenesená",J943,0)</f>
        <v>0</v>
      </c>
      <c r="BI943" s="196">
        <f>IF(N943="nulová",J943,0)</f>
        <v>0</v>
      </c>
      <c r="BJ943" s="19" t="s">
        <v>81</v>
      </c>
      <c r="BK943" s="196">
        <f>ROUND(I943*H943,2)</f>
        <v>0</v>
      </c>
      <c r="BL943" s="19" t="s">
        <v>236</v>
      </c>
      <c r="BM943" s="195" t="s">
        <v>1892</v>
      </c>
    </row>
    <row r="944" spans="1:47" s="2" customFormat="1" ht="78">
      <c r="A944" s="36"/>
      <c r="B944" s="37"/>
      <c r="C944" s="38"/>
      <c r="D944" s="197" t="s">
        <v>153</v>
      </c>
      <c r="E944" s="38"/>
      <c r="F944" s="198" t="s">
        <v>1893</v>
      </c>
      <c r="G944" s="38"/>
      <c r="H944" s="38"/>
      <c r="I944" s="105"/>
      <c r="J944" s="38"/>
      <c r="K944" s="38"/>
      <c r="L944" s="41"/>
      <c r="M944" s="199"/>
      <c r="N944" s="200"/>
      <c r="O944" s="66"/>
      <c r="P944" s="66"/>
      <c r="Q944" s="66"/>
      <c r="R944" s="66"/>
      <c r="S944" s="66"/>
      <c r="T944" s="67"/>
      <c r="U944" s="36"/>
      <c r="V944" s="36"/>
      <c r="W944" s="36"/>
      <c r="X944" s="36"/>
      <c r="Y944" s="36"/>
      <c r="Z944" s="36"/>
      <c r="AA944" s="36"/>
      <c r="AB944" s="36"/>
      <c r="AC944" s="36"/>
      <c r="AD944" s="36"/>
      <c r="AE944" s="36"/>
      <c r="AT944" s="19" t="s">
        <v>153</v>
      </c>
      <c r="AU944" s="19" t="s">
        <v>83</v>
      </c>
    </row>
    <row r="945" spans="1:65" s="2" customFormat="1" ht="24" customHeight="1">
      <c r="A945" s="36"/>
      <c r="B945" s="37"/>
      <c r="C945" s="336" t="s">
        <v>1894</v>
      </c>
      <c r="D945" s="336" t="s">
        <v>146</v>
      </c>
      <c r="E945" s="337" t="s">
        <v>1895</v>
      </c>
      <c r="F945" s="338" t="s">
        <v>1896</v>
      </c>
      <c r="G945" s="339" t="s">
        <v>193</v>
      </c>
      <c r="H945" s="340">
        <v>21.597</v>
      </c>
      <c r="I945" s="189"/>
      <c r="J945" s="342">
        <f>ROUND(I945*H945,2)</f>
        <v>0</v>
      </c>
      <c r="K945" s="186" t="s">
        <v>150</v>
      </c>
      <c r="L945" s="41"/>
      <c r="M945" s="191" t="s">
        <v>19</v>
      </c>
      <c r="N945" s="192" t="s">
        <v>47</v>
      </c>
      <c r="O945" s="66"/>
      <c r="P945" s="193">
        <f>O945*H945</f>
        <v>0</v>
      </c>
      <c r="Q945" s="193">
        <v>0</v>
      </c>
      <c r="R945" s="193">
        <f>Q945*H945</f>
        <v>0</v>
      </c>
      <c r="S945" s="193">
        <v>0</v>
      </c>
      <c r="T945" s="194">
        <f>S945*H945</f>
        <v>0</v>
      </c>
      <c r="U945" s="36"/>
      <c r="V945" s="36"/>
      <c r="W945" s="36"/>
      <c r="X945" s="36"/>
      <c r="Y945" s="36"/>
      <c r="Z945" s="36"/>
      <c r="AA945" s="36"/>
      <c r="AB945" s="36"/>
      <c r="AC945" s="36"/>
      <c r="AD945" s="36"/>
      <c r="AE945" s="36"/>
      <c r="AR945" s="195" t="s">
        <v>236</v>
      </c>
      <c r="AT945" s="195" t="s">
        <v>146</v>
      </c>
      <c r="AU945" s="195" t="s">
        <v>83</v>
      </c>
      <c r="AY945" s="19" t="s">
        <v>144</v>
      </c>
      <c r="BE945" s="196">
        <f>IF(N945="základní",J945,0)</f>
        <v>0</v>
      </c>
      <c r="BF945" s="196">
        <f>IF(N945="snížená",J945,0)</f>
        <v>0</v>
      </c>
      <c r="BG945" s="196">
        <f>IF(N945="zákl. přenesená",J945,0)</f>
        <v>0</v>
      </c>
      <c r="BH945" s="196">
        <f>IF(N945="sníž. přenesená",J945,0)</f>
        <v>0</v>
      </c>
      <c r="BI945" s="196">
        <f>IF(N945="nulová",J945,0)</f>
        <v>0</v>
      </c>
      <c r="BJ945" s="19" t="s">
        <v>81</v>
      </c>
      <c r="BK945" s="196">
        <f>ROUND(I945*H945,2)</f>
        <v>0</v>
      </c>
      <c r="BL945" s="19" t="s">
        <v>236</v>
      </c>
      <c r="BM945" s="195" t="s">
        <v>1897</v>
      </c>
    </row>
    <row r="946" spans="1:47" s="2" customFormat="1" ht="78">
      <c r="A946" s="36"/>
      <c r="B946" s="37"/>
      <c r="C946" s="38"/>
      <c r="D946" s="197" t="s">
        <v>153</v>
      </c>
      <c r="E946" s="38"/>
      <c r="F946" s="198" t="s">
        <v>1893</v>
      </c>
      <c r="G946" s="38"/>
      <c r="H946" s="38"/>
      <c r="I946" s="105"/>
      <c r="J946" s="38"/>
      <c r="K946" s="38"/>
      <c r="L946" s="41"/>
      <c r="M946" s="199"/>
      <c r="N946" s="200"/>
      <c r="O946" s="66"/>
      <c r="P946" s="66"/>
      <c r="Q946" s="66"/>
      <c r="R946" s="66"/>
      <c r="S946" s="66"/>
      <c r="T946" s="67"/>
      <c r="U946" s="36"/>
      <c r="V946" s="36"/>
      <c r="W946" s="36"/>
      <c r="X946" s="36"/>
      <c r="Y946" s="36"/>
      <c r="Z946" s="36"/>
      <c r="AA946" s="36"/>
      <c r="AB946" s="36"/>
      <c r="AC946" s="36"/>
      <c r="AD946" s="36"/>
      <c r="AE946" s="36"/>
      <c r="AT946" s="19" t="s">
        <v>153</v>
      </c>
      <c r="AU946" s="19" t="s">
        <v>83</v>
      </c>
    </row>
    <row r="947" spans="2:63" s="12" customFormat="1" ht="22.9" customHeight="1">
      <c r="B947" s="168"/>
      <c r="C947" s="169"/>
      <c r="D947" s="170" t="s">
        <v>75</v>
      </c>
      <c r="E947" s="182" t="s">
        <v>1898</v>
      </c>
      <c r="F947" s="182" t="s">
        <v>1899</v>
      </c>
      <c r="G947" s="169"/>
      <c r="H947" s="169"/>
      <c r="I947" s="172"/>
      <c r="J947" s="183">
        <f>BK947</f>
        <v>0</v>
      </c>
      <c r="K947" s="169"/>
      <c r="L947" s="174"/>
      <c r="M947" s="175"/>
      <c r="N947" s="176"/>
      <c r="O947" s="176"/>
      <c r="P947" s="177">
        <f>SUM(P948:P966)</f>
        <v>0</v>
      </c>
      <c r="Q947" s="176"/>
      <c r="R947" s="177">
        <f>SUM(R948:R966)</f>
        <v>0.057833819999999994</v>
      </c>
      <c r="S947" s="176"/>
      <c r="T947" s="178">
        <f>SUM(T948:T966)</f>
        <v>0</v>
      </c>
      <c r="AR947" s="179" t="s">
        <v>83</v>
      </c>
      <c r="AT947" s="180" t="s">
        <v>75</v>
      </c>
      <c r="AU947" s="180" t="s">
        <v>81</v>
      </c>
      <c r="AY947" s="179" t="s">
        <v>144</v>
      </c>
      <c r="BK947" s="181">
        <f>SUM(BK948:BK966)</f>
        <v>0</v>
      </c>
    </row>
    <row r="948" spans="1:65" s="2" customFormat="1" ht="16.5" customHeight="1">
      <c r="A948" s="36"/>
      <c r="B948" s="37"/>
      <c r="C948" s="336" t="s">
        <v>1900</v>
      </c>
      <c r="D948" s="336" t="s">
        <v>146</v>
      </c>
      <c r="E948" s="337" t="s">
        <v>1901</v>
      </c>
      <c r="F948" s="338" t="s">
        <v>1902</v>
      </c>
      <c r="G948" s="339" t="s">
        <v>175</v>
      </c>
      <c r="H948" s="340">
        <v>318.229</v>
      </c>
      <c r="I948" s="189"/>
      <c r="J948" s="342">
        <f>ROUND(I948*H948,2)</f>
        <v>0</v>
      </c>
      <c r="K948" s="186" t="s">
        <v>150</v>
      </c>
      <c r="L948" s="41"/>
      <c r="M948" s="191" t="s">
        <v>19</v>
      </c>
      <c r="N948" s="192" t="s">
        <v>47</v>
      </c>
      <c r="O948" s="66"/>
      <c r="P948" s="193">
        <f>O948*H948</f>
        <v>0</v>
      </c>
      <c r="Q948" s="193">
        <v>0</v>
      </c>
      <c r="R948" s="193">
        <f>Q948*H948</f>
        <v>0</v>
      </c>
      <c r="S948" s="193">
        <v>0</v>
      </c>
      <c r="T948" s="194">
        <f>S948*H948</f>
        <v>0</v>
      </c>
      <c r="U948" s="36"/>
      <c r="V948" s="36"/>
      <c r="W948" s="36"/>
      <c r="X948" s="36"/>
      <c r="Y948" s="36"/>
      <c r="Z948" s="36"/>
      <c r="AA948" s="36"/>
      <c r="AB948" s="36"/>
      <c r="AC948" s="36"/>
      <c r="AD948" s="36"/>
      <c r="AE948" s="36"/>
      <c r="AR948" s="195" t="s">
        <v>236</v>
      </c>
      <c r="AT948" s="195" t="s">
        <v>146</v>
      </c>
      <c r="AU948" s="195" t="s">
        <v>83</v>
      </c>
      <c r="AY948" s="19" t="s">
        <v>144</v>
      </c>
      <c r="BE948" s="196">
        <f>IF(N948="základní",J948,0)</f>
        <v>0</v>
      </c>
      <c r="BF948" s="196">
        <f>IF(N948="snížená",J948,0)</f>
        <v>0</v>
      </c>
      <c r="BG948" s="196">
        <f>IF(N948="zákl. přenesená",J948,0)</f>
        <v>0</v>
      </c>
      <c r="BH948" s="196">
        <f>IF(N948="sníž. přenesená",J948,0)</f>
        <v>0</v>
      </c>
      <c r="BI948" s="196">
        <f>IF(N948="nulová",J948,0)</f>
        <v>0</v>
      </c>
      <c r="BJ948" s="19" t="s">
        <v>81</v>
      </c>
      <c r="BK948" s="196">
        <f>ROUND(I948*H948,2)</f>
        <v>0</v>
      </c>
      <c r="BL948" s="19" t="s">
        <v>236</v>
      </c>
      <c r="BM948" s="195" t="s">
        <v>1903</v>
      </c>
    </row>
    <row r="949" spans="1:65" s="2" customFormat="1" ht="24" customHeight="1">
      <c r="A949" s="36"/>
      <c r="B949" s="37"/>
      <c r="C949" s="336" t="s">
        <v>1904</v>
      </c>
      <c r="D949" s="336" t="s">
        <v>146</v>
      </c>
      <c r="E949" s="337" t="s">
        <v>1905</v>
      </c>
      <c r="F949" s="338" t="s">
        <v>1906</v>
      </c>
      <c r="G949" s="339" t="s">
        <v>175</v>
      </c>
      <c r="H949" s="340">
        <v>318.229</v>
      </c>
      <c r="I949" s="189"/>
      <c r="J949" s="342">
        <f>ROUND(I949*H949,2)</f>
        <v>0</v>
      </c>
      <c r="K949" s="186" t="s">
        <v>150</v>
      </c>
      <c r="L949" s="41"/>
      <c r="M949" s="191" t="s">
        <v>19</v>
      </c>
      <c r="N949" s="192" t="s">
        <v>47</v>
      </c>
      <c r="O949" s="66"/>
      <c r="P949" s="193">
        <f>O949*H949</f>
        <v>0</v>
      </c>
      <c r="Q949" s="193">
        <v>0.00014</v>
      </c>
      <c r="R949" s="193">
        <f>Q949*H949</f>
        <v>0.04455205999999999</v>
      </c>
      <c r="S949" s="193">
        <v>0</v>
      </c>
      <c r="T949" s="194">
        <f>S949*H949</f>
        <v>0</v>
      </c>
      <c r="U949" s="36"/>
      <c r="V949" s="36"/>
      <c r="W949" s="36"/>
      <c r="X949" s="36"/>
      <c r="Y949" s="36"/>
      <c r="Z949" s="36"/>
      <c r="AA949" s="36"/>
      <c r="AB949" s="36"/>
      <c r="AC949" s="36"/>
      <c r="AD949" s="36"/>
      <c r="AE949" s="36"/>
      <c r="AR949" s="195" t="s">
        <v>236</v>
      </c>
      <c r="AT949" s="195" t="s">
        <v>146</v>
      </c>
      <c r="AU949" s="195" t="s">
        <v>83</v>
      </c>
      <c r="AY949" s="19" t="s">
        <v>144</v>
      </c>
      <c r="BE949" s="196">
        <f>IF(N949="základní",J949,0)</f>
        <v>0</v>
      </c>
      <c r="BF949" s="196">
        <f>IF(N949="snížená",J949,0)</f>
        <v>0</v>
      </c>
      <c r="BG949" s="196">
        <f>IF(N949="zákl. přenesená",J949,0)</f>
        <v>0</v>
      </c>
      <c r="BH949" s="196">
        <f>IF(N949="sníž. přenesená",J949,0)</f>
        <v>0</v>
      </c>
      <c r="BI949" s="196">
        <f>IF(N949="nulová",J949,0)</f>
        <v>0</v>
      </c>
      <c r="BJ949" s="19" t="s">
        <v>81</v>
      </c>
      <c r="BK949" s="196">
        <f>ROUND(I949*H949,2)</f>
        <v>0</v>
      </c>
      <c r="BL949" s="19" t="s">
        <v>236</v>
      </c>
      <c r="BM949" s="195" t="s">
        <v>1907</v>
      </c>
    </row>
    <row r="950" spans="1:47" s="2" customFormat="1" ht="58.5">
      <c r="A950" s="36"/>
      <c r="B950" s="37"/>
      <c r="C950" s="38"/>
      <c r="D950" s="197" t="s">
        <v>153</v>
      </c>
      <c r="E950" s="38"/>
      <c r="F950" s="198" t="s">
        <v>1908</v>
      </c>
      <c r="G950" s="38"/>
      <c r="H950" s="38"/>
      <c r="I950" s="105"/>
      <c r="J950" s="38"/>
      <c r="K950" s="38"/>
      <c r="L950" s="41"/>
      <c r="M950" s="199"/>
      <c r="N950" s="200"/>
      <c r="O950" s="66"/>
      <c r="P950" s="66"/>
      <c r="Q950" s="66"/>
      <c r="R950" s="66"/>
      <c r="S950" s="66"/>
      <c r="T950" s="67"/>
      <c r="U950" s="36"/>
      <c r="V950" s="36"/>
      <c r="W950" s="36"/>
      <c r="X950" s="36"/>
      <c r="Y950" s="36"/>
      <c r="Z950" s="36"/>
      <c r="AA950" s="36"/>
      <c r="AB950" s="36"/>
      <c r="AC950" s="36"/>
      <c r="AD950" s="36"/>
      <c r="AE950" s="36"/>
      <c r="AT950" s="19" t="s">
        <v>153</v>
      </c>
      <c r="AU950" s="19" t="s">
        <v>83</v>
      </c>
    </row>
    <row r="951" spans="2:51" s="15" customFormat="1" ht="12">
      <c r="B951" s="223"/>
      <c r="C951" s="224"/>
      <c r="D951" s="197" t="s">
        <v>159</v>
      </c>
      <c r="E951" s="225" t="s">
        <v>19</v>
      </c>
      <c r="F951" s="226" t="s">
        <v>1332</v>
      </c>
      <c r="G951" s="224"/>
      <c r="H951" s="225" t="s">
        <v>19</v>
      </c>
      <c r="I951" s="227"/>
      <c r="J951" s="224"/>
      <c r="K951" s="224"/>
      <c r="L951" s="228"/>
      <c r="M951" s="229"/>
      <c r="N951" s="230"/>
      <c r="O951" s="230"/>
      <c r="P951" s="230"/>
      <c r="Q951" s="230"/>
      <c r="R951" s="230"/>
      <c r="S951" s="230"/>
      <c r="T951" s="231"/>
      <c r="AT951" s="232" t="s">
        <v>159</v>
      </c>
      <c r="AU951" s="232" t="s">
        <v>83</v>
      </c>
      <c r="AV951" s="15" t="s">
        <v>81</v>
      </c>
      <c r="AW951" s="15" t="s">
        <v>37</v>
      </c>
      <c r="AX951" s="15" t="s">
        <v>76</v>
      </c>
      <c r="AY951" s="232" t="s">
        <v>144</v>
      </c>
    </row>
    <row r="952" spans="2:51" s="13" customFormat="1" ht="12">
      <c r="B952" s="201"/>
      <c r="C952" s="202"/>
      <c r="D952" s="197" t="s">
        <v>159</v>
      </c>
      <c r="E952" s="203" t="s">
        <v>19</v>
      </c>
      <c r="F952" s="204" t="s">
        <v>1909</v>
      </c>
      <c r="G952" s="202"/>
      <c r="H952" s="205">
        <v>89.824</v>
      </c>
      <c r="I952" s="206"/>
      <c r="J952" s="202"/>
      <c r="K952" s="202"/>
      <c r="L952" s="207"/>
      <c r="M952" s="208"/>
      <c r="N952" s="209"/>
      <c r="O952" s="209"/>
      <c r="P952" s="209"/>
      <c r="Q952" s="209"/>
      <c r="R952" s="209"/>
      <c r="S952" s="209"/>
      <c r="T952" s="210"/>
      <c r="AT952" s="211" t="s">
        <v>159</v>
      </c>
      <c r="AU952" s="211" t="s">
        <v>83</v>
      </c>
      <c r="AV952" s="13" t="s">
        <v>83</v>
      </c>
      <c r="AW952" s="13" t="s">
        <v>37</v>
      </c>
      <c r="AX952" s="13" t="s">
        <v>76</v>
      </c>
      <c r="AY952" s="211" t="s">
        <v>144</v>
      </c>
    </row>
    <row r="953" spans="2:51" s="13" customFormat="1" ht="12">
      <c r="B953" s="201"/>
      <c r="C953" s="202"/>
      <c r="D953" s="197" t="s">
        <v>159</v>
      </c>
      <c r="E953" s="203" t="s">
        <v>19</v>
      </c>
      <c r="F953" s="204" t="s">
        <v>1910</v>
      </c>
      <c r="G953" s="202"/>
      <c r="H953" s="205">
        <v>133.193</v>
      </c>
      <c r="I953" s="206"/>
      <c r="J953" s="202"/>
      <c r="K953" s="202"/>
      <c r="L953" s="207"/>
      <c r="M953" s="208"/>
      <c r="N953" s="209"/>
      <c r="O953" s="209"/>
      <c r="P953" s="209"/>
      <c r="Q953" s="209"/>
      <c r="R953" s="209"/>
      <c r="S953" s="209"/>
      <c r="T953" s="210"/>
      <c r="AT953" s="211" t="s">
        <v>159</v>
      </c>
      <c r="AU953" s="211" t="s">
        <v>83</v>
      </c>
      <c r="AV953" s="13" t="s">
        <v>83</v>
      </c>
      <c r="AW953" s="13" t="s">
        <v>37</v>
      </c>
      <c r="AX953" s="13" t="s">
        <v>76</v>
      </c>
      <c r="AY953" s="211" t="s">
        <v>144</v>
      </c>
    </row>
    <row r="954" spans="2:51" s="13" customFormat="1" ht="12">
      <c r="B954" s="201"/>
      <c r="C954" s="202"/>
      <c r="D954" s="197" t="s">
        <v>159</v>
      </c>
      <c r="E954" s="203" t="s">
        <v>19</v>
      </c>
      <c r="F954" s="204" t="s">
        <v>1911</v>
      </c>
      <c r="G954" s="202"/>
      <c r="H954" s="205">
        <v>95.212</v>
      </c>
      <c r="I954" s="206"/>
      <c r="J954" s="202"/>
      <c r="K954" s="202"/>
      <c r="L954" s="207"/>
      <c r="M954" s="208"/>
      <c r="N954" s="209"/>
      <c r="O954" s="209"/>
      <c r="P954" s="209"/>
      <c r="Q954" s="209"/>
      <c r="R954" s="209"/>
      <c r="S954" s="209"/>
      <c r="T954" s="210"/>
      <c r="AT954" s="211" t="s">
        <v>159</v>
      </c>
      <c r="AU954" s="211" t="s">
        <v>83</v>
      </c>
      <c r="AV954" s="13" t="s">
        <v>83</v>
      </c>
      <c r="AW954" s="13" t="s">
        <v>37</v>
      </c>
      <c r="AX954" s="13" t="s">
        <v>76</v>
      </c>
      <c r="AY954" s="211" t="s">
        <v>144</v>
      </c>
    </row>
    <row r="955" spans="2:51" s="14" customFormat="1" ht="12">
      <c r="B955" s="212"/>
      <c r="C955" s="213"/>
      <c r="D955" s="197" t="s">
        <v>159</v>
      </c>
      <c r="E955" s="214" t="s">
        <v>19</v>
      </c>
      <c r="F955" s="215" t="s">
        <v>180</v>
      </c>
      <c r="G955" s="213"/>
      <c r="H955" s="216">
        <v>318.229</v>
      </c>
      <c r="I955" s="217"/>
      <c r="J955" s="213"/>
      <c r="K955" s="213"/>
      <c r="L955" s="218"/>
      <c r="M955" s="219"/>
      <c r="N955" s="220"/>
      <c r="O955" s="220"/>
      <c r="P955" s="220"/>
      <c r="Q955" s="220"/>
      <c r="R955" s="220"/>
      <c r="S955" s="220"/>
      <c r="T955" s="221"/>
      <c r="AT955" s="222" t="s">
        <v>159</v>
      </c>
      <c r="AU955" s="222" t="s">
        <v>83</v>
      </c>
      <c r="AV955" s="14" t="s">
        <v>151</v>
      </c>
      <c r="AW955" s="14" t="s">
        <v>37</v>
      </c>
      <c r="AX955" s="14" t="s">
        <v>81</v>
      </c>
      <c r="AY955" s="222" t="s">
        <v>144</v>
      </c>
    </row>
    <row r="956" spans="1:65" s="2" customFormat="1" ht="16.5" customHeight="1">
      <c r="A956" s="36"/>
      <c r="B956" s="37"/>
      <c r="C956" s="336" t="s">
        <v>1912</v>
      </c>
      <c r="D956" s="336" t="s">
        <v>146</v>
      </c>
      <c r="E956" s="337" t="s">
        <v>1913</v>
      </c>
      <c r="F956" s="338" t="s">
        <v>1914</v>
      </c>
      <c r="G956" s="339" t="s">
        <v>175</v>
      </c>
      <c r="H956" s="340">
        <v>78.128</v>
      </c>
      <c r="I956" s="189"/>
      <c r="J956" s="342">
        <f>ROUND(I956*H956,2)</f>
        <v>0</v>
      </c>
      <c r="K956" s="186" t="s">
        <v>150</v>
      </c>
      <c r="L956" s="41"/>
      <c r="M956" s="191" t="s">
        <v>19</v>
      </c>
      <c r="N956" s="192" t="s">
        <v>47</v>
      </c>
      <c r="O956" s="66"/>
      <c r="P956" s="193">
        <f>O956*H956</f>
        <v>0</v>
      </c>
      <c r="Q956" s="193">
        <v>0</v>
      </c>
      <c r="R956" s="193">
        <f>Q956*H956</f>
        <v>0</v>
      </c>
      <c r="S956" s="193">
        <v>0</v>
      </c>
      <c r="T956" s="194">
        <f>S956*H956</f>
        <v>0</v>
      </c>
      <c r="U956" s="36"/>
      <c r="V956" s="36"/>
      <c r="W956" s="36"/>
      <c r="X956" s="36"/>
      <c r="Y956" s="36"/>
      <c r="Z956" s="36"/>
      <c r="AA956" s="36"/>
      <c r="AB956" s="36"/>
      <c r="AC956" s="36"/>
      <c r="AD956" s="36"/>
      <c r="AE956" s="36"/>
      <c r="AR956" s="195" t="s">
        <v>236</v>
      </c>
      <c r="AT956" s="195" t="s">
        <v>146</v>
      </c>
      <c r="AU956" s="195" t="s">
        <v>83</v>
      </c>
      <c r="AY956" s="19" t="s">
        <v>144</v>
      </c>
      <c r="BE956" s="196">
        <f>IF(N956="základní",J956,0)</f>
        <v>0</v>
      </c>
      <c r="BF956" s="196">
        <f>IF(N956="snížená",J956,0)</f>
        <v>0</v>
      </c>
      <c r="BG956" s="196">
        <f>IF(N956="zákl. přenesená",J956,0)</f>
        <v>0</v>
      </c>
      <c r="BH956" s="196">
        <f>IF(N956="sníž. přenesená",J956,0)</f>
        <v>0</v>
      </c>
      <c r="BI956" s="196">
        <f>IF(N956="nulová",J956,0)</f>
        <v>0</v>
      </c>
      <c r="BJ956" s="19" t="s">
        <v>81</v>
      </c>
      <c r="BK956" s="196">
        <f>ROUND(I956*H956,2)</f>
        <v>0</v>
      </c>
      <c r="BL956" s="19" t="s">
        <v>236</v>
      </c>
      <c r="BM956" s="195" t="s">
        <v>1915</v>
      </c>
    </row>
    <row r="957" spans="1:65" s="2" customFormat="1" ht="16.5" customHeight="1">
      <c r="A957" s="36"/>
      <c r="B957" s="37"/>
      <c r="C957" s="336" t="s">
        <v>1916</v>
      </c>
      <c r="D957" s="336" t="s">
        <v>146</v>
      </c>
      <c r="E957" s="337" t="s">
        <v>1917</v>
      </c>
      <c r="F957" s="338" t="s">
        <v>1918</v>
      </c>
      <c r="G957" s="339" t="s">
        <v>175</v>
      </c>
      <c r="H957" s="340">
        <v>78.128</v>
      </c>
      <c r="I957" s="189"/>
      <c r="J957" s="342">
        <f>ROUND(I957*H957,2)</f>
        <v>0</v>
      </c>
      <c r="K957" s="186" t="s">
        <v>150</v>
      </c>
      <c r="L957" s="41"/>
      <c r="M957" s="191" t="s">
        <v>19</v>
      </c>
      <c r="N957" s="192" t="s">
        <v>47</v>
      </c>
      <c r="O957" s="66"/>
      <c r="P957" s="193">
        <f>O957*H957</f>
        <v>0</v>
      </c>
      <c r="Q957" s="193">
        <v>0.00017</v>
      </c>
      <c r="R957" s="193">
        <f>Q957*H957</f>
        <v>0.013281760000000002</v>
      </c>
      <c r="S957" s="193">
        <v>0</v>
      </c>
      <c r="T957" s="194">
        <f>S957*H957</f>
        <v>0</v>
      </c>
      <c r="U957" s="36"/>
      <c r="V957" s="36"/>
      <c r="W957" s="36"/>
      <c r="X957" s="36"/>
      <c r="Y957" s="36"/>
      <c r="Z957" s="36"/>
      <c r="AA957" s="36"/>
      <c r="AB957" s="36"/>
      <c r="AC957" s="36"/>
      <c r="AD957" s="36"/>
      <c r="AE957" s="36"/>
      <c r="AR957" s="195" t="s">
        <v>236</v>
      </c>
      <c r="AT957" s="195" t="s">
        <v>146</v>
      </c>
      <c r="AU957" s="195" t="s">
        <v>83</v>
      </c>
      <c r="AY957" s="19" t="s">
        <v>144</v>
      </c>
      <c r="BE957" s="196">
        <f>IF(N957="základní",J957,0)</f>
        <v>0</v>
      </c>
      <c r="BF957" s="196">
        <f>IF(N957="snížená",J957,0)</f>
        <v>0</v>
      </c>
      <c r="BG957" s="196">
        <f>IF(N957="zákl. přenesená",J957,0)</f>
        <v>0</v>
      </c>
      <c r="BH957" s="196">
        <f>IF(N957="sníž. přenesená",J957,0)</f>
        <v>0</v>
      </c>
      <c r="BI957" s="196">
        <f>IF(N957="nulová",J957,0)</f>
        <v>0</v>
      </c>
      <c r="BJ957" s="19" t="s">
        <v>81</v>
      </c>
      <c r="BK957" s="196">
        <f>ROUND(I957*H957,2)</f>
        <v>0</v>
      </c>
      <c r="BL957" s="19" t="s">
        <v>236</v>
      </c>
      <c r="BM957" s="195" t="s">
        <v>1919</v>
      </c>
    </row>
    <row r="958" spans="2:51" s="15" customFormat="1" ht="12">
      <c r="B958" s="223"/>
      <c r="C958" s="224"/>
      <c r="D958" s="197" t="s">
        <v>159</v>
      </c>
      <c r="E958" s="225" t="s">
        <v>19</v>
      </c>
      <c r="F958" s="226" t="s">
        <v>1920</v>
      </c>
      <c r="G958" s="224"/>
      <c r="H958" s="225" t="s">
        <v>19</v>
      </c>
      <c r="I958" s="227"/>
      <c r="J958" s="224"/>
      <c r="K958" s="224"/>
      <c r="L958" s="228"/>
      <c r="M958" s="229"/>
      <c r="N958" s="230"/>
      <c r="O958" s="230"/>
      <c r="P958" s="230"/>
      <c r="Q958" s="230"/>
      <c r="R958" s="230"/>
      <c r="S958" s="230"/>
      <c r="T958" s="231"/>
      <c r="AT958" s="232" t="s">
        <v>159</v>
      </c>
      <c r="AU958" s="232" t="s">
        <v>83</v>
      </c>
      <c r="AV958" s="15" t="s">
        <v>81</v>
      </c>
      <c r="AW958" s="15" t="s">
        <v>37</v>
      </c>
      <c r="AX958" s="15" t="s">
        <v>76</v>
      </c>
      <c r="AY958" s="232" t="s">
        <v>144</v>
      </c>
    </row>
    <row r="959" spans="2:51" s="13" customFormat="1" ht="12">
      <c r="B959" s="201"/>
      <c r="C959" s="202"/>
      <c r="D959" s="197" t="s">
        <v>159</v>
      </c>
      <c r="E959" s="203" t="s">
        <v>19</v>
      </c>
      <c r="F959" s="204" t="s">
        <v>1921</v>
      </c>
      <c r="G959" s="202"/>
      <c r="H959" s="205">
        <v>8.184</v>
      </c>
      <c r="I959" s="206"/>
      <c r="J959" s="202"/>
      <c r="K959" s="202"/>
      <c r="L959" s="207"/>
      <c r="M959" s="208"/>
      <c r="N959" s="209"/>
      <c r="O959" s="209"/>
      <c r="P959" s="209"/>
      <c r="Q959" s="209"/>
      <c r="R959" s="209"/>
      <c r="S959" s="209"/>
      <c r="T959" s="210"/>
      <c r="AT959" s="211" t="s">
        <v>159</v>
      </c>
      <c r="AU959" s="211" t="s">
        <v>83</v>
      </c>
      <c r="AV959" s="13" t="s">
        <v>83</v>
      </c>
      <c r="AW959" s="13" t="s">
        <v>37</v>
      </c>
      <c r="AX959" s="13" t="s">
        <v>76</v>
      </c>
      <c r="AY959" s="211" t="s">
        <v>144</v>
      </c>
    </row>
    <row r="960" spans="2:51" s="15" customFormat="1" ht="12">
      <c r="B960" s="223"/>
      <c r="C960" s="224"/>
      <c r="D960" s="197" t="s">
        <v>159</v>
      </c>
      <c r="E960" s="225" t="s">
        <v>19</v>
      </c>
      <c r="F960" s="226" t="s">
        <v>1922</v>
      </c>
      <c r="G960" s="224"/>
      <c r="H960" s="225" t="s">
        <v>19</v>
      </c>
      <c r="I960" s="227"/>
      <c r="J960" s="224"/>
      <c r="K960" s="224"/>
      <c r="L960" s="228"/>
      <c r="M960" s="229"/>
      <c r="N960" s="230"/>
      <c r="O960" s="230"/>
      <c r="P960" s="230"/>
      <c r="Q960" s="230"/>
      <c r="R960" s="230"/>
      <c r="S960" s="230"/>
      <c r="T960" s="231"/>
      <c r="AT960" s="232" t="s">
        <v>159</v>
      </c>
      <c r="AU960" s="232" t="s">
        <v>83</v>
      </c>
      <c r="AV960" s="15" t="s">
        <v>81</v>
      </c>
      <c r="AW960" s="15" t="s">
        <v>37</v>
      </c>
      <c r="AX960" s="15" t="s">
        <v>76</v>
      </c>
      <c r="AY960" s="232" t="s">
        <v>144</v>
      </c>
    </row>
    <row r="961" spans="2:51" s="13" customFormat="1" ht="12">
      <c r="B961" s="201"/>
      <c r="C961" s="202"/>
      <c r="D961" s="197" t="s">
        <v>159</v>
      </c>
      <c r="E961" s="203" t="s">
        <v>19</v>
      </c>
      <c r="F961" s="204" t="s">
        <v>1923</v>
      </c>
      <c r="G961" s="202"/>
      <c r="H961" s="205">
        <v>10.976</v>
      </c>
      <c r="I961" s="206"/>
      <c r="J961" s="202"/>
      <c r="K961" s="202"/>
      <c r="L961" s="207"/>
      <c r="M961" s="208"/>
      <c r="N961" s="209"/>
      <c r="O961" s="209"/>
      <c r="P961" s="209"/>
      <c r="Q961" s="209"/>
      <c r="R961" s="209"/>
      <c r="S961" s="209"/>
      <c r="T961" s="210"/>
      <c r="AT961" s="211" t="s">
        <v>159</v>
      </c>
      <c r="AU961" s="211" t="s">
        <v>83</v>
      </c>
      <c r="AV961" s="13" t="s">
        <v>83</v>
      </c>
      <c r="AW961" s="13" t="s">
        <v>37</v>
      </c>
      <c r="AX961" s="13" t="s">
        <v>76</v>
      </c>
      <c r="AY961" s="211" t="s">
        <v>144</v>
      </c>
    </row>
    <row r="962" spans="2:51" s="15" customFormat="1" ht="12">
      <c r="B962" s="223"/>
      <c r="C962" s="224"/>
      <c r="D962" s="197" t="s">
        <v>159</v>
      </c>
      <c r="E962" s="225" t="s">
        <v>19</v>
      </c>
      <c r="F962" s="226" t="s">
        <v>1924</v>
      </c>
      <c r="G962" s="224"/>
      <c r="H962" s="225" t="s">
        <v>19</v>
      </c>
      <c r="I962" s="227"/>
      <c r="J962" s="224"/>
      <c r="K962" s="224"/>
      <c r="L962" s="228"/>
      <c r="M962" s="229"/>
      <c r="N962" s="230"/>
      <c r="O962" s="230"/>
      <c r="P962" s="230"/>
      <c r="Q962" s="230"/>
      <c r="R962" s="230"/>
      <c r="S962" s="230"/>
      <c r="T962" s="231"/>
      <c r="AT962" s="232" t="s">
        <v>159</v>
      </c>
      <c r="AU962" s="232" t="s">
        <v>83</v>
      </c>
      <c r="AV962" s="15" t="s">
        <v>81</v>
      </c>
      <c r="AW962" s="15" t="s">
        <v>37</v>
      </c>
      <c r="AX962" s="15" t="s">
        <v>76</v>
      </c>
      <c r="AY962" s="232" t="s">
        <v>144</v>
      </c>
    </row>
    <row r="963" spans="2:51" s="13" customFormat="1" ht="12">
      <c r="B963" s="201"/>
      <c r="C963" s="202"/>
      <c r="D963" s="197" t="s">
        <v>159</v>
      </c>
      <c r="E963" s="203" t="s">
        <v>19</v>
      </c>
      <c r="F963" s="204" t="s">
        <v>1925</v>
      </c>
      <c r="G963" s="202"/>
      <c r="H963" s="205">
        <v>19.6</v>
      </c>
      <c r="I963" s="206"/>
      <c r="J963" s="202"/>
      <c r="K963" s="202"/>
      <c r="L963" s="207"/>
      <c r="M963" s="208"/>
      <c r="N963" s="209"/>
      <c r="O963" s="209"/>
      <c r="P963" s="209"/>
      <c r="Q963" s="209"/>
      <c r="R963" s="209"/>
      <c r="S963" s="209"/>
      <c r="T963" s="210"/>
      <c r="AT963" s="211" t="s">
        <v>159</v>
      </c>
      <c r="AU963" s="211" t="s">
        <v>83</v>
      </c>
      <c r="AV963" s="13" t="s">
        <v>83</v>
      </c>
      <c r="AW963" s="13" t="s">
        <v>37</v>
      </c>
      <c r="AX963" s="13" t="s">
        <v>76</v>
      </c>
      <c r="AY963" s="211" t="s">
        <v>144</v>
      </c>
    </row>
    <row r="964" spans="2:51" s="13" customFormat="1" ht="12">
      <c r="B964" s="228"/>
      <c r="C964" s="15"/>
      <c r="D964" s="332" t="s">
        <v>159</v>
      </c>
      <c r="E964" s="232" t="s">
        <v>19</v>
      </c>
      <c r="F964" s="333" t="s">
        <v>2186</v>
      </c>
      <c r="G964" s="15"/>
      <c r="H964" s="232" t="s">
        <v>19</v>
      </c>
      <c r="I964" s="15"/>
      <c r="J964" s="15"/>
      <c r="K964" s="15"/>
      <c r="L964" s="207"/>
      <c r="M964" s="208"/>
      <c r="N964" s="331"/>
      <c r="O964" s="331"/>
      <c r="P964" s="331"/>
      <c r="Q964" s="331"/>
      <c r="R964" s="331"/>
      <c r="S964" s="331"/>
      <c r="T964" s="210"/>
      <c r="AT964" s="211"/>
      <c r="AU964" s="211"/>
      <c r="AY964" s="211"/>
    </row>
    <row r="965" spans="2:51" s="13" customFormat="1" ht="12">
      <c r="B965" s="207"/>
      <c r="D965" s="332" t="s">
        <v>159</v>
      </c>
      <c r="E965" s="211" t="s">
        <v>19</v>
      </c>
      <c r="F965" s="334" t="s">
        <v>2187</v>
      </c>
      <c r="H965" s="335">
        <v>39.368</v>
      </c>
      <c r="L965" s="207"/>
      <c r="M965" s="208"/>
      <c r="N965" s="331"/>
      <c r="O965" s="331"/>
      <c r="P965" s="331"/>
      <c r="Q965" s="331"/>
      <c r="R965" s="331"/>
      <c r="S965" s="331"/>
      <c r="T965" s="210"/>
      <c r="AT965" s="211"/>
      <c r="AU965" s="211"/>
      <c r="AY965" s="211"/>
    </row>
    <row r="966" spans="2:51" s="14" customFormat="1" ht="12">
      <c r="B966" s="212"/>
      <c r="C966" s="213"/>
      <c r="D966" s="197" t="s">
        <v>159</v>
      </c>
      <c r="E966" s="214" t="s">
        <v>19</v>
      </c>
      <c r="F966" s="215" t="s">
        <v>180</v>
      </c>
      <c r="G966" s="213"/>
      <c r="H966" s="216">
        <v>38.76</v>
      </c>
      <c r="I966" s="217"/>
      <c r="J966" s="213"/>
      <c r="K966" s="213"/>
      <c r="L966" s="218"/>
      <c r="M966" s="219"/>
      <c r="N966" s="220"/>
      <c r="O966" s="220"/>
      <c r="P966" s="220"/>
      <c r="Q966" s="220"/>
      <c r="R966" s="220"/>
      <c r="S966" s="220"/>
      <c r="T966" s="221"/>
      <c r="AT966" s="222" t="s">
        <v>159</v>
      </c>
      <c r="AU966" s="222" t="s">
        <v>83</v>
      </c>
      <c r="AV966" s="14" t="s">
        <v>151</v>
      </c>
      <c r="AW966" s="14" t="s">
        <v>37</v>
      </c>
      <c r="AX966" s="14" t="s">
        <v>81</v>
      </c>
      <c r="AY966" s="222" t="s">
        <v>144</v>
      </c>
    </row>
    <row r="967" spans="2:63" s="12" customFormat="1" ht="22.9" customHeight="1">
      <c r="B967" s="168"/>
      <c r="C967" s="169"/>
      <c r="D967" s="170" t="s">
        <v>75</v>
      </c>
      <c r="E967" s="182" t="s">
        <v>1926</v>
      </c>
      <c r="F967" s="182" t="s">
        <v>1927</v>
      </c>
      <c r="G967" s="169"/>
      <c r="H967" s="169"/>
      <c r="I967" s="172"/>
      <c r="J967" s="183">
        <f>BK967</f>
        <v>0</v>
      </c>
      <c r="K967" s="169"/>
      <c r="L967" s="174"/>
      <c r="M967" s="175"/>
      <c r="N967" s="176"/>
      <c r="O967" s="176"/>
      <c r="P967" s="177">
        <f>SUM(P968:P1019)</f>
        <v>0</v>
      </c>
      <c r="Q967" s="176"/>
      <c r="R967" s="177">
        <f>SUM(R968:R1019)</f>
        <v>0.50218665</v>
      </c>
      <c r="S967" s="176"/>
      <c r="T967" s="178">
        <f>SUM(T968:T1019)</f>
        <v>0</v>
      </c>
      <c r="AR967" s="179" t="s">
        <v>83</v>
      </c>
      <c r="AT967" s="180" t="s">
        <v>75</v>
      </c>
      <c r="AU967" s="180" t="s">
        <v>81</v>
      </c>
      <c r="AY967" s="179" t="s">
        <v>144</v>
      </c>
      <c r="BK967" s="181">
        <f>SUM(BK968:BK1019)</f>
        <v>0</v>
      </c>
    </row>
    <row r="968" spans="1:65" s="2" customFormat="1" ht="24" customHeight="1">
      <c r="A968" s="36"/>
      <c r="B968" s="37"/>
      <c r="C968" s="184" t="s">
        <v>1928</v>
      </c>
      <c r="D968" s="184" t="s">
        <v>146</v>
      </c>
      <c r="E968" s="185" t="s">
        <v>1929</v>
      </c>
      <c r="F968" s="186" t="s">
        <v>1930</v>
      </c>
      <c r="G968" s="187" t="s">
        <v>175</v>
      </c>
      <c r="H968" s="188">
        <v>223.409</v>
      </c>
      <c r="I968" s="189"/>
      <c r="J968" s="190">
        <f>ROUND(I968*H968,2)</f>
        <v>0</v>
      </c>
      <c r="K968" s="186" t="s">
        <v>150</v>
      </c>
      <c r="L968" s="41"/>
      <c r="M968" s="191" t="s">
        <v>19</v>
      </c>
      <c r="N968" s="192" t="s">
        <v>47</v>
      </c>
      <c r="O968" s="66"/>
      <c r="P968" s="193">
        <f>O968*H968</f>
        <v>0</v>
      </c>
      <c r="Q968" s="193">
        <v>0</v>
      </c>
      <c r="R968" s="193">
        <f>Q968*H968</f>
        <v>0</v>
      </c>
      <c r="S968" s="193">
        <v>0</v>
      </c>
      <c r="T968" s="194">
        <f>S968*H968</f>
        <v>0</v>
      </c>
      <c r="U968" s="36"/>
      <c r="V968" s="36"/>
      <c r="W968" s="36"/>
      <c r="X968" s="36"/>
      <c r="Y968" s="36"/>
      <c r="Z968" s="36"/>
      <c r="AA968" s="36"/>
      <c r="AB968" s="36"/>
      <c r="AC968" s="36"/>
      <c r="AD968" s="36"/>
      <c r="AE968" s="36"/>
      <c r="AR968" s="195" t="s">
        <v>236</v>
      </c>
      <c r="AT968" s="195" t="s">
        <v>146</v>
      </c>
      <c r="AU968" s="195" t="s">
        <v>83</v>
      </c>
      <c r="AY968" s="19" t="s">
        <v>144</v>
      </c>
      <c r="BE968" s="196">
        <f>IF(N968="základní",J968,0)</f>
        <v>0</v>
      </c>
      <c r="BF968" s="196">
        <f>IF(N968="snížená",J968,0)</f>
        <v>0</v>
      </c>
      <c r="BG968" s="196">
        <f>IF(N968="zákl. přenesená",J968,0)</f>
        <v>0</v>
      </c>
      <c r="BH968" s="196">
        <f>IF(N968="sníž. přenesená",J968,0)</f>
        <v>0</v>
      </c>
      <c r="BI968" s="196">
        <f>IF(N968="nulová",J968,0)</f>
        <v>0</v>
      </c>
      <c r="BJ968" s="19" t="s">
        <v>81</v>
      </c>
      <c r="BK968" s="196">
        <f>ROUND(I968*H968,2)</f>
        <v>0</v>
      </c>
      <c r="BL968" s="19" t="s">
        <v>236</v>
      </c>
      <c r="BM968" s="195" t="s">
        <v>1931</v>
      </c>
    </row>
    <row r="969" spans="1:47" s="2" customFormat="1" ht="29.25">
      <c r="A969" s="36"/>
      <c r="B969" s="37"/>
      <c r="C969" s="38"/>
      <c r="D969" s="197" t="s">
        <v>153</v>
      </c>
      <c r="E969" s="38"/>
      <c r="F969" s="198" t="s">
        <v>1932</v>
      </c>
      <c r="G969" s="38"/>
      <c r="H969" s="38"/>
      <c r="I969" s="105"/>
      <c r="J969" s="38"/>
      <c r="K969" s="38"/>
      <c r="L969" s="41"/>
      <c r="M969" s="199"/>
      <c r="N969" s="200"/>
      <c r="O969" s="66"/>
      <c r="P969" s="66"/>
      <c r="Q969" s="66"/>
      <c r="R969" s="66"/>
      <c r="S969" s="66"/>
      <c r="T969" s="67"/>
      <c r="U969" s="36"/>
      <c r="V969" s="36"/>
      <c r="W969" s="36"/>
      <c r="X969" s="36"/>
      <c r="Y969" s="36"/>
      <c r="Z969" s="36"/>
      <c r="AA969" s="36"/>
      <c r="AB969" s="36"/>
      <c r="AC969" s="36"/>
      <c r="AD969" s="36"/>
      <c r="AE969" s="36"/>
      <c r="AT969" s="19" t="s">
        <v>153</v>
      </c>
      <c r="AU969" s="19" t="s">
        <v>83</v>
      </c>
    </row>
    <row r="970" spans="2:51" s="15" customFormat="1" ht="12">
      <c r="B970" s="223"/>
      <c r="C970" s="224"/>
      <c r="D970" s="197" t="s">
        <v>159</v>
      </c>
      <c r="E970" s="225" t="s">
        <v>19</v>
      </c>
      <c r="F970" s="226" t="s">
        <v>359</v>
      </c>
      <c r="G970" s="224"/>
      <c r="H970" s="225" t="s">
        <v>19</v>
      </c>
      <c r="I970" s="227"/>
      <c r="J970" s="224"/>
      <c r="K970" s="224"/>
      <c r="L970" s="228"/>
      <c r="M970" s="229"/>
      <c r="N970" s="230"/>
      <c r="O970" s="230"/>
      <c r="P970" s="230"/>
      <c r="Q970" s="230"/>
      <c r="R970" s="230"/>
      <c r="S970" s="230"/>
      <c r="T970" s="231"/>
      <c r="AT970" s="232" t="s">
        <v>159</v>
      </c>
      <c r="AU970" s="232" t="s">
        <v>83</v>
      </c>
      <c r="AV970" s="15" t="s">
        <v>81</v>
      </c>
      <c r="AW970" s="15" t="s">
        <v>37</v>
      </c>
      <c r="AX970" s="15" t="s">
        <v>76</v>
      </c>
      <c r="AY970" s="232" t="s">
        <v>144</v>
      </c>
    </row>
    <row r="971" spans="2:51" s="13" customFormat="1" ht="12">
      <c r="B971" s="201"/>
      <c r="C971" s="202"/>
      <c r="D971" s="197" t="s">
        <v>159</v>
      </c>
      <c r="E971" s="203" t="s">
        <v>19</v>
      </c>
      <c r="F971" s="204" t="s">
        <v>403</v>
      </c>
      <c r="G971" s="202"/>
      <c r="H971" s="205">
        <v>87.885</v>
      </c>
      <c r="I971" s="206"/>
      <c r="J971" s="202"/>
      <c r="K971" s="202"/>
      <c r="L971" s="207"/>
      <c r="M971" s="208"/>
      <c r="N971" s="209"/>
      <c r="O971" s="209"/>
      <c r="P971" s="209"/>
      <c r="Q971" s="209"/>
      <c r="R971" s="209"/>
      <c r="S971" s="209"/>
      <c r="T971" s="210"/>
      <c r="AT971" s="211" t="s">
        <v>159</v>
      </c>
      <c r="AU971" s="211" t="s">
        <v>83</v>
      </c>
      <c r="AV971" s="13" t="s">
        <v>83</v>
      </c>
      <c r="AW971" s="13" t="s">
        <v>37</v>
      </c>
      <c r="AX971" s="13" t="s">
        <v>76</v>
      </c>
      <c r="AY971" s="211" t="s">
        <v>144</v>
      </c>
    </row>
    <row r="972" spans="2:51" s="13" customFormat="1" ht="12">
      <c r="B972" s="201"/>
      <c r="C972" s="202"/>
      <c r="D972" s="197" t="s">
        <v>159</v>
      </c>
      <c r="E972" s="203" t="s">
        <v>19</v>
      </c>
      <c r="F972" s="204" t="s">
        <v>404</v>
      </c>
      <c r="G972" s="202"/>
      <c r="H972" s="205">
        <v>8.1</v>
      </c>
      <c r="I972" s="206"/>
      <c r="J972" s="202"/>
      <c r="K972" s="202"/>
      <c r="L972" s="207"/>
      <c r="M972" s="208"/>
      <c r="N972" s="209"/>
      <c r="O972" s="209"/>
      <c r="P972" s="209"/>
      <c r="Q972" s="209"/>
      <c r="R972" s="209"/>
      <c r="S972" s="209"/>
      <c r="T972" s="210"/>
      <c r="AT972" s="211" t="s">
        <v>159</v>
      </c>
      <c r="AU972" s="211" t="s">
        <v>83</v>
      </c>
      <c r="AV972" s="13" t="s">
        <v>83</v>
      </c>
      <c r="AW972" s="13" t="s">
        <v>37</v>
      </c>
      <c r="AX972" s="13" t="s">
        <v>76</v>
      </c>
      <c r="AY972" s="211" t="s">
        <v>144</v>
      </c>
    </row>
    <row r="973" spans="2:51" s="13" customFormat="1" ht="12">
      <c r="B973" s="201"/>
      <c r="C973" s="202"/>
      <c r="D973" s="197" t="s">
        <v>159</v>
      </c>
      <c r="E973" s="203" t="s">
        <v>19</v>
      </c>
      <c r="F973" s="204" t="s">
        <v>405</v>
      </c>
      <c r="G973" s="202"/>
      <c r="H973" s="205">
        <v>1.92</v>
      </c>
      <c r="I973" s="206"/>
      <c r="J973" s="202"/>
      <c r="K973" s="202"/>
      <c r="L973" s="207"/>
      <c r="M973" s="208"/>
      <c r="N973" s="209"/>
      <c r="O973" s="209"/>
      <c r="P973" s="209"/>
      <c r="Q973" s="209"/>
      <c r="R973" s="209"/>
      <c r="S973" s="209"/>
      <c r="T973" s="210"/>
      <c r="AT973" s="211" t="s">
        <v>159</v>
      </c>
      <c r="AU973" s="211" t="s">
        <v>83</v>
      </c>
      <c r="AV973" s="13" t="s">
        <v>83</v>
      </c>
      <c r="AW973" s="13" t="s">
        <v>37</v>
      </c>
      <c r="AX973" s="13" t="s">
        <v>76</v>
      </c>
      <c r="AY973" s="211" t="s">
        <v>144</v>
      </c>
    </row>
    <row r="974" spans="2:51" s="13" customFormat="1" ht="12">
      <c r="B974" s="201"/>
      <c r="C974" s="202"/>
      <c r="D974" s="197" t="s">
        <v>159</v>
      </c>
      <c r="E974" s="203" t="s">
        <v>19</v>
      </c>
      <c r="F974" s="204" t="s">
        <v>406</v>
      </c>
      <c r="G974" s="202"/>
      <c r="H974" s="205">
        <v>6.75</v>
      </c>
      <c r="I974" s="206"/>
      <c r="J974" s="202"/>
      <c r="K974" s="202"/>
      <c r="L974" s="207"/>
      <c r="M974" s="208"/>
      <c r="N974" s="209"/>
      <c r="O974" s="209"/>
      <c r="P974" s="209"/>
      <c r="Q974" s="209"/>
      <c r="R974" s="209"/>
      <c r="S974" s="209"/>
      <c r="T974" s="210"/>
      <c r="AT974" s="211" t="s">
        <v>159</v>
      </c>
      <c r="AU974" s="211" t="s">
        <v>83</v>
      </c>
      <c r="AV974" s="13" t="s">
        <v>83</v>
      </c>
      <c r="AW974" s="13" t="s">
        <v>37</v>
      </c>
      <c r="AX974" s="13" t="s">
        <v>76</v>
      </c>
      <c r="AY974" s="211" t="s">
        <v>144</v>
      </c>
    </row>
    <row r="975" spans="2:51" s="13" customFormat="1" ht="12">
      <c r="B975" s="201"/>
      <c r="C975" s="202"/>
      <c r="D975" s="197" t="s">
        <v>159</v>
      </c>
      <c r="E975" s="203" t="s">
        <v>19</v>
      </c>
      <c r="F975" s="204" t="s">
        <v>407</v>
      </c>
      <c r="G975" s="202"/>
      <c r="H975" s="205">
        <v>4.05</v>
      </c>
      <c r="I975" s="206"/>
      <c r="J975" s="202"/>
      <c r="K975" s="202"/>
      <c r="L975" s="207"/>
      <c r="M975" s="208"/>
      <c r="N975" s="209"/>
      <c r="O975" s="209"/>
      <c r="P975" s="209"/>
      <c r="Q975" s="209"/>
      <c r="R975" s="209"/>
      <c r="S975" s="209"/>
      <c r="T975" s="210"/>
      <c r="AT975" s="211" t="s">
        <v>159</v>
      </c>
      <c r="AU975" s="211" t="s">
        <v>83</v>
      </c>
      <c r="AV975" s="13" t="s">
        <v>83</v>
      </c>
      <c r="AW975" s="13" t="s">
        <v>37</v>
      </c>
      <c r="AX975" s="13" t="s">
        <v>76</v>
      </c>
      <c r="AY975" s="211" t="s">
        <v>144</v>
      </c>
    </row>
    <row r="976" spans="2:51" s="13" customFormat="1" ht="12">
      <c r="B976" s="201"/>
      <c r="C976" s="202"/>
      <c r="D976" s="197" t="s">
        <v>159</v>
      </c>
      <c r="E976" s="203" t="s">
        <v>19</v>
      </c>
      <c r="F976" s="204" t="s">
        <v>408</v>
      </c>
      <c r="G976" s="202"/>
      <c r="H976" s="205">
        <v>26.4</v>
      </c>
      <c r="I976" s="206"/>
      <c r="J976" s="202"/>
      <c r="K976" s="202"/>
      <c r="L976" s="207"/>
      <c r="M976" s="208"/>
      <c r="N976" s="209"/>
      <c r="O976" s="209"/>
      <c r="P976" s="209"/>
      <c r="Q976" s="209"/>
      <c r="R976" s="209"/>
      <c r="S976" s="209"/>
      <c r="T976" s="210"/>
      <c r="AT976" s="211" t="s">
        <v>159</v>
      </c>
      <c r="AU976" s="211" t="s">
        <v>83</v>
      </c>
      <c r="AV976" s="13" t="s">
        <v>83</v>
      </c>
      <c r="AW976" s="13" t="s">
        <v>37</v>
      </c>
      <c r="AX976" s="13" t="s">
        <v>76</v>
      </c>
      <c r="AY976" s="211" t="s">
        <v>144</v>
      </c>
    </row>
    <row r="977" spans="2:51" s="13" customFormat="1" ht="12">
      <c r="B977" s="201"/>
      <c r="C977" s="202"/>
      <c r="D977" s="197" t="s">
        <v>159</v>
      </c>
      <c r="E977" s="203" t="s">
        <v>19</v>
      </c>
      <c r="F977" s="204" t="s">
        <v>409</v>
      </c>
      <c r="G977" s="202"/>
      <c r="H977" s="205">
        <v>3.36</v>
      </c>
      <c r="I977" s="206"/>
      <c r="J977" s="202"/>
      <c r="K977" s="202"/>
      <c r="L977" s="207"/>
      <c r="M977" s="208"/>
      <c r="N977" s="209"/>
      <c r="O977" s="209"/>
      <c r="P977" s="209"/>
      <c r="Q977" s="209"/>
      <c r="R977" s="209"/>
      <c r="S977" s="209"/>
      <c r="T977" s="210"/>
      <c r="AT977" s="211" t="s">
        <v>159</v>
      </c>
      <c r="AU977" s="211" t="s">
        <v>83</v>
      </c>
      <c r="AV977" s="13" t="s">
        <v>83</v>
      </c>
      <c r="AW977" s="13" t="s">
        <v>37</v>
      </c>
      <c r="AX977" s="13" t="s">
        <v>76</v>
      </c>
      <c r="AY977" s="211" t="s">
        <v>144</v>
      </c>
    </row>
    <row r="978" spans="2:51" s="13" customFormat="1" ht="12">
      <c r="B978" s="201"/>
      <c r="C978" s="202"/>
      <c r="D978" s="197" t="s">
        <v>159</v>
      </c>
      <c r="E978" s="203" t="s">
        <v>19</v>
      </c>
      <c r="F978" s="204" t="s">
        <v>410</v>
      </c>
      <c r="G978" s="202"/>
      <c r="H978" s="205">
        <v>3.24</v>
      </c>
      <c r="I978" s="206"/>
      <c r="J978" s="202"/>
      <c r="K978" s="202"/>
      <c r="L978" s="207"/>
      <c r="M978" s="208"/>
      <c r="N978" s="209"/>
      <c r="O978" s="209"/>
      <c r="P978" s="209"/>
      <c r="Q978" s="209"/>
      <c r="R978" s="209"/>
      <c r="S978" s="209"/>
      <c r="T978" s="210"/>
      <c r="AT978" s="211" t="s">
        <v>159</v>
      </c>
      <c r="AU978" s="211" t="s">
        <v>83</v>
      </c>
      <c r="AV978" s="13" t="s">
        <v>83</v>
      </c>
      <c r="AW978" s="13" t="s">
        <v>37</v>
      </c>
      <c r="AX978" s="13" t="s">
        <v>76</v>
      </c>
      <c r="AY978" s="211" t="s">
        <v>144</v>
      </c>
    </row>
    <row r="979" spans="2:51" s="13" customFormat="1" ht="12">
      <c r="B979" s="201"/>
      <c r="C979" s="202"/>
      <c r="D979" s="197" t="s">
        <v>159</v>
      </c>
      <c r="E979" s="203" t="s">
        <v>19</v>
      </c>
      <c r="F979" s="204" t="s">
        <v>411</v>
      </c>
      <c r="G979" s="202"/>
      <c r="H979" s="205">
        <v>1.71</v>
      </c>
      <c r="I979" s="206"/>
      <c r="J979" s="202"/>
      <c r="K979" s="202"/>
      <c r="L979" s="207"/>
      <c r="M979" s="208"/>
      <c r="N979" s="209"/>
      <c r="O979" s="209"/>
      <c r="P979" s="209"/>
      <c r="Q979" s="209"/>
      <c r="R979" s="209"/>
      <c r="S979" s="209"/>
      <c r="T979" s="210"/>
      <c r="AT979" s="211" t="s">
        <v>159</v>
      </c>
      <c r="AU979" s="211" t="s">
        <v>83</v>
      </c>
      <c r="AV979" s="13" t="s">
        <v>83</v>
      </c>
      <c r="AW979" s="13" t="s">
        <v>37</v>
      </c>
      <c r="AX979" s="13" t="s">
        <v>76</v>
      </c>
      <c r="AY979" s="211" t="s">
        <v>144</v>
      </c>
    </row>
    <row r="980" spans="2:51" s="13" customFormat="1" ht="12">
      <c r="B980" s="201"/>
      <c r="C980" s="202"/>
      <c r="D980" s="197" t="s">
        <v>159</v>
      </c>
      <c r="E980" s="203" t="s">
        <v>19</v>
      </c>
      <c r="F980" s="204" t="s">
        <v>412</v>
      </c>
      <c r="G980" s="202"/>
      <c r="H980" s="205">
        <v>4.86</v>
      </c>
      <c r="I980" s="206"/>
      <c r="J980" s="202"/>
      <c r="K980" s="202"/>
      <c r="L980" s="207"/>
      <c r="M980" s="208"/>
      <c r="N980" s="209"/>
      <c r="O980" s="209"/>
      <c r="P980" s="209"/>
      <c r="Q980" s="209"/>
      <c r="R980" s="209"/>
      <c r="S980" s="209"/>
      <c r="T980" s="210"/>
      <c r="AT980" s="211" t="s">
        <v>159</v>
      </c>
      <c r="AU980" s="211" t="s">
        <v>83</v>
      </c>
      <c r="AV980" s="13" t="s">
        <v>83</v>
      </c>
      <c r="AW980" s="13" t="s">
        <v>37</v>
      </c>
      <c r="AX980" s="13" t="s">
        <v>76</v>
      </c>
      <c r="AY980" s="211" t="s">
        <v>144</v>
      </c>
    </row>
    <row r="981" spans="2:51" s="13" customFormat="1" ht="12">
      <c r="B981" s="201"/>
      <c r="C981" s="202"/>
      <c r="D981" s="197" t="s">
        <v>159</v>
      </c>
      <c r="E981" s="203" t="s">
        <v>19</v>
      </c>
      <c r="F981" s="204" t="s">
        <v>413</v>
      </c>
      <c r="G981" s="202"/>
      <c r="H981" s="205">
        <v>1.08</v>
      </c>
      <c r="I981" s="206"/>
      <c r="J981" s="202"/>
      <c r="K981" s="202"/>
      <c r="L981" s="207"/>
      <c r="M981" s="208"/>
      <c r="N981" s="209"/>
      <c r="O981" s="209"/>
      <c r="P981" s="209"/>
      <c r="Q981" s="209"/>
      <c r="R981" s="209"/>
      <c r="S981" s="209"/>
      <c r="T981" s="210"/>
      <c r="AT981" s="211" t="s">
        <v>159</v>
      </c>
      <c r="AU981" s="211" t="s">
        <v>83</v>
      </c>
      <c r="AV981" s="13" t="s">
        <v>83</v>
      </c>
      <c r="AW981" s="13" t="s">
        <v>37</v>
      </c>
      <c r="AX981" s="13" t="s">
        <v>76</v>
      </c>
      <c r="AY981" s="211" t="s">
        <v>144</v>
      </c>
    </row>
    <row r="982" spans="2:51" s="13" customFormat="1" ht="12">
      <c r="B982" s="201"/>
      <c r="C982" s="202"/>
      <c r="D982" s="197" t="s">
        <v>159</v>
      </c>
      <c r="E982" s="203" t="s">
        <v>19</v>
      </c>
      <c r="F982" s="204" t="s">
        <v>414</v>
      </c>
      <c r="G982" s="202"/>
      <c r="H982" s="205">
        <v>7.02</v>
      </c>
      <c r="I982" s="206"/>
      <c r="J982" s="202"/>
      <c r="K982" s="202"/>
      <c r="L982" s="207"/>
      <c r="M982" s="208"/>
      <c r="N982" s="209"/>
      <c r="O982" s="209"/>
      <c r="P982" s="209"/>
      <c r="Q982" s="209"/>
      <c r="R982" s="209"/>
      <c r="S982" s="209"/>
      <c r="T982" s="210"/>
      <c r="AT982" s="211" t="s">
        <v>159</v>
      </c>
      <c r="AU982" s="211" t="s">
        <v>83</v>
      </c>
      <c r="AV982" s="13" t="s">
        <v>83</v>
      </c>
      <c r="AW982" s="13" t="s">
        <v>37</v>
      </c>
      <c r="AX982" s="13" t="s">
        <v>76</v>
      </c>
      <c r="AY982" s="211" t="s">
        <v>144</v>
      </c>
    </row>
    <row r="983" spans="2:51" s="13" customFormat="1" ht="12">
      <c r="B983" s="201"/>
      <c r="C983" s="202"/>
      <c r="D983" s="197" t="s">
        <v>159</v>
      </c>
      <c r="E983" s="203" t="s">
        <v>19</v>
      </c>
      <c r="F983" s="204" t="s">
        <v>415</v>
      </c>
      <c r="G983" s="202"/>
      <c r="H983" s="205">
        <v>2.052</v>
      </c>
      <c r="I983" s="206"/>
      <c r="J983" s="202"/>
      <c r="K983" s="202"/>
      <c r="L983" s="207"/>
      <c r="M983" s="208"/>
      <c r="N983" s="209"/>
      <c r="O983" s="209"/>
      <c r="P983" s="209"/>
      <c r="Q983" s="209"/>
      <c r="R983" s="209"/>
      <c r="S983" s="209"/>
      <c r="T983" s="210"/>
      <c r="AT983" s="211" t="s">
        <v>159</v>
      </c>
      <c r="AU983" s="211" t="s">
        <v>83</v>
      </c>
      <c r="AV983" s="13" t="s">
        <v>83</v>
      </c>
      <c r="AW983" s="13" t="s">
        <v>37</v>
      </c>
      <c r="AX983" s="13" t="s">
        <v>76</v>
      </c>
      <c r="AY983" s="211" t="s">
        <v>144</v>
      </c>
    </row>
    <row r="984" spans="2:51" s="13" customFormat="1" ht="12">
      <c r="B984" s="201"/>
      <c r="C984" s="202"/>
      <c r="D984" s="197" t="s">
        <v>159</v>
      </c>
      <c r="E984" s="203" t="s">
        <v>19</v>
      </c>
      <c r="F984" s="204" t="s">
        <v>416</v>
      </c>
      <c r="G984" s="202"/>
      <c r="H984" s="205">
        <v>12.15</v>
      </c>
      <c r="I984" s="206"/>
      <c r="J984" s="202"/>
      <c r="K984" s="202"/>
      <c r="L984" s="207"/>
      <c r="M984" s="208"/>
      <c r="N984" s="209"/>
      <c r="O984" s="209"/>
      <c r="P984" s="209"/>
      <c r="Q984" s="209"/>
      <c r="R984" s="209"/>
      <c r="S984" s="209"/>
      <c r="T984" s="210"/>
      <c r="AT984" s="211" t="s">
        <v>159</v>
      </c>
      <c r="AU984" s="211" t="s">
        <v>83</v>
      </c>
      <c r="AV984" s="13" t="s">
        <v>83</v>
      </c>
      <c r="AW984" s="13" t="s">
        <v>37</v>
      </c>
      <c r="AX984" s="13" t="s">
        <v>76</v>
      </c>
      <c r="AY984" s="211" t="s">
        <v>144</v>
      </c>
    </row>
    <row r="985" spans="2:51" s="13" customFormat="1" ht="12">
      <c r="B985" s="201"/>
      <c r="C985" s="202"/>
      <c r="D985" s="197" t="s">
        <v>159</v>
      </c>
      <c r="E985" s="203" t="s">
        <v>19</v>
      </c>
      <c r="F985" s="204" t="s">
        <v>417</v>
      </c>
      <c r="G985" s="202"/>
      <c r="H985" s="205">
        <v>1.76</v>
      </c>
      <c r="I985" s="206"/>
      <c r="J985" s="202"/>
      <c r="K985" s="202"/>
      <c r="L985" s="207"/>
      <c r="M985" s="208"/>
      <c r="N985" s="209"/>
      <c r="O985" s="209"/>
      <c r="P985" s="209"/>
      <c r="Q985" s="209"/>
      <c r="R985" s="209"/>
      <c r="S985" s="209"/>
      <c r="T985" s="210"/>
      <c r="AT985" s="211" t="s">
        <v>159</v>
      </c>
      <c r="AU985" s="211" t="s">
        <v>83</v>
      </c>
      <c r="AV985" s="13" t="s">
        <v>83</v>
      </c>
      <c r="AW985" s="13" t="s">
        <v>37</v>
      </c>
      <c r="AX985" s="13" t="s">
        <v>76</v>
      </c>
      <c r="AY985" s="211" t="s">
        <v>144</v>
      </c>
    </row>
    <row r="986" spans="2:51" s="13" customFormat="1" ht="12">
      <c r="B986" s="201"/>
      <c r="C986" s="202"/>
      <c r="D986" s="197" t="s">
        <v>159</v>
      </c>
      <c r="E986" s="203" t="s">
        <v>19</v>
      </c>
      <c r="F986" s="204" t="s">
        <v>418</v>
      </c>
      <c r="G986" s="202"/>
      <c r="H986" s="205">
        <v>1.8</v>
      </c>
      <c r="I986" s="206"/>
      <c r="J986" s="202"/>
      <c r="K986" s="202"/>
      <c r="L986" s="207"/>
      <c r="M986" s="208"/>
      <c r="N986" s="209"/>
      <c r="O986" s="209"/>
      <c r="P986" s="209"/>
      <c r="Q986" s="209"/>
      <c r="R986" s="209"/>
      <c r="S986" s="209"/>
      <c r="T986" s="210"/>
      <c r="AT986" s="211" t="s">
        <v>159</v>
      </c>
      <c r="AU986" s="211" t="s">
        <v>83</v>
      </c>
      <c r="AV986" s="13" t="s">
        <v>83</v>
      </c>
      <c r="AW986" s="13" t="s">
        <v>37</v>
      </c>
      <c r="AX986" s="13" t="s">
        <v>76</v>
      </c>
      <c r="AY986" s="211" t="s">
        <v>144</v>
      </c>
    </row>
    <row r="987" spans="2:51" s="16" customFormat="1" ht="12">
      <c r="B987" s="243"/>
      <c r="C987" s="244"/>
      <c r="D987" s="197" t="s">
        <v>159</v>
      </c>
      <c r="E987" s="245" t="s">
        <v>19</v>
      </c>
      <c r="F987" s="246" t="s">
        <v>377</v>
      </c>
      <c r="G987" s="244"/>
      <c r="H987" s="247">
        <v>174.137</v>
      </c>
      <c r="I987" s="248"/>
      <c r="J987" s="244"/>
      <c r="K987" s="244"/>
      <c r="L987" s="249"/>
      <c r="M987" s="250"/>
      <c r="N987" s="251"/>
      <c r="O987" s="251"/>
      <c r="P987" s="251"/>
      <c r="Q987" s="251"/>
      <c r="R987" s="251"/>
      <c r="S987" s="251"/>
      <c r="T987" s="252"/>
      <c r="AT987" s="253" t="s">
        <v>159</v>
      </c>
      <c r="AU987" s="253" t="s">
        <v>83</v>
      </c>
      <c r="AV987" s="16" t="s">
        <v>161</v>
      </c>
      <c r="AW987" s="16" t="s">
        <v>37</v>
      </c>
      <c r="AX987" s="16" t="s">
        <v>76</v>
      </c>
      <c r="AY987" s="253" t="s">
        <v>144</v>
      </c>
    </row>
    <row r="988" spans="2:51" s="15" customFormat="1" ht="12">
      <c r="B988" s="223"/>
      <c r="C988" s="224"/>
      <c r="D988" s="197" t="s">
        <v>159</v>
      </c>
      <c r="E988" s="225" t="s">
        <v>19</v>
      </c>
      <c r="F988" s="226" t="s">
        <v>419</v>
      </c>
      <c r="G988" s="224"/>
      <c r="H988" s="225" t="s">
        <v>19</v>
      </c>
      <c r="I988" s="227"/>
      <c r="J988" s="224"/>
      <c r="K988" s="224"/>
      <c r="L988" s="228"/>
      <c r="M988" s="229"/>
      <c r="N988" s="230"/>
      <c r="O988" s="230"/>
      <c r="P988" s="230"/>
      <c r="Q988" s="230"/>
      <c r="R988" s="230"/>
      <c r="S988" s="230"/>
      <c r="T988" s="231"/>
      <c r="AT988" s="232" t="s">
        <v>159</v>
      </c>
      <c r="AU988" s="232" t="s">
        <v>83</v>
      </c>
      <c r="AV988" s="15" t="s">
        <v>81</v>
      </c>
      <c r="AW988" s="15" t="s">
        <v>37</v>
      </c>
      <c r="AX988" s="15" t="s">
        <v>76</v>
      </c>
      <c r="AY988" s="232" t="s">
        <v>144</v>
      </c>
    </row>
    <row r="989" spans="2:51" s="13" customFormat="1" ht="12">
      <c r="B989" s="201"/>
      <c r="C989" s="202"/>
      <c r="D989" s="197" t="s">
        <v>159</v>
      </c>
      <c r="E989" s="203" t="s">
        <v>19</v>
      </c>
      <c r="F989" s="204" t="s">
        <v>420</v>
      </c>
      <c r="G989" s="202"/>
      <c r="H989" s="205">
        <v>49.272</v>
      </c>
      <c r="I989" s="206"/>
      <c r="J989" s="202"/>
      <c r="K989" s="202"/>
      <c r="L989" s="207"/>
      <c r="M989" s="208"/>
      <c r="N989" s="209"/>
      <c r="O989" s="209"/>
      <c r="P989" s="209"/>
      <c r="Q989" s="209"/>
      <c r="R989" s="209"/>
      <c r="S989" s="209"/>
      <c r="T989" s="210"/>
      <c r="AT989" s="211" t="s">
        <v>159</v>
      </c>
      <c r="AU989" s="211" t="s">
        <v>83</v>
      </c>
      <c r="AV989" s="13" t="s">
        <v>83</v>
      </c>
      <c r="AW989" s="13" t="s">
        <v>37</v>
      </c>
      <c r="AX989" s="13" t="s">
        <v>76</v>
      </c>
      <c r="AY989" s="211" t="s">
        <v>144</v>
      </c>
    </row>
    <row r="990" spans="2:51" s="16" customFormat="1" ht="12">
      <c r="B990" s="243"/>
      <c r="C990" s="244"/>
      <c r="D990" s="197" t="s">
        <v>159</v>
      </c>
      <c r="E990" s="245" t="s">
        <v>19</v>
      </c>
      <c r="F990" s="246" t="s">
        <v>377</v>
      </c>
      <c r="G990" s="244"/>
      <c r="H990" s="247">
        <v>49.272</v>
      </c>
      <c r="I990" s="248"/>
      <c r="J990" s="244"/>
      <c r="K990" s="244"/>
      <c r="L990" s="249"/>
      <c r="M990" s="250"/>
      <c r="N990" s="251"/>
      <c r="O990" s="251"/>
      <c r="P990" s="251"/>
      <c r="Q990" s="251"/>
      <c r="R990" s="251"/>
      <c r="S990" s="251"/>
      <c r="T990" s="252"/>
      <c r="AT990" s="253" t="s">
        <v>159</v>
      </c>
      <c r="AU990" s="253" t="s">
        <v>83</v>
      </c>
      <c r="AV990" s="16" t="s">
        <v>161</v>
      </c>
      <c r="AW990" s="16" t="s">
        <v>37</v>
      </c>
      <c r="AX990" s="16" t="s">
        <v>76</v>
      </c>
      <c r="AY990" s="253" t="s">
        <v>144</v>
      </c>
    </row>
    <row r="991" spans="2:51" s="14" customFormat="1" ht="12">
      <c r="B991" s="212"/>
      <c r="C991" s="213"/>
      <c r="D991" s="197" t="s">
        <v>159</v>
      </c>
      <c r="E991" s="214" t="s">
        <v>19</v>
      </c>
      <c r="F991" s="215" t="s">
        <v>180</v>
      </c>
      <c r="G991" s="213"/>
      <c r="H991" s="216">
        <v>223.409</v>
      </c>
      <c r="I991" s="217"/>
      <c r="J991" s="213"/>
      <c r="K991" s="213"/>
      <c r="L991" s="218"/>
      <c r="M991" s="219"/>
      <c r="N991" s="220"/>
      <c r="O991" s="220"/>
      <c r="P991" s="220"/>
      <c r="Q991" s="220"/>
      <c r="R991" s="220"/>
      <c r="S991" s="220"/>
      <c r="T991" s="221"/>
      <c r="AT991" s="222" t="s">
        <v>159</v>
      </c>
      <c r="AU991" s="222" t="s">
        <v>83</v>
      </c>
      <c r="AV991" s="14" t="s">
        <v>151</v>
      </c>
      <c r="AW991" s="14" t="s">
        <v>37</v>
      </c>
      <c r="AX991" s="14" t="s">
        <v>81</v>
      </c>
      <c r="AY991" s="222" t="s">
        <v>144</v>
      </c>
    </row>
    <row r="992" spans="1:65" s="2" customFormat="1" ht="16.5" customHeight="1">
      <c r="A992" s="36"/>
      <c r="B992" s="37"/>
      <c r="C992" s="233" t="s">
        <v>1933</v>
      </c>
      <c r="D992" s="233" t="s">
        <v>244</v>
      </c>
      <c r="E992" s="234" t="s">
        <v>1934</v>
      </c>
      <c r="F992" s="235" t="s">
        <v>1935</v>
      </c>
      <c r="G992" s="236" t="s">
        <v>175</v>
      </c>
      <c r="H992" s="237">
        <v>234.579</v>
      </c>
      <c r="I992" s="238"/>
      <c r="J992" s="239">
        <f>ROUND(I992*H992,2)</f>
        <v>0</v>
      </c>
      <c r="K992" s="235" t="s">
        <v>150</v>
      </c>
      <c r="L992" s="240"/>
      <c r="M992" s="241" t="s">
        <v>19</v>
      </c>
      <c r="N992" s="242" t="s">
        <v>47</v>
      </c>
      <c r="O992" s="66"/>
      <c r="P992" s="193">
        <f>O992*H992</f>
        <v>0</v>
      </c>
      <c r="Q992" s="193">
        <v>0</v>
      </c>
      <c r="R992" s="193">
        <f>Q992*H992</f>
        <v>0</v>
      </c>
      <c r="S992" s="193">
        <v>0</v>
      </c>
      <c r="T992" s="194">
        <f>S992*H992</f>
        <v>0</v>
      </c>
      <c r="U992" s="36"/>
      <c r="V992" s="36"/>
      <c r="W992" s="36"/>
      <c r="X992" s="36"/>
      <c r="Y992" s="36"/>
      <c r="Z992" s="36"/>
      <c r="AA992" s="36"/>
      <c r="AB992" s="36"/>
      <c r="AC992" s="36"/>
      <c r="AD992" s="36"/>
      <c r="AE992" s="36"/>
      <c r="AR992" s="195" t="s">
        <v>319</v>
      </c>
      <c r="AT992" s="195" t="s">
        <v>244</v>
      </c>
      <c r="AU992" s="195" t="s">
        <v>83</v>
      </c>
      <c r="AY992" s="19" t="s">
        <v>144</v>
      </c>
      <c r="BE992" s="196">
        <f>IF(N992="základní",J992,0)</f>
        <v>0</v>
      </c>
      <c r="BF992" s="196">
        <f>IF(N992="snížená",J992,0)</f>
        <v>0</v>
      </c>
      <c r="BG992" s="196">
        <f>IF(N992="zákl. přenesená",J992,0)</f>
        <v>0</v>
      </c>
      <c r="BH992" s="196">
        <f>IF(N992="sníž. přenesená",J992,0)</f>
        <v>0</v>
      </c>
      <c r="BI992" s="196">
        <f>IF(N992="nulová",J992,0)</f>
        <v>0</v>
      </c>
      <c r="BJ992" s="19" t="s">
        <v>81</v>
      </c>
      <c r="BK992" s="196">
        <f>ROUND(I992*H992,2)</f>
        <v>0</v>
      </c>
      <c r="BL992" s="19" t="s">
        <v>236</v>
      </c>
      <c r="BM992" s="195" t="s">
        <v>1936</v>
      </c>
    </row>
    <row r="993" spans="2:51" s="13" customFormat="1" ht="12">
      <c r="B993" s="201"/>
      <c r="C993" s="202"/>
      <c r="D993" s="197" t="s">
        <v>159</v>
      </c>
      <c r="E993" s="203" t="s">
        <v>19</v>
      </c>
      <c r="F993" s="204" t="s">
        <v>1937</v>
      </c>
      <c r="G993" s="202"/>
      <c r="H993" s="205">
        <v>234.579</v>
      </c>
      <c r="I993" s="206"/>
      <c r="J993" s="202"/>
      <c r="K993" s="202"/>
      <c r="L993" s="207"/>
      <c r="M993" s="208"/>
      <c r="N993" s="209"/>
      <c r="O993" s="209"/>
      <c r="P993" s="209"/>
      <c r="Q993" s="209"/>
      <c r="R993" s="209"/>
      <c r="S993" s="209"/>
      <c r="T993" s="210"/>
      <c r="AT993" s="211" t="s">
        <v>159</v>
      </c>
      <c r="AU993" s="211" t="s">
        <v>83</v>
      </c>
      <c r="AV993" s="13" t="s">
        <v>83</v>
      </c>
      <c r="AW993" s="13" t="s">
        <v>37</v>
      </c>
      <c r="AX993" s="13" t="s">
        <v>81</v>
      </c>
      <c r="AY993" s="211" t="s">
        <v>144</v>
      </c>
    </row>
    <row r="994" spans="1:65" s="2" customFormat="1" ht="16.5" customHeight="1">
      <c r="A994" s="36"/>
      <c r="B994" s="37"/>
      <c r="C994" s="184" t="s">
        <v>1938</v>
      </c>
      <c r="D994" s="184" t="s">
        <v>146</v>
      </c>
      <c r="E994" s="185" t="s">
        <v>1939</v>
      </c>
      <c r="F994" s="186" t="s">
        <v>1940</v>
      </c>
      <c r="G994" s="187" t="s">
        <v>175</v>
      </c>
      <c r="H994" s="188">
        <v>186.691</v>
      </c>
      <c r="I994" s="189"/>
      <c r="J994" s="190">
        <f>ROUND(I994*H994,2)</f>
        <v>0</v>
      </c>
      <c r="K994" s="186" t="s">
        <v>150</v>
      </c>
      <c r="L994" s="41"/>
      <c r="M994" s="191" t="s">
        <v>19</v>
      </c>
      <c r="N994" s="192" t="s">
        <v>47</v>
      </c>
      <c r="O994" s="66"/>
      <c r="P994" s="193">
        <f>O994*H994</f>
        <v>0</v>
      </c>
      <c r="Q994" s="193">
        <v>0.0002</v>
      </c>
      <c r="R994" s="193">
        <f>Q994*H994</f>
        <v>0.0373382</v>
      </c>
      <c r="S994" s="193">
        <v>0</v>
      </c>
      <c r="T994" s="194">
        <f>S994*H994</f>
        <v>0</v>
      </c>
      <c r="U994" s="36"/>
      <c r="V994" s="36"/>
      <c r="W994" s="36"/>
      <c r="X994" s="36"/>
      <c r="Y994" s="36"/>
      <c r="Z994" s="36"/>
      <c r="AA994" s="36"/>
      <c r="AB994" s="36"/>
      <c r="AC994" s="36"/>
      <c r="AD994" s="36"/>
      <c r="AE994" s="36"/>
      <c r="AR994" s="195" t="s">
        <v>236</v>
      </c>
      <c r="AT994" s="195" t="s">
        <v>146</v>
      </c>
      <c r="AU994" s="195" t="s">
        <v>83</v>
      </c>
      <c r="AY994" s="19" t="s">
        <v>144</v>
      </c>
      <c r="BE994" s="196">
        <f>IF(N994="základní",J994,0)</f>
        <v>0</v>
      </c>
      <c r="BF994" s="196">
        <f>IF(N994="snížená",J994,0)</f>
        <v>0</v>
      </c>
      <c r="BG994" s="196">
        <f>IF(N994="zákl. přenesená",J994,0)</f>
        <v>0</v>
      </c>
      <c r="BH994" s="196">
        <f>IF(N994="sníž. přenesená",J994,0)</f>
        <v>0</v>
      </c>
      <c r="BI994" s="196">
        <f>IF(N994="nulová",J994,0)</f>
        <v>0</v>
      </c>
      <c r="BJ994" s="19" t="s">
        <v>81</v>
      </c>
      <c r="BK994" s="196">
        <f>ROUND(I994*H994,2)</f>
        <v>0</v>
      </c>
      <c r="BL994" s="19" t="s">
        <v>236</v>
      </c>
      <c r="BM994" s="195" t="s">
        <v>1941</v>
      </c>
    </row>
    <row r="995" spans="2:51" s="13" customFormat="1" ht="12">
      <c r="B995" s="201"/>
      <c r="C995" s="202"/>
      <c r="D995" s="197" t="s">
        <v>159</v>
      </c>
      <c r="E995" s="203" t="s">
        <v>19</v>
      </c>
      <c r="F995" s="204" t="s">
        <v>1942</v>
      </c>
      <c r="G995" s="202"/>
      <c r="H995" s="205">
        <v>186.691</v>
      </c>
      <c r="I995" s="206"/>
      <c r="J995" s="202"/>
      <c r="K995" s="202"/>
      <c r="L995" s="207"/>
      <c r="M995" s="208"/>
      <c r="N995" s="209"/>
      <c r="O995" s="209"/>
      <c r="P995" s="209"/>
      <c r="Q995" s="209"/>
      <c r="R995" s="209"/>
      <c r="S995" s="209"/>
      <c r="T995" s="210"/>
      <c r="AT995" s="211" t="s">
        <v>159</v>
      </c>
      <c r="AU995" s="211" t="s">
        <v>83</v>
      </c>
      <c r="AV995" s="13" t="s">
        <v>83</v>
      </c>
      <c r="AW995" s="13" t="s">
        <v>37</v>
      </c>
      <c r="AX995" s="13" t="s">
        <v>81</v>
      </c>
      <c r="AY995" s="211" t="s">
        <v>144</v>
      </c>
    </row>
    <row r="996" spans="1:65" s="2" customFormat="1" ht="24" customHeight="1">
      <c r="A996" s="36"/>
      <c r="B996" s="37"/>
      <c r="C996" s="184" t="s">
        <v>1943</v>
      </c>
      <c r="D996" s="184" t="s">
        <v>146</v>
      </c>
      <c r="E996" s="185" t="s">
        <v>1944</v>
      </c>
      <c r="F996" s="186" t="s">
        <v>1945</v>
      </c>
      <c r="G996" s="187" t="s">
        <v>175</v>
      </c>
      <c r="H996" s="188">
        <v>174.137</v>
      </c>
      <c r="I996" s="189"/>
      <c r="J996" s="190">
        <f>ROUND(I996*H996,2)</f>
        <v>0</v>
      </c>
      <c r="K996" s="186" t="s">
        <v>150</v>
      </c>
      <c r="L996" s="41"/>
      <c r="M996" s="191" t="s">
        <v>19</v>
      </c>
      <c r="N996" s="192" t="s">
        <v>47</v>
      </c>
      <c r="O996" s="66"/>
      <c r="P996" s="193">
        <f>O996*H996</f>
        <v>0</v>
      </c>
      <c r="Q996" s="193">
        <v>1E-05</v>
      </c>
      <c r="R996" s="193">
        <f>Q996*H996</f>
        <v>0.0017413700000000001</v>
      </c>
      <c r="S996" s="193">
        <v>0</v>
      </c>
      <c r="T996" s="194">
        <f>S996*H996</f>
        <v>0</v>
      </c>
      <c r="U996" s="36"/>
      <c r="V996" s="36"/>
      <c r="W996" s="36"/>
      <c r="X996" s="36"/>
      <c r="Y996" s="36"/>
      <c r="Z996" s="36"/>
      <c r="AA996" s="36"/>
      <c r="AB996" s="36"/>
      <c r="AC996" s="36"/>
      <c r="AD996" s="36"/>
      <c r="AE996" s="36"/>
      <c r="AR996" s="195" t="s">
        <v>236</v>
      </c>
      <c r="AT996" s="195" t="s">
        <v>146</v>
      </c>
      <c r="AU996" s="195" t="s">
        <v>83</v>
      </c>
      <c r="AY996" s="19" t="s">
        <v>144</v>
      </c>
      <c r="BE996" s="196">
        <f>IF(N996="základní",J996,0)</f>
        <v>0</v>
      </c>
      <c r="BF996" s="196">
        <f>IF(N996="snížená",J996,0)</f>
        <v>0</v>
      </c>
      <c r="BG996" s="196">
        <f>IF(N996="zákl. přenesená",J996,0)</f>
        <v>0</v>
      </c>
      <c r="BH996" s="196">
        <f>IF(N996="sníž. přenesená",J996,0)</f>
        <v>0</v>
      </c>
      <c r="BI996" s="196">
        <f>IF(N996="nulová",J996,0)</f>
        <v>0</v>
      </c>
      <c r="BJ996" s="19" t="s">
        <v>81</v>
      </c>
      <c r="BK996" s="196">
        <f>ROUND(I996*H996,2)</f>
        <v>0</v>
      </c>
      <c r="BL996" s="19" t="s">
        <v>236</v>
      </c>
      <c r="BM996" s="195" t="s">
        <v>1946</v>
      </c>
    </row>
    <row r="997" spans="2:51" s="15" customFormat="1" ht="12">
      <c r="B997" s="223"/>
      <c r="C997" s="224"/>
      <c r="D997" s="197" t="s">
        <v>159</v>
      </c>
      <c r="E997" s="225" t="s">
        <v>19</v>
      </c>
      <c r="F997" s="226" t="s">
        <v>359</v>
      </c>
      <c r="G997" s="224"/>
      <c r="H997" s="225" t="s">
        <v>19</v>
      </c>
      <c r="I997" s="227"/>
      <c r="J997" s="224"/>
      <c r="K997" s="224"/>
      <c r="L997" s="228"/>
      <c r="M997" s="229"/>
      <c r="N997" s="230"/>
      <c r="O997" s="230"/>
      <c r="P997" s="230"/>
      <c r="Q997" s="230"/>
      <c r="R997" s="230"/>
      <c r="S997" s="230"/>
      <c r="T997" s="231"/>
      <c r="AT997" s="232" t="s">
        <v>159</v>
      </c>
      <c r="AU997" s="232" t="s">
        <v>83</v>
      </c>
      <c r="AV997" s="15" t="s">
        <v>81</v>
      </c>
      <c r="AW997" s="15" t="s">
        <v>37</v>
      </c>
      <c r="AX997" s="15" t="s">
        <v>76</v>
      </c>
      <c r="AY997" s="232" t="s">
        <v>144</v>
      </c>
    </row>
    <row r="998" spans="2:51" s="13" customFormat="1" ht="12">
      <c r="B998" s="201"/>
      <c r="C998" s="202"/>
      <c r="D998" s="197" t="s">
        <v>159</v>
      </c>
      <c r="E998" s="203" t="s">
        <v>19</v>
      </c>
      <c r="F998" s="204" t="s">
        <v>403</v>
      </c>
      <c r="G998" s="202"/>
      <c r="H998" s="205">
        <v>87.885</v>
      </c>
      <c r="I998" s="206"/>
      <c r="J998" s="202"/>
      <c r="K998" s="202"/>
      <c r="L998" s="207"/>
      <c r="M998" s="208"/>
      <c r="N998" s="209"/>
      <c r="O998" s="209"/>
      <c r="P998" s="209"/>
      <c r="Q998" s="209"/>
      <c r="R998" s="209"/>
      <c r="S998" s="209"/>
      <c r="T998" s="210"/>
      <c r="AT998" s="211" t="s">
        <v>159</v>
      </c>
      <c r="AU998" s="211" t="s">
        <v>83</v>
      </c>
      <c r="AV998" s="13" t="s">
        <v>83</v>
      </c>
      <c r="AW998" s="13" t="s">
        <v>37</v>
      </c>
      <c r="AX998" s="13" t="s">
        <v>76</v>
      </c>
      <c r="AY998" s="211" t="s">
        <v>144</v>
      </c>
    </row>
    <row r="999" spans="2:51" s="13" customFormat="1" ht="12">
      <c r="B999" s="201"/>
      <c r="C999" s="202"/>
      <c r="D999" s="197" t="s">
        <v>159</v>
      </c>
      <c r="E999" s="203" t="s">
        <v>19</v>
      </c>
      <c r="F999" s="204" t="s">
        <v>404</v>
      </c>
      <c r="G999" s="202"/>
      <c r="H999" s="205">
        <v>8.1</v>
      </c>
      <c r="I999" s="206"/>
      <c r="J999" s="202"/>
      <c r="K999" s="202"/>
      <c r="L999" s="207"/>
      <c r="M999" s="208"/>
      <c r="N999" s="209"/>
      <c r="O999" s="209"/>
      <c r="P999" s="209"/>
      <c r="Q999" s="209"/>
      <c r="R999" s="209"/>
      <c r="S999" s="209"/>
      <c r="T999" s="210"/>
      <c r="AT999" s="211" t="s">
        <v>159</v>
      </c>
      <c r="AU999" s="211" t="s">
        <v>83</v>
      </c>
      <c r="AV999" s="13" t="s">
        <v>83</v>
      </c>
      <c r="AW999" s="13" t="s">
        <v>37</v>
      </c>
      <c r="AX999" s="13" t="s">
        <v>76</v>
      </c>
      <c r="AY999" s="211" t="s">
        <v>144</v>
      </c>
    </row>
    <row r="1000" spans="2:51" s="13" customFormat="1" ht="12">
      <c r="B1000" s="201"/>
      <c r="C1000" s="202"/>
      <c r="D1000" s="197" t="s">
        <v>159</v>
      </c>
      <c r="E1000" s="203" t="s">
        <v>19</v>
      </c>
      <c r="F1000" s="204" t="s">
        <v>405</v>
      </c>
      <c r="G1000" s="202"/>
      <c r="H1000" s="205">
        <v>1.92</v>
      </c>
      <c r="I1000" s="206"/>
      <c r="J1000" s="202"/>
      <c r="K1000" s="202"/>
      <c r="L1000" s="207"/>
      <c r="M1000" s="208"/>
      <c r="N1000" s="209"/>
      <c r="O1000" s="209"/>
      <c r="P1000" s="209"/>
      <c r="Q1000" s="209"/>
      <c r="R1000" s="209"/>
      <c r="S1000" s="209"/>
      <c r="T1000" s="210"/>
      <c r="AT1000" s="211" t="s">
        <v>159</v>
      </c>
      <c r="AU1000" s="211" t="s">
        <v>83</v>
      </c>
      <c r="AV1000" s="13" t="s">
        <v>83</v>
      </c>
      <c r="AW1000" s="13" t="s">
        <v>37</v>
      </c>
      <c r="AX1000" s="13" t="s">
        <v>76</v>
      </c>
      <c r="AY1000" s="211" t="s">
        <v>144</v>
      </c>
    </row>
    <row r="1001" spans="2:51" s="13" customFormat="1" ht="12">
      <c r="B1001" s="201"/>
      <c r="C1001" s="202"/>
      <c r="D1001" s="197" t="s">
        <v>159</v>
      </c>
      <c r="E1001" s="203" t="s">
        <v>19</v>
      </c>
      <c r="F1001" s="204" t="s">
        <v>406</v>
      </c>
      <c r="G1001" s="202"/>
      <c r="H1001" s="205">
        <v>6.75</v>
      </c>
      <c r="I1001" s="206"/>
      <c r="J1001" s="202"/>
      <c r="K1001" s="202"/>
      <c r="L1001" s="207"/>
      <c r="M1001" s="208"/>
      <c r="N1001" s="209"/>
      <c r="O1001" s="209"/>
      <c r="P1001" s="209"/>
      <c r="Q1001" s="209"/>
      <c r="R1001" s="209"/>
      <c r="S1001" s="209"/>
      <c r="T1001" s="210"/>
      <c r="AT1001" s="211" t="s">
        <v>159</v>
      </c>
      <c r="AU1001" s="211" t="s">
        <v>83</v>
      </c>
      <c r="AV1001" s="13" t="s">
        <v>83</v>
      </c>
      <c r="AW1001" s="13" t="s">
        <v>37</v>
      </c>
      <c r="AX1001" s="13" t="s">
        <v>76</v>
      </c>
      <c r="AY1001" s="211" t="s">
        <v>144</v>
      </c>
    </row>
    <row r="1002" spans="2:51" s="13" customFormat="1" ht="12">
      <c r="B1002" s="201"/>
      <c r="C1002" s="202"/>
      <c r="D1002" s="197" t="s">
        <v>159</v>
      </c>
      <c r="E1002" s="203" t="s">
        <v>19</v>
      </c>
      <c r="F1002" s="204" t="s">
        <v>407</v>
      </c>
      <c r="G1002" s="202"/>
      <c r="H1002" s="205">
        <v>4.05</v>
      </c>
      <c r="I1002" s="206"/>
      <c r="J1002" s="202"/>
      <c r="K1002" s="202"/>
      <c r="L1002" s="207"/>
      <c r="M1002" s="208"/>
      <c r="N1002" s="209"/>
      <c r="O1002" s="209"/>
      <c r="P1002" s="209"/>
      <c r="Q1002" s="209"/>
      <c r="R1002" s="209"/>
      <c r="S1002" s="209"/>
      <c r="T1002" s="210"/>
      <c r="AT1002" s="211" t="s">
        <v>159</v>
      </c>
      <c r="AU1002" s="211" t="s">
        <v>83</v>
      </c>
      <c r="AV1002" s="13" t="s">
        <v>83</v>
      </c>
      <c r="AW1002" s="13" t="s">
        <v>37</v>
      </c>
      <c r="AX1002" s="13" t="s">
        <v>76</v>
      </c>
      <c r="AY1002" s="211" t="s">
        <v>144</v>
      </c>
    </row>
    <row r="1003" spans="2:51" s="13" customFormat="1" ht="12">
      <c r="B1003" s="201"/>
      <c r="C1003" s="202"/>
      <c r="D1003" s="197" t="s">
        <v>159</v>
      </c>
      <c r="E1003" s="203" t="s">
        <v>19</v>
      </c>
      <c r="F1003" s="204" t="s">
        <v>408</v>
      </c>
      <c r="G1003" s="202"/>
      <c r="H1003" s="205">
        <v>26.4</v>
      </c>
      <c r="I1003" s="206"/>
      <c r="J1003" s="202"/>
      <c r="K1003" s="202"/>
      <c r="L1003" s="207"/>
      <c r="M1003" s="208"/>
      <c r="N1003" s="209"/>
      <c r="O1003" s="209"/>
      <c r="P1003" s="209"/>
      <c r="Q1003" s="209"/>
      <c r="R1003" s="209"/>
      <c r="S1003" s="209"/>
      <c r="T1003" s="210"/>
      <c r="AT1003" s="211" t="s">
        <v>159</v>
      </c>
      <c r="AU1003" s="211" t="s">
        <v>83</v>
      </c>
      <c r="AV1003" s="13" t="s">
        <v>83</v>
      </c>
      <c r="AW1003" s="13" t="s">
        <v>37</v>
      </c>
      <c r="AX1003" s="13" t="s">
        <v>76</v>
      </c>
      <c r="AY1003" s="211" t="s">
        <v>144</v>
      </c>
    </row>
    <row r="1004" spans="2:51" s="13" customFormat="1" ht="12">
      <c r="B1004" s="201"/>
      <c r="C1004" s="202"/>
      <c r="D1004" s="197" t="s">
        <v>159</v>
      </c>
      <c r="E1004" s="203" t="s">
        <v>19</v>
      </c>
      <c r="F1004" s="204" t="s">
        <v>409</v>
      </c>
      <c r="G1004" s="202"/>
      <c r="H1004" s="205">
        <v>3.36</v>
      </c>
      <c r="I1004" s="206"/>
      <c r="J1004" s="202"/>
      <c r="K1004" s="202"/>
      <c r="L1004" s="207"/>
      <c r="M1004" s="208"/>
      <c r="N1004" s="209"/>
      <c r="O1004" s="209"/>
      <c r="P1004" s="209"/>
      <c r="Q1004" s="209"/>
      <c r="R1004" s="209"/>
      <c r="S1004" s="209"/>
      <c r="T1004" s="210"/>
      <c r="AT1004" s="211" t="s">
        <v>159</v>
      </c>
      <c r="AU1004" s="211" t="s">
        <v>83</v>
      </c>
      <c r="AV1004" s="13" t="s">
        <v>83</v>
      </c>
      <c r="AW1004" s="13" t="s">
        <v>37</v>
      </c>
      <c r="AX1004" s="13" t="s">
        <v>76</v>
      </c>
      <c r="AY1004" s="211" t="s">
        <v>144</v>
      </c>
    </row>
    <row r="1005" spans="2:51" s="13" customFormat="1" ht="12">
      <c r="B1005" s="201"/>
      <c r="C1005" s="202"/>
      <c r="D1005" s="197" t="s">
        <v>159</v>
      </c>
      <c r="E1005" s="203" t="s">
        <v>19</v>
      </c>
      <c r="F1005" s="204" t="s">
        <v>410</v>
      </c>
      <c r="G1005" s="202"/>
      <c r="H1005" s="205">
        <v>3.24</v>
      </c>
      <c r="I1005" s="206"/>
      <c r="J1005" s="202"/>
      <c r="K1005" s="202"/>
      <c r="L1005" s="207"/>
      <c r="M1005" s="208"/>
      <c r="N1005" s="209"/>
      <c r="O1005" s="209"/>
      <c r="P1005" s="209"/>
      <c r="Q1005" s="209"/>
      <c r="R1005" s="209"/>
      <c r="S1005" s="209"/>
      <c r="T1005" s="210"/>
      <c r="AT1005" s="211" t="s">
        <v>159</v>
      </c>
      <c r="AU1005" s="211" t="s">
        <v>83</v>
      </c>
      <c r="AV1005" s="13" t="s">
        <v>83</v>
      </c>
      <c r="AW1005" s="13" t="s">
        <v>37</v>
      </c>
      <c r="AX1005" s="13" t="s">
        <v>76</v>
      </c>
      <c r="AY1005" s="211" t="s">
        <v>144</v>
      </c>
    </row>
    <row r="1006" spans="2:51" s="13" customFormat="1" ht="12">
      <c r="B1006" s="201"/>
      <c r="C1006" s="202"/>
      <c r="D1006" s="197" t="s">
        <v>159</v>
      </c>
      <c r="E1006" s="203" t="s">
        <v>19</v>
      </c>
      <c r="F1006" s="204" t="s">
        <v>411</v>
      </c>
      <c r="G1006" s="202"/>
      <c r="H1006" s="205">
        <v>1.71</v>
      </c>
      <c r="I1006" s="206"/>
      <c r="J1006" s="202"/>
      <c r="K1006" s="202"/>
      <c r="L1006" s="207"/>
      <c r="M1006" s="208"/>
      <c r="N1006" s="209"/>
      <c r="O1006" s="209"/>
      <c r="P1006" s="209"/>
      <c r="Q1006" s="209"/>
      <c r="R1006" s="209"/>
      <c r="S1006" s="209"/>
      <c r="T1006" s="210"/>
      <c r="AT1006" s="211" t="s">
        <v>159</v>
      </c>
      <c r="AU1006" s="211" t="s">
        <v>83</v>
      </c>
      <c r="AV1006" s="13" t="s">
        <v>83</v>
      </c>
      <c r="AW1006" s="13" t="s">
        <v>37</v>
      </c>
      <c r="AX1006" s="13" t="s">
        <v>76</v>
      </c>
      <c r="AY1006" s="211" t="s">
        <v>144</v>
      </c>
    </row>
    <row r="1007" spans="2:51" s="13" customFormat="1" ht="12">
      <c r="B1007" s="201"/>
      <c r="C1007" s="202"/>
      <c r="D1007" s="197" t="s">
        <v>159</v>
      </c>
      <c r="E1007" s="203" t="s">
        <v>19</v>
      </c>
      <c r="F1007" s="204" t="s">
        <v>412</v>
      </c>
      <c r="G1007" s="202"/>
      <c r="H1007" s="205">
        <v>4.86</v>
      </c>
      <c r="I1007" s="206"/>
      <c r="J1007" s="202"/>
      <c r="K1007" s="202"/>
      <c r="L1007" s="207"/>
      <c r="M1007" s="208"/>
      <c r="N1007" s="209"/>
      <c r="O1007" s="209"/>
      <c r="P1007" s="209"/>
      <c r="Q1007" s="209"/>
      <c r="R1007" s="209"/>
      <c r="S1007" s="209"/>
      <c r="T1007" s="210"/>
      <c r="AT1007" s="211" t="s">
        <v>159</v>
      </c>
      <c r="AU1007" s="211" t="s">
        <v>83</v>
      </c>
      <c r="AV1007" s="13" t="s">
        <v>83</v>
      </c>
      <c r="AW1007" s="13" t="s">
        <v>37</v>
      </c>
      <c r="AX1007" s="13" t="s">
        <v>76</v>
      </c>
      <c r="AY1007" s="211" t="s">
        <v>144</v>
      </c>
    </row>
    <row r="1008" spans="2:51" s="13" customFormat="1" ht="12">
      <c r="B1008" s="201"/>
      <c r="C1008" s="202"/>
      <c r="D1008" s="197" t="s">
        <v>159</v>
      </c>
      <c r="E1008" s="203" t="s">
        <v>19</v>
      </c>
      <c r="F1008" s="204" t="s">
        <v>413</v>
      </c>
      <c r="G1008" s="202"/>
      <c r="H1008" s="205">
        <v>1.08</v>
      </c>
      <c r="I1008" s="206"/>
      <c r="J1008" s="202"/>
      <c r="K1008" s="202"/>
      <c r="L1008" s="207"/>
      <c r="M1008" s="208"/>
      <c r="N1008" s="209"/>
      <c r="O1008" s="209"/>
      <c r="P1008" s="209"/>
      <c r="Q1008" s="209"/>
      <c r="R1008" s="209"/>
      <c r="S1008" s="209"/>
      <c r="T1008" s="210"/>
      <c r="AT1008" s="211" t="s">
        <v>159</v>
      </c>
      <c r="AU1008" s="211" t="s">
        <v>83</v>
      </c>
      <c r="AV1008" s="13" t="s">
        <v>83</v>
      </c>
      <c r="AW1008" s="13" t="s">
        <v>37</v>
      </c>
      <c r="AX1008" s="13" t="s">
        <v>76</v>
      </c>
      <c r="AY1008" s="211" t="s">
        <v>144</v>
      </c>
    </row>
    <row r="1009" spans="2:51" s="13" customFormat="1" ht="12">
      <c r="B1009" s="201"/>
      <c r="C1009" s="202"/>
      <c r="D1009" s="197" t="s">
        <v>159</v>
      </c>
      <c r="E1009" s="203" t="s">
        <v>19</v>
      </c>
      <c r="F1009" s="204" t="s">
        <v>414</v>
      </c>
      <c r="G1009" s="202"/>
      <c r="H1009" s="205">
        <v>7.02</v>
      </c>
      <c r="I1009" s="206"/>
      <c r="J1009" s="202"/>
      <c r="K1009" s="202"/>
      <c r="L1009" s="207"/>
      <c r="M1009" s="208"/>
      <c r="N1009" s="209"/>
      <c r="O1009" s="209"/>
      <c r="P1009" s="209"/>
      <c r="Q1009" s="209"/>
      <c r="R1009" s="209"/>
      <c r="S1009" s="209"/>
      <c r="T1009" s="210"/>
      <c r="AT1009" s="211" t="s">
        <v>159</v>
      </c>
      <c r="AU1009" s="211" t="s">
        <v>83</v>
      </c>
      <c r="AV1009" s="13" t="s">
        <v>83</v>
      </c>
      <c r="AW1009" s="13" t="s">
        <v>37</v>
      </c>
      <c r="AX1009" s="13" t="s">
        <v>76</v>
      </c>
      <c r="AY1009" s="211" t="s">
        <v>144</v>
      </c>
    </row>
    <row r="1010" spans="2:51" s="13" customFormat="1" ht="12">
      <c r="B1010" s="201"/>
      <c r="C1010" s="202"/>
      <c r="D1010" s="197" t="s">
        <v>159</v>
      </c>
      <c r="E1010" s="203" t="s">
        <v>19</v>
      </c>
      <c r="F1010" s="204" t="s">
        <v>415</v>
      </c>
      <c r="G1010" s="202"/>
      <c r="H1010" s="205">
        <v>2.052</v>
      </c>
      <c r="I1010" s="206"/>
      <c r="J1010" s="202"/>
      <c r="K1010" s="202"/>
      <c r="L1010" s="207"/>
      <c r="M1010" s="208"/>
      <c r="N1010" s="209"/>
      <c r="O1010" s="209"/>
      <c r="P1010" s="209"/>
      <c r="Q1010" s="209"/>
      <c r="R1010" s="209"/>
      <c r="S1010" s="209"/>
      <c r="T1010" s="210"/>
      <c r="AT1010" s="211" t="s">
        <v>159</v>
      </c>
      <c r="AU1010" s="211" t="s">
        <v>83</v>
      </c>
      <c r="AV1010" s="13" t="s">
        <v>83</v>
      </c>
      <c r="AW1010" s="13" t="s">
        <v>37</v>
      </c>
      <c r="AX1010" s="13" t="s">
        <v>76</v>
      </c>
      <c r="AY1010" s="211" t="s">
        <v>144</v>
      </c>
    </row>
    <row r="1011" spans="2:51" s="13" customFormat="1" ht="12">
      <c r="B1011" s="201"/>
      <c r="C1011" s="202"/>
      <c r="D1011" s="197" t="s">
        <v>159</v>
      </c>
      <c r="E1011" s="203" t="s">
        <v>19</v>
      </c>
      <c r="F1011" s="204" t="s">
        <v>416</v>
      </c>
      <c r="G1011" s="202"/>
      <c r="H1011" s="205">
        <v>12.15</v>
      </c>
      <c r="I1011" s="206"/>
      <c r="J1011" s="202"/>
      <c r="K1011" s="202"/>
      <c r="L1011" s="207"/>
      <c r="M1011" s="208"/>
      <c r="N1011" s="209"/>
      <c r="O1011" s="209"/>
      <c r="P1011" s="209"/>
      <c r="Q1011" s="209"/>
      <c r="R1011" s="209"/>
      <c r="S1011" s="209"/>
      <c r="T1011" s="210"/>
      <c r="AT1011" s="211" t="s">
        <v>159</v>
      </c>
      <c r="AU1011" s="211" t="s">
        <v>83</v>
      </c>
      <c r="AV1011" s="13" t="s">
        <v>83</v>
      </c>
      <c r="AW1011" s="13" t="s">
        <v>37</v>
      </c>
      <c r="AX1011" s="13" t="s">
        <v>76</v>
      </c>
      <c r="AY1011" s="211" t="s">
        <v>144</v>
      </c>
    </row>
    <row r="1012" spans="2:51" s="13" customFormat="1" ht="12">
      <c r="B1012" s="201"/>
      <c r="C1012" s="202"/>
      <c r="D1012" s="197" t="s">
        <v>159</v>
      </c>
      <c r="E1012" s="203" t="s">
        <v>19</v>
      </c>
      <c r="F1012" s="204" t="s">
        <v>417</v>
      </c>
      <c r="G1012" s="202"/>
      <c r="H1012" s="205">
        <v>1.76</v>
      </c>
      <c r="I1012" s="206"/>
      <c r="J1012" s="202"/>
      <c r="K1012" s="202"/>
      <c r="L1012" s="207"/>
      <c r="M1012" s="208"/>
      <c r="N1012" s="209"/>
      <c r="O1012" s="209"/>
      <c r="P1012" s="209"/>
      <c r="Q1012" s="209"/>
      <c r="R1012" s="209"/>
      <c r="S1012" s="209"/>
      <c r="T1012" s="210"/>
      <c r="AT1012" s="211" t="s">
        <v>159</v>
      </c>
      <c r="AU1012" s="211" t="s">
        <v>83</v>
      </c>
      <c r="AV1012" s="13" t="s">
        <v>83</v>
      </c>
      <c r="AW1012" s="13" t="s">
        <v>37</v>
      </c>
      <c r="AX1012" s="13" t="s">
        <v>76</v>
      </c>
      <c r="AY1012" s="211" t="s">
        <v>144</v>
      </c>
    </row>
    <row r="1013" spans="2:51" s="13" customFormat="1" ht="12">
      <c r="B1013" s="201"/>
      <c r="C1013" s="202"/>
      <c r="D1013" s="197" t="s">
        <v>159</v>
      </c>
      <c r="E1013" s="203" t="s">
        <v>19</v>
      </c>
      <c r="F1013" s="204" t="s">
        <v>418</v>
      </c>
      <c r="G1013" s="202"/>
      <c r="H1013" s="205">
        <v>1.8</v>
      </c>
      <c r="I1013" s="206"/>
      <c r="J1013" s="202"/>
      <c r="K1013" s="202"/>
      <c r="L1013" s="207"/>
      <c r="M1013" s="208"/>
      <c r="N1013" s="209"/>
      <c r="O1013" s="209"/>
      <c r="P1013" s="209"/>
      <c r="Q1013" s="209"/>
      <c r="R1013" s="209"/>
      <c r="S1013" s="209"/>
      <c r="T1013" s="210"/>
      <c r="AT1013" s="211" t="s">
        <v>159</v>
      </c>
      <c r="AU1013" s="211" t="s">
        <v>83</v>
      </c>
      <c r="AV1013" s="13" t="s">
        <v>83</v>
      </c>
      <c r="AW1013" s="13" t="s">
        <v>37</v>
      </c>
      <c r="AX1013" s="13" t="s">
        <v>76</v>
      </c>
      <c r="AY1013" s="211" t="s">
        <v>144</v>
      </c>
    </row>
    <row r="1014" spans="2:51" s="14" customFormat="1" ht="12">
      <c r="B1014" s="212"/>
      <c r="C1014" s="213"/>
      <c r="D1014" s="197" t="s">
        <v>159</v>
      </c>
      <c r="E1014" s="214" t="s">
        <v>19</v>
      </c>
      <c r="F1014" s="215" t="s">
        <v>180</v>
      </c>
      <c r="G1014" s="213"/>
      <c r="H1014" s="216">
        <v>174.137</v>
      </c>
      <c r="I1014" s="217"/>
      <c r="J1014" s="213"/>
      <c r="K1014" s="213"/>
      <c r="L1014" s="218"/>
      <c r="M1014" s="219"/>
      <c r="N1014" s="220"/>
      <c r="O1014" s="220"/>
      <c r="P1014" s="220"/>
      <c r="Q1014" s="220"/>
      <c r="R1014" s="220"/>
      <c r="S1014" s="220"/>
      <c r="T1014" s="221"/>
      <c r="AT1014" s="222" t="s">
        <v>159</v>
      </c>
      <c r="AU1014" s="222" t="s">
        <v>83</v>
      </c>
      <c r="AV1014" s="14" t="s">
        <v>151</v>
      </c>
      <c r="AW1014" s="14" t="s">
        <v>37</v>
      </c>
      <c r="AX1014" s="14" t="s">
        <v>81</v>
      </c>
      <c r="AY1014" s="222" t="s">
        <v>144</v>
      </c>
    </row>
    <row r="1015" spans="1:65" s="2" customFormat="1" ht="16.5" customHeight="1">
      <c r="A1015" s="36"/>
      <c r="B1015" s="37"/>
      <c r="C1015" s="184" t="s">
        <v>1947</v>
      </c>
      <c r="D1015" s="184" t="s">
        <v>146</v>
      </c>
      <c r="E1015" s="185" t="s">
        <v>1948</v>
      </c>
      <c r="F1015" s="186" t="s">
        <v>1949</v>
      </c>
      <c r="G1015" s="187" t="s">
        <v>175</v>
      </c>
      <c r="H1015" s="188">
        <v>49.272</v>
      </c>
      <c r="I1015" s="189"/>
      <c r="J1015" s="190">
        <f>ROUND(I1015*H1015,2)</f>
        <v>0</v>
      </c>
      <c r="K1015" s="186" t="s">
        <v>150</v>
      </c>
      <c r="L1015" s="41"/>
      <c r="M1015" s="191" t="s">
        <v>19</v>
      </c>
      <c r="N1015" s="192" t="s">
        <v>47</v>
      </c>
      <c r="O1015" s="66"/>
      <c r="P1015" s="193">
        <f>O1015*H1015</f>
        <v>0</v>
      </c>
      <c r="Q1015" s="193">
        <v>1E-05</v>
      </c>
      <c r="R1015" s="193">
        <f>Q1015*H1015</f>
        <v>0.00049272</v>
      </c>
      <c r="S1015" s="193">
        <v>0</v>
      </c>
      <c r="T1015" s="194">
        <f>S1015*H1015</f>
        <v>0</v>
      </c>
      <c r="U1015" s="36"/>
      <c r="V1015" s="36"/>
      <c r="W1015" s="36"/>
      <c r="X1015" s="36"/>
      <c r="Y1015" s="36"/>
      <c r="Z1015" s="36"/>
      <c r="AA1015" s="36"/>
      <c r="AB1015" s="36"/>
      <c r="AC1015" s="36"/>
      <c r="AD1015" s="36"/>
      <c r="AE1015" s="36"/>
      <c r="AR1015" s="195" t="s">
        <v>236</v>
      </c>
      <c r="AT1015" s="195" t="s">
        <v>146</v>
      </c>
      <c r="AU1015" s="195" t="s">
        <v>83</v>
      </c>
      <c r="AY1015" s="19" t="s">
        <v>144</v>
      </c>
      <c r="BE1015" s="196">
        <f>IF(N1015="základní",J1015,0)</f>
        <v>0</v>
      </c>
      <c r="BF1015" s="196">
        <f>IF(N1015="snížená",J1015,0)</f>
        <v>0</v>
      </c>
      <c r="BG1015" s="196">
        <f>IF(N1015="zákl. přenesená",J1015,0)</f>
        <v>0</v>
      </c>
      <c r="BH1015" s="196">
        <f>IF(N1015="sníž. přenesená",J1015,0)</f>
        <v>0</v>
      </c>
      <c r="BI1015" s="196">
        <f>IF(N1015="nulová",J1015,0)</f>
        <v>0</v>
      </c>
      <c r="BJ1015" s="19" t="s">
        <v>81</v>
      </c>
      <c r="BK1015" s="196">
        <f>ROUND(I1015*H1015,2)</f>
        <v>0</v>
      </c>
      <c r="BL1015" s="19" t="s">
        <v>236</v>
      </c>
      <c r="BM1015" s="195" t="s">
        <v>1950</v>
      </c>
    </row>
    <row r="1016" spans="2:51" s="15" customFormat="1" ht="12">
      <c r="B1016" s="223"/>
      <c r="C1016" s="224"/>
      <c r="D1016" s="197" t="s">
        <v>159</v>
      </c>
      <c r="E1016" s="225" t="s">
        <v>19</v>
      </c>
      <c r="F1016" s="226" t="s">
        <v>419</v>
      </c>
      <c r="G1016" s="224"/>
      <c r="H1016" s="225" t="s">
        <v>19</v>
      </c>
      <c r="I1016" s="227"/>
      <c r="J1016" s="224"/>
      <c r="K1016" s="224"/>
      <c r="L1016" s="228"/>
      <c r="M1016" s="229"/>
      <c r="N1016" s="230"/>
      <c r="O1016" s="230"/>
      <c r="P1016" s="230"/>
      <c r="Q1016" s="230"/>
      <c r="R1016" s="230"/>
      <c r="S1016" s="230"/>
      <c r="T1016" s="231"/>
      <c r="AT1016" s="232" t="s">
        <v>159</v>
      </c>
      <c r="AU1016" s="232" t="s">
        <v>83</v>
      </c>
      <c r="AV1016" s="15" t="s">
        <v>81</v>
      </c>
      <c r="AW1016" s="15" t="s">
        <v>37</v>
      </c>
      <c r="AX1016" s="15" t="s">
        <v>76</v>
      </c>
      <c r="AY1016" s="232" t="s">
        <v>144</v>
      </c>
    </row>
    <row r="1017" spans="2:51" s="13" customFormat="1" ht="12">
      <c r="B1017" s="201"/>
      <c r="C1017" s="202"/>
      <c r="D1017" s="197" t="s">
        <v>159</v>
      </c>
      <c r="E1017" s="203" t="s">
        <v>19</v>
      </c>
      <c r="F1017" s="204" t="s">
        <v>420</v>
      </c>
      <c r="G1017" s="202"/>
      <c r="H1017" s="205">
        <v>49.272</v>
      </c>
      <c r="I1017" s="206"/>
      <c r="J1017" s="202"/>
      <c r="K1017" s="202"/>
      <c r="L1017" s="207"/>
      <c r="M1017" s="208"/>
      <c r="N1017" s="209"/>
      <c r="O1017" s="209"/>
      <c r="P1017" s="209"/>
      <c r="Q1017" s="209"/>
      <c r="R1017" s="209"/>
      <c r="S1017" s="209"/>
      <c r="T1017" s="210"/>
      <c r="AT1017" s="211" t="s">
        <v>159</v>
      </c>
      <c r="AU1017" s="211" t="s">
        <v>83</v>
      </c>
      <c r="AV1017" s="13" t="s">
        <v>83</v>
      </c>
      <c r="AW1017" s="13" t="s">
        <v>37</v>
      </c>
      <c r="AX1017" s="13" t="s">
        <v>81</v>
      </c>
      <c r="AY1017" s="211" t="s">
        <v>144</v>
      </c>
    </row>
    <row r="1018" spans="1:65" s="2" customFormat="1" ht="24" customHeight="1">
      <c r="A1018" s="36"/>
      <c r="B1018" s="37"/>
      <c r="C1018" s="184" t="s">
        <v>1951</v>
      </c>
      <c r="D1018" s="184" t="s">
        <v>146</v>
      </c>
      <c r="E1018" s="185" t="s">
        <v>1952</v>
      </c>
      <c r="F1018" s="186" t="s">
        <v>1953</v>
      </c>
      <c r="G1018" s="187" t="s">
        <v>175</v>
      </c>
      <c r="H1018" s="188">
        <v>1779.286</v>
      </c>
      <c r="I1018" s="189"/>
      <c r="J1018" s="190">
        <f>ROUND(I1018*H1018,2)</f>
        <v>0</v>
      </c>
      <c r="K1018" s="186" t="s">
        <v>150</v>
      </c>
      <c r="L1018" s="41"/>
      <c r="M1018" s="191" t="s">
        <v>19</v>
      </c>
      <c r="N1018" s="192" t="s">
        <v>47</v>
      </c>
      <c r="O1018" s="66"/>
      <c r="P1018" s="193">
        <f>O1018*H1018</f>
        <v>0</v>
      </c>
      <c r="Q1018" s="193">
        <v>0.00026</v>
      </c>
      <c r="R1018" s="193">
        <f>Q1018*H1018</f>
        <v>0.46261436</v>
      </c>
      <c r="S1018" s="193">
        <v>0</v>
      </c>
      <c r="T1018" s="194">
        <f>S1018*H1018</f>
        <v>0</v>
      </c>
      <c r="U1018" s="36"/>
      <c r="V1018" s="36"/>
      <c r="W1018" s="36"/>
      <c r="X1018" s="36"/>
      <c r="Y1018" s="36"/>
      <c r="Z1018" s="36"/>
      <c r="AA1018" s="36"/>
      <c r="AB1018" s="36"/>
      <c r="AC1018" s="36"/>
      <c r="AD1018" s="36"/>
      <c r="AE1018" s="36"/>
      <c r="AR1018" s="195" t="s">
        <v>236</v>
      </c>
      <c r="AT1018" s="195" t="s">
        <v>146</v>
      </c>
      <c r="AU1018" s="195" t="s">
        <v>83</v>
      </c>
      <c r="AY1018" s="19" t="s">
        <v>144</v>
      </c>
      <c r="BE1018" s="196">
        <f>IF(N1018="základní",J1018,0)</f>
        <v>0</v>
      </c>
      <c r="BF1018" s="196">
        <f>IF(N1018="snížená",J1018,0)</f>
        <v>0</v>
      </c>
      <c r="BG1018" s="196">
        <f>IF(N1018="zákl. přenesená",J1018,0)</f>
        <v>0</v>
      </c>
      <c r="BH1018" s="196">
        <f>IF(N1018="sníž. přenesená",J1018,0)</f>
        <v>0</v>
      </c>
      <c r="BI1018" s="196">
        <f>IF(N1018="nulová",J1018,0)</f>
        <v>0</v>
      </c>
      <c r="BJ1018" s="19" t="s">
        <v>81</v>
      </c>
      <c r="BK1018" s="196">
        <f>ROUND(I1018*H1018,2)</f>
        <v>0</v>
      </c>
      <c r="BL1018" s="19" t="s">
        <v>236</v>
      </c>
      <c r="BM1018" s="195" t="s">
        <v>1954</v>
      </c>
    </row>
    <row r="1019" spans="2:51" s="13" customFormat="1" ht="12">
      <c r="B1019" s="201"/>
      <c r="C1019" s="202"/>
      <c r="D1019" s="197" t="s">
        <v>159</v>
      </c>
      <c r="E1019" s="203" t="s">
        <v>19</v>
      </c>
      <c r="F1019" s="204" t="s">
        <v>1955</v>
      </c>
      <c r="G1019" s="202"/>
      <c r="H1019" s="205">
        <v>1779.286</v>
      </c>
      <c r="I1019" s="206"/>
      <c r="J1019" s="202"/>
      <c r="K1019" s="202"/>
      <c r="L1019" s="207"/>
      <c r="M1019" s="208"/>
      <c r="N1019" s="209"/>
      <c r="O1019" s="209"/>
      <c r="P1019" s="209"/>
      <c r="Q1019" s="209"/>
      <c r="R1019" s="209"/>
      <c r="S1019" s="209"/>
      <c r="T1019" s="210"/>
      <c r="AT1019" s="211" t="s">
        <v>159</v>
      </c>
      <c r="AU1019" s="211" t="s">
        <v>83</v>
      </c>
      <c r="AV1019" s="13" t="s">
        <v>83</v>
      </c>
      <c r="AW1019" s="13" t="s">
        <v>37</v>
      </c>
      <c r="AX1019" s="13" t="s">
        <v>81</v>
      </c>
      <c r="AY1019" s="211" t="s">
        <v>144</v>
      </c>
    </row>
    <row r="1020" spans="2:63" s="12" customFormat="1" ht="25.9" customHeight="1">
      <c r="B1020" s="168"/>
      <c r="C1020" s="169"/>
      <c r="D1020" s="170" t="s">
        <v>75</v>
      </c>
      <c r="E1020" s="171" t="s">
        <v>1956</v>
      </c>
      <c r="F1020" s="171" t="s">
        <v>1957</v>
      </c>
      <c r="G1020" s="169"/>
      <c r="H1020" s="169"/>
      <c r="I1020" s="172"/>
      <c r="J1020" s="173">
        <f>BK1020</f>
        <v>0</v>
      </c>
      <c r="K1020" s="169"/>
      <c r="L1020" s="174"/>
      <c r="M1020" s="175"/>
      <c r="N1020" s="176"/>
      <c r="O1020" s="176"/>
      <c r="P1020" s="177">
        <f>P1021+P1032+P1045+P1048</f>
        <v>0</v>
      </c>
      <c r="Q1020" s="176"/>
      <c r="R1020" s="177">
        <f>R1021+R1032+R1045+R1048</f>
        <v>0</v>
      </c>
      <c r="S1020" s="176"/>
      <c r="T1020" s="178">
        <f>T1021+T1032+T1045+T1048</f>
        <v>0</v>
      </c>
      <c r="AR1020" s="179" t="s">
        <v>172</v>
      </c>
      <c r="AT1020" s="180" t="s">
        <v>75</v>
      </c>
      <c r="AU1020" s="180" t="s">
        <v>76</v>
      </c>
      <c r="AY1020" s="179" t="s">
        <v>144</v>
      </c>
      <c r="BK1020" s="181">
        <f>BK1021+BK1032+BK1045+BK1048</f>
        <v>0</v>
      </c>
    </row>
    <row r="1021" spans="2:63" s="12" customFormat="1" ht="22.9" customHeight="1">
      <c r="B1021" s="168"/>
      <c r="C1021" s="169"/>
      <c r="D1021" s="170" t="s">
        <v>75</v>
      </c>
      <c r="E1021" s="182" t="s">
        <v>1958</v>
      </c>
      <c r="F1021" s="182" t="s">
        <v>1959</v>
      </c>
      <c r="G1021" s="169"/>
      <c r="H1021" s="169"/>
      <c r="I1021" s="172"/>
      <c r="J1021" s="183">
        <f>BK1021</f>
        <v>0</v>
      </c>
      <c r="K1021" s="169"/>
      <c r="L1021" s="174"/>
      <c r="M1021" s="175"/>
      <c r="N1021" s="176"/>
      <c r="O1021" s="176"/>
      <c r="P1021" s="177">
        <f>SUM(P1022:P1031)</f>
        <v>0</v>
      </c>
      <c r="Q1021" s="176"/>
      <c r="R1021" s="177">
        <f>SUM(R1022:R1031)</f>
        <v>0</v>
      </c>
      <c r="S1021" s="176"/>
      <c r="T1021" s="178">
        <f>SUM(T1022:T1031)</f>
        <v>0</v>
      </c>
      <c r="AR1021" s="179" t="s">
        <v>172</v>
      </c>
      <c r="AT1021" s="180" t="s">
        <v>75</v>
      </c>
      <c r="AU1021" s="180" t="s">
        <v>81</v>
      </c>
      <c r="AY1021" s="179" t="s">
        <v>144</v>
      </c>
      <c r="BK1021" s="181">
        <f>SUM(BK1022:BK1031)</f>
        <v>0</v>
      </c>
    </row>
    <row r="1022" spans="1:65" s="2" customFormat="1" ht="16.5" customHeight="1">
      <c r="A1022" s="36"/>
      <c r="B1022" s="37"/>
      <c r="C1022" s="184" t="s">
        <v>1960</v>
      </c>
      <c r="D1022" s="184" t="s">
        <v>146</v>
      </c>
      <c r="E1022" s="185" t="s">
        <v>1961</v>
      </c>
      <c r="F1022" s="186" t="s">
        <v>1962</v>
      </c>
      <c r="G1022" s="187" t="s">
        <v>840</v>
      </c>
      <c r="H1022" s="188">
        <v>1</v>
      </c>
      <c r="I1022" s="189"/>
      <c r="J1022" s="190">
        <f>ROUND(I1022*H1022,2)</f>
        <v>0</v>
      </c>
      <c r="K1022" s="186" t="s">
        <v>150</v>
      </c>
      <c r="L1022" s="41"/>
      <c r="M1022" s="191" t="s">
        <v>19</v>
      </c>
      <c r="N1022" s="192" t="s">
        <v>47</v>
      </c>
      <c r="O1022" s="66"/>
      <c r="P1022" s="193">
        <f>O1022*H1022</f>
        <v>0</v>
      </c>
      <c r="Q1022" s="193">
        <v>0</v>
      </c>
      <c r="R1022" s="193">
        <f>Q1022*H1022</f>
        <v>0</v>
      </c>
      <c r="S1022" s="193">
        <v>0</v>
      </c>
      <c r="T1022" s="194">
        <f>S1022*H1022</f>
        <v>0</v>
      </c>
      <c r="U1022" s="36"/>
      <c r="V1022" s="36"/>
      <c r="W1022" s="36"/>
      <c r="X1022" s="36"/>
      <c r="Y1022" s="36"/>
      <c r="Z1022" s="36"/>
      <c r="AA1022" s="36"/>
      <c r="AB1022" s="36"/>
      <c r="AC1022" s="36"/>
      <c r="AD1022" s="36"/>
      <c r="AE1022" s="36"/>
      <c r="AR1022" s="195" t="s">
        <v>1963</v>
      </c>
      <c r="AT1022" s="195" t="s">
        <v>146</v>
      </c>
      <c r="AU1022" s="195" t="s">
        <v>83</v>
      </c>
      <c r="AY1022" s="19" t="s">
        <v>144</v>
      </c>
      <c r="BE1022" s="196">
        <f>IF(N1022="základní",J1022,0)</f>
        <v>0</v>
      </c>
      <c r="BF1022" s="196">
        <f>IF(N1022="snížená",J1022,0)</f>
        <v>0</v>
      </c>
      <c r="BG1022" s="196">
        <f>IF(N1022="zákl. přenesená",J1022,0)</f>
        <v>0</v>
      </c>
      <c r="BH1022" s="196">
        <f>IF(N1022="sníž. přenesená",J1022,0)</f>
        <v>0</v>
      </c>
      <c r="BI1022" s="196">
        <f>IF(N1022="nulová",J1022,0)</f>
        <v>0</v>
      </c>
      <c r="BJ1022" s="19" t="s">
        <v>81</v>
      </c>
      <c r="BK1022" s="196">
        <f>ROUND(I1022*H1022,2)</f>
        <v>0</v>
      </c>
      <c r="BL1022" s="19" t="s">
        <v>1963</v>
      </c>
      <c r="BM1022" s="195" t="s">
        <v>1964</v>
      </c>
    </row>
    <row r="1023" spans="1:47" s="2" customFormat="1" ht="19.5">
      <c r="A1023" s="36"/>
      <c r="B1023" s="37"/>
      <c r="C1023" s="38"/>
      <c r="D1023" s="197" t="s">
        <v>445</v>
      </c>
      <c r="E1023" s="38"/>
      <c r="F1023" s="198" t="s">
        <v>1965</v>
      </c>
      <c r="G1023" s="38"/>
      <c r="H1023" s="38"/>
      <c r="I1023" s="105"/>
      <c r="J1023" s="38"/>
      <c r="K1023" s="38"/>
      <c r="L1023" s="41"/>
      <c r="M1023" s="199"/>
      <c r="N1023" s="200"/>
      <c r="O1023" s="66"/>
      <c r="P1023" s="66"/>
      <c r="Q1023" s="66"/>
      <c r="R1023" s="66"/>
      <c r="S1023" s="66"/>
      <c r="T1023" s="67"/>
      <c r="U1023" s="36"/>
      <c r="V1023" s="36"/>
      <c r="W1023" s="36"/>
      <c r="X1023" s="36"/>
      <c r="Y1023" s="36"/>
      <c r="Z1023" s="36"/>
      <c r="AA1023" s="36"/>
      <c r="AB1023" s="36"/>
      <c r="AC1023" s="36"/>
      <c r="AD1023" s="36"/>
      <c r="AE1023" s="36"/>
      <c r="AT1023" s="19" t="s">
        <v>445</v>
      </c>
      <c r="AU1023" s="19" t="s">
        <v>83</v>
      </c>
    </row>
    <row r="1024" spans="1:65" s="2" customFormat="1" ht="16.5" customHeight="1">
      <c r="A1024" s="36"/>
      <c r="B1024" s="37"/>
      <c r="C1024" s="184" t="s">
        <v>1966</v>
      </c>
      <c r="D1024" s="184" t="s">
        <v>146</v>
      </c>
      <c r="E1024" s="185" t="s">
        <v>1967</v>
      </c>
      <c r="F1024" s="186" t="s">
        <v>1968</v>
      </c>
      <c r="G1024" s="187" t="s">
        <v>840</v>
      </c>
      <c r="H1024" s="188">
        <v>1</v>
      </c>
      <c r="I1024" s="189"/>
      <c r="J1024" s="190">
        <f>ROUND(I1024*H1024,2)</f>
        <v>0</v>
      </c>
      <c r="K1024" s="186" t="s">
        <v>150</v>
      </c>
      <c r="L1024" s="41"/>
      <c r="M1024" s="191" t="s">
        <v>19</v>
      </c>
      <c r="N1024" s="192" t="s">
        <v>47</v>
      </c>
      <c r="O1024" s="66"/>
      <c r="P1024" s="193">
        <f>O1024*H1024</f>
        <v>0</v>
      </c>
      <c r="Q1024" s="193">
        <v>0</v>
      </c>
      <c r="R1024" s="193">
        <f>Q1024*H1024</f>
        <v>0</v>
      </c>
      <c r="S1024" s="193">
        <v>0</v>
      </c>
      <c r="T1024" s="194">
        <f>S1024*H1024</f>
        <v>0</v>
      </c>
      <c r="U1024" s="36"/>
      <c r="V1024" s="36"/>
      <c r="W1024" s="36"/>
      <c r="X1024" s="36"/>
      <c r="Y1024" s="36"/>
      <c r="Z1024" s="36"/>
      <c r="AA1024" s="36"/>
      <c r="AB1024" s="36"/>
      <c r="AC1024" s="36"/>
      <c r="AD1024" s="36"/>
      <c r="AE1024" s="36"/>
      <c r="AR1024" s="195" t="s">
        <v>1963</v>
      </c>
      <c r="AT1024" s="195" t="s">
        <v>146</v>
      </c>
      <c r="AU1024" s="195" t="s">
        <v>83</v>
      </c>
      <c r="AY1024" s="19" t="s">
        <v>144</v>
      </c>
      <c r="BE1024" s="196">
        <f>IF(N1024="základní",J1024,0)</f>
        <v>0</v>
      </c>
      <c r="BF1024" s="196">
        <f>IF(N1024="snížená",J1024,0)</f>
        <v>0</v>
      </c>
      <c r="BG1024" s="196">
        <f>IF(N1024="zákl. přenesená",J1024,0)</f>
        <v>0</v>
      </c>
      <c r="BH1024" s="196">
        <f>IF(N1024="sníž. přenesená",J1024,0)</f>
        <v>0</v>
      </c>
      <c r="BI1024" s="196">
        <f>IF(N1024="nulová",J1024,0)</f>
        <v>0</v>
      </c>
      <c r="BJ1024" s="19" t="s">
        <v>81</v>
      </c>
      <c r="BK1024" s="196">
        <f>ROUND(I1024*H1024,2)</f>
        <v>0</v>
      </c>
      <c r="BL1024" s="19" t="s">
        <v>1963</v>
      </c>
      <c r="BM1024" s="195" t="s">
        <v>1969</v>
      </c>
    </row>
    <row r="1025" spans="1:47" s="2" customFormat="1" ht="19.5">
      <c r="A1025" s="36"/>
      <c r="B1025" s="37"/>
      <c r="C1025" s="38"/>
      <c r="D1025" s="197" t="s">
        <v>445</v>
      </c>
      <c r="E1025" s="38"/>
      <c r="F1025" s="198" t="s">
        <v>1965</v>
      </c>
      <c r="G1025" s="38"/>
      <c r="H1025" s="38"/>
      <c r="I1025" s="105"/>
      <c r="J1025" s="38"/>
      <c r="K1025" s="38"/>
      <c r="L1025" s="41"/>
      <c r="M1025" s="199"/>
      <c r="N1025" s="200"/>
      <c r="O1025" s="66"/>
      <c r="P1025" s="66"/>
      <c r="Q1025" s="66"/>
      <c r="R1025" s="66"/>
      <c r="S1025" s="66"/>
      <c r="T1025" s="67"/>
      <c r="U1025" s="36"/>
      <c r="V1025" s="36"/>
      <c r="W1025" s="36"/>
      <c r="X1025" s="36"/>
      <c r="Y1025" s="36"/>
      <c r="Z1025" s="36"/>
      <c r="AA1025" s="36"/>
      <c r="AB1025" s="36"/>
      <c r="AC1025" s="36"/>
      <c r="AD1025" s="36"/>
      <c r="AE1025" s="36"/>
      <c r="AT1025" s="19" t="s">
        <v>445</v>
      </c>
      <c r="AU1025" s="19" t="s">
        <v>83</v>
      </c>
    </row>
    <row r="1026" spans="1:65" s="2" customFormat="1" ht="16.5" customHeight="1">
      <c r="A1026" s="36"/>
      <c r="B1026" s="37"/>
      <c r="C1026" s="184" t="s">
        <v>1970</v>
      </c>
      <c r="D1026" s="184" t="s">
        <v>146</v>
      </c>
      <c r="E1026" s="185" t="s">
        <v>1971</v>
      </c>
      <c r="F1026" s="186" t="s">
        <v>1972</v>
      </c>
      <c r="G1026" s="187" t="s">
        <v>859</v>
      </c>
      <c r="H1026" s="188">
        <v>1</v>
      </c>
      <c r="I1026" s="189"/>
      <c r="J1026" s="190">
        <f>ROUND(I1026*H1026,2)</f>
        <v>0</v>
      </c>
      <c r="K1026" s="186" t="s">
        <v>150</v>
      </c>
      <c r="L1026" s="41"/>
      <c r="M1026" s="191" t="s">
        <v>19</v>
      </c>
      <c r="N1026" s="192" t="s">
        <v>47</v>
      </c>
      <c r="O1026" s="66"/>
      <c r="P1026" s="193">
        <f>O1026*H1026</f>
        <v>0</v>
      </c>
      <c r="Q1026" s="193">
        <v>0</v>
      </c>
      <c r="R1026" s="193">
        <f>Q1026*H1026</f>
        <v>0</v>
      </c>
      <c r="S1026" s="193">
        <v>0</v>
      </c>
      <c r="T1026" s="194">
        <f>S1026*H1026</f>
        <v>0</v>
      </c>
      <c r="U1026" s="36"/>
      <c r="V1026" s="36"/>
      <c r="W1026" s="36"/>
      <c r="X1026" s="36"/>
      <c r="Y1026" s="36"/>
      <c r="Z1026" s="36"/>
      <c r="AA1026" s="36"/>
      <c r="AB1026" s="36"/>
      <c r="AC1026" s="36"/>
      <c r="AD1026" s="36"/>
      <c r="AE1026" s="36"/>
      <c r="AR1026" s="195" t="s">
        <v>1963</v>
      </c>
      <c r="AT1026" s="195" t="s">
        <v>146</v>
      </c>
      <c r="AU1026" s="195" t="s">
        <v>83</v>
      </c>
      <c r="AY1026" s="19" t="s">
        <v>144</v>
      </c>
      <c r="BE1026" s="196">
        <f>IF(N1026="základní",J1026,0)</f>
        <v>0</v>
      </c>
      <c r="BF1026" s="196">
        <f>IF(N1026="snížená",J1026,0)</f>
        <v>0</v>
      </c>
      <c r="BG1026" s="196">
        <f>IF(N1026="zákl. přenesená",J1026,0)</f>
        <v>0</v>
      </c>
      <c r="BH1026" s="196">
        <f>IF(N1026="sníž. přenesená",J1026,0)</f>
        <v>0</v>
      </c>
      <c r="BI1026" s="196">
        <f>IF(N1026="nulová",J1026,0)</f>
        <v>0</v>
      </c>
      <c r="BJ1026" s="19" t="s">
        <v>81</v>
      </c>
      <c r="BK1026" s="196">
        <f>ROUND(I1026*H1026,2)</f>
        <v>0</v>
      </c>
      <c r="BL1026" s="19" t="s">
        <v>1963</v>
      </c>
      <c r="BM1026" s="195" t="s">
        <v>1973</v>
      </c>
    </row>
    <row r="1027" spans="1:47" s="2" customFormat="1" ht="19.5">
      <c r="A1027" s="36"/>
      <c r="B1027" s="37"/>
      <c r="C1027" s="38"/>
      <c r="D1027" s="197" t="s">
        <v>445</v>
      </c>
      <c r="E1027" s="38"/>
      <c r="F1027" s="198" t="s">
        <v>1974</v>
      </c>
      <c r="G1027" s="38"/>
      <c r="H1027" s="38"/>
      <c r="I1027" s="105"/>
      <c r="J1027" s="38"/>
      <c r="K1027" s="38"/>
      <c r="L1027" s="41"/>
      <c r="M1027" s="199"/>
      <c r="N1027" s="200"/>
      <c r="O1027" s="66"/>
      <c r="P1027" s="66"/>
      <c r="Q1027" s="66"/>
      <c r="R1027" s="66"/>
      <c r="S1027" s="66"/>
      <c r="T1027" s="67"/>
      <c r="U1027" s="36"/>
      <c r="V1027" s="36"/>
      <c r="W1027" s="36"/>
      <c r="X1027" s="36"/>
      <c r="Y1027" s="36"/>
      <c r="Z1027" s="36"/>
      <c r="AA1027" s="36"/>
      <c r="AB1027" s="36"/>
      <c r="AC1027" s="36"/>
      <c r="AD1027" s="36"/>
      <c r="AE1027" s="36"/>
      <c r="AT1027" s="19" t="s">
        <v>445</v>
      </c>
      <c r="AU1027" s="19" t="s">
        <v>83</v>
      </c>
    </row>
    <row r="1028" spans="1:65" s="2" customFormat="1" ht="16.5" customHeight="1">
      <c r="A1028" s="36"/>
      <c r="B1028" s="37"/>
      <c r="C1028" s="184" t="s">
        <v>1975</v>
      </c>
      <c r="D1028" s="184" t="s">
        <v>146</v>
      </c>
      <c r="E1028" s="185" t="s">
        <v>1976</v>
      </c>
      <c r="F1028" s="186" t="s">
        <v>1977</v>
      </c>
      <c r="G1028" s="187" t="s">
        <v>859</v>
      </c>
      <c r="H1028" s="188">
        <v>1</v>
      </c>
      <c r="I1028" s="189"/>
      <c r="J1028" s="190">
        <f>ROUND(I1028*H1028,2)</f>
        <v>0</v>
      </c>
      <c r="K1028" s="186" t="s">
        <v>150</v>
      </c>
      <c r="L1028" s="41"/>
      <c r="M1028" s="191" t="s">
        <v>19</v>
      </c>
      <c r="N1028" s="192" t="s">
        <v>47</v>
      </c>
      <c r="O1028" s="66"/>
      <c r="P1028" s="193">
        <f>O1028*H1028</f>
        <v>0</v>
      </c>
      <c r="Q1028" s="193">
        <v>0</v>
      </c>
      <c r="R1028" s="193">
        <f>Q1028*H1028</f>
        <v>0</v>
      </c>
      <c r="S1028" s="193">
        <v>0</v>
      </c>
      <c r="T1028" s="194">
        <f>S1028*H1028</f>
        <v>0</v>
      </c>
      <c r="U1028" s="36"/>
      <c r="V1028" s="36"/>
      <c r="W1028" s="36"/>
      <c r="X1028" s="36"/>
      <c r="Y1028" s="36"/>
      <c r="Z1028" s="36"/>
      <c r="AA1028" s="36"/>
      <c r="AB1028" s="36"/>
      <c r="AC1028" s="36"/>
      <c r="AD1028" s="36"/>
      <c r="AE1028" s="36"/>
      <c r="AR1028" s="195" t="s">
        <v>1963</v>
      </c>
      <c r="AT1028" s="195" t="s">
        <v>146</v>
      </c>
      <c r="AU1028" s="195" t="s">
        <v>83</v>
      </c>
      <c r="AY1028" s="19" t="s">
        <v>144</v>
      </c>
      <c r="BE1028" s="196">
        <f>IF(N1028="základní",J1028,0)</f>
        <v>0</v>
      </c>
      <c r="BF1028" s="196">
        <f>IF(N1028="snížená",J1028,0)</f>
        <v>0</v>
      </c>
      <c r="BG1028" s="196">
        <f>IF(N1028="zákl. přenesená",J1028,0)</f>
        <v>0</v>
      </c>
      <c r="BH1028" s="196">
        <f>IF(N1028="sníž. přenesená",J1028,0)</f>
        <v>0</v>
      </c>
      <c r="BI1028" s="196">
        <f>IF(N1028="nulová",J1028,0)</f>
        <v>0</v>
      </c>
      <c r="BJ1028" s="19" t="s">
        <v>81</v>
      </c>
      <c r="BK1028" s="196">
        <f>ROUND(I1028*H1028,2)</f>
        <v>0</v>
      </c>
      <c r="BL1028" s="19" t="s">
        <v>1963</v>
      </c>
      <c r="BM1028" s="195" t="s">
        <v>1978</v>
      </c>
    </row>
    <row r="1029" spans="1:47" s="2" customFormat="1" ht="19.5">
      <c r="A1029" s="36"/>
      <c r="B1029" s="37"/>
      <c r="C1029" s="38"/>
      <c r="D1029" s="197" t="s">
        <v>445</v>
      </c>
      <c r="E1029" s="38"/>
      <c r="F1029" s="198" t="s">
        <v>1979</v>
      </c>
      <c r="G1029" s="38"/>
      <c r="H1029" s="38"/>
      <c r="I1029" s="105"/>
      <c r="J1029" s="38"/>
      <c r="K1029" s="38"/>
      <c r="L1029" s="41"/>
      <c r="M1029" s="199"/>
      <c r="N1029" s="200"/>
      <c r="O1029" s="66"/>
      <c r="P1029" s="66"/>
      <c r="Q1029" s="66"/>
      <c r="R1029" s="66"/>
      <c r="S1029" s="66"/>
      <c r="T1029" s="67"/>
      <c r="U1029" s="36"/>
      <c r="V1029" s="36"/>
      <c r="W1029" s="36"/>
      <c r="X1029" s="36"/>
      <c r="Y1029" s="36"/>
      <c r="Z1029" s="36"/>
      <c r="AA1029" s="36"/>
      <c r="AB1029" s="36"/>
      <c r="AC1029" s="36"/>
      <c r="AD1029" s="36"/>
      <c r="AE1029" s="36"/>
      <c r="AT1029" s="19" t="s">
        <v>445</v>
      </c>
      <c r="AU1029" s="19" t="s">
        <v>83</v>
      </c>
    </row>
    <row r="1030" spans="1:65" s="2" customFormat="1" ht="16.5" customHeight="1">
      <c r="A1030" s="36"/>
      <c r="B1030" s="37"/>
      <c r="C1030" s="184" t="s">
        <v>1980</v>
      </c>
      <c r="D1030" s="184" t="s">
        <v>146</v>
      </c>
      <c r="E1030" s="185" t="s">
        <v>1981</v>
      </c>
      <c r="F1030" s="186" t="s">
        <v>1982</v>
      </c>
      <c r="G1030" s="187" t="s">
        <v>859</v>
      </c>
      <c r="H1030" s="188">
        <v>1</v>
      </c>
      <c r="I1030" s="189"/>
      <c r="J1030" s="190">
        <f>ROUND(I1030*H1030,2)</f>
        <v>0</v>
      </c>
      <c r="K1030" s="186" t="s">
        <v>150</v>
      </c>
      <c r="L1030" s="41"/>
      <c r="M1030" s="191" t="s">
        <v>19</v>
      </c>
      <c r="N1030" s="192" t="s">
        <v>47</v>
      </c>
      <c r="O1030" s="66"/>
      <c r="P1030" s="193">
        <f>O1030*H1030</f>
        <v>0</v>
      </c>
      <c r="Q1030" s="193">
        <v>0</v>
      </c>
      <c r="R1030" s="193">
        <f>Q1030*H1030</f>
        <v>0</v>
      </c>
      <c r="S1030" s="193">
        <v>0</v>
      </c>
      <c r="T1030" s="194">
        <f>S1030*H1030</f>
        <v>0</v>
      </c>
      <c r="U1030" s="36"/>
      <c r="V1030" s="36"/>
      <c r="W1030" s="36"/>
      <c r="X1030" s="36"/>
      <c r="Y1030" s="36"/>
      <c r="Z1030" s="36"/>
      <c r="AA1030" s="36"/>
      <c r="AB1030" s="36"/>
      <c r="AC1030" s="36"/>
      <c r="AD1030" s="36"/>
      <c r="AE1030" s="36"/>
      <c r="AR1030" s="195" t="s">
        <v>1963</v>
      </c>
      <c r="AT1030" s="195" t="s">
        <v>146</v>
      </c>
      <c r="AU1030" s="195" t="s">
        <v>83</v>
      </c>
      <c r="AY1030" s="19" t="s">
        <v>144</v>
      </c>
      <c r="BE1030" s="196">
        <f>IF(N1030="základní",J1030,0)</f>
        <v>0</v>
      </c>
      <c r="BF1030" s="196">
        <f>IF(N1030="snížená",J1030,0)</f>
        <v>0</v>
      </c>
      <c r="BG1030" s="196">
        <f>IF(N1030="zákl. přenesená",J1030,0)</f>
        <v>0</v>
      </c>
      <c r="BH1030" s="196">
        <f>IF(N1030="sníž. přenesená",J1030,0)</f>
        <v>0</v>
      </c>
      <c r="BI1030" s="196">
        <f>IF(N1030="nulová",J1030,0)</f>
        <v>0</v>
      </c>
      <c r="BJ1030" s="19" t="s">
        <v>81</v>
      </c>
      <c r="BK1030" s="196">
        <f>ROUND(I1030*H1030,2)</f>
        <v>0</v>
      </c>
      <c r="BL1030" s="19" t="s">
        <v>1963</v>
      </c>
      <c r="BM1030" s="195" t="s">
        <v>1983</v>
      </c>
    </row>
    <row r="1031" spans="1:47" s="2" customFormat="1" ht="19.5">
      <c r="A1031" s="36"/>
      <c r="B1031" s="37"/>
      <c r="C1031" s="38"/>
      <c r="D1031" s="197" t="s">
        <v>445</v>
      </c>
      <c r="E1031" s="38"/>
      <c r="F1031" s="198" t="s">
        <v>1984</v>
      </c>
      <c r="G1031" s="38"/>
      <c r="H1031" s="38"/>
      <c r="I1031" s="105"/>
      <c r="J1031" s="38"/>
      <c r="K1031" s="38"/>
      <c r="L1031" s="41"/>
      <c r="M1031" s="199"/>
      <c r="N1031" s="200"/>
      <c r="O1031" s="66"/>
      <c r="P1031" s="66"/>
      <c r="Q1031" s="66"/>
      <c r="R1031" s="66"/>
      <c r="S1031" s="66"/>
      <c r="T1031" s="67"/>
      <c r="U1031" s="36"/>
      <c r="V1031" s="36"/>
      <c r="W1031" s="36"/>
      <c r="X1031" s="36"/>
      <c r="Y1031" s="36"/>
      <c r="Z1031" s="36"/>
      <c r="AA1031" s="36"/>
      <c r="AB1031" s="36"/>
      <c r="AC1031" s="36"/>
      <c r="AD1031" s="36"/>
      <c r="AE1031" s="36"/>
      <c r="AT1031" s="19" t="s">
        <v>445</v>
      </c>
      <c r="AU1031" s="19" t="s">
        <v>83</v>
      </c>
    </row>
    <row r="1032" spans="2:63" s="12" customFormat="1" ht="22.9" customHeight="1">
      <c r="B1032" s="168"/>
      <c r="C1032" s="169"/>
      <c r="D1032" s="170" t="s">
        <v>75</v>
      </c>
      <c r="E1032" s="182" t="s">
        <v>1985</v>
      </c>
      <c r="F1032" s="182" t="s">
        <v>1986</v>
      </c>
      <c r="G1032" s="169"/>
      <c r="H1032" s="169"/>
      <c r="I1032" s="172"/>
      <c r="J1032" s="183">
        <f>BK1032</f>
        <v>0</v>
      </c>
      <c r="K1032" s="169"/>
      <c r="L1032" s="174"/>
      <c r="M1032" s="175"/>
      <c r="N1032" s="176"/>
      <c r="O1032" s="176"/>
      <c r="P1032" s="177">
        <f>SUM(P1033:P1044)</f>
        <v>0</v>
      </c>
      <c r="Q1032" s="176"/>
      <c r="R1032" s="177">
        <f>SUM(R1033:R1044)</f>
        <v>0</v>
      </c>
      <c r="S1032" s="176"/>
      <c r="T1032" s="178">
        <f>SUM(T1033:T1044)</f>
        <v>0</v>
      </c>
      <c r="AR1032" s="179" t="s">
        <v>172</v>
      </c>
      <c r="AT1032" s="180" t="s">
        <v>75</v>
      </c>
      <c r="AU1032" s="180" t="s">
        <v>81</v>
      </c>
      <c r="AY1032" s="179" t="s">
        <v>144</v>
      </c>
      <c r="BK1032" s="181">
        <f>SUM(BK1033:BK1044)</f>
        <v>0</v>
      </c>
    </row>
    <row r="1033" spans="1:65" s="2" customFormat="1" ht="16.5" customHeight="1">
      <c r="A1033" s="36"/>
      <c r="B1033" s="37"/>
      <c r="C1033" s="184" t="s">
        <v>1987</v>
      </c>
      <c r="D1033" s="184" t="s">
        <v>146</v>
      </c>
      <c r="E1033" s="185" t="s">
        <v>1988</v>
      </c>
      <c r="F1033" s="186" t="s">
        <v>1989</v>
      </c>
      <c r="G1033" s="187" t="s">
        <v>859</v>
      </c>
      <c r="H1033" s="188">
        <v>1</v>
      </c>
      <c r="I1033" s="189"/>
      <c r="J1033" s="190">
        <f>ROUND(I1033*H1033,2)</f>
        <v>0</v>
      </c>
      <c r="K1033" s="186" t="s">
        <v>150</v>
      </c>
      <c r="L1033" s="41"/>
      <c r="M1033" s="191" t="s">
        <v>19</v>
      </c>
      <c r="N1033" s="192" t="s">
        <v>47</v>
      </c>
      <c r="O1033" s="66"/>
      <c r="P1033" s="193">
        <f>O1033*H1033</f>
        <v>0</v>
      </c>
      <c r="Q1033" s="193">
        <v>0</v>
      </c>
      <c r="R1033" s="193">
        <f>Q1033*H1033</f>
        <v>0</v>
      </c>
      <c r="S1033" s="193">
        <v>0</v>
      </c>
      <c r="T1033" s="194">
        <f>S1033*H1033</f>
        <v>0</v>
      </c>
      <c r="U1033" s="36"/>
      <c r="V1033" s="36"/>
      <c r="W1033" s="36"/>
      <c r="X1033" s="36"/>
      <c r="Y1033" s="36"/>
      <c r="Z1033" s="36"/>
      <c r="AA1033" s="36"/>
      <c r="AB1033" s="36"/>
      <c r="AC1033" s="36"/>
      <c r="AD1033" s="36"/>
      <c r="AE1033" s="36"/>
      <c r="AR1033" s="195" t="s">
        <v>1963</v>
      </c>
      <c r="AT1033" s="195" t="s">
        <v>146</v>
      </c>
      <c r="AU1033" s="195" t="s">
        <v>83</v>
      </c>
      <c r="AY1033" s="19" t="s">
        <v>144</v>
      </c>
      <c r="BE1033" s="196">
        <f>IF(N1033="základní",J1033,0)</f>
        <v>0</v>
      </c>
      <c r="BF1033" s="196">
        <f>IF(N1033="snížená",J1033,0)</f>
        <v>0</v>
      </c>
      <c r="BG1033" s="196">
        <f>IF(N1033="zákl. přenesená",J1033,0)</f>
        <v>0</v>
      </c>
      <c r="BH1033" s="196">
        <f>IF(N1033="sníž. přenesená",J1033,0)</f>
        <v>0</v>
      </c>
      <c r="BI1033" s="196">
        <f>IF(N1033="nulová",J1033,0)</f>
        <v>0</v>
      </c>
      <c r="BJ1033" s="19" t="s">
        <v>81</v>
      </c>
      <c r="BK1033" s="196">
        <f>ROUND(I1033*H1033,2)</f>
        <v>0</v>
      </c>
      <c r="BL1033" s="19" t="s">
        <v>1963</v>
      </c>
      <c r="BM1033" s="195" t="s">
        <v>1990</v>
      </c>
    </row>
    <row r="1034" spans="1:47" s="2" customFormat="1" ht="19.5">
      <c r="A1034" s="36"/>
      <c r="B1034" s="37"/>
      <c r="C1034" s="38"/>
      <c r="D1034" s="197" t="s">
        <v>445</v>
      </c>
      <c r="E1034" s="38"/>
      <c r="F1034" s="198" t="s">
        <v>1991</v>
      </c>
      <c r="G1034" s="38"/>
      <c r="H1034" s="38"/>
      <c r="I1034" s="105"/>
      <c r="J1034" s="38"/>
      <c r="K1034" s="38"/>
      <c r="L1034" s="41"/>
      <c r="M1034" s="199"/>
      <c r="N1034" s="200"/>
      <c r="O1034" s="66"/>
      <c r="P1034" s="66"/>
      <c r="Q1034" s="66"/>
      <c r="R1034" s="66"/>
      <c r="S1034" s="66"/>
      <c r="T1034" s="67"/>
      <c r="U1034" s="36"/>
      <c r="V1034" s="36"/>
      <c r="W1034" s="36"/>
      <c r="X1034" s="36"/>
      <c r="Y1034" s="36"/>
      <c r="Z1034" s="36"/>
      <c r="AA1034" s="36"/>
      <c r="AB1034" s="36"/>
      <c r="AC1034" s="36"/>
      <c r="AD1034" s="36"/>
      <c r="AE1034" s="36"/>
      <c r="AT1034" s="19" t="s">
        <v>445</v>
      </c>
      <c r="AU1034" s="19" t="s">
        <v>83</v>
      </c>
    </row>
    <row r="1035" spans="1:65" s="2" customFormat="1" ht="16.5" customHeight="1">
      <c r="A1035" s="36"/>
      <c r="B1035" s="37"/>
      <c r="C1035" s="184" t="s">
        <v>1992</v>
      </c>
      <c r="D1035" s="184" t="s">
        <v>146</v>
      </c>
      <c r="E1035" s="185" t="s">
        <v>1993</v>
      </c>
      <c r="F1035" s="186" t="s">
        <v>1994</v>
      </c>
      <c r="G1035" s="187" t="s">
        <v>859</v>
      </c>
      <c r="H1035" s="188">
        <v>1</v>
      </c>
      <c r="I1035" s="189"/>
      <c r="J1035" s="190">
        <f>ROUND(I1035*H1035,2)</f>
        <v>0</v>
      </c>
      <c r="K1035" s="186" t="s">
        <v>150</v>
      </c>
      <c r="L1035" s="41"/>
      <c r="M1035" s="191" t="s">
        <v>19</v>
      </c>
      <c r="N1035" s="192" t="s">
        <v>47</v>
      </c>
      <c r="O1035" s="66"/>
      <c r="P1035" s="193">
        <f>O1035*H1035</f>
        <v>0</v>
      </c>
      <c r="Q1035" s="193">
        <v>0</v>
      </c>
      <c r="R1035" s="193">
        <f>Q1035*H1035</f>
        <v>0</v>
      </c>
      <c r="S1035" s="193">
        <v>0</v>
      </c>
      <c r="T1035" s="194">
        <f>S1035*H1035</f>
        <v>0</v>
      </c>
      <c r="U1035" s="36"/>
      <c r="V1035" s="36"/>
      <c r="W1035" s="36"/>
      <c r="X1035" s="36"/>
      <c r="Y1035" s="36"/>
      <c r="Z1035" s="36"/>
      <c r="AA1035" s="36"/>
      <c r="AB1035" s="36"/>
      <c r="AC1035" s="36"/>
      <c r="AD1035" s="36"/>
      <c r="AE1035" s="36"/>
      <c r="AR1035" s="195" t="s">
        <v>1963</v>
      </c>
      <c r="AT1035" s="195" t="s">
        <v>146</v>
      </c>
      <c r="AU1035" s="195" t="s">
        <v>83</v>
      </c>
      <c r="AY1035" s="19" t="s">
        <v>144</v>
      </c>
      <c r="BE1035" s="196">
        <f>IF(N1035="základní",J1035,0)</f>
        <v>0</v>
      </c>
      <c r="BF1035" s="196">
        <f>IF(N1035="snížená",J1035,0)</f>
        <v>0</v>
      </c>
      <c r="BG1035" s="196">
        <f>IF(N1035="zákl. přenesená",J1035,0)</f>
        <v>0</v>
      </c>
      <c r="BH1035" s="196">
        <f>IF(N1035="sníž. přenesená",J1035,0)</f>
        <v>0</v>
      </c>
      <c r="BI1035" s="196">
        <f>IF(N1035="nulová",J1035,0)</f>
        <v>0</v>
      </c>
      <c r="BJ1035" s="19" t="s">
        <v>81</v>
      </c>
      <c r="BK1035" s="196">
        <f>ROUND(I1035*H1035,2)</f>
        <v>0</v>
      </c>
      <c r="BL1035" s="19" t="s">
        <v>1963</v>
      </c>
      <c r="BM1035" s="195" t="s">
        <v>1995</v>
      </c>
    </row>
    <row r="1036" spans="1:47" s="2" customFormat="1" ht="19.5">
      <c r="A1036" s="36"/>
      <c r="B1036" s="37"/>
      <c r="C1036" s="38"/>
      <c r="D1036" s="197" t="s">
        <v>445</v>
      </c>
      <c r="E1036" s="38"/>
      <c r="F1036" s="198" t="s">
        <v>1996</v>
      </c>
      <c r="G1036" s="38"/>
      <c r="H1036" s="38"/>
      <c r="I1036" s="105"/>
      <c r="J1036" s="38"/>
      <c r="K1036" s="38"/>
      <c r="L1036" s="41"/>
      <c r="M1036" s="199"/>
      <c r="N1036" s="200"/>
      <c r="O1036" s="66"/>
      <c r="P1036" s="66"/>
      <c r="Q1036" s="66"/>
      <c r="R1036" s="66"/>
      <c r="S1036" s="66"/>
      <c r="T1036" s="67"/>
      <c r="U1036" s="36"/>
      <c r="V1036" s="36"/>
      <c r="W1036" s="36"/>
      <c r="X1036" s="36"/>
      <c r="Y1036" s="36"/>
      <c r="Z1036" s="36"/>
      <c r="AA1036" s="36"/>
      <c r="AB1036" s="36"/>
      <c r="AC1036" s="36"/>
      <c r="AD1036" s="36"/>
      <c r="AE1036" s="36"/>
      <c r="AT1036" s="19" t="s">
        <v>445</v>
      </c>
      <c r="AU1036" s="19" t="s">
        <v>83</v>
      </c>
    </row>
    <row r="1037" spans="1:65" s="2" customFormat="1" ht="16.5" customHeight="1">
      <c r="A1037" s="36"/>
      <c r="B1037" s="37"/>
      <c r="C1037" s="184" t="s">
        <v>1997</v>
      </c>
      <c r="D1037" s="184" t="s">
        <v>146</v>
      </c>
      <c r="E1037" s="185" t="s">
        <v>1998</v>
      </c>
      <c r="F1037" s="186" t="s">
        <v>1999</v>
      </c>
      <c r="G1037" s="187" t="s">
        <v>859</v>
      </c>
      <c r="H1037" s="188">
        <v>1</v>
      </c>
      <c r="I1037" s="189"/>
      <c r="J1037" s="190">
        <f>ROUND(I1037*H1037,2)</f>
        <v>0</v>
      </c>
      <c r="K1037" s="186" t="s">
        <v>150</v>
      </c>
      <c r="L1037" s="41"/>
      <c r="M1037" s="191" t="s">
        <v>19</v>
      </c>
      <c r="N1037" s="192" t="s">
        <v>47</v>
      </c>
      <c r="O1037" s="66"/>
      <c r="P1037" s="193">
        <f>O1037*H1037</f>
        <v>0</v>
      </c>
      <c r="Q1037" s="193">
        <v>0</v>
      </c>
      <c r="R1037" s="193">
        <f>Q1037*H1037</f>
        <v>0</v>
      </c>
      <c r="S1037" s="193">
        <v>0</v>
      </c>
      <c r="T1037" s="194">
        <f>S1037*H1037</f>
        <v>0</v>
      </c>
      <c r="U1037" s="36"/>
      <c r="V1037" s="36"/>
      <c r="W1037" s="36"/>
      <c r="X1037" s="36"/>
      <c r="Y1037" s="36"/>
      <c r="Z1037" s="36"/>
      <c r="AA1037" s="36"/>
      <c r="AB1037" s="36"/>
      <c r="AC1037" s="36"/>
      <c r="AD1037" s="36"/>
      <c r="AE1037" s="36"/>
      <c r="AR1037" s="195" t="s">
        <v>1963</v>
      </c>
      <c r="AT1037" s="195" t="s">
        <v>146</v>
      </c>
      <c r="AU1037" s="195" t="s">
        <v>83</v>
      </c>
      <c r="AY1037" s="19" t="s">
        <v>144</v>
      </c>
      <c r="BE1037" s="196">
        <f>IF(N1037="základní",J1037,0)</f>
        <v>0</v>
      </c>
      <c r="BF1037" s="196">
        <f>IF(N1037="snížená",J1037,0)</f>
        <v>0</v>
      </c>
      <c r="BG1037" s="196">
        <f>IF(N1037="zákl. přenesená",J1037,0)</f>
        <v>0</v>
      </c>
      <c r="BH1037" s="196">
        <f>IF(N1037="sníž. přenesená",J1037,0)</f>
        <v>0</v>
      </c>
      <c r="BI1037" s="196">
        <f>IF(N1037="nulová",J1037,0)</f>
        <v>0</v>
      </c>
      <c r="BJ1037" s="19" t="s">
        <v>81</v>
      </c>
      <c r="BK1037" s="196">
        <f>ROUND(I1037*H1037,2)</f>
        <v>0</v>
      </c>
      <c r="BL1037" s="19" t="s">
        <v>1963</v>
      </c>
      <c r="BM1037" s="195" t="s">
        <v>2000</v>
      </c>
    </row>
    <row r="1038" spans="1:47" s="2" customFormat="1" ht="29.25">
      <c r="A1038" s="36"/>
      <c r="B1038" s="37"/>
      <c r="C1038" s="38"/>
      <c r="D1038" s="197" t="s">
        <v>445</v>
      </c>
      <c r="E1038" s="38"/>
      <c r="F1038" s="198" t="s">
        <v>2001</v>
      </c>
      <c r="G1038" s="38"/>
      <c r="H1038" s="38"/>
      <c r="I1038" s="105"/>
      <c r="J1038" s="38"/>
      <c r="K1038" s="38"/>
      <c r="L1038" s="41"/>
      <c r="M1038" s="199"/>
      <c r="N1038" s="200"/>
      <c r="O1038" s="66"/>
      <c r="P1038" s="66"/>
      <c r="Q1038" s="66"/>
      <c r="R1038" s="66"/>
      <c r="S1038" s="66"/>
      <c r="T1038" s="67"/>
      <c r="U1038" s="36"/>
      <c r="V1038" s="36"/>
      <c r="W1038" s="36"/>
      <c r="X1038" s="36"/>
      <c r="Y1038" s="36"/>
      <c r="Z1038" s="36"/>
      <c r="AA1038" s="36"/>
      <c r="AB1038" s="36"/>
      <c r="AC1038" s="36"/>
      <c r="AD1038" s="36"/>
      <c r="AE1038" s="36"/>
      <c r="AT1038" s="19" t="s">
        <v>445</v>
      </c>
      <c r="AU1038" s="19" t="s">
        <v>83</v>
      </c>
    </row>
    <row r="1039" spans="1:65" s="2" customFormat="1" ht="16.5" customHeight="1">
      <c r="A1039" s="36"/>
      <c r="B1039" s="37"/>
      <c r="C1039" s="184" t="s">
        <v>2002</v>
      </c>
      <c r="D1039" s="184" t="s">
        <v>146</v>
      </c>
      <c r="E1039" s="185" t="s">
        <v>2003</v>
      </c>
      <c r="F1039" s="186" t="s">
        <v>2004</v>
      </c>
      <c r="G1039" s="187" t="s">
        <v>859</v>
      </c>
      <c r="H1039" s="188">
        <v>1</v>
      </c>
      <c r="I1039" s="189"/>
      <c r="J1039" s="190">
        <f>ROUND(I1039*H1039,2)</f>
        <v>0</v>
      </c>
      <c r="K1039" s="186" t="s">
        <v>150</v>
      </c>
      <c r="L1039" s="41"/>
      <c r="M1039" s="191" t="s">
        <v>19</v>
      </c>
      <c r="N1039" s="192" t="s">
        <v>47</v>
      </c>
      <c r="O1039" s="66"/>
      <c r="P1039" s="193">
        <f>O1039*H1039</f>
        <v>0</v>
      </c>
      <c r="Q1039" s="193">
        <v>0</v>
      </c>
      <c r="R1039" s="193">
        <f>Q1039*H1039</f>
        <v>0</v>
      </c>
      <c r="S1039" s="193">
        <v>0</v>
      </c>
      <c r="T1039" s="194">
        <f>S1039*H1039</f>
        <v>0</v>
      </c>
      <c r="U1039" s="36"/>
      <c r="V1039" s="36"/>
      <c r="W1039" s="36"/>
      <c r="X1039" s="36"/>
      <c r="Y1039" s="36"/>
      <c r="Z1039" s="36"/>
      <c r="AA1039" s="36"/>
      <c r="AB1039" s="36"/>
      <c r="AC1039" s="36"/>
      <c r="AD1039" s="36"/>
      <c r="AE1039" s="36"/>
      <c r="AR1039" s="195" t="s">
        <v>1963</v>
      </c>
      <c r="AT1039" s="195" t="s">
        <v>146</v>
      </c>
      <c r="AU1039" s="195" t="s">
        <v>83</v>
      </c>
      <c r="AY1039" s="19" t="s">
        <v>144</v>
      </c>
      <c r="BE1039" s="196">
        <f>IF(N1039="základní",J1039,0)</f>
        <v>0</v>
      </c>
      <c r="BF1039" s="196">
        <f>IF(N1039="snížená",J1039,0)</f>
        <v>0</v>
      </c>
      <c r="BG1039" s="196">
        <f>IF(N1039="zákl. přenesená",J1039,0)</f>
        <v>0</v>
      </c>
      <c r="BH1039" s="196">
        <f>IF(N1039="sníž. přenesená",J1039,0)</f>
        <v>0</v>
      </c>
      <c r="BI1039" s="196">
        <f>IF(N1039="nulová",J1039,0)</f>
        <v>0</v>
      </c>
      <c r="BJ1039" s="19" t="s">
        <v>81</v>
      </c>
      <c r="BK1039" s="196">
        <f>ROUND(I1039*H1039,2)</f>
        <v>0</v>
      </c>
      <c r="BL1039" s="19" t="s">
        <v>1963</v>
      </c>
      <c r="BM1039" s="195" t="s">
        <v>2005</v>
      </c>
    </row>
    <row r="1040" spans="1:47" s="2" customFormat="1" ht="19.5">
      <c r="A1040" s="36"/>
      <c r="B1040" s="37"/>
      <c r="C1040" s="38"/>
      <c r="D1040" s="197" t="s">
        <v>445</v>
      </c>
      <c r="E1040" s="38"/>
      <c r="F1040" s="198" t="s">
        <v>2006</v>
      </c>
      <c r="G1040" s="38"/>
      <c r="H1040" s="38"/>
      <c r="I1040" s="105"/>
      <c r="J1040" s="38"/>
      <c r="K1040" s="38"/>
      <c r="L1040" s="41"/>
      <c r="M1040" s="199"/>
      <c r="N1040" s="200"/>
      <c r="O1040" s="66"/>
      <c r="P1040" s="66"/>
      <c r="Q1040" s="66"/>
      <c r="R1040" s="66"/>
      <c r="S1040" s="66"/>
      <c r="T1040" s="67"/>
      <c r="U1040" s="36"/>
      <c r="V1040" s="36"/>
      <c r="W1040" s="36"/>
      <c r="X1040" s="36"/>
      <c r="Y1040" s="36"/>
      <c r="Z1040" s="36"/>
      <c r="AA1040" s="36"/>
      <c r="AB1040" s="36"/>
      <c r="AC1040" s="36"/>
      <c r="AD1040" s="36"/>
      <c r="AE1040" s="36"/>
      <c r="AT1040" s="19" t="s">
        <v>445</v>
      </c>
      <c r="AU1040" s="19" t="s">
        <v>83</v>
      </c>
    </row>
    <row r="1041" spans="1:65" s="2" customFormat="1" ht="16.5" customHeight="1">
      <c r="A1041" s="36"/>
      <c r="B1041" s="37"/>
      <c r="C1041" s="184" t="s">
        <v>2007</v>
      </c>
      <c r="D1041" s="184" t="s">
        <v>146</v>
      </c>
      <c r="E1041" s="185" t="s">
        <v>2008</v>
      </c>
      <c r="F1041" s="186" t="s">
        <v>2009</v>
      </c>
      <c r="G1041" s="187" t="s">
        <v>859</v>
      </c>
      <c r="H1041" s="188">
        <v>1</v>
      </c>
      <c r="I1041" s="189"/>
      <c r="J1041" s="190">
        <f>ROUND(I1041*H1041,2)</f>
        <v>0</v>
      </c>
      <c r="K1041" s="186" t="s">
        <v>150</v>
      </c>
      <c r="L1041" s="41"/>
      <c r="M1041" s="191" t="s">
        <v>19</v>
      </c>
      <c r="N1041" s="192" t="s">
        <v>47</v>
      </c>
      <c r="O1041" s="66"/>
      <c r="P1041" s="193">
        <f>O1041*H1041</f>
        <v>0</v>
      </c>
      <c r="Q1041" s="193">
        <v>0</v>
      </c>
      <c r="R1041" s="193">
        <f>Q1041*H1041</f>
        <v>0</v>
      </c>
      <c r="S1041" s="193">
        <v>0</v>
      </c>
      <c r="T1041" s="194">
        <f>S1041*H1041</f>
        <v>0</v>
      </c>
      <c r="U1041" s="36"/>
      <c r="V1041" s="36"/>
      <c r="W1041" s="36"/>
      <c r="X1041" s="36"/>
      <c r="Y1041" s="36"/>
      <c r="Z1041" s="36"/>
      <c r="AA1041" s="36"/>
      <c r="AB1041" s="36"/>
      <c r="AC1041" s="36"/>
      <c r="AD1041" s="36"/>
      <c r="AE1041" s="36"/>
      <c r="AR1041" s="195" t="s">
        <v>1963</v>
      </c>
      <c r="AT1041" s="195" t="s">
        <v>146</v>
      </c>
      <c r="AU1041" s="195" t="s">
        <v>83</v>
      </c>
      <c r="AY1041" s="19" t="s">
        <v>144</v>
      </c>
      <c r="BE1041" s="196">
        <f>IF(N1041="základní",J1041,0)</f>
        <v>0</v>
      </c>
      <c r="BF1041" s="196">
        <f>IF(N1041="snížená",J1041,0)</f>
        <v>0</v>
      </c>
      <c r="BG1041" s="196">
        <f>IF(N1041="zákl. přenesená",J1041,0)</f>
        <v>0</v>
      </c>
      <c r="BH1041" s="196">
        <f>IF(N1041="sníž. přenesená",J1041,0)</f>
        <v>0</v>
      </c>
      <c r="BI1041" s="196">
        <f>IF(N1041="nulová",J1041,0)</f>
        <v>0</v>
      </c>
      <c r="BJ1041" s="19" t="s">
        <v>81</v>
      </c>
      <c r="BK1041" s="196">
        <f>ROUND(I1041*H1041,2)</f>
        <v>0</v>
      </c>
      <c r="BL1041" s="19" t="s">
        <v>1963</v>
      </c>
      <c r="BM1041" s="195" t="s">
        <v>2010</v>
      </c>
    </row>
    <row r="1042" spans="1:47" s="2" customFormat="1" ht="19.5">
      <c r="A1042" s="36"/>
      <c r="B1042" s="37"/>
      <c r="C1042" s="38"/>
      <c r="D1042" s="197" t="s">
        <v>445</v>
      </c>
      <c r="E1042" s="38"/>
      <c r="F1042" s="198" t="s">
        <v>2011</v>
      </c>
      <c r="G1042" s="38"/>
      <c r="H1042" s="38"/>
      <c r="I1042" s="105"/>
      <c r="J1042" s="38"/>
      <c r="K1042" s="38"/>
      <c r="L1042" s="41"/>
      <c r="M1042" s="199"/>
      <c r="N1042" s="200"/>
      <c r="O1042" s="66"/>
      <c r="P1042" s="66"/>
      <c r="Q1042" s="66"/>
      <c r="R1042" s="66"/>
      <c r="S1042" s="66"/>
      <c r="T1042" s="67"/>
      <c r="U1042" s="36"/>
      <c r="V1042" s="36"/>
      <c r="W1042" s="36"/>
      <c r="X1042" s="36"/>
      <c r="Y1042" s="36"/>
      <c r="Z1042" s="36"/>
      <c r="AA1042" s="36"/>
      <c r="AB1042" s="36"/>
      <c r="AC1042" s="36"/>
      <c r="AD1042" s="36"/>
      <c r="AE1042" s="36"/>
      <c r="AT1042" s="19" t="s">
        <v>445</v>
      </c>
      <c r="AU1042" s="19" t="s">
        <v>83</v>
      </c>
    </row>
    <row r="1043" spans="1:65" s="2" customFormat="1" ht="16.5" customHeight="1">
      <c r="A1043" s="36"/>
      <c r="B1043" s="37"/>
      <c r="C1043" s="184" t="s">
        <v>2012</v>
      </c>
      <c r="D1043" s="184" t="s">
        <v>146</v>
      </c>
      <c r="E1043" s="185" t="s">
        <v>2013</v>
      </c>
      <c r="F1043" s="186" t="s">
        <v>2014</v>
      </c>
      <c r="G1043" s="187" t="s">
        <v>859</v>
      </c>
      <c r="H1043" s="188">
        <v>1</v>
      </c>
      <c r="I1043" s="189"/>
      <c r="J1043" s="190">
        <f>ROUND(I1043*H1043,2)</f>
        <v>0</v>
      </c>
      <c r="K1043" s="186" t="s">
        <v>150</v>
      </c>
      <c r="L1043" s="41"/>
      <c r="M1043" s="191" t="s">
        <v>19</v>
      </c>
      <c r="N1043" s="192" t="s">
        <v>47</v>
      </c>
      <c r="O1043" s="66"/>
      <c r="P1043" s="193">
        <f>O1043*H1043</f>
        <v>0</v>
      </c>
      <c r="Q1043" s="193">
        <v>0</v>
      </c>
      <c r="R1043" s="193">
        <f>Q1043*H1043</f>
        <v>0</v>
      </c>
      <c r="S1043" s="193">
        <v>0</v>
      </c>
      <c r="T1043" s="194">
        <f>S1043*H1043</f>
        <v>0</v>
      </c>
      <c r="U1043" s="36"/>
      <c r="V1043" s="36"/>
      <c r="W1043" s="36"/>
      <c r="X1043" s="36"/>
      <c r="Y1043" s="36"/>
      <c r="Z1043" s="36"/>
      <c r="AA1043" s="36"/>
      <c r="AB1043" s="36"/>
      <c r="AC1043" s="36"/>
      <c r="AD1043" s="36"/>
      <c r="AE1043" s="36"/>
      <c r="AR1043" s="195" t="s">
        <v>1963</v>
      </c>
      <c r="AT1043" s="195" t="s">
        <v>146</v>
      </c>
      <c r="AU1043" s="195" t="s">
        <v>83</v>
      </c>
      <c r="AY1043" s="19" t="s">
        <v>144</v>
      </c>
      <c r="BE1043" s="196">
        <f>IF(N1043="základní",J1043,0)</f>
        <v>0</v>
      </c>
      <c r="BF1043" s="196">
        <f>IF(N1043="snížená",J1043,0)</f>
        <v>0</v>
      </c>
      <c r="BG1043" s="196">
        <f>IF(N1043="zákl. přenesená",J1043,0)</f>
        <v>0</v>
      </c>
      <c r="BH1043" s="196">
        <f>IF(N1043="sníž. přenesená",J1043,0)</f>
        <v>0</v>
      </c>
      <c r="BI1043" s="196">
        <f>IF(N1043="nulová",J1043,0)</f>
        <v>0</v>
      </c>
      <c r="BJ1043" s="19" t="s">
        <v>81</v>
      </c>
      <c r="BK1043" s="196">
        <f>ROUND(I1043*H1043,2)</f>
        <v>0</v>
      </c>
      <c r="BL1043" s="19" t="s">
        <v>1963</v>
      </c>
      <c r="BM1043" s="195" t="s">
        <v>2015</v>
      </c>
    </row>
    <row r="1044" spans="1:47" s="2" customFormat="1" ht="19.5">
      <c r="A1044" s="36"/>
      <c r="B1044" s="37"/>
      <c r="C1044" s="38"/>
      <c r="D1044" s="197" t="s">
        <v>445</v>
      </c>
      <c r="E1044" s="38"/>
      <c r="F1044" s="198" t="s">
        <v>2016</v>
      </c>
      <c r="G1044" s="38"/>
      <c r="H1044" s="38"/>
      <c r="I1044" s="105"/>
      <c r="J1044" s="38"/>
      <c r="K1044" s="38"/>
      <c r="L1044" s="41"/>
      <c r="M1044" s="199"/>
      <c r="N1044" s="200"/>
      <c r="O1044" s="66"/>
      <c r="P1044" s="66"/>
      <c r="Q1044" s="66"/>
      <c r="R1044" s="66"/>
      <c r="S1044" s="66"/>
      <c r="T1044" s="67"/>
      <c r="U1044" s="36"/>
      <c r="V1044" s="36"/>
      <c r="W1044" s="36"/>
      <c r="X1044" s="36"/>
      <c r="Y1044" s="36"/>
      <c r="Z1044" s="36"/>
      <c r="AA1044" s="36"/>
      <c r="AB1044" s="36"/>
      <c r="AC1044" s="36"/>
      <c r="AD1044" s="36"/>
      <c r="AE1044" s="36"/>
      <c r="AT1044" s="19" t="s">
        <v>445</v>
      </c>
      <c r="AU1044" s="19" t="s">
        <v>83</v>
      </c>
    </row>
    <row r="1045" spans="2:63" s="12" customFormat="1" ht="22.9" customHeight="1">
      <c r="B1045" s="168"/>
      <c r="C1045" s="169"/>
      <c r="D1045" s="170" t="s">
        <v>75</v>
      </c>
      <c r="E1045" s="182" t="s">
        <v>2017</v>
      </c>
      <c r="F1045" s="182" t="s">
        <v>2018</v>
      </c>
      <c r="G1045" s="169"/>
      <c r="H1045" s="169"/>
      <c r="I1045" s="172"/>
      <c r="J1045" s="183">
        <f>BK1045</f>
        <v>0</v>
      </c>
      <c r="K1045" s="169"/>
      <c r="L1045" s="174"/>
      <c r="M1045" s="175"/>
      <c r="N1045" s="176"/>
      <c r="O1045" s="176"/>
      <c r="P1045" s="177">
        <f>SUM(P1046:P1047)</f>
        <v>0</v>
      </c>
      <c r="Q1045" s="176"/>
      <c r="R1045" s="177">
        <f>SUM(R1046:R1047)</f>
        <v>0</v>
      </c>
      <c r="S1045" s="176"/>
      <c r="T1045" s="178">
        <f>SUM(T1046:T1047)</f>
        <v>0</v>
      </c>
      <c r="AR1045" s="179" t="s">
        <v>172</v>
      </c>
      <c r="AT1045" s="180" t="s">
        <v>75</v>
      </c>
      <c r="AU1045" s="180" t="s">
        <v>81</v>
      </c>
      <c r="AY1045" s="179" t="s">
        <v>144</v>
      </c>
      <c r="BK1045" s="181">
        <f>SUM(BK1046:BK1047)</f>
        <v>0</v>
      </c>
    </row>
    <row r="1046" spans="1:65" s="2" customFormat="1" ht="16.5" customHeight="1">
      <c r="A1046" s="36"/>
      <c r="B1046" s="37"/>
      <c r="C1046" s="184" t="s">
        <v>2019</v>
      </c>
      <c r="D1046" s="184" t="s">
        <v>146</v>
      </c>
      <c r="E1046" s="185" t="s">
        <v>2020</v>
      </c>
      <c r="F1046" s="186" t="s">
        <v>2021</v>
      </c>
      <c r="G1046" s="187" t="s">
        <v>859</v>
      </c>
      <c r="H1046" s="188">
        <v>1</v>
      </c>
      <c r="I1046" s="189"/>
      <c r="J1046" s="190">
        <f>ROUND(I1046*H1046,2)</f>
        <v>0</v>
      </c>
      <c r="K1046" s="186" t="s">
        <v>150</v>
      </c>
      <c r="L1046" s="41"/>
      <c r="M1046" s="191" t="s">
        <v>19</v>
      </c>
      <c r="N1046" s="192" t="s">
        <v>47</v>
      </c>
      <c r="O1046" s="66"/>
      <c r="P1046" s="193">
        <f>O1046*H1046</f>
        <v>0</v>
      </c>
      <c r="Q1046" s="193">
        <v>0</v>
      </c>
      <c r="R1046" s="193">
        <f>Q1046*H1046</f>
        <v>0</v>
      </c>
      <c r="S1046" s="193">
        <v>0</v>
      </c>
      <c r="T1046" s="194">
        <f>S1046*H1046</f>
        <v>0</v>
      </c>
      <c r="U1046" s="36"/>
      <c r="V1046" s="36"/>
      <c r="W1046" s="36"/>
      <c r="X1046" s="36"/>
      <c r="Y1046" s="36"/>
      <c r="Z1046" s="36"/>
      <c r="AA1046" s="36"/>
      <c r="AB1046" s="36"/>
      <c r="AC1046" s="36"/>
      <c r="AD1046" s="36"/>
      <c r="AE1046" s="36"/>
      <c r="AR1046" s="195" t="s">
        <v>1963</v>
      </c>
      <c r="AT1046" s="195" t="s">
        <v>146</v>
      </c>
      <c r="AU1046" s="195" t="s">
        <v>83</v>
      </c>
      <c r="AY1046" s="19" t="s">
        <v>144</v>
      </c>
      <c r="BE1046" s="196">
        <f>IF(N1046="základní",J1046,0)</f>
        <v>0</v>
      </c>
      <c r="BF1046" s="196">
        <f>IF(N1046="snížená",J1046,0)</f>
        <v>0</v>
      </c>
      <c r="BG1046" s="196">
        <f>IF(N1046="zákl. přenesená",J1046,0)</f>
        <v>0</v>
      </c>
      <c r="BH1046" s="196">
        <f>IF(N1046="sníž. přenesená",J1046,0)</f>
        <v>0</v>
      </c>
      <c r="BI1046" s="196">
        <f>IF(N1046="nulová",J1046,0)</f>
        <v>0</v>
      </c>
      <c r="BJ1046" s="19" t="s">
        <v>81</v>
      </c>
      <c r="BK1046" s="196">
        <f>ROUND(I1046*H1046,2)</f>
        <v>0</v>
      </c>
      <c r="BL1046" s="19" t="s">
        <v>1963</v>
      </c>
      <c r="BM1046" s="195" t="s">
        <v>2022</v>
      </c>
    </row>
    <row r="1047" spans="1:47" s="2" customFormat="1" ht="19.5">
      <c r="A1047" s="36"/>
      <c r="B1047" s="37"/>
      <c r="C1047" s="38"/>
      <c r="D1047" s="197" t="s">
        <v>445</v>
      </c>
      <c r="E1047" s="38"/>
      <c r="F1047" s="198" t="s">
        <v>2023</v>
      </c>
      <c r="G1047" s="38"/>
      <c r="H1047" s="38"/>
      <c r="I1047" s="105"/>
      <c r="J1047" s="38"/>
      <c r="K1047" s="38"/>
      <c r="L1047" s="41"/>
      <c r="M1047" s="199"/>
      <c r="N1047" s="200"/>
      <c r="O1047" s="66"/>
      <c r="P1047" s="66"/>
      <c r="Q1047" s="66"/>
      <c r="R1047" s="66"/>
      <c r="S1047" s="66"/>
      <c r="T1047" s="67"/>
      <c r="U1047" s="36"/>
      <c r="V1047" s="36"/>
      <c r="W1047" s="36"/>
      <c r="X1047" s="36"/>
      <c r="Y1047" s="36"/>
      <c r="Z1047" s="36"/>
      <c r="AA1047" s="36"/>
      <c r="AB1047" s="36"/>
      <c r="AC1047" s="36"/>
      <c r="AD1047" s="36"/>
      <c r="AE1047" s="36"/>
      <c r="AT1047" s="19" t="s">
        <v>445</v>
      </c>
      <c r="AU1047" s="19" t="s">
        <v>83</v>
      </c>
    </row>
    <row r="1048" spans="2:63" s="12" customFormat="1" ht="22.9" customHeight="1">
      <c r="B1048" s="168"/>
      <c r="C1048" s="169"/>
      <c r="D1048" s="170" t="s">
        <v>75</v>
      </c>
      <c r="E1048" s="182" t="s">
        <v>2024</v>
      </c>
      <c r="F1048" s="182" t="s">
        <v>2025</v>
      </c>
      <c r="G1048" s="169"/>
      <c r="H1048" s="169"/>
      <c r="I1048" s="172"/>
      <c r="J1048" s="183">
        <f>BK1048</f>
        <v>0</v>
      </c>
      <c r="K1048" s="169"/>
      <c r="L1048" s="174"/>
      <c r="M1048" s="175"/>
      <c r="N1048" s="176"/>
      <c r="O1048" s="176"/>
      <c r="P1048" s="177">
        <f>SUM(P1049:P1053)</f>
        <v>0</v>
      </c>
      <c r="Q1048" s="176"/>
      <c r="R1048" s="177">
        <f>SUM(R1049:R1053)</f>
        <v>0</v>
      </c>
      <c r="S1048" s="176"/>
      <c r="T1048" s="178">
        <f>SUM(T1049:T1053)</f>
        <v>0</v>
      </c>
      <c r="AR1048" s="179" t="s">
        <v>172</v>
      </c>
      <c r="AT1048" s="180" t="s">
        <v>75</v>
      </c>
      <c r="AU1048" s="180" t="s">
        <v>81</v>
      </c>
      <c r="AY1048" s="179" t="s">
        <v>144</v>
      </c>
      <c r="BK1048" s="181">
        <f>SUM(BK1049:BK1053)</f>
        <v>0</v>
      </c>
    </row>
    <row r="1049" spans="1:65" s="2" customFormat="1" ht="16.5" customHeight="1">
      <c r="A1049" s="36"/>
      <c r="B1049" s="37"/>
      <c r="C1049" s="184" t="s">
        <v>2026</v>
      </c>
      <c r="D1049" s="184" t="s">
        <v>146</v>
      </c>
      <c r="E1049" s="185" t="s">
        <v>2027</v>
      </c>
      <c r="F1049" s="186" t="s">
        <v>2028</v>
      </c>
      <c r="G1049" s="187" t="s">
        <v>859</v>
      </c>
      <c r="H1049" s="188">
        <v>1</v>
      </c>
      <c r="I1049" s="189"/>
      <c r="J1049" s="190">
        <f>ROUND(I1049*H1049,2)</f>
        <v>0</v>
      </c>
      <c r="K1049" s="186" t="s">
        <v>150</v>
      </c>
      <c r="L1049" s="41"/>
      <c r="M1049" s="191" t="s">
        <v>19</v>
      </c>
      <c r="N1049" s="192" t="s">
        <v>47</v>
      </c>
      <c r="O1049" s="66"/>
      <c r="P1049" s="193">
        <f>O1049*H1049</f>
        <v>0</v>
      </c>
      <c r="Q1049" s="193">
        <v>0</v>
      </c>
      <c r="R1049" s="193">
        <f>Q1049*H1049</f>
        <v>0</v>
      </c>
      <c r="S1049" s="193">
        <v>0</v>
      </c>
      <c r="T1049" s="194">
        <f>S1049*H1049</f>
        <v>0</v>
      </c>
      <c r="U1049" s="36"/>
      <c r="V1049" s="36"/>
      <c r="W1049" s="36"/>
      <c r="X1049" s="36"/>
      <c r="Y1049" s="36"/>
      <c r="Z1049" s="36"/>
      <c r="AA1049" s="36"/>
      <c r="AB1049" s="36"/>
      <c r="AC1049" s="36"/>
      <c r="AD1049" s="36"/>
      <c r="AE1049" s="36"/>
      <c r="AR1049" s="195" t="s">
        <v>1963</v>
      </c>
      <c r="AT1049" s="195" t="s">
        <v>146</v>
      </c>
      <c r="AU1049" s="195" t="s">
        <v>83</v>
      </c>
      <c r="AY1049" s="19" t="s">
        <v>144</v>
      </c>
      <c r="BE1049" s="196">
        <f>IF(N1049="základní",J1049,0)</f>
        <v>0</v>
      </c>
      <c r="BF1049" s="196">
        <f>IF(N1049="snížená",J1049,0)</f>
        <v>0</v>
      </c>
      <c r="BG1049" s="196">
        <f>IF(N1049="zákl. přenesená",J1049,0)</f>
        <v>0</v>
      </c>
      <c r="BH1049" s="196">
        <f>IF(N1049="sníž. přenesená",J1049,0)</f>
        <v>0</v>
      </c>
      <c r="BI1049" s="196">
        <f>IF(N1049="nulová",J1049,0)</f>
        <v>0</v>
      </c>
      <c r="BJ1049" s="19" t="s">
        <v>81</v>
      </c>
      <c r="BK1049" s="196">
        <f>ROUND(I1049*H1049,2)</f>
        <v>0</v>
      </c>
      <c r="BL1049" s="19" t="s">
        <v>1963</v>
      </c>
      <c r="BM1049" s="195" t="s">
        <v>2029</v>
      </c>
    </row>
    <row r="1050" spans="1:47" s="2" customFormat="1" ht="19.5">
      <c r="A1050" s="36"/>
      <c r="B1050" s="37"/>
      <c r="C1050" s="38"/>
      <c r="D1050" s="197" t="s">
        <v>445</v>
      </c>
      <c r="E1050" s="38"/>
      <c r="F1050" s="198" t="s">
        <v>2030</v>
      </c>
      <c r="G1050" s="38"/>
      <c r="H1050" s="38"/>
      <c r="I1050" s="105"/>
      <c r="J1050" s="38"/>
      <c r="K1050" s="38"/>
      <c r="L1050" s="41"/>
      <c r="M1050" s="199"/>
      <c r="N1050" s="200"/>
      <c r="O1050" s="66"/>
      <c r="P1050" s="66"/>
      <c r="Q1050" s="66"/>
      <c r="R1050" s="66"/>
      <c r="S1050" s="66"/>
      <c r="T1050" s="67"/>
      <c r="U1050" s="36"/>
      <c r="V1050" s="36"/>
      <c r="W1050" s="36"/>
      <c r="X1050" s="36"/>
      <c r="Y1050" s="36"/>
      <c r="Z1050" s="36"/>
      <c r="AA1050" s="36"/>
      <c r="AB1050" s="36"/>
      <c r="AC1050" s="36"/>
      <c r="AD1050" s="36"/>
      <c r="AE1050" s="36"/>
      <c r="AT1050" s="19" t="s">
        <v>445</v>
      </c>
      <c r="AU1050" s="19" t="s">
        <v>83</v>
      </c>
    </row>
    <row r="1051" spans="1:65" s="2" customFormat="1" ht="16.5" customHeight="1">
      <c r="A1051" s="36"/>
      <c r="B1051" s="37"/>
      <c r="C1051" s="184" t="s">
        <v>2031</v>
      </c>
      <c r="D1051" s="184" t="s">
        <v>146</v>
      </c>
      <c r="E1051" s="185" t="s">
        <v>2032</v>
      </c>
      <c r="F1051" s="186" t="s">
        <v>2033</v>
      </c>
      <c r="G1051" s="187" t="s">
        <v>852</v>
      </c>
      <c r="H1051" s="254"/>
      <c r="I1051" s="189"/>
      <c r="J1051" s="190">
        <f>ROUND(I1051*H1051,2)</f>
        <v>0</v>
      </c>
      <c r="K1051" s="186" t="s">
        <v>150</v>
      </c>
      <c r="L1051" s="41"/>
      <c r="M1051" s="191" t="s">
        <v>19</v>
      </c>
      <c r="N1051" s="192" t="s">
        <v>47</v>
      </c>
      <c r="O1051" s="66"/>
      <c r="P1051" s="193">
        <f>O1051*H1051</f>
        <v>0</v>
      </c>
      <c r="Q1051" s="193">
        <v>0</v>
      </c>
      <c r="R1051" s="193">
        <f>Q1051*H1051</f>
        <v>0</v>
      </c>
      <c r="S1051" s="193">
        <v>0</v>
      </c>
      <c r="T1051" s="194">
        <f>S1051*H1051</f>
        <v>0</v>
      </c>
      <c r="U1051" s="36"/>
      <c r="V1051" s="36"/>
      <c r="W1051" s="36"/>
      <c r="X1051" s="36"/>
      <c r="Y1051" s="36"/>
      <c r="Z1051" s="36"/>
      <c r="AA1051" s="36"/>
      <c r="AB1051" s="36"/>
      <c r="AC1051" s="36"/>
      <c r="AD1051" s="36"/>
      <c r="AE1051" s="36"/>
      <c r="AR1051" s="195" t="s">
        <v>1963</v>
      </c>
      <c r="AT1051" s="195" t="s">
        <v>146</v>
      </c>
      <c r="AU1051" s="195" t="s">
        <v>83</v>
      </c>
      <c r="AY1051" s="19" t="s">
        <v>144</v>
      </c>
      <c r="BE1051" s="196">
        <f>IF(N1051="základní",J1051,0)</f>
        <v>0</v>
      </c>
      <c r="BF1051" s="196">
        <f>IF(N1051="snížená",J1051,0)</f>
        <v>0</v>
      </c>
      <c r="BG1051" s="196">
        <f>IF(N1051="zákl. přenesená",J1051,0)</f>
        <v>0</v>
      </c>
      <c r="BH1051" s="196">
        <f>IF(N1051="sníž. přenesená",J1051,0)</f>
        <v>0</v>
      </c>
      <c r="BI1051" s="196">
        <f>IF(N1051="nulová",J1051,0)</f>
        <v>0</v>
      </c>
      <c r="BJ1051" s="19" t="s">
        <v>81</v>
      </c>
      <c r="BK1051" s="196">
        <f>ROUND(I1051*H1051,2)</f>
        <v>0</v>
      </c>
      <c r="BL1051" s="19" t="s">
        <v>1963</v>
      </c>
      <c r="BM1051" s="195" t="s">
        <v>2034</v>
      </c>
    </row>
    <row r="1052" spans="1:65" s="2" customFormat="1" ht="16.5" customHeight="1">
      <c r="A1052" s="36"/>
      <c r="B1052" s="37"/>
      <c r="C1052" s="184" t="s">
        <v>2035</v>
      </c>
      <c r="D1052" s="184" t="s">
        <v>146</v>
      </c>
      <c r="E1052" s="185" t="s">
        <v>2036</v>
      </c>
      <c r="F1052" s="186" t="s">
        <v>2037</v>
      </c>
      <c r="G1052" s="187" t="s">
        <v>859</v>
      </c>
      <c r="H1052" s="188">
        <v>1</v>
      </c>
      <c r="I1052" s="189"/>
      <c r="J1052" s="190">
        <f>ROUND(I1052*H1052,2)</f>
        <v>0</v>
      </c>
      <c r="K1052" s="186" t="s">
        <v>150</v>
      </c>
      <c r="L1052" s="41"/>
      <c r="M1052" s="191" t="s">
        <v>19</v>
      </c>
      <c r="N1052" s="192" t="s">
        <v>47</v>
      </c>
      <c r="O1052" s="66"/>
      <c r="P1052" s="193">
        <f>O1052*H1052</f>
        <v>0</v>
      </c>
      <c r="Q1052" s="193">
        <v>0</v>
      </c>
      <c r="R1052" s="193">
        <f>Q1052*H1052</f>
        <v>0</v>
      </c>
      <c r="S1052" s="193">
        <v>0</v>
      </c>
      <c r="T1052" s="194">
        <f>S1052*H1052</f>
        <v>0</v>
      </c>
      <c r="U1052" s="36"/>
      <c r="V1052" s="36"/>
      <c r="W1052" s="36"/>
      <c r="X1052" s="36"/>
      <c r="Y1052" s="36"/>
      <c r="Z1052" s="36"/>
      <c r="AA1052" s="36"/>
      <c r="AB1052" s="36"/>
      <c r="AC1052" s="36"/>
      <c r="AD1052" s="36"/>
      <c r="AE1052" s="36"/>
      <c r="AR1052" s="195" t="s">
        <v>1963</v>
      </c>
      <c r="AT1052" s="195" t="s">
        <v>146</v>
      </c>
      <c r="AU1052" s="195" t="s">
        <v>83</v>
      </c>
      <c r="AY1052" s="19" t="s">
        <v>144</v>
      </c>
      <c r="BE1052" s="196">
        <f>IF(N1052="základní",J1052,0)</f>
        <v>0</v>
      </c>
      <c r="BF1052" s="196">
        <f>IF(N1052="snížená",J1052,0)</f>
        <v>0</v>
      </c>
      <c r="BG1052" s="196">
        <f>IF(N1052="zákl. přenesená",J1052,0)</f>
        <v>0</v>
      </c>
      <c r="BH1052" s="196">
        <f>IF(N1052="sníž. přenesená",J1052,0)</f>
        <v>0</v>
      </c>
      <c r="BI1052" s="196">
        <f>IF(N1052="nulová",J1052,0)</f>
        <v>0</v>
      </c>
      <c r="BJ1052" s="19" t="s">
        <v>81</v>
      </c>
      <c r="BK1052" s="196">
        <f>ROUND(I1052*H1052,2)</f>
        <v>0</v>
      </c>
      <c r="BL1052" s="19" t="s">
        <v>1963</v>
      </c>
      <c r="BM1052" s="195" t="s">
        <v>2038</v>
      </c>
    </row>
    <row r="1053" spans="1:47" s="2" customFormat="1" ht="19.5">
      <c r="A1053" s="36"/>
      <c r="B1053" s="37"/>
      <c r="C1053" s="38"/>
      <c r="D1053" s="197" t="s">
        <v>445</v>
      </c>
      <c r="E1053" s="38"/>
      <c r="F1053" s="198" t="s">
        <v>2039</v>
      </c>
      <c r="G1053" s="38"/>
      <c r="H1053" s="38"/>
      <c r="I1053" s="105"/>
      <c r="J1053" s="38"/>
      <c r="K1053" s="38"/>
      <c r="L1053" s="41"/>
      <c r="M1053" s="268"/>
      <c r="N1053" s="269"/>
      <c r="O1053" s="270"/>
      <c r="P1053" s="270"/>
      <c r="Q1053" s="270"/>
      <c r="R1053" s="270"/>
      <c r="S1053" s="270"/>
      <c r="T1053" s="271"/>
      <c r="U1053" s="36"/>
      <c r="V1053" s="36"/>
      <c r="W1053" s="36"/>
      <c r="X1053" s="36"/>
      <c r="Y1053" s="36"/>
      <c r="Z1053" s="36"/>
      <c r="AA1053" s="36"/>
      <c r="AB1053" s="36"/>
      <c r="AC1053" s="36"/>
      <c r="AD1053" s="36"/>
      <c r="AE1053" s="36"/>
      <c r="AT1053" s="19" t="s">
        <v>445</v>
      </c>
      <c r="AU1053" s="19" t="s">
        <v>83</v>
      </c>
    </row>
    <row r="1054" spans="1:31" s="2" customFormat="1" ht="6.95" customHeight="1">
      <c r="A1054" s="36"/>
      <c r="B1054" s="49"/>
      <c r="C1054" s="50"/>
      <c r="D1054" s="50"/>
      <c r="E1054" s="50"/>
      <c r="F1054" s="50"/>
      <c r="G1054" s="50"/>
      <c r="H1054" s="50"/>
      <c r="I1054" s="133"/>
      <c r="J1054" s="50"/>
      <c r="K1054" s="50"/>
      <c r="L1054" s="41"/>
      <c r="M1054" s="36"/>
      <c r="O1054" s="36"/>
      <c r="P1054" s="36"/>
      <c r="Q1054" s="36"/>
      <c r="R1054" s="36"/>
      <c r="S1054" s="36"/>
      <c r="T1054" s="36"/>
      <c r="U1054" s="36"/>
      <c r="V1054" s="36"/>
      <c r="W1054" s="36"/>
      <c r="X1054" s="36"/>
      <c r="Y1054" s="36"/>
      <c r="Z1054" s="36"/>
      <c r="AA1054" s="36"/>
      <c r="AB1054" s="36"/>
      <c r="AC1054" s="36"/>
      <c r="AD1054" s="36"/>
      <c r="AE1054" s="36"/>
    </row>
  </sheetData>
  <sheetProtection formatColumns="0" formatRows="0" autoFilter="0"/>
  <autoFilter ref="C112:K1053"/>
  <mergeCells count="6">
    <mergeCell ref="E105:H105"/>
    <mergeCell ref="L2:V2"/>
    <mergeCell ref="E7:H7"/>
    <mergeCell ref="E16:H16"/>
    <mergeCell ref="E25:H25"/>
    <mergeCell ref="E46:H46"/>
  </mergeCells>
  <printOptions/>
  <pageMargins left="0.3937007874015748" right="0.3937007874015748" top="0.3937007874015748" bottom="0.3937007874015748" header="0" footer="0"/>
  <pageSetup fitToHeight="100" fitToWidth="1" horizontalDpi="600" verticalDpi="600" orientation="landscape" paperSize="9" scale="8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3C1E0-A504-47F0-8BC6-26240D95EDEC}">
  <sheetPr>
    <pageSetUpPr fitToPage="1"/>
  </sheetPr>
  <dimension ref="B2:E124"/>
  <sheetViews>
    <sheetView workbookViewId="0" topLeftCell="A1">
      <selection activeCell="C20" sqref="C20"/>
    </sheetView>
  </sheetViews>
  <sheetFormatPr defaultColWidth="10.28125" defaultRowHeight="12" outlineLevelRow="1"/>
  <cols>
    <col min="1" max="1" width="10.28125" style="304" customWidth="1"/>
    <col min="2" max="2" width="4.7109375" style="302" customWidth="1"/>
    <col min="3" max="3" width="174.140625" style="303" customWidth="1"/>
    <col min="4" max="4" width="3.140625" style="304" customWidth="1"/>
    <col min="5" max="5" width="33.140625" style="305" customWidth="1"/>
    <col min="6" max="6" width="10.28125" style="304" customWidth="1"/>
    <col min="7" max="7" width="69.8515625" style="304" customWidth="1"/>
    <col min="8" max="257" width="10.28125" style="304" customWidth="1"/>
    <col min="258" max="258" width="3.140625" style="304" customWidth="1"/>
    <col min="259" max="259" width="171.140625" style="304" customWidth="1"/>
    <col min="260" max="260" width="3.140625" style="304" customWidth="1"/>
    <col min="261" max="261" width="33.140625" style="304" customWidth="1"/>
    <col min="262" max="262" width="10.28125" style="304" customWidth="1"/>
    <col min="263" max="263" width="69.8515625" style="304" customWidth="1"/>
    <col min="264" max="513" width="10.28125" style="304" customWidth="1"/>
    <col min="514" max="514" width="3.140625" style="304" customWidth="1"/>
    <col min="515" max="515" width="171.140625" style="304" customWidth="1"/>
    <col min="516" max="516" width="3.140625" style="304" customWidth="1"/>
    <col min="517" max="517" width="33.140625" style="304" customWidth="1"/>
    <col min="518" max="518" width="10.28125" style="304" customWidth="1"/>
    <col min="519" max="519" width="69.8515625" style="304" customWidth="1"/>
    <col min="520" max="769" width="10.28125" style="304" customWidth="1"/>
    <col min="770" max="770" width="3.140625" style="304" customWidth="1"/>
    <col min="771" max="771" width="171.140625" style="304" customWidth="1"/>
    <col min="772" max="772" width="3.140625" style="304" customWidth="1"/>
    <col min="773" max="773" width="33.140625" style="304" customWidth="1"/>
    <col min="774" max="774" width="10.28125" style="304" customWidth="1"/>
    <col min="775" max="775" width="69.8515625" style="304" customWidth="1"/>
    <col min="776" max="1025" width="10.28125" style="304" customWidth="1"/>
    <col min="1026" max="1026" width="3.140625" style="304" customWidth="1"/>
    <col min="1027" max="1027" width="171.140625" style="304" customWidth="1"/>
    <col min="1028" max="1028" width="3.140625" style="304" customWidth="1"/>
    <col min="1029" max="1029" width="33.140625" style="304" customWidth="1"/>
    <col min="1030" max="1030" width="10.28125" style="304" customWidth="1"/>
    <col min="1031" max="1031" width="69.8515625" style="304" customWidth="1"/>
    <col min="1032" max="1281" width="10.28125" style="304" customWidth="1"/>
    <col min="1282" max="1282" width="3.140625" style="304" customWidth="1"/>
    <col min="1283" max="1283" width="171.140625" style="304" customWidth="1"/>
    <col min="1284" max="1284" width="3.140625" style="304" customWidth="1"/>
    <col min="1285" max="1285" width="33.140625" style="304" customWidth="1"/>
    <col min="1286" max="1286" width="10.28125" style="304" customWidth="1"/>
    <col min="1287" max="1287" width="69.8515625" style="304" customWidth="1"/>
    <col min="1288" max="1537" width="10.28125" style="304" customWidth="1"/>
    <col min="1538" max="1538" width="3.140625" style="304" customWidth="1"/>
    <col min="1539" max="1539" width="171.140625" style="304" customWidth="1"/>
    <col min="1540" max="1540" width="3.140625" style="304" customWidth="1"/>
    <col min="1541" max="1541" width="33.140625" style="304" customWidth="1"/>
    <col min="1542" max="1542" width="10.28125" style="304" customWidth="1"/>
    <col min="1543" max="1543" width="69.8515625" style="304" customWidth="1"/>
    <col min="1544" max="1793" width="10.28125" style="304" customWidth="1"/>
    <col min="1794" max="1794" width="3.140625" style="304" customWidth="1"/>
    <col min="1795" max="1795" width="171.140625" style="304" customWidth="1"/>
    <col min="1796" max="1796" width="3.140625" style="304" customWidth="1"/>
    <col min="1797" max="1797" width="33.140625" style="304" customWidth="1"/>
    <col min="1798" max="1798" width="10.28125" style="304" customWidth="1"/>
    <col min="1799" max="1799" width="69.8515625" style="304" customWidth="1"/>
    <col min="1800" max="2049" width="10.28125" style="304" customWidth="1"/>
    <col min="2050" max="2050" width="3.140625" style="304" customWidth="1"/>
    <col min="2051" max="2051" width="171.140625" style="304" customWidth="1"/>
    <col min="2052" max="2052" width="3.140625" style="304" customWidth="1"/>
    <col min="2053" max="2053" width="33.140625" style="304" customWidth="1"/>
    <col min="2054" max="2054" width="10.28125" style="304" customWidth="1"/>
    <col min="2055" max="2055" width="69.8515625" style="304" customWidth="1"/>
    <col min="2056" max="2305" width="10.28125" style="304" customWidth="1"/>
    <col min="2306" max="2306" width="3.140625" style="304" customWidth="1"/>
    <col min="2307" max="2307" width="171.140625" style="304" customWidth="1"/>
    <col min="2308" max="2308" width="3.140625" style="304" customWidth="1"/>
    <col min="2309" max="2309" width="33.140625" style="304" customWidth="1"/>
    <col min="2310" max="2310" width="10.28125" style="304" customWidth="1"/>
    <col min="2311" max="2311" width="69.8515625" style="304" customWidth="1"/>
    <col min="2312" max="2561" width="10.28125" style="304" customWidth="1"/>
    <col min="2562" max="2562" width="3.140625" style="304" customWidth="1"/>
    <col min="2563" max="2563" width="171.140625" style="304" customWidth="1"/>
    <col min="2564" max="2564" width="3.140625" style="304" customWidth="1"/>
    <col min="2565" max="2565" width="33.140625" style="304" customWidth="1"/>
    <col min="2566" max="2566" width="10.28125" style="304" customWidth="1"/>
    <col min="2567" max="2567" width="69.8515625" style="304" customWidth="1"/>
    <col min="2568" max="2817" width="10.28125" style="304" customWidth="1"/>
    <col min="2818" max="2818" width="3.140625" style="304" customWidth="1"/>
    <col min="2819" max="2819" width="171.140625" style="304" customWidth="1"/>
    <col min="2820" max="2820" width="3.140625" style="304" customWidth="1"/>
    <col min="2821" max="2821" width="33.140625" style="304" customWidth="1"/>
    <col min="2822" max="2822" width="10.28125" style="304" customWidth="1"/>
    <col min="2823" max="2823" width="69.8515625" style="304" customWidth="1"/>
    <col min="2824" max="3073" width="10.28125" style="304" customWidth="1"/>
    <col min="3074" max="3074" width="3.140625" style="304" customWidth="1"/>
    <col min="3075" max="3075" width="171.140625" style="304" customWidth="1"/>
    <col min="3076" max="3076" width="3.140625" style="304" customWidth="1"/>
    <col min="3077" max="3077" width="33.140625" style="304" customWidth="1"/>
    <col min="3078" max="3078" width="10.28125" style="304" customWidth="1"/>
    <col min="3079" max="3079" width="69.8515625" style="304" customWidth="1"/>
    <col min="3080" max="3329" width="10.28125" style="304" customWidth="1"/>
    <col min="3330" max="3330" width="3.140625" style="304" customWidth="1"/>
    <col min="3331" max="3331" width="171.140625" style="304" customWidth="1"/>
    <col min="3332" max="3332" width="3.140625" style="304" customWidth="1"/>
    <col min="3333" max="3333" width="33.140625" style="304" customWidth="1"/>
    <col min="3334" max="3334" width="10.28125" style="304" customWidth="1"/>
    <col min="3335" max="3335" width="69.8515625" style="304" customWidth="1"/>
    <col min="3336" max="3585" width="10.28125" style="304" customWidth="1"/>
    <col min="3586" max="3586" width="3.140625" style="304" customWidth="1"/>
    <col min="3587" max="3587" width="171.140625" style="304" customWidth="1"/>
    <col min="3588" max="3588" width="3.140625" style="304" customWidth="1"/>
    <col min="3589" max="3589" width="33.140625" style="304" customWidth="1"/>
    <col min="3590" max="3590" width="10.28125" style="304" customWidth="1"/>
    <col min="3591" max="3591" width="69.8515625" style="304" customWidth="1"/>
    <col min="3592" max="3841" width="10.28125" style="304" customWidth="1"/>
    <col min="3842" max="3842" width="3.140625" style="304" customWidth="1"/>
    <col min="3843" max="3843" width="171.140625" style="304" customWidth="1"/>
    <col min="3844" max="3844" width="3.140625" style="304" customWidth="1"/>
    <col min="3845" max="3845" width="33.140625" style="304" customWidth="1"/>
    <col min="3846" max="3846" width="10.28125" style="304" customWidth="1"/>
    <col min="3847" max="3847" width="69.8515625" style="304" customWidth="1"/>
    <col min="3848" max="4097" width="10.28125" style="304" customWidth="1"/>
    <col min="4098" max="4098" width="3.140625" style="304" customWidth="1"/>
    <col min="4099" max="4099" width="171.140625" style="304" customWidth="1"/>
    <col min="4100" max="4100" width="3.140625" style="304" customWidth="1"/>
    <col min="4101" max="4101" width="33.140625" style="304" customWidth="1"/>
    <col min="4102" max="4102" width="10.28125" style="304" customWidth="1"/>
    <col min="4103" max="4103" width="69.8515625" style="304" customWidth="1"/>
    <col min="4104" max="4353" width="10.28125" style="304" customWidth="1"/>
    <col min="4354" max="4354" width="3.140625" style="304" customWidth="1"/>
    <col min="4355" max="4355" width="171.140625" style="304" customWidth="1"/>
    <col min="4356" max="4356" width="3.140625" style="304" customWidth="1"/>
    <col min="4357" max="4357" width="33.140625" style="304" customWidth="1"/>
    <col min="4358" max="4358" width="10.28125" style="304" customWidth="1"/>
    <col min="4359" max="4359" width="69.8515625" style="304" customWidth="1"/>
    <col min="4360" max="4609" width="10.28125" style="304" customWidth="1"/>
    <col min="4610" max="4610" width="3.140625" style="304" customWidth="1"/>
    <col min="4611" max="4611" width="171.140625" style="304" customWidth="1"/>
    <col min="4612" max="4612" width="3.140625" style="304" customWidth="1"/>
    <col min="4613" max="4613" width="33.140625" style="304" customWidth="1"/>
    <col min="4614" max="4614" width="10.28125" style="304" customWidth="1"/>
    <col min="4615" max="4615" width="69.8515625" style="304" customWidth="1"/>
    <col min="4616" max="4865" width="10.28125" style="304" customWidth="1"/>
    <col min="4866" max="4866" width="3.140625" style="304" customWidth="1"/>
    <col min="4867" max="4867" width="171.140625" style="304" customWidth="1"/>
    <col min="4868" max="4868" width="3.140625" style="304" customWidth="1"/>
    <col min="4869" max="4869" width="33.140625" style="304" customWidth="1"/>
    <col min="4870" max="4870" width="10.28125" style="304" customWidth="1"/>
    <col min="4871" max="4871" width="69.8515625" style="304" customWidth="1"/>
    <col min="4872" max="5121" width="10.28125" style="304" customWidth="1"/>
    <col min="5122" max="5122" width="3.140625" style="304" customWidth="1"/>
    <col min="5123" max="5123" width="171.140625" style="304" customWidth="1"/>
    <col min="5124" max="5124" width="3.140625" style="304" customWidth="1"/>
    <col min="5125" max="5125" width="33.140625" style="304" customWidth="1"/>
    <col min="5126" max="5126" width="10.28125" style="304" customWidth="1"/>
    <col min="5127" max="5127" width="69.8515625" style="304" customWidth="1"/>
    <col min="5128" max="5377" width="10.28125" style="304" customWidth="1"/>
    <col min="5378" max="5378" width="3.140625" style="304" customWidth="1"/>
    <col min="5379" max="5379" width="171.140625" style="304" customWidth="1"/>
    <col min="5380" max="5380" width="3.140625" style="304" customWidth="1"/>
    <col min="5381" max="5381" width="33.140625" style="304" customWidth="1"/>
    <col min="5382" max="5382" width="10.28125" style="304" customWidth="1"/>
    <col min="5383" max="5383" width="69.8515625" style="304" customWidth="1"/>
    <col min="5384" max="5633" width="10.28125" style="304" customWidth="1"/>
    <col min="5634" max="5634" width="3.140625" style="304" customWidth="1"/>
    <col min="5635" max="5635" width="171.140625" style="304" customWidth="1"/>
    <col min="5636" max="5636" width="3.140625" style="304" customWidth="1"/>
    <col min="5637" max="5637" width="33.140625" style="304" customWidth="1"/>
    <col min="5638" max="5638" width="10.28125" style="304" customWidth="1"/>
    <col min="5639" max="5639" width="69.8515625" style="304" customWidth="1"/>
    <col min="5640" max="5889" width="10.28125" style="304" customWidth="1"/>
    <col min="5890" max="5890" width="3.140625" style="304" customWidth="1"/>
    <col min="5891" max="5891" width="171.140625" style="304" customWidth="1"/>
    <col min="5892" max="5892" width="3.140625" style="304" customWidth="1"/>
    <col min="5893" max="5893" width="33.140625" style="304" customWidth="1"/>
    <col min="5894" max="5894" width="10.28125" style="304" customWidth="1"/>
    <col min="5895" max="5895" width="69.8515625" style="304" customWidth="1"/>
    <col min="5896" max="6145" width="10.28125" style="304" customWidth="1"/>
    <col min="6146" max="6146" width="3.140625" style="304" customWidth="1"/>
    <col min="6147" max="6147" width="171.140625" style="304" customWidth="1"/>
    <col min="6148" max="6148" width="3.140625" style="304" customWidth="1"/>
    <col min="6149" max="6149" width="33.140625" style="304" customWidth="1"/>
    <col min="6150" max="6150" width="10.28125" style="304" customWidth="1"/>
    <col min="6151" max="6151" width="69.8515625" style="304" customWidth="1"/>
    <col min="6152" max="6401" width="10.28125" style="304" customWidth="1"/>
    <col min="6402" max="6402" width="3.140625" style="304" customWidth="1"/>
    <col min="6403" max="6403" width="171.140625" style="304" customWidth="1"/>
    <col min="6404" max="6404" width="3.140625" style="304" customWidth="1"/>
    <col min="6405" max="6405" width="33.140625" style="304" customWidth="1"/>
    <col min="6406" max="6406" width="10.28125" style="304" customWidth="1"/>
    <col min="6407" max="6407" width="69.8515625" style="304" customWidth="1"/>
    <col min="6408" max="6657" width="10.28125" style="304" customWidth="1"/>
    <col min="6658" max="6658" width="3.140625" style="304" customWidth="1"/>
    <col min="6659" max="6659" width="171.140625" style="304" customWidth="1"/>
    <col min="6660" max="6660" width="3.140625" style="304" customWidth="1"/>
    <col min="6661" max="6661" width="33.140625" style="304" customWidth="1"/>
    <col min="6662" max="6662" width="10.28125" style="304" customWidth="1"/>
    <col min="6663" max="6663" width="69.8515625" style="304" customWidth="1"/>
    <col min="6664" max="6913" width="10.28125" style="304" customWidth="1"/>
    <col min="6914" max="6914" width="3.140625" style="304" customWidth="1"/>
    <col min="6915" max="6915" width="171.140625" style="304" customWidth="1"/>
    <col min="6916" max="6916" width="3.140625" style="304" customWidth="1"/>
    <col min="6917" max="6917" width="33.140625" style="304" customWidth="1"/>
    <col min="6918" max="6918" width="10.28125" style="304" customWidth="1"/>
    <col min="6919" max="6919" width="69.8515625" style="304" customWidth="1"/>
    <col min="6920" max="7169" width="10.28125" style="304" customWidth="1"/>
    <col min="7170" max="7170" width="3.140625" style="304" customWidth="1"/>
    <col min="7171" max="7171" width="171.140625" style="304" customWidth="1"/>
    <col min="7172" max="7172" width="3.140625" style="304" customWidth="1"/>
    <col min="7173" max="7173" width="33.140625" style="304" customWidth="1"/>
    <col min="7174" max="7174" width="10.28125" style="304" customWidth="1"/>
    <col min="7175" max="7175" width="69.8515625" style="304" customWidth="1"/>
    <col min="7176" max="7425" width="10.28125" style="304" customWidth="1"/>
    <col min="7426" max="7426" width="3.140625" style="304" customWidth="1"/>
    <col min="7427" max="7427" width="171.140625" style="304" customWidth="1"/>
    <col min="7428" max="7428" width="3.140625" style="304" customWidth="1"/>
    <col min="7429" max="7429" width="33.140625" style="304" customWidth="1"/>
    <col min="7430" max="7430" width="10.28125" style="304" customWidth="1"/>
    <col min="7431" max="7431" width="69.8515625" style="304" customWidth="1"/>
    <col min="7432" max="7681" width="10.28125" style="304" customWidth="1"/>
    <col min="7682" max="7682" width="3.140625" style="304" customWidth="1"/>
    <col min="7683" max="7683" width="171.140625" style="304" customWidth="1"/>
    <col min="7684" max="7684" width="3.140625" style="304" customWidth="1"/>
    <col min="7685" max="7685" width="33.140625" style="304" customWidth="1"/>
    <col min="7686" max="7686" width="10.28125" style="304" customWidth="1"/>
    <col min="7687" max="7687" width="69.8515625" style="304" customWidth="1"/>
    <col min="7688" max="7937" width="10.28125" style="304" customWidth="1"/>
    <col min="7938" max="7938" width="3.140625" style="304" customWidth="1"/>
    <col min="7939" max="7939" width="171.140625" style="304" customWidth="1"/>
    <col min="7940" max="7940" width="3.140625" style="304" customWidth="1"/>
    <col min="7941" max="7941" width="33.140625" style="304" customWidth="1"/>
    <col min="7942" max="7942" width="10.28125" style="304" customWidth="1"/>
    <col min="7943" max="7943" width="69.8515625" style="304" customWidth="1"/>
    <col min="7944" max="8193" width="10.28125" style="304" customWidth="1"/>
    <col min="8194" max="8194" width="3.140625" style="304" customWidth="1"/>
    <col min="8195" max="8195" width="171.140625" style="304" customWidth="1"/>
    <col min="8196" max="8196" width="3.140625" style="304" customWidth="1"/>
    <col min="8197" max="8197" width="33.140625" style="304" customWidth="1"/>
    <col min="8198" max="8198" width="10.28125" style="304" customWidth="1"/>
    <col min="8199" max="8199" width="69.8515625" style="304" customWidth="1"/>
    <col min="8200" max="8449" width="10.28125" style="304" customWidth="1"/>
    <col min="8450" max="8450" width="3.140625" style="304" customWidth="1"/>
    <col min="8451" max="8451" width="171.140625" style="304" customWidth="1"/>
    <col min="8452" max="8452" width="3.140625" style="304" customWidth="1"/>
    <col min="8453" max="8453" width="33.140625" style="304" customWidth="1"/>
    <col min="8454" max="8454" width="10.28125" style="304" customWidth="1"/>
    <col min="8455" max="8455" width="69.8515625" style="304" customWidth="1"/>
    <col min="8456" max="8705" width="10.28125" style="304" customWidth="1"/>
    <col min="8706" max="8706" width="3.140625" style="304" customWidth="1"/>
    <col min="8707" max="8707" width="171.140625" style="304" customWidth="1"/>
    <col min="8708" max="8708" width="3.140625" style="304" customWidth="1"/>
    <col min="8709" max="8709" width="33.140625" style="304" customWidth="1"/>
    <col min="8710" max="8710" width="10.28125" style="304" customWidth="1"/>
    <col min="8711" max="8711" width="69.8515625" style="304" customWidth="1"/>
    <col min="8712" max="8961" width="10.28125" style="304" customWidth="1"/>
    <col min="8962" max="8962" width="3.140625" style="304" customWidth="1"/>
    <col min="8963" max="8963" width="171.140625" style="304" customWidth="1"/>
    <col min="8964" max="8964" width="3.140625" style="304" customWidth="1"/>
    <col min="8965" max="8965" width="33.140625" style="304" customWidth="1"/>
    <col min="8966" max="8966" width="10.28125" style="304" customWidth="1"/>
    <col min="8967" max="8967" width="69.8515625" style="304" customWidth="1"/>
    <col min="8968" max="9217" width="10.28125" style="304" customWidth="1"/>
    <col min="9218" max="9218" width="3.140625" style="304" customWidth="1"/>
    <col min="9219" max="9219" width="171.140625" style="304" customWidth="1"/>
    <col min="9220" max="9220" width="3.140625" style="304" customWidth="1"/>
    <col min="9221" max="9221" width="33.140625" style="304" customWidth="1"/>
    <col min="9222" max="9222" width="10.28125" style="304" customWidth="1"/>
    <col min="9223" max="9223" width="69.8515625" style="304" customWidth="1"/>
    <col min="9224" max="9473" width="10.28125" style="304" customWidth="1"/>
    <col min="9474" max="9474" width="3.140625" style="304" customWidth="1"/>
    <col min="9475" max="9475" width="171.140625" style="304" customWidth="1"/>
    <col min="9476" max="9476" width="3.140625" style="304" customWidth="1"/>
    <col min="9477" max="9477" width="33.140625" style="304" customWidth="1"/>
    <col min="9478" max="9478" width="10.28125" style="304" customWidth="1"/>
    <col min="9479" max="9479" width="69.8515625" style="304" customWidth="1"/>
    <col min="9480" max="9729" width="10.28125" style="304" customWidth="1"/>
    <col min="9730" max="9730" width="3.140625" style="304" customWidth="1"/>
    <col min="9731" max="9731" width="171.140625" style="304" customWidth="1"/>
    <col min="9732" max="9732" width="3.140625" style="304" customWidth="1"/>
    <col min="9733" max="9733" width="33.140625" style="304" customWidth="1"/>
    <col min="9734" max="9734" width="10.28125" style="304" customWidth="1"/>
    <col min="9735" max="9735" width="69.8515625" style="304" customWidth="1"/>
    <col min="9736" max="9985" width="10.28125" style="304" customWidth="1"/>
    <col min="9986" max="9986" width="3.140625" style="304" customWidth="1"/>
    <col min="9987" max="9987" width="171.140625" style="304" customWidth="1"/>
    <col min="9988" max="9988" width="3.140625" style="304" customWidth="1"/>
    <col min="9989" max="9989" width="33.140625" style="304" customWidth="1"/>
    <col min="9990" max="9990" width="10.28125" style="304" customWidth="1"/>
    <col min="9991" max="9991" width="69.8515625" style="304" customWidth="1"/>
    <col min="9992" max="10241" width="10.28125" style="304" customWidth="1"/>
    <col min="10242" max="10242" width="3.140625" style="304" customWidth="1"/>
    <col min="10243" max="10243" width="171.140625" style="304" customWidth="1"/>
    <col min="10244" max="10244" width="3.140625" style="304" customWidth="1"/>
    <col min="10245" max="10245" width="33.140625" style="304" customWidth="1"/>
    <col min="10246" max="10246" width="10.28125" style="304" customWidth="1"/>
    <col min="10247" max="10247" width="69.8515625" style="304" customWidth="1"/>
    <col min="10248" max="10497" width="10.28125" style="304" customWidth="1"/>
    <col min="10498" max="10498" width="3.140625" style="304" customWidth="1"/>
    <col min="10499" max="10499" width="171.140625" style="304" customWidth="1"/>
    <col min="10500" max="10500" width="3.140625" style="304" customWidth="1"/>
    <col min="10501" max="10501" width="33.140625" style="304" customWidth="1"/>
    <col min="10502" max="10502" width="10.28125" style="304" customWidth="1"/>
    <col min="10503" max="10503" width="69.8515625" style="304" customWidth="1"/>
    <col min="10504" max="10753" width="10.28125" style="304" customWidth="1"/>
    <col min="10754" max="10754" width="3.140625" style="304" customWidth="1"/>
    <col min="10755" max="10755" width="171.140625" style="304" customWidth="1"/>
    <col min="10756" max="10756" width="3.140625" style="304" customWidth="1"/>
    <col min="10757" max="10757" width="33.140625" style="304" customWidth="1"/>
    <col min="10758" max="10758" width="10.28125" style="304" customWidth="1"/>
    <col min="10759" max="10759" width="69.8515625" style="304" customWidth="1"/>
    <col min="10760" max="11009" width="10.28125" style="304" customWidth="1"/>
    <col min="11010" max="11010" width="3.140625" style="304" customWidth="1"/>
    <col min="11011" max="11011" width="171.140625" style="304" customWidth="1"/>
    <col min="11012" max="11012" width="3.140625" style="304" customWidth="1"/>
    <col min="11013" max="11013" width="33.140625" style="304" customWidth="1"/>
    <col min="11014" max="11014" width="10.28125" style="304" customWidth="1"/>
    <col min="11015" max="11015" width="69.8515625" style="304" customWidth="1"/>
    <col min="11016" max="11265" width="10.28125" style="304" customWidth="1"/>
    <col min="11266" max="11266" width="3.140625" style="304" customWidth="1"/>
    <col min="11267" max="11267" width="171.140625" style="304" customWidth="1"/>
    <col min="11268" max="11268" width="3.140625" style="304" customWidth="1"/>
    <col min="11269" max="11269" width="33.140625" style="304" customWidth="1"/>
    <col min="11270" max="11270" width="10.28125" style="304" customWidth="1"/>
    <col min="11271" max="11271" width="69.8515625" style="304" customWidth="1"/>
    <col min="11272" max="11521" width="10.28125" style="304" customWidth="1"/>
    <col min="11522" max="11522" width="3.140625" style="304" customWidth="1"/>
    <col min="11523" max="11523" width="171.140625" style="304" customWidth="1"/>
    <col min="11524" max="11524" width="3.140625" style="304" customWidth="1"/>
    <col min="11525" max="11525" width="33.140625" style="304" customWidth="1"/>
    <col min="11526" max="11526" width="10.28125" style="304" customWidth="1"/>
    <col min="11527" max="11527" width="69.8515625" style="304" customWidth="1"/>
    <col min="11528" max="11777" width="10.28125" style="304" customWidth="1"/>
    <col min="11778" max="11778" width="3.140625" style="304" customWidth="1"/>
    <col min="11779" max="11779" width="171.140625" style="304" customWidth="1"/>
    <col min="11780" max="11780" width="3.140625" style="304" customWidth="1"/>
    <col min="11781" max="11781" width="33.140625" style="304" customWidth="1"/>
    <col min="11782" max="11782" width="10.28125" style="304" customWidth="1"/>
    <col min="11783" max="11783" width="69.8515625" style="304" customWidth="1"/>
    <col min="11784" max="12033" width="10.28125" style="304" customWidth="1"/>
    <col min="12034" max="12034" width="3.140625" style="304" customWidth="1"/>
    <col min="12035" max="12035" width="171.140625" style="304" customWidth="1"/>
    <col min="12036" max="12036" width="3.140625" style="304" customWidth="1"/>
    <col min="12037" max="12037" width="33.140625" style="304" customWidth="1"/>
    <col min="12038" max="12038" width="10.28125" style="304" customWidth="1"/>
    <col min="12039" max="12039" width="69.8515625" style="304" customWidth="1"/>
    <col min="12040" max="12289" width="10.28125" style="304" customWidth="1"/>
    <col min="12290" max="12290" width="3.140625" style="304" customWidth="1"/>
    <col min="12291" max="12291" width="171.140625" style="304" customWidth="1"/>
    <col min="12292" max="12292" width="3.140625" style="304" customWidth="1"/>
    <col min="12293" max="12293" width="33.140625" style="304" customWidth="1"/>
    <col min="12294" max="12294" width="10.28125" style="304" customWidth="1"/>
    <col min="12295" max="12295" width="69.8515625" style="304" customWidth="1"/>
    <col min="12296" max="12545" width="10.28125" style="304" customWidth="1"/>
    <col min="12546" max="12546" width="3.140625" style="304" customWidth="1"/>
    <col min="12547" max="12547" width="171.140625" style="304" customWidth="1"/>
    <col min="12548" max="12548" width="3.140625" style="304" customWidth="1"/>
    <col min="12549" max="12549" width="33.140625" style="304" customWidth="1"/>
    <col min="12550" max="12550" width="10.28125" style="304" customWidth="1"/>
    <col min="12551" max="12551" width="69.8515625" style="304" customWidth="1"/>
    <col min="12552" max="12801" width="10.28125" style="304" customWidth="1"/>
    <col min="12802" max="12802" width="3.140625" style="304" customWidth="1"/>
    <col min="12803" max="12803" width="171.140625" style="304" customWidth="1"/>
    <col min="12804" max="12804" width="3.140625" style="304" customWidth="1"/>
    <col min="12805" max="12805" width="33.140625" style="304" customWidth="1"/>
    <col min="12806" max="12806" width="10.28125" style="304" customWidth="1"/>
    <col min="12807" max="12807" width="69.8515625" style="304" customWidth="1"/>
    <col min="12808" max="13057" width="10.28125" style="304" customWidth="1"/>
    <col min="13058" max="13058" width="3.140625" style="304" customWidth="1"/>
    <col min="13059" max="13059" width="171.140625" style="304" customWidth="1"/>
    <col min="13060" max="13060" width="3.140625" style="304" customWidth="1"/>
    <col min="13061" max="13061" width="33.140625" style="304" customWidth="1"/>
    <col min="13062" max="13062" width="10.28125" style="304" customWidth="1"/>
    <col min="13063" max="13063" width="69.8515625" style="304" customWidth="1"/>
    <col min="13064" max="13313" width="10.28125" style="304" customWidth="1"/>
    <col min="13314" max="13314" width="3.140625" style="304" customWidth="1"/>
    <col min="13315" max="13315" width="171.140625" style="304" customWidth="1"/>
    <col min="13316" max="13316" width="3.140625" style="304" customWidth="1"/>
    <col min="13317" max="13317" width="33.140625" style="304" customWidth="1"/>
    <col min="13318" max="13318" width="10.28125" style="304" customWidth="1"/>
    <col min="13319" max="13319" width="69.8515625" style="304" customWidth="1"/>
    <col min="13320" max="13569" width="10.28125" style="304" customWidth="1"/>
    <col min="13570" max="13570" width="3.140625" style="304" customWidth="1"/>
    <col min="13571" max="13571" width="171.140625" style="304" customWidth="1"/>
    <col min="13572" max="13572" width="3.140625" style="304" customWidth="1"/>
    <col min="13573" max="13573" width="33.140625" style="304" customWidth="1"/>
    <col min="13574" max="13574" width="10.28125" style="304" customWidth="1"/>
    <col min="13575" max="13575" width="69.8515625" style="304" customWidth="1"/>
    <col min="13576" max="13825" width="10.28125" style="304" customWidth="1"/>
    <col min="13826" max="13826" width="3.140625" style="304" customWidth="1"/>
    <col min="13827" max="13827" width="171.140625" style="304" customWidth="1"/>
    <col min="13828" max="13828" width="3.140625" style="304" customWidth="1"/>
    <col min="13829" max="13829" width="33.140625" style="304" customWidth="1"/>
    <col min="13830" max="13830" width="10.28125" style="304" customWidth="1"/>
    <col min="13831" max="13831" width="69.8515625" style="304" customWidth="1"/>
    <col min="13832" max="14081" width="10.28125" style="304" customWidth="1"/>
    <col min="14082" max="14082" width="3.140625" style="304" customWidth="1"/>
    <col min="14083" max="14083" width="171.140625" style="304" customWidth="1"/>
    <col min="14084" max="14084" width="3.140625" style="304" customWidth="1"/>
    <col min="14085" max="14085" width="33.140625" style="304" customWidth="1"/>
    <col min="14086" max="14086" width="10.28125" style="304" customWidth="1"/>
    <col min="14087" max="14087" width="69.8515625" style="304" customWidth="1"/>
    <col min="14088" max="14337" width="10.28125" style="304" customWidth="1"/>
    <col min="14338" max="14338" width="3.140625" style="304" customWidth="1"/>
    <col min="14339" max="14339" width="171.140625" style="304" customWidth="1"/>
    <col min="14340" max="14340" width="3.140625" style="304" customWidth="1"/>
    <col min="14341" max="14341" width="33.140625" style="304" customWidth="1"/>
    <col min="14342" max="14342" width="10.28125" style="304" customWidth="1"/>
    <col min="14343" max="14343" width="69.8515625" style="304" customWidth="1"/>
    <col min="14344" max="14593" width="10.28125" style="304" customWidth="1"/>
    <col min="14594" max="14594" width="3.140625" style="304" customWidth="1"/>
    <col min="14595" max="14595" width="171.140625" style="304" customWidth="1"/>
    <col min="14596" max="14596" width="3.140625" style="304" customWidth="1"/>
    <col min="14597" max="14597" width="33.140625" style="304" customWidth="1"/>
    <col min="14598" max="14598" width="10.28125" style="304" customWidth="1"/>
    <col min="14599" max="14599" width="69.8515625" style="304" customWidth="1"/>
    <col min="14600" max="14849" width="10.28125" style="304" customWidth="1"/>
    <col min="14850" max="14850" width="3.140625" style="304" customWidth="1"/>
    <col min="14851" max="14851" width="171.140625" style="304" customWidth="1"/>
    <col min="14852" max="14852" width="3.140625" style="304" customWidth="1"/>
    <col min="14853" max="14853" width="33.140625" style="304" customWidth="1"/>
    <col min="14854" max="14854" width="10.28125" style="304" customWidth="1"/>
    <col min="14855" max="14855" width="69.8515625" style="304" customWidth="1"/>
    <col min="14856" max="15105" width="10.28125" style="304" customWidth="1"/>
    <col min="15106" max="15106" width="3.140625" style="304" customWidth="1"/>
    <col min="15107" max="15107" width="171.140625" style="304" customWidth="1"/>
    <col min="15108" max="15108" width="3.140625" style="304" customWidth="1"/>
    <col min="15109" max="15109" width="33.140625" style="304" customWidth="1"/>
    <col min="15110" max="15110" width="10.28125" style="304" customWidth="1"/>
    <col min="15111" max="15111" width="69.8515625" style="304" customWidth="1"/>
    <col min="15112" max="15361" width="10.28125" style="304" customWidth="1"/>
    <col min="15362" max="15362" width="3.140625" style="304" customWidth="1"/>
    <col min="15363" max="15363" width="171.140625" style="304" customWidth="1"/>
    <col min="15364" max="15364" width="3.140625" style="304" customWidth="1"/>
    <col min="15365" max="15365" width="33.140625" style="304" customWidth="1"/>
    <col min="15366" max="15366" width="10.28125" style="304" customWidth="1"/>
    <col min="15367" max="15367" width="69.8515625" style="304" customWidth="1"/>
    <col min="15368" max="15617" width="10.28125" style="304" customWidth="1"/>
    <col min="15618" max="15618" width="3.140625" style="304" customWidth="1"/>
    <col min="15619" max="15619" width="171.140625" style="304" customWidth="1"/>
    <col min="15620" max="15620" width="3.140625" style="304" customWidth="1"/>
    <col min="15621" max="15621" width="33.140625" style="304" customWidth="1"/>
    <col min="15622" max="15622" width="10.28125" style="304" customWidth="1"/>
    <col min="15623" max="15623" width="69.8515625" style="304" customWidth="1"/>
    <col min="15624" max="15873" width="10.28125" style="304" customWidth="1"/>
    <col min="15874" max="15874" width="3.140625" style="304" customWidth="1"/>
    <col min="15875" max="15875" width="171.140625" style="304" customWidth="1"/>
    <col min="15876" max="15876" width="3.140625" style="304" customWidth="1"/>
    <col min="15877" max="15877" width="33.140625" style="304" customWidth="1"/>
    <col min="15878" max="15878" width="10.28125" style="304" customWidth="1"/>
    <col min="15879" max="15879" width="69.8515625" style="304" customWidth="1"/>
    <col min="15880" max="16129" width="10.28125" style="304" customWidth="1"/>
    <col min="16130" max="16130" width="3.140625" style="304" customWidth="1"/>
    <col min="16131" max="16131" width="171.140625" style="304" customWidth="1"/>
    <col min="16132" max="16132" width="3.140625" style="304" customWidth="1"/>
    <col min="16133" max="16133" width="33.140625" style="304" customWidth="1"/>
    <col min="16134" max="16134" width="10.28125" style="304" customWidth="1"/>
    <col min="16135" max="16135" width="69.8515625" style="304" customWidth="1"/>
    <col min="16136" max="16384" width="10.28125" style="304" customWidth="1"/>
  </cols>
  <sheetData>
    <row r="1" ht="13.5" thickBot="1"/>
    <row r="2" spans="2:4" ht="12">
      <c r="B2" s="306"/>
      <c r="C2" s="307"/>
      <c r="D2" s="308"/>
    </row>
    <row r="3" ht="15">
      <c r="C3" s="309" t="s">
        <v>2076</v>
      </c>
    </row>
    <row r="4" spans="2:5" s="314" customFormat="1" ht="13.5" thickBot="1">
      <c r="B4" s="310"/>
      <c r="C4" s="311"/>
      <c r="D4" s="312"/>
      <c r="E4" s="313"/>
    </row>
    <row r="5" ht="12">
      <c r="C5" s="315"/>
    </row>
    <row r="6" spans="2:4" s="317" customFormat="1" ht="12">
      <c r="B6" s="316" t="s">
        <v>2077</v>
      </c>
      <c r="D6" s="318"/>
    </row>
    <row r="7" spans="2:4" s="322" customFormat="1" ht="12" outlineLevel="1">
      <c r="B7" s="319" t="s">
        <v>2078</v>
      </c>
      <c r="C7" s="320" t="s">
        <v>2079</v>
      </c>
      <c r="D7" s="321"/>
    </row>
    <row r="8" spans="2:4" s="322" customFormat="1" ht="12" outlineLevel="1">
      <c r="B8" s="319" t="s">
        <v>2080</v>
      </c>
      <c r="C8" s="320" t="s">
        <v>2081</v>
      </c>
      <c r="D8" s="321"/>
    </row>
    <row r="9" spans="2:4" s="305" customFormat="1" ht="24" customHeight="1" outlineLevel="1">
      <c r="B9" s="319" t="s">
        <v>2082</v>
      </c>
      <c r="C9" s="320" t="s">
        <v>2083</v>
      </c>
      <c r="D9" s="323"/>
    </row>
    <row r="10" spans="2:4" s="322" customFormat="1" ht="12" outlineLevel="1">
      <c r="B10" s="319" t="s">
        <v>2084</v>
      </c>
      <c r="C10" s="320" t="s">
        <v>2085</v>
      </c>
      <c r="D10" s="321"/>
    </row>
    <row r="11" spans="2:4" s="305" customFormat="1" ht="24" customHeight="1" outlineLevel="1">
      <c r="B11" s="319" t="s">
        <v>2086</v>
      </c>
      <c r="C11" s="320" t="s">
        <v>2087</v>
      </c>
      <c r="D11" s="323"/>
    </row>
    <row r="12" spans="2:4" s="322" customFormat="1" ht="12" outlineLevel="1">
      <c r="B12" s="319" t="s">
        <v>2088</v>
      </c>
      <c r="C12" s="320" t="s">
        <v>2089</v>
      </c>
      <c r="D12" s="321"/>
    </row>
    <row r="13" spans="2:4" s="305" customFormat="1" ht="24" customHeight="1" outlineLevel="1">
      <c r="B13" s="319" t="s">
        <v>2090</v>
      </c>
      <c r="C13" s="320" t="s">
        <v>2091</v>
      </c>
      <c r="D13" s="323"/>
    </row>
    <row r="14" spans="2:4" s="322" customFormat="1" ht="12" outlineLevel="1">
      <c r="B14" s="319" t="s">
        <v>2092</v>
      </c>
      <c r="C14" s="320" t="s">
        <v>2093</v>
      </c>
      <c r="D14" s="321"/>
    </row>
    <row r="15" spans="2:4" s="322" customFormat="1" ht="12" outlineLevel="1">
      <c r="B15" s="319" t="s">
        <v>2094</v>
      </c>
      <c r="C15" s="320" t="s">
        <v>2095</v>
      </c>
      <c r="D15" s="321"/>
    </row>
    <row r="16" spans="2:4" s="322" customFormat="1" ht="24" outlineLevel="1">
      <c r="B16" s="319" t="s">
        <v>2096</v>
      </c>
      <c r="C16" s="320" t="s">
        <v>2097</v>
      </c>
      <c r="D16" s="321"/>
    </row>
    <row r="17" spans="2:4" s="322" customFormat="1" ht="12" outlineLevel="1">
      <c r="B17" s="319" t="s">
        <v>2098</v>
      </c>
      <c r="C17" s="320" t="s">
        <v>2099</v>
      </c>
      <c r="D17" s="321"/>
    </row>
    <row r="18" spans="2:4" s="322" customFormat="1" ht="48" outlineLevel="1">
      <c r="B18" s="319" t="s">
        <v>2100</v>
      </c>
      <c r="C18" s="320" t="s">
        <v>2101</v>
      </c>
      <c r="D18" s="321"/>
    </row>
    <row r="19" spans="2:4" s="322" customFormat="1" ht="12" outlineLevel="1">
      <c r="B19" s="319" t="s">
        <v>2102</v>
      </c>
      <c r="C19" s="320" t="s">
        <v>2103</v>
      </c>
      <c r="D19" s="321"/>
    </row>
    <row r="20" spans="2:4" s="322" customFormat="1" ht="36" outlineLevel="1">
      <c r="B20" s="319" t="s">
        <v>2104</v>
      </c>
      <c r="C20" s="320" t="s">
        <v>2105</v>
      </c>
      <c r="D20" s="321"/>
    </row>
    <row r="21" spans="2:4" s="322" customFormat="1" ht="24" outlineLevel="1">
      <c r="B21" s="319" t="s">
        <v>2106</v>
      </c>
      <c r="C21" s="320" t="s">
        <v>2107</v>
      </c>
      <c r="D21" s="321"/>
    </row>
    <row r="22" spans="2:4" s="322" customFormat="1" ht="12" outlineLevel="1">
      <c r="B22" s="319" t="s">
        <v>2108</v>
      </c>
      <c r="C22" s="320" t="s">
        <v>2109</v>
      </c>
      <c r="D22" s="321"/>
    </row>
    <row r="23" spans="2:4" s="322" customFormat="1" ht="12" outlineLevel="1">
      <c r="B23" s="324"/>
      <c r="C23" s="325"/>
      <c r="D23" s="321"/>
    </row>
    <row r="24" spans="2:3" s="305" customFormat="1" ht="19.5" customHeight="1">
      <c r="B24" s="324"/>
      <c r="C24" s="325"/>
    </row>
    <row r="25" spans="2:3" s="317" customFormat="1" ht="12">
      <c r="B25" s="326" t="s">
        <v>1986</v>
      </c>
      <c r="C25" s="327"/>
    </row>
    <row r="26" spans="2:4" s="305" customFormat="1" ht="24" customHeight="1" outlineLevel="1">
      <c r="B26" s="319" t="s">
        <v>2078</v>
      </c>
      <c r="C26" s="320" t="s">
        <v>2110</v>
      </c>
      <c r="D26" s="323"/>
    </row>
    <row r="27" spans="2:4" s="305" customFormat="1" ht="24" customHeight="1" outlineLevel="1">
      <c r="B27" s="319" t="s">
        <v>2080</v>
      </c>
      <c r="C27" s="320" t="s">
        <v>2111</v>
      </c>
      <c r="D27" s="323"/>
    </row>
    <row r="28" spans="2:4" s="305" customFormat="1" ht="24" outlineLevel="1">
      <c r="B28" s="319" t="s">
        <v>2082</v>
      </c>
      <c r="C28" s="320" t="s">
        <v>2112</v>
      </c>
      <c r="D28" s="323"/>
    </row>
    <row r="29" spans="2:4" s="305" customFormat="1" ht="12" outlineLevel="1">
      <c r="B29" s="319" t="s">
        <v>2084</v>
      </c>
      <c r="C29" s="320" t="s">
        <v>2113</v>
      </c>
      <c r="D29" s="323"/>
    </row>
    <row r="30" spans="2:4" s="305" customFormat="1" ht="24" customHeight="1" outlineLevel="1">
      <c r="B30" s="319" t="s">
        <v>2086</v>
      </c>
      <c r="C30" s="320" t="s">
        <v>2114</v>
      </c>
      <c r="D30" s="323"/>
    </row>
    <row r="31" spans="2:4" s="305" customFormat="1" ht="12" outlineLevel="1">
      <c r="B31" s="319" t="s">
        <v>2088</v>
      </c>
      <c r="C31" s="320" t="s">
        <v>2115</v>
      </c>
      <c r="D31" s="323"/>
    </row>
    <row r="32" spans="2:4" s="305" customFormat="1" ht="12" outlineLevel="1">
      <c r="B32" s="319" t="s">
        <v>2090</v>
      </c>
      <c r="C32" s="320" t="s">
        <v>2116</v>
      </c>
      <c r="D32" s="323"/>
    </row>
    <row r="33" spans="2:3" s="305" customFormat="1" ht="6" customHeight="1">
      <c r="B33" s="324"/>
      <c r="C33" s="325"/>
    </row>
    <row r="34" s="317" customFormat="1" ht="12">
      <c r="B34" s="326" t="s">
        <v>2117</v>
      </c>
    </row>
    <row r="35" spans="2:4" s="322" customFormat="1" ht="24" outlineLevel="1">
      <c r="B35" s="319" t="s">
        <v>2078</v>
      </c>
      <c r="C35" s="320" t="s">
        <v>2118</v>
      </c>
      <c r="D35" s="321"/>
    </row>
    <row r="36" spans="2:4" s="305" customFormat="1" ht="24" customHeight="1" outlineLevel="1">
      <c r="B36" s="319" t="s">
        <v>2080</v>
      </c>
      <c r="C36" s="320" t="s">
        <v>2119</v>
      </c>
      <c r="D36" s="323"/>
    </row>
    <row r="37" spans="2:4" s="322" customFormat="1" ht="12" outlineLevel="1">
      <c r="B37" s="319" t="s">
        <v>2082</v>
      </c>
      <c r="C37" s="320" t="s">
        <v>2120</v>
      </c>
      <c r="D37" s="321"/>
    </row>
    <row r="38" spans="2:4" s="305" customFormat="1" ht="24" customHeight="1" outlineLevel="1">
      <c r="B38" s="319" t="s">
        <v>2084</v>
      </c>
      <c r="C38" s="320" t="s">
        <v>2121</v>
      </c>
      <c r="D38" s="323"/>
    </row>
    <row r="39" spans="2:4" s="305" customFormat="1" ht="24" customHeight="1" outlineLevel="1">
      <c r="B39" s="319" t="s">
        <v>2086</v>
      </c>
      <c r="C39" s="320" t="s">
        <v>2122</v>
      </c>
      <c r="D39" s="323"/>
    </row>
    <row r="40" spans="2:3" s="305" customFormat="1" ht="6" customHeight="1">
      <c r="B40" s="324"/>
      <c r="C40" s="325"/>
    </row>
    <row r="41" s="317" customFormat="1" ht="12">
      <c r="B41" s="326" t="s">
        <v>2123</v>
      </c>
    </row>
    <row r="42" spans="2:4" s="305" customFormat="1" ht="36" customHeight="1" outlineLevel="1">
      <c r="B42" s="319" t="s">
        <v>2078</v>
      </c>
      <c r="C42" s="320" t="s">
        <v>2124</v>
      </c>
      <c r="D42" s="323"/>
    </row>
    <row r="43" spans="2:4" s="305" customFormat="1" ht="24" customHeight="1" outlineLevel="1">
      <c r="B43" s="319" t="s">
        <v>2080</v>
      </c>
      <c r="C43" s="320" t="s">
        <v>2125</v>
      </c>
      <c r="D43" s="323"/>
    </row>
    <row r="44" spans="2:4" s="305" customFormat="1" ht="24" customHeight="1" outlineLevel="1">
      <c r="B44" s="319" t="s">
        <v>2082</v>
      </c>
      <c r="C44" s="320" t="s">
        <v>2126</v>
      </c>
      <c r="D44" s="323"/>
    </row>
    <row r="45" spans="2:4" s="322" customFormat="1" ht="12" outlineLevel="1">
      <c r="B45" s="319" t="s">
        <v>2084</v>
      </c>
      <c r="C45" s="320" t="s">
        <v>2127</v>
      </c>
      <c r="D45" s="321"/>
    </row>
    <row r="46" spans="2:4" s="305" customFormat="1" ht="24" customHeight="1" outlineLevel="1">
      <c r="B46" s="319" t="s">
        <v>2086</v>
      </c>
      <c r="C46" s="320" t="s">
        <v>2128</v>
      </c>
      <c r="D46" s="323"/>
    </row>
    <row r="47" spans="2:3" s="305" customFormat="1" ht="6" customHeight="1">
      <c r="B47" s="324"/>
      <c r="C47" s="325"/>
    </row>
    <row r="48" spans="2:3" s="305" customFormat="1" ht="6" customHeight="1">
      <c r="B48" s="324"/>
      <c r="C48" s="325"/>
    </row>
    <row r="49" s="317" customFormat="1" ht="12">
      <c r="B49" s="326" t="s">
        <v>2129</v>
      </c>
    </row>
    <row r="50" spans="2:4" s="322" customFormat="1" ht="12" outlineLevel="1">
      <c r="B50" s="319" t="s">
        <v>2078</v>
      </c>
      <c r="C50" s="320" t="s">
        <v>2130</v>
      </c>
      <c r="D50" s="321"/>
    </row>
    <row r="51" spans="2:4" s="322" customFormat="1" ht="12" outlineLevel="1">
      <c r="B51" s="319" t="s">
        <v>2080</v>
      </c>
      <c r="C51" s="320" t="s">
        <v>2131</v>
      </c>
      <c r="D51" s="321"/>
    </row>
    <row r="52" spans="2:3" s="305" customFormat="1" ht="6" customHeight="1">
      <c r="B52" s="324"/>
      <c r="C52" s="325"/>
    </row>
    <row r="53" s="317" customFormat="1" ht="12">
      <c r="B53" s="326" t="s">
        <v>2132</v>
      </c>
    </row>
    <row r="54" spans="2:4" s="305" customFormat="1" ht="24" customHeight="1" outlineLevel="1">
      <c r="B54" s="319" t="s">
        <v>2078</v>
      </c>
      <c r="C54" s="320" t="s">
        <v>2133</v>
      </c>
      <c r="D54" s="323"/>
    </row>
    <row r="55" spans="2:4" s="322" customFormat="1" ht="12" outlineLevel="1">
      <c r="B55" s="319" t="s">
        <v>2080</v>
      </c>
      <c r="C55" s="320" t="s">
        <v>2131</v>
      </c>
      <c r="D55" s="321"/>
    </row>
    <row r="56" spans="2:3" s="305" customFormat="1" ht="6" customHeight="1">
      <c r="B56" s="324"/>
      <c r="C56" s="325"/>
    </row>
    <row r="57" spans="2:3" s="305" customFormat="1" ht="6" customHeight="1">
      <c r="B57" s="324"/>
      <c r="C57" s="325"/>
    </row>
    <row r="58" s="317" customFormat="1" ht="12">
      <c r="B58" s="326" t="s">
        <v>2134</v>
      </c>
    </row>
    <row r="59" spans="2:4" s="322" customFormat="1" ht="24" outlineLevel="1">
      <c r="B59" s="319" t="s">
        <v>2078</v>
      </c>
      <c r="C59" s="320" t="s">
        <v>2135</v>
      </c>
      <c r="D59" s="321"/>
    </row>
    <row r="60" spans="2:4" s="322" customFormat="1" ht="24" outlineLevel="1">
      <c r="B60" s="319" t="s">
        <v>2080</v>
      </c>
      <c r="C60" s="320" t="s">
        <v>2136</v>
      </c>
      <c r="D60" s="321"/>
    </row>
    <row r="61" spans="2:4" s="305" customFormat="1" ht="24" customHeight="1" outlineLevel="1">
      <c r="B61" s="319" t="s">
        <v>2082</v>
      </c>
      <c r="C61" s="320" t="s">
        <v>2137</v>
      </c>
      <c r="D61" s="323"/>
    </row>
    <row r="62" spans="2:4" s="305" customFormat="1" ht="24" customHeight="1" outlineLevel="1">
      <c r="B62" s="319" t="s">
        <v>2084</v>
      </c>
      <c r="C62" s="320" t="s">
        <v>2138</v>
      </c>
      <c r="D62" s="323"/>
    </row>
    <row r="63" spans="2:4" s="305" customFormat="1" ht="24" customHeight="1" outlineLevel="1">
      <c r="B63" s="319" t="s">
        <v>2086</v>
      </c>
      <c r="C63" s="320" t="s">
        <v>2139</v>
      </c>
      <c r="D63" s="323"/>
    </row>
    <row r="64" spans="2:3" s="305" customFormat="1" ht="6" customHeight="1">
      <c r="B64" s="324"/>
      <c r="C64" s="325"/>
    </row>
    <row r="65" spans="2:3" s="305" customFormat="1" ht="6" customHeight="1">
      <c r="B65" s="324"/>
      <c r="C65" s="325"/>
    </row>
    <row r="66" s="317" customFormat="1" ht="12">
      <c r="B66" s="326" t="s">
        <v>2140</v>
      </c>
    </row>
    <row r="67" spans="2:4" s="305" customFormat="1" ht="24" customHeight="1" outlineLevel="1">
      <c r="B67" s="319" t="s">
        <v>2078</v>
      </c>
      <c r="C67" s="320" t="s">
        <v>2141</v>
      </c>
      <c r="D67" s="323"/>
    </row>
    <row r="68" spans="2:4" s="322" customFormat="1" ht="12" outlineLevel="1">
      <c r="B68" s="319" t="s">
        <v>2080</v>
      </c>
      <c r="C68" s="320" t="s">
        <v>2142</v>
      </c>
      <c r="D68" s="321"/>
    </row>
    <row r="69" spans="2:3" s="305" customFormat="1" ht="6" customHeight="1">
      <c r="B69" s="324"/>
      <c r="C69" s="325"/>
    </row>
    <row r="70" s="317" customFormat="1" ht="12">
      <c r="B70" s="326" t="s">
        <v>2143</v>
      </c>
    </row>
    <row r="71" spans="2:4" s="305" customFormat="1" ht="24" customHeight="1" outlineLevel="1">
      <c r="B71" s="319" t="s">
        <v>2078</v>
      </c>
      <c r="C71" s="320" t="s">
        <v>2144</v>
      </c>
      <c r="D71" s="323"/>
    </row>
    <row r="72" spans="2:4" s="305" customFormat="1" ht="24" customHeight="1" outlineLevel="1">
      <c r="B72" s="319" t="s">
        <v>2080</v>
      </c>
      <c r="C72" s="320" t="s">
        <v>2145</v>
      </c>
      <c r="D72" s="323"/>
    </row>
    <row r="73" spans="2:3" s="305" customFormat="1" ht="6" customHeight="1">
      <c r="B73" s="324"/>
      <c r="C73" s="325"/>
    </row>
    <row r="74" s="317" customFormat="1" ht="12">
      <c r="B74" s="326" t="s">
        <v>2146</v>
      </c>
    </row>
    <row r="75" spans="2:4" s="322" customFormat="1" ht="24" outlineLevel="1">
      <c r="B75" s="319" t="s">
        <v>2078</v>
      </c>
      <c r="C75" s="320" t="s">
        <v>2147</v>
      </c>
      <c r="D75" s="321"/>
    </row>
    <row r="76" spans="2:4" s="322" customFormat="1" ht="12" outlineLevel="1">
      <c r="B76" s="319" t="s">
        <v>2080</v>
      </c>
      <c r="C76" s="320" t="s">
        <v>2148</v>
      </c>
      <c r="D76" s="321"/>
    </row>
    <row r="77" spans="2:4" s="305" customFormat="1" ht="36" customHeight="1" outlineLevel="1">
      <c r="B77" s="319" t="s">
        <v>2082</v>
      </c>
      <c r="C77" s="320" t="s">
        <v>2149</v>
      </c>
      <c r="D77" s="323"/>
    </row>
    <row r="78" spans="2:3" s="305" customFormat="1" ht="6" customHeight="1">
      <c r="B78" s="324"/>
      <c r="C78" s="325"/>
    </row>
    <row r="79" s="317" customFormat="1" ht="12">
      <c r="B79" s="326" t="s">
        <v>2150</v>
      </c>
    </row>
    <row r="80" spans="2:4" s="322" customFormat="1" ht="12" outlineLevel="1">
      <c r="B80" s="319" t="s">
        <v>2078</v>
      </c>
      <c r="C80" s="320" t="s">
        <v>2151</v>
      </c>
      <c r="D80" s="321"/>
    </row>
    <row r="81" spans="2:3" s="305" customFormat="1" ht="6" customHeight="1">
      <c r="B81" s="324"/>
      <c r="C81" s="325"/>
    </row>
    <row r="82" s="317" customFormat="1" ht="12">
      <c r="B82" s="326" t="s">
        <v>2152</v>
      </c>
    </row>
    <row r="83" spans="2:4" s="322" customFormat="1" ht="12" outlineLevel="1">
      <c r="B83" s="319" t="s">
        <v>2078</v>
      </c>
      <c r="C83" s="320" t="s">
        <v>2153</v>
      </c>
      <c r="D83" s="321"/>
    </row>
    <row r="84" spans="2:4" s="305" customFormat="1" ht="24" customHeight="1" outlineLevel="1">
      <c r="B84" s="319" t="s">
        <v>2080</v>
      </c>
      <c r="C84" s="320" t="s">
        <v>2154</v>
      </c>
      <c r="D84" s="323"/>
    </row>
    <row r="85" spans="2:3" s="305" customFormat="1" ht="6" customHeight="1">
      <c r="B85" s="324"/>
      <c r="C85" s="325"/>
    </row>
    <row r="86" s="317" customFormat="1" ht="12">
      <c r="B86" s="326" t="s">
        <v>2155</v>
      </c>
    </row>
    <row r="87" spans="2:4" s="305" customFormat="1" ht="24" customHeight="1" outlineLevel="1">
      <c r="B87" s="319" t="s">
        <v>2078</v>
      </c>
      <c r="C87" s="320" t="s">
        <v>2156</v>
      </c>
      <c r="D87" s="323"/>
    </row>
    <row r="88" spans="2:3" s="305" customFormat="1" ht="6" customHeight="1">
      <c r="B88" s="324"/>
      <c r="C88" s="325"/>
    </row>
    <row r="89" s="317" customFormat="1" ht="12">
      <c r="B89" s="326" t="s">
        <v>2157</v>
      </c>
    </row>
    <row r="90" spans="2:4" s="305" customFormat="1" ht="24" customHeight="1" outlineLevel="1">
      <c r="B90" s="319" t="s">
        <v>2078</v>
      </c>
      <c r="C90" s="320" t="s">
        <v>2158</v>
      </c>
      <c r="D90" s="323"/>
    </row>
    <row r="91" spans="2:4" s="322" customFormat="1" ht="12" outlineLevel="1">
      <c r="B91" s="319" t="s">
        <v>2080</v>
      </c>
      <c r="C91" s="320" t="s">
        <v>2159</v>
      </c>
      <c r="D91" s="321"/>
    </row>
    <row r="92" spans="2:3" s="305" customFormat="1" ht="6" customHeight="1">
      <c r="B92" s="324"/>
      <c r="C92" s="325"/>
    </row>
    <row r="93" spans="2:3" s="305" customFormat="1" ht="21.75" customHeight="1">
      <c r="B93" s="324"/>
      <c r="C93" s="325"/>
    </row>
    <row r="94" s="317" customFormat="1" ht="12">
      <c r="B94" s="326" t="s">
        <v>2160</v>
      </c>
    </row>
    <row r="95" spans="2:4" s="322" customFormat="1" ht="12" outlineLevel="1">
      <c r="B95" s="319" t="s">
        <v>2078</v>
      </c>
      <c r="C95" s="320" t="s">
        <v>2161</v>
      </c>
      <c r="D95" s="321"/>
    </row>
    <row r="96" spans="2:3" s="305" customFormat="1" ht="6" customHeight="1">
      <c r="B96" s="324"/>
      <c r="C96" s="325"/>
    </row>
    <row r="97" spans="2:3" s="305" customFormat="1" ht="22.5" customHeight="1">
      <c r="B97" s="324"/>
      <c r="C97" s="325"/>
    </row>
    <row r="98" s="317" customFormat="1" ht="12">
      <c r="B98" s="326" t="s">
        <v>2162</v>
      </c>
    </row>
    <row r="99" spans="2:4" s="305" customFormat="1" ht="24" customHeight="1" outlineLevel="1">
      <c r="B99" s="319" t="s">
        <v>2078</v>
      </c>
      <c r="C99" s="320" t="s">
        <v>2163</v>
      </c>
      <c r="D99" s="323"/>
    </row>
    <row r="100" spans="2:3" s="305" customFormat="1" ht="6" customHeight="1">
      <c r="B100" s="324"/>
      <c r="C100" s="325"/>
    </row>
    <row r="101" spans="2:3" s="305" customFormat="1" ht="6" customHeight="1">
      <c r="B101" s="324"/>
      <c r="C101" s="325"/>
    </row>
    <row r="102" s="317" customFormat="1" ht="12">
      <c r="B102" s="326" t="s">
        <v>2164</v>
      </c>
    </row>
    <row r="103" spans="2:4" s="305" customFormat="1" ht="36" customHeight="1" outlineLevel="1">
      <c r="B103" s="319" t="s">
        <v>2078</v>
      </c>
      <c r="C103" s="320" t="s">
        <v>2165</v>
      </c>
      <c r="D103" s="323"/>
    </row>
    <row r="104" spans="2:4" s="322" customFormat="1" ht="12" outlineLevel="1">
      <c r="B104" s="319" t="s">
        <v>2080</v>
      </c>
      <c r="C104" s="320" t="s">
        <v>2166</v>
      </c>
      <c r="D104" s="321"/>
    </row>
    <row r="105" spans="2:4" s="322" customFormat="1" ht="24" outlineLevel="1">
      <c r="B105" s="319" t="s">
        <v>2082</v>
      </c>
      <c r="C105" s="320" t="s">
        <v>2167</v>
      </c>
      <c r="D105" s="321"/>
    </row>
    <row r="106" spans="2:3" s="305" customFormat="1" ht="6" customHeight="1">
      <c r="B106" s="324"/>
      <c r="C106" s="325"/>
    </row>
    <row r="107" s="317" customFormat="1" ht="12">
      <c r="B107" s="326" t="s">
        <v>2168</v>
      </c>
    </row>
    <row r="108" spans="2:4" s="322" customFormat="1" ht="12" outlineLevel="1">
      <c r="B108" s="319" t="s">
        <v>2078</v>
      </c>
      <c r="C108" s="320" t="s">
        <v>2169</v>
      </c>
      <c r="D108" s="321"/>
    </row>
    <row r="109" spans="2:3" s="305" customFormat="1" ht="6" customHeight="1">
      <c r="B109" s="324"/>
      <c r="C109" s="325"/>
    </row>
    <row r="110" spans="2:3" s="305" customFormat="1" ht="6" customHeight="1">
      <c r="B110" s="324"/>
      <c r="C110" s="325"/>
    </row>
    <row r="111" s="317" customFormat="1" ht="12">
      <c r="B111" s="326" t="s">
        <v>2170</v>
      </c>
    </row>
    <row r="112" spans="2:4" s="322" customFormat="1" ht="12" outlineLevel="1">
      <c r="B112" s="319" t="s">
        <v>2078</v>
      </c>
      <c r="C112" s="320" t="s">
        <v>2159</v>
      </c>
      <c r="D112" s="321"/>
    </row>
    <row r="113" spans="2:3" s="305" customFormat="1" ht="6" customHeight="1">
      <c r="B113" s="324"/>
      <c r="C113" s="325"/>
    </row>
    <row r="114" s="317" customFormat="1" ht="12">
      <c r="B114" s="326" t="s">
        <v>2171</v>
      </c>
    </row>
    <row r="115" spans="2:4" s="322" customFormat="1" ht="12" outlineLevel="1">
      <c r="B115" s="319" t="s">
        <v>2078</v>
      </c>
      <c r="C115" s="320" t="s">
        <v>2172</v>
      </c>
      <c r="D115" s="321"/>
    </row>
    <row r="116" spans="2:3" s="305" customFormat="1" ht="6" customHeight="1">
      <c r="B116" s="324"/>
      <c r="C116" s="325"/>
    </row>
    <row r="117" spans="2:3" s="305" customFormat="1" ht="6" customHeight="1">
      <c r="B117" s="324"/>
      <c r="C117" s="325"/>
    </row>
    <row r="118" s="317" customFormat="1" ht="12">
      <c r="B118" s="326" t="s">
        <v>2173</v>
      </c>
    </row>
    <row r="119" spans="2:4" s="305" customFormat="1" ht="24" customHeight="1" outlineLevel="1">
      <c r="B119" s="319" t="s">
        <v>2078</v>
      </c>
      <c r="C119" s="320" t="s">
        <v>2174</v>
      </c>
      <c r="D119" s="323"/>
    </row>
    <row r="120" spans="2:4" s="305" customFormat="1" ht="12" outlineLevel="1">
      <c r="B120" s="319" t="s">
        <v>2080</v>
      </c>
      <c r="C120" s="319" t="s">
        <v>2175</v>
      </c>
      <c r="D120" s="323"/>
    </row>
    <row r="121" spans="2:3" s="305" customFormat="1" ht="6" customHeight="1">
      <c r="B121" s="324"/>
      <c r="C121" s="325"/>
    </row>
    <row r="122" s="317" customFormat="1" ht="12">
      <c r="B122" s="326" t="s">
        <v>2176</v>
      </c>
    </row>
    <row r="123" spans="2:4" s="322" customFormat="1" ht="12" outlineLevel="1">
      <c r="B123" s="319" t="s">
        <v>2078</v>
      </c>
      <c r="C123" s="320" t="s">
        <v>2177</v>
      </c>
      <c r="D123" s="321"/>
    </row>
    <row r="124" spans="2:4" s="305" customFormat="1" ht="12" outlineLevel="1">
      <c r="B124" s="319" t="s">
        <v>2080</v>
      </c>
      <c r="C124" s="319" t="s">
        <v>2175</v>
      </c>
      <c r="D124" s="323"/>
    </row>
  </sheetData>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A0E5A-9198-4610-AE48-4AB1C54A4067}">
  <sheetPr>
    <pageSetUpPr fitToPage="1"/>
  </sheetPr>
  <dimension ref="B1:R10"/>
  <sheetViews>
    <sheetView workbookViewId="0" topLeftCell="A1">
      <selection activeCell="H57" sqref="H57"/>
    </sheetView>
  </sheetViews>
  <sheetFormatPr defaultColWidth="9.140625" defaultRowHeight="12"/>
  <cols>
    <col min="1" max="16384" width="9.28125" style="275" customWidth="1"/>
  </cols>
  <sheetData>
    <row r="1" spans="2:18" ht="12.75" thickBot="1">
      <c r="B1" s="328"/>
      <c r="C1" s="328"/>
      <c r="D1" s="328"/>
      <c r="E1" s="328"/>
      <c r="F1" s="328"/>
      <c r="G1" s="328"/>
      <c r="H1" s="328"/>
      <c r="I1" s="328"/>
      <c r="J1" s="328"/>
      <c r="K1" s="328"/>
      <c r="L1" s="328"/>
      <c r="M1" s="328"/>
      <c r="N1" s="328"/>
      <c r="O1" s="328"/>
      <c r="P1" s="305"/>
      <c r="Q1" s="305"/>
      <c r="R1" s="305"/>
    </row>
    <row r="2" spans="2:18" ht="12">
      <c r="B2" s="305"/>
      <c r="C2" s="305"/>
      <c r="D2" s="305"/>
      <c r="E2" s="305"/>
      <c r="F2" s="305"/>
      <c r="G2" s="305"/>
      <c r="H2" s="305"/>
      <c r="I2" s="305"/>
      <c r="J2" s="305"/>
      <c r="K2" s="305"/>
      <c r="L2" s="305"/>
      <c r="M2" s="305"/>
      <c r="N2" s="305"/>
      <c r="O2" s="305"/>
      <c r="P2" s="305"/>
      <c r="Q2" s="305"/>
      <c r="R2" s="305"/>
    </row>
    <row r="3" spans="2:16" ht="15">
      <c r="B3" s="305"/>
      <c r="C3" s="416" t="s">
        <v>2178</v>
      </c>
      <c r="D3" s="416"/>
      <c r="E3" s="416"/>
      <c r="F3" s="416"/>
      <c r="G3" s="416"/>
      <c r="H3" s="416"/>
      <c r="I3" s="416"/>
      <c r="J3" s="416"/>
      <c r="K3" s="416"/>
      <c r="L3" s="416"/>
      <c r="M3" s="416"/>
      <c r="N3" s="416"/>
      <c r="O3" s="416"/>
      <c r="P3" s="416"/>
    </row>
    <row r="4" spans="2:15" ht="12.75" thickBot="1">
      <c r="B4" s="328"/>
      <c r="C4" s="328"/>
      <c r="D4" s="328"/>
      <c r="E4" s="328"/>
      <c r="F4" s="328"/>
      <c r="G4" s="328"/>
      <c r="H4" s="328"/>
      <c r="I4" s="328"/>
      <c r="J4" s="328"/>
      <c r="K4" s="328"/>
      <c r="L4" s="328"/>
      <c r="M4" s="328"/>
      <c r="N4" s="328"/>
      <c r="O4" s="328"/>
    </row>
    <row r="5" spans="2:18" ht="12">
      <c r="B5" s="305"/>
      <c r="C5" s="305"/>
      <c r="D5" s="305"/>
      <c r="E5" s="305"/>
      <c r="F5" s="305"/>
      <c r="G5" s="305"/>
      <c r="H5" s="305"/>
      <c r="I5" s="305"/>
      <c r="J5" s="305"/>
      <c r="K5" s="305"/>
      <c r="L5" s="305"/>
      <c r="M5" s="305"/>
      <c r="N5" s="305"/>
      <c r="O5" s="305"/>
      <c r="P5" s="305"/>
      <c r="Q5" s="305"/>
      <c r="R5" s="305"/>
    </row>
    <row r="6" spans="2:3" ht="12">
      <c r="B6" s="329" t="s">
        <v>2078</v>
      </c>
      <c r="C6" s="330" t="s">
        <v>2179</v>
      </c>
    </row>
    <row r="7" spans="2:3" ht="12">
      <c r="B7" s="329" t="s">
        <v>2080</v>
      </c>
      <c r="C7" s="330" t="s">
        <v>2180</v>
      </c>
    </row>
    <row r="8" spans="2:3" ht="12">
      <c r="B8" s="329" t="s">
        <v>2082</v>
      </c>
      <c r="C8" s="330" t="s">
        <v>2181</v>
      </c>
    </row>
    <row r="9" spans="2:3" ht="12">
      <c r="B9" s="329" t="s">
        <v>2084</v>
      </c>
      <c r="C9" s="330" t="s">
        <v>2182</v>
      </c>
    </row>
    <row r="10" spans="2:3" ht="12">
      <c r="B10" s="329" t="s">
        <v>2086</v>
      </c>
      <c r="C10" s="330" t="s">
        <v>2183</v>
      </c>
    </row>
  </sheetData>
  <mergeCells count="1">
    <mergeCell ref="C3:P3"/>
  </mergeCells>
  <printOptions/>
  <pageMargins left="0.7" right="0.7" top="0.787401575" bottom="0.787401575" header="0.3" footer="0.3"/>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NTB-02\Tomáš Alexi</dc:creator>
  <cp:keywords/>
  <dc:description/>
  <cp:lastModifiedBy>Tomáš Alexi</cp:lastModifiedBy>
  <cp:lastPrinted>2020-01-13T12:50:16Z</cp:lastPrinted>
  <dcterms:created xsi:type="dcterms:W3CDTF">2020-01-10T15:22:50Z</dcterms:created>
  <dcterms:modified xsi:type="dcterms:W3CDTF">2020-01-13T12:50:31Z</dcterms:modified>
  <cp:category/>
  <cp:version/>
  <cp:contentType/>
  <cp:contentStatus/>
</cp:coreProperties>
</file>