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ozpocet\Desktop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1_01 01 Pol" sheetId="12" r:id="rId4"/>
    <sheet name="01_01 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'01_01 01 Pol'!$1:$7</definedName>
    <definedName name="_xlnm.Print_Titles" localSheetId="4">'01_01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'01_01 01 Pol'!$A$1:$X$32</definedName>
    <definedName name="_xlnm.Print_Area" localSheetId="4">'01_01 02 Pol'!$A$1:$X$392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8" i="1" l="1"/>
  <c r="G25" i="1"/>
  <c r="I73" i="1" l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40" i="1"/>
  <c r="F40" i="1"/>
  <c r="G39" i="1"/>
  <c r="F39" i="1"/>
  <c r="G382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1" i="13"/>
  <c r="I11" i="13"/>
  <c r="K11" i="13"/>
  <c r="M11" i="13"/>
  <c r="O11" i="13"/>
  <c r="Q11" i="13"/>
  <c r="V11" i="13"/>
  <c r="G13" i="13"/>
  <c r="I13" i="13"/>
  <c r="K13" i="13"/>
  <c r="M13" i="13"/>
  <c r="O13" i="13"/>
  <c r="Q13" i="13"/>
  <c r="V13" i="13"/>
  <c r="G17" i="13"/>
  <c r="G8" i="13" s="1"/>
  <c r="I17" i="13"/>
  <c r="K17" i="13"/>
  <c r="O17" i="13"/>
  <c r="O8" i="13" s="1"/>
  <c r="Q17" i="13"/>
  <c r="V17" i="13"/>
  <c r="G19" i="13"/>
  <c r="M19" i="13" s="1"/>
  <c r="I19" i="13"/>
  <c r="K19" i="13"/>
  <c r="O19" i="13"/>
  <c r="Q19" i="13"/>
  <c r="V19" i="13"/>
  <c r="G23" i="13"/>
  <c r="I23" i="13"/>
  <c r="K23" i="13"/>
  <c r="M23" i="13"/>
  <c r="O23" i="13"/>
  <c r="Q23" i="13"/>
  <c r="V23" i="13"/>
  <c r="G25" i="13"/>
  <c r="I25" i="13"/>
  <c r="K25" i="13"/>
  <c r="M25" i="13"/>
  <c r="O25" i="13"/>
  <c r="Q25" i="13"/>
  <c r="V25" i="13"/>
  <c r="G38" i="13"/>
  <c r="M38" i="13" s="1"/>
  <c r="I38" i="13"/>
  <c r="K38" i="13"/>
  <c r="O38" i="13"/>
  <c r="Q38" i="13"/>
  <c r="V38" i="13"/>
  <c r="G42" i="13"/>
  <c r="I42" i="13"/>
  <c r="K42" i="13"/>
  <c r="M42" i="13"/>
  <c r="O42" i="13"/>
  <c r="Q42" i="13"/>
  <c r="V42" i="13"/>
  <c r="G44" i="13"/>
  <c r="M44" i="13" s="1"/>
  <c r="I44" i="13"/>
  <c r="K44" i="13"/>
  <c r="O44" i="13"/>
  <c r="Q44" i="13"/>
  <c r="V44" i="13"/>
  <c r="G46" i="13"/>
  <c r="I46" i="13"/>
  <c r="K46" i="13"/>
  <c r="M46" i="13"/>
  <c r="O46" i="13"/>
  <c r="Q46" i="13"/>
  <c r="V46" i="13"/>
  <c r="G50" i="13"/>
  <c r="M50" i="13" s="1"/>
  <c r="I50" i="13"/>
  <c r="K50" i="13"/>
  <c r="O50" i="13"/>
  <c r="Q50" i="13"/>
  <c r="V50" i="13"/>
  <c r="G54" i="13"/>
  <c r="M54" i="13" s="1"/>
  <c r="I54" i="13"/>
  <c r="K54" i="13"/>
  <c r="K53" i="13" s="1"/>
  <c r="O54" i="13"/>
  <c r="Q54" i="13"/>
  <c r="V54" i="13"/>
  <c r="V53" i="13" s="1"/>
  <c r="G57" i="13"/>
  <c r="I57" i="13"/>
  <c r="K57" i="13"/>
  <c r="M57" i="13"/>
  <c r="O57" i="13"/>
  <c r="Q57" i="13"/>
  <c r="V57" i="13"/>
  <c r="G59" i="13"/>
  <c r="G53" i="13" s="1"/>
  <c r="I59" i="13"/>
  <c r="K59" i="13"/>
  <c r="O59" i="13"/>
  <c r="O53" i="13" s="1"/>
  <c r="Q59" i="13"/>
  <c r="V59" i="13"/>
  <c r="G63" i="13"/>
  <c r="M63" i="13" s="1"/>
  <c r="I63" i="13"/>
  <c r="I53" i="13" s="1"/>
  <c r="K63" i="13"/>
  <c r="O63" i="13"/>
  <c r="Q63" i="13"/>
  <c r="Q53" i="13" s="1"/>
  <c r="V63" i="13"/>
  <c r="G65" i="13"/>
  <c r="M65" i="13" s="1"/>
  <c r="I65" i="13"/>
  <c r="K65" i="13"/>
  <c r="O65" i="13"/>
  <c r="Q65" i="13"/>
  <c r="V65" i="13"/>
  <c r="K68" i="13"/>
  <c r="V68" i="13"/>
  <c r="G69" i="13"/>
  <c r="G68" i="13" s="1"/>
  <c r="I69" i="13"/>
  <c r="I68" i="13" s="1"/>
  <c r="K69" i="13"/>
  <c r="O69" i="13"/>
  <c r="O68" i="13" s="1"/>
  <c r="Q69" i="13"/>
  <c r="Q68" i="13" s="1"/>
  <c r="V69" i="13"/>
  <c r="G76" i="13"/>
  <c r="I76" i="13"/>
  <c r="K76" i="13"/>
  <c r="K75" i="13" s="1"/>
  <c r="M76" i="13"/>
  <c r="O76" i="13"/>
  <c r="Q76" i="13"/>
  <c r="V76" i="13"/>
  <c r="V75" i="13" s="1"/>
  <c r="G78" i="13"/>
  <c r="I78" i="13"/>
  <c r="K78" i="13"/>
  <c r="M78" i="13"/>
  <c r="O78" i="13"/>
  <c r="Q78" i="13"/>
  <c r="V78" i="13"/>
  <c r="G80" i="13"/>
  <c r="G75" i="13" s="1"/>
  <c r="I80" i="13"/>
  <c r="K80" i="13"/>
  <c r="O80" i="13"/>
  <c r="O75" i="13" s="1"/>
  <c r="Q80" i="13"/>
  <c r="V80" i="13"/>
  <c r="G82" i="13"/>
  <c r="M82" i="13" s="1"/>
  <c r="I82" i="13"/>
  <c r="I75" i="13" s="1"/>
  <c r="K82" i="13"/>
  <c r="O82" i="13"/>
  <c r="Q82" i="13"/>
  <c r="Q75" i="13" s="1"/>
  <c r="V82" i="13"/>
  <c r="G84" i="13"/>
  <c r="I84" i="13"/>
  <c r="K84" i="13"/>
  <c r="M84" i="13"/>
  <c r="O84" i="13"/>
  <c r="Q84" i="13"/>
  <c r="V84" i="13"/>
  <c r="G86" i="13"/>
  <c r="I86" i="13"/>
  <c r="K86" i="13"/>
  <c r="M86" i="13"/>
  <c r="O86" i="13"/>
  <c r="Q86" i="13"/>
  <c r="V86" i="13"/>
  <c r="G93" i="13"/>
  <c r="M93" i="13" s="1"/>
  <c r="I93" i="13"/>
  <c r="K93" i="13"/>
  <c r="O93" i="13"/>
  <c r="Q93" i="13"/>
  <c r="V93" i="13"/>
  <c r="G95" i="13"/>
  <c r="M95" i="13" s="1"/>
  <c r="I95" i="13"/>
  <c r="K95" i="13"/>
  <c r="O95" i="13"/>
  <c r="Q95" i="13"/>
  <c r="V95" i="13"/>
  <c r="G98" i="13"/>
  <c r="I98" i="13"/>
  <c r="I97" i="13" s="1"/>
  <c r="K98" i="13"/>
  <c r="M98" i="13"/>
  <c r="O98" i="13"/>
  <c r="Q98" i="13"/>
  <c r="Q97" i="13" s="1"/>
  <c r="V98" i="13"/>
  <c r="G100" i="13"/>
  <c r="G97" i="13" s="1"/>
  <c r="I100" i="13"/>
  <c r="K100" i="13"/>
  <c r="O100" i="13"/>
  <c r="O97" i="13" s="1"/>
  <c r="Q100" i="13"/>
  <c r="V100" i="13"/>
  <c r="G108" i="13"/>
  <c r="M108" i="13" s="1"/>
  <c r="I108" i="13"/>
  <c r="K108" i="13"/>
  <c r="O108" i="13"/>
  <c r="Q108" i="13"/>
  <c r="V108" i="13"/>
  <c r="G110" i="13"/>
  <c r="M110" i="13" s="1"/>
  <c r="I110" i="13"/>
  <c r="K110" i="13"/>
  <c r="K97" i="13" s="1"/>
  <c r="O110" i="13"/>
  <c r="Q110" i="13"/>
  <c r="V110" i="13"/>
  <c r="V97" i="13" s="1"/>
  <c r="G115" i="13"/>
  <c r="I115" i="13"/>
  <c r="K115" i="13"/>
  <c r="M115" i="13"/>
  <c r="O115" i="13"/>
  <c r="Q115" i="13"/>
  <c r="V115" i="13"/>
  <c r="G117" i="13"/>
  <c r="M117" i="13" s="1"/>
  <c r="I117" i="13"/>
  <c r="K117" i="13"/>
  <c r="O117" i="13"/>
  <c r="Q117" i="13"/>
  <c r="V117" i="13"/>
  <c r="G119" i="13"/>
  <c r="M119" i="13" s="1"/>
  <c r="I119" i="13"/>
  <c r="K119" i="13"/>
  <c r="O119" i="13"/>
  <c r="Q119" i="13"/>
  <c r="V119" i="13"/>
  <c r="G125" i="13"/>
  <c r="M125" i="13" s="1"/>
  <c r="I125" i="13"/>
  <c r="K125" i="13"/>
  <c r="O125" i="13"/>
  <c r="Q125" i="13"/>
  <c r="V125" i="13"/>
  <c r="G134" i="13"/>
  <c r="I134" i="13"/>
  <c r="K134" i="13"/>
  <c r="M134" i="13"/>
  <c r="O134" i="13"/>
  <c r="Q134" i="13"/>
  <c r="V134" i="13"/>
  <c r="G136" i="13"/>
  <c r="M136" i="13" s="1"/>
  <c r="I136" i="13"/>
  <c r="K136" i="13"/>
  <c r="O136" i="13"/>
  <c r="Q136" i="13"/>
  <c r="V136" i="13"/>
  <c r="G142" i="13"/>
  <c r="M142" i="13" s="1"/>
  <c r="I142" i="13"/>
  <c r="K142" i="13"/>
  <c r="O142" i="13"/>
  <c r="Q142" i="13"/>
  <c r="V142" i="13"/>
  <c r="G145" i="13"/>
  <c r="M145" i="13" s="1"/>
  <c r="I145" i="13"/>
  <c r="K145" i="13"/>
  <c r="O145" i="13"/>
  <c r="Q145" i="13"/>
  <c r="V145" i="13"/>
  <c r="G155" i="13"/>
  <c r="I155" i="13"/>
  <c r="K155" i="13"/>
  <c r="M155" i="13"/>
  <c r="O155" i="13"/>
  <c r="Q155" i="13"/>
  <c r="V155" i="13"/>
  <c r="G162" i="13"/>
  <c r="M162" i="13" s="1"/>
  <c r="I162" i="13"/>
  <c r="K162" i="13"/>
  <c r="O162" i="13"/>
  <c r="Q162" i="13"/>
  <c r="V162" i="13"/>
  <c r="G171" i="13"/>
  <c r="I171" i="13"/>
  <c r="O171" i="13"/>
  <c r="Q171" i="13"/>
  <c r="G172" i="13"/>
  <c r="M172" i="13" s="1"/>
  <c r="M171" i="13" s="1"/>
  <c r="I172" i="13"/>
  <c r="K172" i="13"/>
  <c r="K171" i="13" s="1"/>
  <c r="O172" i="13"/>
  <c r="Q172" i="13"/>
  <c r="V172" i="13"/>
  <c r="V171" i="13" s="1"/>
  <c r="G175" i="13"/>
  <c r="G174" i="13" s="1"/>
  <c r="I175" i="13"/>
  <c r="I174" i="13" s="1"/>
  <c r="K175" i="13"/>
  <c r="O175" i="13"/>
  <c r="O174" i="13" s="1"/>
  <c r="Q175" i="13"/>
  <c r="Q174" i="13" s="1"/>
  <c r="V175" i="13"/>
  <c r="G176" i="13"/>
  <c r="M176" i="13" s="1"/>
  <c r="I176" i="13"/>
  <c r="K176" i="13"/>
  <c r="K174" i="13" s="1"/>
  <c r="O176" i="13"/>
  <c r="Q176" i="13"/>
  <c r="V176" i="13"/>
  <c r="V174" i="13" s="1"/>
  <c r="G177" i="13"/>
  <c r="I177" i="13"/>
  <c r="K177" i="13"/>
  <c r="M177" i="13"/>
  <c r="O177" i="13"/>
  <c r="Q177" i="13"/>
  <c r="V177" i="13"/>
  <c r="G178" i="13"/>
  <c r="I178" i="13"/>
  <c r="K178" i="13"/>
  <c r="M178" i="13"/>
  <c r="O178" i="13"/>
  <c r="Q178" i="13"/>
  <c r="V178" i="13"/>
  <c r="G182" i="13"/>
  <c r="M182" i="13" s="1"/>
  <c r="I182" i="13"/>
  <c r="K182" i="13"/>
  <c r="O182" i="13"/>
  <c r="Q182" i="13"/>
  <c r="V182" i="13"/>
  <c r="G183" i="13"/>
  <c r="M183" i="13" s="1"/>
  <c r="I183" i="13"/>
  <c r="K183" i="13"/>
  <c r="O183" i="13"/>
  <c r="Q183" i="13"/>
  <c r="V183" i="13"/>
  <c r="G184" i="13"/>
  <c r="I184" i="13"/>
  <c r="K184" i="13"/>
  <c r="M184" i="13"/>
  <c r="O184" i="13"/>
  <c r="Q184" i="13"/>
  <c r="V184" i="13"/>
  <c r="G185" i="13"/>
  <c r="I185" i="13"/>
  <c r="K185" i="13"/>
  <c r="M185" i="13"/>
  <c r="O185" i="13"/>
  <c r="Q185" i="13"/>
  <c r="V185" i="13"/>
  <c r="G186" i="13"/>
  <c r="M186" i="13" s="1"/>
  <c r="I186" i="13"/>
  <c r="K186" i="13"/>
  <c r="O186" i="13"/>
  <c r="Q186" i="13"/>
  <c r="V186" i="13"/>
  <c r="G187" i="13"/>
  <c r="I187" i="13"/>
  <c r="K187" i="13"/>
  <c r="M187" i="13"/>
  <c r="O187" i="13"/>
  <c r="Q187" i="13"/>
  <c r="V187" i="13"/>
  <c r="G188" i="13"/>
  <c r="M188" i="13" s="1"/>
  <c r="I188" i="13"/>
  <c r="K188" i="13"/>
  <c r="O188" i="13"/>
  <c r="Q188" i="13"/>
  <c r="V188" i="13"/>
  <c r="G190" i="13"/>
  <c r="I190" i="13"/>
  <c r="K190" i="13"/>
  <c r="M190" i="13"/>
  <c r="O190" i="13"/>
  <c r="Q190" i="13"/>
  <c r="V190" i="13"/>
  <c r="G192" i="13"/>
  <c r="M192" i="13" s="1"/>
  <c r="I192" i="13"/>
  <c r="K192" i="13"/>
  <c r="O192" i="13"/>
  <c r="Q192" i="13"/>
  <c r="V192" i="13"/>
  <c r="G196" i="13"/>
  <c r="I196" i="13"/>
  <c r="K196" i="13"/>
  <c r="M196" i="13"/>
  <c r="O196" i="13"/>
  <c r="Q196" i="13"/>
  <c r="V196" i="13"/>
  <c r="G201" i="13"/>
  <c r="I201" i="13"/>
  <c r="I200" i="13" s="1"/>
  <c r="K201" i="13"/>
  <c r="K200" i="13" s="1"/>
  <c r="M201" i="13"/>
  <c r="O201" i="13"/>
  <c r="Q201" i="13"/>
  <c r="Q200" i="13" s="1"/>
  <c r="V201" i="13"/>
  <c r="V200" i="13" s="1"/>
  <c r="G203" i="13"/>
  <c r="I203" i="13"/>
  <c r="K203" i="13"/>
  <c r="M203" i="13"/>
  <c r="O203" i="13"/>
  <c r="Q203" i="13"/>
  <c r="V203" i="13"/>
  <c r="G205" i="13"/>
  <c r="I205" i="13"/>
  <c r="K205" i="13"/>
  <c r="M205" i="13"/>
  <c r="O205" i="13"/>
  <c r="Q205" i="13"/>
  <c r="V205" i="13"/>
  <c r="G207" i="13"/>
  <c r="M207" i="13" s="1"/>
  <c r="I207" i="13"/>
  <c r="K207" i="13"/>
  <c r="O207" i="13"/>
  <c r="O200" i="13" s="1"/>
  <c r="Q207" i="13"/>
  <c r="V207" i="13"/>
  <c r="G209" i="13"/>
  <c r="I209" i="13"/>
  <c r="K209" i="13"/>
  <c r="M209" i="13"/>
  <c r="O209" i="13"/>
  <c r="Q209" i="13"/>
  <c r="V209" i="13"/>
  <c r="G211" i="13"/>
  <c r="M211" i="13" s="1"/>
  <c r="I211" i="13"/>
  <c r="K211" i="13"/>
  <c r="O211" i="13"/>
  <c r="Q211" i="13"/>
  <c r="V211" i="13"/>
  <c r="G214" i="13"/>
  <c r="M214" i="13" s="1"/>
  <c r="M213" i="13" s="1"/>
  <c r="I214" i="13"/>
  <c r="I213" i="13" s="1"/>
  <c r="K214" i="13"/>
  <c r="K213" i="13" s="1"/>
  <c r="O214" i="13"/>
  <c r="O213" i="13" s="1"/>
  <c r="Q214" i="13"/>
  <c r="Q213" i="13" s="1"/>
  <c r="V214" i="13"/>
  <c r="V213" i="13" s="1"/>
  <c r="G217" i="13"/>
  <c r="I217" i="13"/>
  <c r="I216" i="13" s="1"/>
  <c r="K217" i="13"/>
  <c r="K216" i="13" s="1"/>
  <c r="M217" i="13"/>
  <c r="O217" i="13"/>
  <c r="Q217" i="13"/>
  <c r="Q216" i="13" s="1"/>
  <c r="V217" i="13"/>
  <c r="V216" i="13" s="1"/>
  <c r="G222" i="13"/>
  <c r="I222" i="13"/>
  <c r="K222" i="13"/>
  <c r="M222" i="13"/>
  <c r="O222" i="13"/>
  <c r="Q222" i="13"/>
  <c r="V222" i="13"/>
  <c r="G226" i="13"/>
  <c r="I226" i="13"/>
  <c r="K226" i="13"/>
  <c r="M226" i="13"/>
  <c r="O226" i="13"/>
  <c r="Q226" i="13"/>
  <c r="V226" i="13"/>
  <c r="G228" i="13"/>
  <c r="M228" i="13" s="1"/>
  <c r="I228" i="13"/>
  <c r="K228" i="13"/>
  <c r="O228" i="13"/>
  <c r="O216" i="13" s="1"/>
  <c r="Q228" i="13"/>
  <c r="V228" i="13"/>
  <c r="G232" i="13"/>
  <c r="I232" i="13"/>
  <c r="K232" i="13"/>
  <c r="M232" i="13"/>
  <c r="O232" i="13"/>
  <c r="Q232" i="13"/>
  <c r="V232" i="13"/>
  <c r="G236" i="13"/>
  <c r="I236" i="13"/>
  <c r="K236" i="13"/>
  <c r="M236" i="13"/>
  <c r="O236" i="13"/>
  <c r="Q236" i="13"/>
  <c r="V236" i="13"/>
  <c r="G237" i="13"/>
  <c r="I237" i="13"/>
  <c r="K237" i="13"/>
  <c r="M237" i="13"/>
  <c r="O237" i="13"/>
  <c r="Q237" i="13"/>
  <c r="V237" i="13"/>
  <c r="G239" i="13"/>
  <c r="M239" i="13" s="1"/>
  <c r="I239" i="13"/>
  <c r="K239" i="13"/>
  <c r="O239" i="13"/>
  <c r="Q239" i="13"/>
  <c r="V239" i="13"/>
  <c r="G245" i="13"/>
  <c r="I245" i="13"/>
  <c r="K245" i="13"/>
  <c r="M245" i="13"/>
  <c r="O245" i="13"/>
  <c r="Q245" i="13"/>
  <c r="V245" i="13"/>
  <c r="G252" i="13"/>
  <c r="I252" i="13"/>
  <c r="K252" i="13"/>
  <c r="M252" i="13"/>
  <c r="O252" i="13"/>
  <c r="Q252" i="13"/>
  <c r="V252" i="13"/>
  <c r="G253" i="13"/>
  <c r="I253" i="13"/>
  <c r="K253" i="13"/>
  <c r="M253" i="13"/>
  <c r="O253" i="13"/>
  <c r="Q253" i="13"/>
  <c r="V253" i="13"/>
  <c r="G255" i="13"/>
  <c r="M255" i="13" s="1"/>
  <c r="I255" i="13"/>
  <c r="K255" i="13"/>
  <c r="O255" i="13"/>
  <c r="Q255" i="13"/>
  <c r="V255" i="13"/>
  <c r="G257" i="13"/>
  <c r="O257" i="13"/>
  <c r="G258" i="13"/>
  <c r="I258" i="13"/>
  <c r="I257" i="13" s="1"/>
  <c r="K258" i="13"/>
  <c r="K257" i="13" s="1"/>
  <c r="M258" i="13"/>
  <c r="M257" i="13" s="1"/>
  <c r="O258" i="13"/>
  <c r="Q258" i="13"/>
  <c r="Q257" i="13" s="1"/>
  <c r="V258" i="13"/>
  <c r="V257" i="13" s="1"/>
  <c r="G260" i="13"/>
  <c r="G259" i="13" s="1"/>
  <c r="I260" i="13"/>
  <c r="I259" i="13" s="1"/>
  <c r="K260" i="13"/>
  <c r="M260" i="13"/>
  <c r="O260" i="13"/>
  <c r="O259" i="13" s="1"/>
  <c r="Q260" i="13"/>
  <c r="Q259" i="13" s="1"/>
  <c r="V260" i="13"/>
  <c r="G262" i="13"/>
  <c r="M262" i="13" s="1"/>
  <c r="I262" i="13"/>
  <c r="K262" i="13"/>
  <c r="K259" i="13" s="1"/>
  <c r="O262" i="13"/>
  <c r="Q262" i="13"/>
  <c r="V262" i="13"/>
  <c r="V259" i="13" s="1"/>
  <c r="G265" i="13"/>
  <c r="G264" i="13" s="1"/>
  <c r="I265" i="13"/>
  <c r="I264" i="13" s="1"/>
  <c r="K265" i="13"/>
  <c r="K264" i="13" s="1"/>
  <c r="M265" i="13"/>
  <c r="O265" i="13"/>
  <c r="O264" i="13" s="1"/>
  <c r="Q265" i="13"/>
  <c r="Q264" i="13" s="1"/>
  <c r="V265" i="13"/>
  <c r="V264" i="13" s="1"/>
  <c r="G267" i="13"/>
  <c r="I267" i="13"/>
  <c r="K267" i="13"/>
  <c r="M267" i="13"/>
  <c r="O267" i="13"/>
  <c r="Q267" i="13"/>
  <c r="V267" i="13"/>
  <c r="G270" i="13"/>
  <c r="I270" i="13"/>
  <c r="K270" i="13"/>
  <c r="M270" i="13"/>
  <c r="O270" i="13"/>
  <c r="Q270" i="13"/>
  <c r="V270" i="13"/>
  <c r="G272" i="13"/>
  <c r="M272" i="13" s="1"/>
  <c r="I272" i="13"/>
  <c r="K272" i="13"/>
  <c r="O272" i="13"/>
  <c r="Q272" i="13"/>
  <c r="V272" i="13"/>
  <c r="G274" i="13"/>
  <c r="I274" i="13"/>
  <c r="K274" i="13"/>
  <c r="M274" i="13"/>
  <c r="O274" i="13"/>
  <c r="Q274" i="13"/>
  <c r="V274" i="13"/>
  <c r="G276" i="13"/>
  <c r="I276" i="13"/>
  <c r="K276" i="13"/>
  <c r="M276" i="13"/>
  <c r="O276" i="13"/>
  <c r="Q276" i="13"/>
  <c r="V276" i="13"/>
  <c r="G278" i="13"/>
  <c r="M278" i="13" s="1"/>
  <c r="I278" i="13"/>
  <c r="I277" i="13" s="1"/>
  <c r="K278" i="13"/>
  <c r="K277" i="13" s="1"/>
  <c r="O278" i="13"/>
  <c r="Q278" i="13"/>
  <c r="Q277" i="13" s="1"/>
  <c r="V278" i="13"/>
  <c r="V277" i="13" s="1"/>
  <c r="G280" i="13"/>
  <c r="I280" i="13"/>
  <c r="K280" i="13"/>
  <c r="M280" i="13"/>
  <c r="O280" i="13"/>
  <c r="Q280" i="13"/>
  <c r="V280" i="13"/>
  <c r="G282" i="13"/>
  <c r="I282" i="13"/>
  <c r="K282" i="13"/>
  <c r="M282" i="13"/>
  <c r="O282" i="13"/>
  <c r="Q282" i="13"/>
  <c r="V282" i="13"/>
  <c r="G285" i="13"/>
  <c r="G277" i="13" s="1"/>
  <c r="I285" i="13"/>
  <c r="K285" i="13"/>
  <c r="O285" i="13"/>
  <c r="O277" i="13" s="1"/>
  <c r="Q285" i="13"/>
  <c r="V285" i="13"/>
  <c r="G287" i="13"/>
  <c r="M287" i="13" s="1"/>
  <c r="I287" i="13"/>
  <c r="K287" i="13"/>
  <c r="O287" i="13"/>
  <c r="Q287" i="13"/>
  <c r="V287" i="13"/>
  <c r="G289" i="13"/>
  <c r="I289" i="13"/>
  <c r="K289" i="13"/>
  <c r="M289" i="13"/>
  <c r="O289" i="13"/>
  <c r="Q289" i="13"/>
  <c r="V289" i="13"/>
  <c r="K290" i="13"/>
  <c r="V290" i="13"/>
  <c r="G291" i="13"/>
  <c r="G290" i="13" s="1"/>
  <c r="I291" i="13"/>
  <c r="I290" i="13" s="1"/>
  <c r="K291" i="13"/>
  <c r="O291" i="13"/>
  <c r="O290" i="13" s="1"/>
  <c r="Q291" i="13"/>
  <c r="Q290" i="13" s="1"/>
  <c r="V291" i="13"/>
  <c r="G293" i="13"/>
  <c r="I293" i="13"/>
  <c r="I292" i="13" s="1"/>
  <c r="K293" i="13"/>
  <c r="K292" i="13" s="1"/>
  <c r="M293" i="13"/>
  <c r="O293" i="13"/>
  <c r="Q293" i="13"/>
  <c r="Q292" i="13" s="1"/>
  <c r="V293" i="13"/>
  <c r="V292" i="13" s="1"/>
  <c r="G295" i="13"/>
  <c r="G292" i="13" s="1"/>
  <c r="I295" i="13"/>
  <c r="K295" i="13"/>
  <c r="M295" i="13"/>
  <c r="O295" i="13"/>
  <c r="O292" i="13" s="1"/>
  <c r="Q295" i="13"/>
  <c r="V295" i="13"/>
  <c r="G297" i="13"/>
  <c r="M297" i="13" s="1"/>
  <c r="I297" i="13"/>
  <c r="K297" i="13"/>
  <c r="O297" i="13"/>
  <c r="Q297" i="13"/>
  <c r="V297" i="13"/>
  <c r="G299" i="13"/>
  <c r="M299" i="13" s="1"/>
  <c r="I299" i="13"/>
  <c r="K299" i="13"/>
  <c r="O299" i="13"/>
  <c r="Q299" i="13"/>
  <c r="V299" i="13"/>
  <c r="G301" i="13"/>
  <c r="G300" i="13" s="1"/>
  <c r="I301" i="13"/>
  <c r="K301" i="13"/>
  <c r="K300" i="13" s="1"/>
  <c r="M301" i="13"/>
  <c r="O301" i="13"/>
  <c r="O300" i="13" s="1"/>
  <c r="Q301" i="13"/>
  <c r="V301" i="13"/>
  <c r="V300" i="13" s="1"/>
  <c r="G303" i="13"/>
  <c r="I303" i="13"/>
  <c r="I300" i="13" s="1"/>
  <c r="K303" i="13"/>
  <c r="M303" i="13"/>
  <c r="O303" i="13"/>
  <c r="Q303" i="13"/>
  <c r="Q300" i="13" s="1"/>
  <c r="V303" i="13"/>
  <c r="G305" i="13"/>
  <c r="M305" i="13" s="1"/>
  <c r="I305" i="13"/>
  <c r="K305" i="13"/>
  <c r="O305" i="13"/>
  <c r="Q305" i="13"/>
  <c r="V305" i="13"/>
  <c r="G307" i="13"/>
  <c r="I307" i="13"/>
  <c r="K307" i="13"/>
  <c r="M307" i="13"/>
  <c r="O307" i="13"/>
  <c r="Q307" i="13"/>
  <c r="V307" i="13"/>
  <c r="G309" i="13"/>
  <c r="I309" i="13"/>
  <c r="K309" i="13"/>
  <c r="M309" i="13"/>
  <c r="O309" i="13"/>
  <c r="Q309" i="13"/>
  <c r="V309" i="13"/>
  <c r="G314" i="13"/>
  <c r="I314" i="13"/>
  <c r="K314" i="13"/>
  <c r="M314" i="13"/>
  <c r="O314" i="13"/>
  <c r="Q314" i="13"/>
  <c r="V314" i="13"/>
  <c r="G317" i="13"/>
  <c r="M317" i="13" s="1"/>
  <c r="I317" i="13"/>
  <c r="K317" i="13"/>
  <c r="O317" i="13"/>
  <c r="Q317" i="13"/>
  <c r="V317" i="13"/>
  <c r="G318" i="13"/>
  <c r="I318" i="13"/>
  <c r="K318" i="13"/>
  <c r="M318" i="13"/>
  <c r="O318" i="13"/>
  <c r="Q318" i="13"/>
  <c r="V318" i="13"/>
  <c r="G323" i="13"/>
  <c r="I323" i="13"/>
  <c r="K323" i="13"/>
  <c r="M323" i="13"/>
  <c r="O323" i="13"/>
  <c r="Q323" i="13"/>
  <c r="V323" i="13"/>
  <c r="G325" i="13"/>
  <c r="I325" i="13"/>
  <c r="K325" i="13"/>
  <c r="M325" i="13"/>
  <c r="O325" i="13"/>
  <c r="Q325" i="13"/>
  <c r="V325" i="13"/>
  <c r="G326" i="13"/>
  <c r="M326" i="13" s="1"/>
  <c r="I326" i="13"/>
  <c r="K326" i="13"/>
  <c r="O326" i="13"/>
  <c r="Q326" i="13"/>
  <c r="V326" i="13"/>
  <c r="G328" i="13"/>
  <c r="I328" i="13"/>
  <c r="K328" i="13"/>
  <c r="M328" i="13"/>
  <c r="O328" i="13"/>
  <c r="Q328" i="13"/>
  <c r="V328" i="13"/>
  <c r="G329" i="13"/>
  <c r="I329" i="13"/>
  <c r="K329" i="13"/>
  <c r="M329" i="13"/>
  <c r="O329" i="13"/>
  <c r="Q329" i="13"/>
  <c r="V329" i="13"/>
  <c r="G331" i="13"/>
  <c r="M331" i="13" s="1"/>
  <c r="I331" i="13"/>
  <c r="I330" i="13" s="1"/>
  <c r="K331" i="13"/>
  <c r="K330" i="13" s="1"/>
  <c r="O331" i="13"/>
  <c r="Q331" i="13"/>
  <c r="Q330" i="13" s="1"/>
  <c r="V331" i="13"/>
  <c r="V330" i="13" s="1"/>
  <c r="G334" i="13"/>
  <c r="I334" i="13"/>
  <c r="K334" i="13"/>
  <c r="M334" i="13"/>
  <c r="O334" i="13"/>
  <c r="Q334" i="13"/>
  <c r="V334" i="13"/>
  <c r="G336" i="13"/>
  <c r="I336" i="13"/>
  <c r="K336" i="13"/>
  <c r="M336" i="13"/>
  <c r="O336" i="13"/>
  <c r="Q336" i="13"/>
  <c r="V336" i="13"/>
  <c r="G338" i="13"/>
  <c r="G330" i="13" s="1"/>
  <c r="I338" i="13"/>
  <c r="K338" i="13"/>
  <c r="O338" i="13"/>
  <c r="O330" i="13" s="1"/>
  <c r="Q338" i="13"/>
  <c r="V338" i="13"/>
  <c r="G339" i="13"/>
  <c r="M339" i="13" s="1"/>
  <c r="I339" i="13"/>
  <c r="K339" i="13"/>
  <c r="O339" i="13"/>
  <c r="Q339" i="13"/>
  <c r="V339" i="13"/>
  <c r="G340" i="13"/>
  <c r="I340" i="13"/>
  <c r="K340" i="13"/>
  <c r="M340" i="13"/>
  <c r="O340" i="13"/>
  <c r="Q340" i="13"/>
  <c r="V340" i="13"/>
  <c r="G341" i="13"/>
  <c r="I341" i="13"/>
  <c r="K341" i="13"/>
  <c r="M341" i="13"/>
  <c r="O341" i="13"/>
  <c r="Q341" i="13"/>
  <c r="V341" i="13"/>
  <c r="G343" i="13"/>
  <c r="M343" i="13" s="1"/>
  <c r="I343" i="13"/>
  <c r="K343" i="13"/>
  <c r="O343" i="13"/>
  <c r="Q343" i="13"/>
  <c r="V343" i="13"/>
  <c r="G345" i="13"/>
  <c r="M345" i="13" s="1"/>
  <c r="I345" i="13"/>
  <c r="K345" i="13"/>
  <c r="O345" i="13"/>
  <c r="Q345" i="13"/>
  <c r="V345" i="13"/>
  <c r="G347" i="13"/>
  <c r="I347" i="13"/>
  <c r="K347" i="13"/>
  <c r="M347" i="13"/>
  <c r="O347" i="13"/>
  <c r="Q347" i="13"/>
  <c r="V347" i="13"/>
  <c r="G349" i="13"/>
  <c r="I349" i="13"/>
  <c r="K349" i="13"/>
  <c r="M349" i="13"/>
  <c r="O349" i="13"/>
  <c r="Q349" i="13"/>
  <c r="V349" i="13"/>
  <c r="G351" i="13"/>
  <c r="M351" i="13" s="1"/>
  <c r="I351" i="13"/>
  <c r="K351" i="13"/>
  <c r="O351" i="13"/>
  <c r="Q351" i="13"/>
  <c r="V351" i="13"/>
  <c r="G353" i="13"/>
  <c r="I353" i="13"/>
  <c r="I352" i="13" s="1"/>
  <c r="K353" i="13"/>
  <c r="K352" i="13" s="1"/>
  <c r="M353" i="13"/>
  <c r="O353" i="13"/>
  <c r="Q353" i="13"/>
  <c r="Q352" i="13" s="1"/>
  <c r="V353" i="13"/>
  <c r="V352" i="13" s="1"/>
  <c r="G358" i="13"/>
  <c r="I358" i="13"/>
  <c r="K358" i="13"/>
  <c r="M358" i="13"/>
  <c r="O358" i="13"/>
  <c r="Q358" i="13"/>
  <c r="V358" i="13"/>
  <c r="G361" i="13"/>
  <c r="I361" i="13"/>
  <c r="K361" i="13"/>
  <c r="M361" i="13"/>
  <c r="O361" i="13"/>
  <c r="Q361" i="13"/>
  <c r="V361" i="13"/>
  <c r="G364" i="13"/>
  <c r="M364" i="13" s="1"/>
  <c r="I364" i="13"/>
  <c r="K364" i="13"/>
  <c r="O364" i="13"/>
  <c r="O352" i="13" s="1"/>
  <c r="Q364" i="13"/>
  <c r="V364" i="13"/>
  <c r="I366" i="13"/>
  <c r="Q366" i="13"/>
  <c r="G367" i="13"/>
  <c r="I367" i="13"/>
  <c r="K367" i="13"/>
  <c r="K366" i="13" s="1"/>
  <c r="M367" i="13"/>
  <c r="M366" i="13" s="1"/>
  <c r="O367" i="13"/>
  <c r="Q367" i="13"/>
  <c r="V367" i="13"/>
  <c r="V366" i="13" s="1"/>
  <c r="G368" i="13"/>
  <c r="G366" i="13" s="1"/>
  <c r="I368" i="13"/>
  <c r="K368" i="13"/>
  <c r="M368" i="13"/>
  <c r="O368" i="13"/>
  <c r="O366" i="13" s="1"/>
  <c r="Q368" i="13"/>
  <c r="V368" i="13"/>
  <c r="G370" i="13"/>
  <c r="M370" i="13" s="1"/>
  <c r="I370" i="13"/>
  <c r="I369" i="13" s="1"/>
  <c r="K370" i="13"/>
  <c r="K369" i="13" s="1"/>
  <c r="O370" i="13"/>
  <c r="Q370" i="13"/>
  <c r="Q369" i="13" s="1"/>
  <c r="V370" i="13"/>
  <c r="V369" i="13" s="1"/>
  <c r="G371" i="13"/>
  <c r="I371" i="13"/>
  <c r="K371" i="13"/>
  <c r="M371" i="13"/>
  <c r="O371" i="13"/>
  <c r="Q371" i="13"/>
  <c r="V371" i="13"/>
  <c r="G372" i="13"/>
  <c r="I372" i="13"/>
  <c r="K372" i="13"/>
  <c r="M372" i="13"/>
  <c r="O372" i="13"/>
  <c r="Q372" i="13"/>
  <c r="V372" i="13"/>
  <c r="G373" i="13"/>
  <c r="M373" i="13" s="1"/>
  <c r="I373" i="13"/>
  <c r="K373" i="13"/>
  <c r="O373" i="13"/>
  <c r="O369" i="13" s="1"/>
  <c r="Q373" i="13"/>
  <c r="V373" i="13"/>
  <c r="G375" i="13"/>
  <c r="I375" i="13"/>
  <c r="K375" i="13"/>
  <c r="K374" i="13" s="1"/>
  <c r="M375" i="13"/>
  <c r="O375" i="13"/>
  <c r="Q375" i="13"/>
  <c r="V375" i="13"/>
  <c r="V374" i="13" s="1"/>
  <c r="G376" i="13"/>
  <c r="I376" i="13"/>
  <c r="K376" i="13"/>
  <c r="M376" i="13"/>
  <c r="O376" i="13"/>
  <c r="Q376" i="13"/>
  <c r="V376" i="13"/>
  <c r="G377" i="13"/>
  <c r="G374" i="13" s="1"/>
  <c r="I377" i="13"/>
  <c r="K377" i="13"/>
  <c r="O377" i="13"/>
  <c r="O374" i="13" s="1"/>
  <c r="Q377" i="13"/>
  <c r="V377" i="13"/>
  <c r="G378" i="13"/>
  <c r="M378" i="13" s="1"/>
  <c r="I378" i="13"/>
  <c r="I374" i="13" s="1"/>
  <c r="K378" i="13"/>
  <c r="O378" i="13"/>
  <c r="Q378" i="13"/>
  <c r="Q374" i="13" s="1"/>
  <c r="V378" i="13"/>
  <c r="G379" i="13"/>
  <c r="I379" i="13"/>
  <c r="K379" i="13"/>
  <c r="M379" i="13"/>
  <c r="O379" i="13"/>
  <c r="Q379" i="13"/>
  <c r="V379" i="13"/>
  <c r="G380" i="13"/>
  <c r="I380" i="13"/>
  <c r="K380" i="13"/>
  <c r="M380" i="13"/>
  <c r="O380" i="13"/>
  <c r="Q380" i="13"/>
  <c r="V380" i="13"/>
  <c r="AE382" i="13"/>
  <c r="AF382" i="13"/>
  <c r="G22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G8" i="12" s="1"/>
  <c r="I12" i="12"/>
  <c r="K12" i="12"/>
  <c r="O12" i="12"/>
  <c r="O8" i="12" s="1"/>
  <c r="Q12" i="12"/>
  <c r="V12" i="12"/>
  <c r="G14" i="12"/>
  <c r="I14" i="12"/>
  <c r="K14" i="12"/>
  <c r="K13" i="12" s="1"/>
  <c r="M14" i="12"/>
  <c r="O14" i="12"/>
  <c r="Q14" i="12"/>
  <c r="V14" i="12"/>
  <c r="V13" i="12" s="1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O13" i="12" s="1"/>
  <c r="Q16" i="12"/>
  <c r="V16" i="12"/>
  <c r="G17" i="12"/>
  <c r="M17" i="12" s="1"/>
  <c r="I17" i="12"/>
  <c r="I13" i="12" s="1"/>
  <c r="K17" i="12"/>
  <c r="O17" i="12"/>
  <c r="Q17" i="12"/>
  <c r="Q13" i="12" s="1"/>
  <c r="V17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AE22" i="12"/>
  <c r="AF22" i="12"/>
  <c r="I20" i="1"/>
  <c r="I19" i="1"/>
  <c r="I18" i="1"/>
  <c r="I17" i="1"/>
  <c r="I16" i="1"/>
  <c r="I74" i="1"/>
  <c r="J73" i="1" s="1"/>
  <c r="F43" i="1"/>
  <c r="G23" i="1" s="1"/>
  <c r="G43" i="1"/>
  <c r="H43" i="1"/>
  <c r="I43" i="1"/>
  <c r="J42" i="1" s="1"/>
  <c r="I42" i="1"/>
  <c r="I41" i="1"/>
  <c r="I40" i="1"/>
  <c r="I39" i="1"/>
  <c r="J52" i="1" l="1"/>
  <c r="J56" i="1"/>
  <c r="J60" i="1"/>
  <c r="J64" i="1"/>
  <c r="J68" i="1"/>
  <c r="J70" i="1"/>
  <c r="J72" i="1"/>
  <c r="J50" i="1"/>
  <c r="J54" i="1"/>
  <c r="J58" i="1"/>
  <c r="J62" i="1"/>
  <c r="J66" i="1"/>
  <c r="J51" i="1"/>
  <c r="J53" i="1"/>
  <c r="J55" i="1"/>
  <c r="J57" i="1"/>
  <c r="J59" i="1"/>
  <c r="J61" i="1"/>
  <c r="J63" i="1"/>
  <c r="J65" i="1"/>
  <c r="J67" i="1"/>
  <c r="J69" i="1"/>
  <c r="J71" i="1"/>
  <c r="A27" i="1"/>
  <c r="J39" i="1"/>
  <c r="J43" i="1" s="1"/>
  <c r="M374" i="13"/>
  <c r="M216" i="13"/>
  <c r="M369" i="13"/>
  <c r="M352" i="13"/>
  <c r="M292" i="13"/>
  <c r="M264" i="13"/>
  <c r="M330" i="13"/>
  <c r="M259" i="13"/>
  <c r="M200" i="13"/>
  <c r="M300" i="13"/>
  <c r="M97" i="13"/>
  <c r="G369" i="13"/>
  <c r="G352" i="13"/>
  <c r="M338" i="13"/>
  <c r="M291" i="13"/>
  <c r="M290" i="13" s="1"/>
  <c r="M285" i="13"/>
  <c r="M277" i="13" s="1"/>
  <c r="G213" i="13"/>
  <c r="M175" i="13"/>
  <c r="M174" i="13" s="1"/>
  <c r="M100" i="13"/>
  <c r="M80" i="13"/>
  <c r="M75" i="13" s="1"/>
  <c r="M69" i="13"/>
  <c r="M68" i="13" s="1"/>
  <c r="M59" i="13"/>
  <c r="M53" i="13" s="1"/>
  <c r="M17" i="13"/>
  <c r="M8" i="13" s="1"/>
  <c r="M377" i="13"/>
  <c r="G200" i="13"/>
  <c r="G216" i="13"/>
  <c r="M8" i="12"/>
  <c r="M13" i="12"/>
  <c r="G13" i="12"/>
  <c r="M12" i="12"/>
  <c r="J41" i="1"/>
  <c r="J40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74" i="1" l="1"/>
  <c r="G27" i="1"/>
  <c r="G29" i="1" s="1"/>
  <c r="A28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Rozpocet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Rozpocet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<sst xmlns="http://schemas.openxmlformats.org/spreadsheetml/2006/main" count="1791" uniqueCount="633">
  <si>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</si>
  <si>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</si>
  <si>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</si>
  <si>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</si>
  <si>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</si>
  <si>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</si>
  <si>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</si>
  <si>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</si>
  <si>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</si>
  <si>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</si>
  <si>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</si>
  <si>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</si>
  <si>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</si>
  <si>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</si>
  <si>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</si>
  <si>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</si>
  <si>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</si>
  <si>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</si>
  <si>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</si>
  <si>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</si>
  <si>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</si>
  <si>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</si>
  <si>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</si>
  <si>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</si>
  <si>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</si>
  <si>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</si>
  <si>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</si>
  <si>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</si>
  <si>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</si>
  <si>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</si>
  <si>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</si>
  <si>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</si>
  <si>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</si>
  <si>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</si>
  <si>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</si>
  <si>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</si>
  <si>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</si>
  <si>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</si>
  <si>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</si>
  <si>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</si>
  <si>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</si>
  <si>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</si>
  <si>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</si>
  <si>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Stavba</t>
  </si>
  <si>
    <t>02_2</t>
  </si>
  <si>
    <t>Zateplení depozitáře krajské knihovny v Ohrazenicích</t>
  </si>
  <si>
    <t>01</t>
  </si>
  <si>
    <t>Ostatní a vedlejší náklady</t>
  </si>
  <si>
    <t>02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</si>
  <si>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</si>
  <si>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</si>
  <si>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</si>
  <si>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</si>
  <si>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</si>
  <si>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</si>
  <si>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</si>
  <si>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</si>
  <si>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</si>
  <si>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</si>
  <si>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</si>
  <si>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</si>
  <si>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</si>
  <si>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</si>
  <si>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</si>
  <si>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</si>
  <si>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</si>
  <si>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</si>
  <si>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</si>
  <si>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</si>
  <si>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</si>
  <si>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</si>
  <si>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</si>
  <si>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</si>
  <si>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</si>
  <si>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</si>
  <si>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</si>
  <si>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</si>
  <si>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</si>
  <si>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</si>
  <si>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</si>
  <si>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</si>
  <si>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720</t>
  </si>
  <si>
    <t>Zdravotechnická instalace</t>
  </si>
  <si>
    <t>762</t>
  </si>
  <si>
    <t>Konstrukce tesařské</t>
  </si>
  <si>
    <t>764</t>
  </si>
  <si>
    <t>Konstrukce klempířské</t>
  </si>
  <si>
    <t>767</t>
  </si>
  <si>
    <t>Konstrukce zámečnické</t>
  </si>
  <si>
    <t>784</t>
  </si>
  <si>
    <t>Malby</t>
  </si>
  <si>
    <t>786</t>
  </si>
  <si>
    <t>Čalounické úpravy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</si>
  <si>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</si>
  <si>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</si>
  <si>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</si>
  <si>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</si>
  <si>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</si>
  <si>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</si>
  <si>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</si>
  <si>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</si>
  <si>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</si>
  <si>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</si>
  <si>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</si>
  <si>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</si>
  <si>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</si>
  <si>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</si>
  <si>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</si>
  <si>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</si>
  <si>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</si>
  <si>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</si>
  <si>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</si>
  <si>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</si>
  <si>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</si>
  <si>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</si>
  <si>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</si>
  <si>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</si>
  <si>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</si>
  <si>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</si>
  <si>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</si>
  <si>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</si>
  <si>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</si>
  <si>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</si>
  <si>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</si>
  <si>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</si>
  <si>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</si>
  <si>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</si>
  <si>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</si>
  <si>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</si>
  <si>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>Soubor</t>
  </si>
  <si>
    <t>RTS 19/ II</t>
  </si>
  <si>
    <t>Kalkul</t>
  </si>
  <si>
    <t>VRN</t>
  </si>
  <si>
    <t>POL99_2</t>
  </si>
  <si>
    <t>005121020R</t>
  </si>
  <si>
    <t xml:space="preserve">Provoz zařízení staveniště </t>
  </si>
  <si>
    <t>005121030R</t>
  </si>
  <si>
    <t>Odstranění zařízení staveniště</t>
  </si>
  <si>
    <t>003R</t>
  </si>
  <si>
    <t>Dotace z programu OPŽP</t>
  </si>
  <si>
    <t>kpl</t>
  </si>
  <si>
    <t>Vlastní</t>
  </si>
  <si>
    <t>POL99_8</t>
  </si>
  <si>
    <t>005211020R</t>
  </si>
  <si>
    <t>Ochrana stávaj. inženýrských sítí na staveništi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</si>
  <si>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</si>
  <si>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</si>
  <si>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</si>
  <si>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</si>
  <si>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00524R</t>
  </si>
  <si>
    <t>Předání a převzetí díla</t>
  </si>
  <si>
    <t>005261010R</t>
  </si>
  <si>
    <t>Pojištění dodavatele a pojištění díla</t>
  </si>
  <si>
    <t>005261021R</t>
  </si>
  <si>
    <t>Bankovní záruky za řádné provedení díla</t>
  </si>
  <si>
    <t>005281010R</t>
  </si>
  <si>
    <t>Propagace</t>
  </si>
  <si>
    <t>SUM</t>
  </si>
  <si>
    <t>Poznámky uchazeče k zadání</t>
  </si>
  <si>
    <t>POPUZIV</t>
  </si>
  <si>
    <t>END</t>
  </si>
  <si>
    <t>113106121</t>
  </si>
  <si>
    <t>Rozebrání dlažeb z betonových dlaždic na sucho</t>
  </si>
  <si>
    <t>m2</t>
  </si>
  <si>
    <t>Práce</t>
  </si>
  <si>
    <t>POL1_</t>
  </si>
  <si>
    <t>okap.chodníky : 0,5*(41+41+12,5+12,5-6)</t>
  </si>
  <si>
    <t>VV</t>
  </si>
  <si>
    <t>131201111</t>
  </si>
  <si>
    <t>Hloubení nezapaž. jam hor.3 do 100 m3, STROJNĚ</t>
  </si>
  <si>
    <t>m3</t>
  </si>
  <si>
    <t>RTS 18/ II</t>
  </si>
  <si>
    <t>vsak deštovka : 6*7*0,52</t>
  </si>
  <si>
    <t>139601102</t>
  </si>
  <si>
    <t>Ruční výkop jam, rýh a šachet v hornině tř. 3</t>
  </si>
  <si>
    <t>úpravy pro světlík : 1,5*1*1</t>
  </si>
  <si>
    <t>výkop kolem objektu : 0,7*0,8*(40,3*2+12,41*2-2,33)</t>
  </si>
  <si>
    <t>vsak drenáže : 2</t>
  </si>
  <si>
    <t>162701105</t>
  </si>
  <si>
    <t>Vodorovné přemístění výkopku z hor.1-4 do 10000 m</t>
  </si>
  <si>
    <t>Odkaz na mn. položky pořadí 5 : 38,57250</t>
  </si>
  <si>
    <t>167101101</t>
  </si>
  <si>
    <t>Nakládání výkopku z hor.1-4 v množství do 100 m3</t>
  </si>
  <si>
    <t xml:space="preserve">Odvozy zeminy : </t>
  </si>
  <si>
    <t xml:space="preserve"> štěrky z drenáže - zemina odvoz : (146,29*0,25)</t>
  </si>
  <si>
    <t>vsak dešť.vod - zemina odvoz : 2</t>
  </si>
  <si>
    <t>171201201</t>
  </si>
  <si>
    <t>Uložení sypaniny na skl.-sypanina</t>
  </si>
  <si>
    <t>Odkaz na mn. položky pořadí 4 : 38,57250</t>
  </si>
  <si>
    <t>174101102</t>
  </si>
  <si>
    <t>Zásyp ruční se zhutněním</t>
  </si>
  <si>
    <t xml:space="preserve">zpětné zásypy vykopané zeminy : </t>
  </si>
  <si>
    <t xml:space="preserve">schodiště západní strana- použít zeminu z výkopů : </t>
  </si>
  <si>
    <t>podesta : 1,2*0,8*0,5</t>
  </si>
  <si>
    <t>schody : 1,5*0,8*0,5</t>
  </si>
  <si>
    <t>ostatní : 2</t>
  </si>
  <si>
    <t>zásyp vsak. štěrk : 1,8</t>
  </si>
  <si>
    <t>vsak deštovka : 7*6*0,52</t>
  </si>
  <si>
    <t xml:space="preserve"> štěrky z drenáže - zemina odvoz : -(146,29*0,25)</t>
  </si>
  <si>
    <t>vsak dešť.vod - zemina odvoz : -2</t>
  </si>
  <si>
    <t>182001111</t>
  </si>
  <si>
    <t>Plošná úprava terénu/ŠD, nerovnosti do 10 cm v rovině</t>
  </si>
  <si>
    <t>vsak deštovka : 7*6</t>
  </si>
  <si>
    <t>199000005</t>
  </si>
  <si>
    <t>Poplatek za skládku zeminy 1- 4</t>
  </si>
  <si>
    <t>t</t>
  </si>
  <si>
    <t>Odkaz na mn. položky pořadí 6 : 38,57250*1,8</t>
  </si>
  <si>
    <t>564251111</t>
  </si>
  <si>
    <t>Podklad ze štěrkopísku po zhutnění tloušťky 15 cm</t>
  </si>
  <si>
    <t>Indiv</t>
  </si>
  <si>
    <t>sklepní světlík : 1,5*1</t>
  </si>
  <si>
    <t>180400020</t>
  </si>
  <si>
    <t>Založení trávníku parkového, rovina, dodání osiva</t>
  </si>
  <si>
    <t>Agregovaná položka</t>
  </si>
  <si>
    <t>POL2_</t>
  </si>
  <si>
    <t>58344197</t>
  </si>
  <si>
    <t xml:space="preserve">Štěrkodrtě frakce 0-63 </t>
  </si>
  <si>
    <t>SPCM</t>
  </si>
  <si>
    <t>Specifikace</t>
  </si>
  <si>
    <t>POL3_</t>
  </si>
  <si>
    <t>zásyp vsak. štěrk : 1,8*1,8</t>
  </si>
  <si>
    <t>vsak deštovka : (7*6*0,52)*1,8</t>
  </si>
  <si>
    <t>212792112</t>
  </si>
  <si>
    <t>Montáž trativodů z flexibilních trubek, lože a obsyp ze štěrkodrtě</t>
  </si>
  <si>
    <t>m</t>
  </si>
  <si>
    <t>drenáž : 40,3*2+12,41*2-2,33</t>
  </si>
  <si>
    <t>vsak dešť.vod : 7,2*6</t>
  </si>
  <si>
    <t>212971110</t>
  </si>
  <si>
    <t>Opláštění trativodů z geotext., do sklonu 1:2,5</t>
  </si>
  <si>
    <t>drenáž : 0,5*(40,3*2+12,41*2-2,33)</t>
  </si>
  <si>
    <t>289971211</t>
  </si>
  <si>
    <t xml:space="preserve">Zřízení vrstvy z geotextilie sklon </t>
  </si>
  <si>
    <t>SOKL XPS 80mm+ překrytí drenáže : 1,2*(40,3*2+12,41*2-2,33)</t>
  </si>
  <si>
    <t>vsakovací jáma : 10</t>
  </si>
  <si>
    <t>vsak deštovka : 20</t>
  </si>
  <si>
    <t>28611223.A</t>
  </si>
  <si>
    <t>Trubka PVC drenážní flexibilní d 100 mm</t>
  </si>
  <si>
    <t>Odkaz na mn. položky pořadí 13 : 146,29000*1,05</t>
  </si>
  <si>
    <t>69366197</t>
  </si>
  <si>
    <t>Geotextilie 200 g/m2 š. 200cm 100% PP</t>
  </si>
  <si>
    <t>Odkaz na mn. položky pořadí 15 : 153,70800*1,05</t>
  </si>
  <si>
    <t>Odkaz na mn. položky pořadí 14 : 51,54500</t>
  </si>
  <si>
    <t>310239211</t>
  </si>
  <si>
    <t>Zazdívka otvorů plochy do 4 m2 cihlami na MVC</t>
  </si>
  <si>
    <t>1NP : 0,5*(22*0,7*1,5+4*2,1*1,5+4*1,2*1,5)</t>
  </si>
  <si>
    <t>2NP : 0,5*(22*0,7*1,5+4*2,1*1,5+4*1,2*1,5)</t>
  </si>
  <si>
    <t>3NP : 0,5*(22*0,7*1,5+4*2,1*1,5+4*1,2*1,5)</t>
  </si>
  <si>
    <t>Schodiště -luxfery : 0,5*2,35*(3,2+2,2+1,2)</t>
  </si>
  <si>
    <t>Výlez : 0,25*0,25*(2*2+0,8*2)</t>
  </si>
  <si>
    <t>602011151</t>
  </si>
  <si>
    <t>Štuk na stěnách sanační ručně tloušťka vrstvy 2,0 mm</t>
  </si>
  <si>
    <t>POL1_1</t>
  </si>
  <si>
    <t>Odkaz na mn. položky pořadí 25 : 161,31300</t>
  </si>
  <si>
    <t>602016141</t>
  </si>
  <si>
    <t>Štuk na stěnách vnitřní ručně</t>
  </si>
  <si>
    <t>Odkaz na mn. položky pořadí 24 : 156,65100</t>
  </si>
  <si>
    <t>602022122</t>
  </si>
  <si>
    <t>Omítka stěn vyrovnávací sanační, ručně tloušťka vrstvy do 20 mm</t>
  </si>
  <si>
    <t>1PP : 2,52*(5,1+2,9+5,5+1,2+6,7+38)+1,5*(2,5+5,25)</t>
  </si>
  <si>
    <t>602016195</t>
  </si>
  <si>
    <t>Penetrace hloubková stěn</t>
  </si>
  <si>
    <t>612403386</t>
  </si>
  <si>
    <t>Hrubá výplň rýh ve stěnách do 10x10cm maltou z SMS</t>
  </si>
  <si>
    <t>řemesla zapravení : 80</t>
  </si>
  <si>
    <t>612481211</t>
  </si>
  <si>
    <t>Montáž výztužné sítě(perlinky)do stěrky-vnit.stěny včetně výztužné sítě a stěrkového tmelu</t>
  </si>
  <si>
    <t xml:space="preserve">vysprávky otvory : </t>
  </si>
  <si>
    <t>1NP : 22*0,7*1,5+4*2,1*1,5+3*1,2*1,5</t>
  </si>
  <si>
    <t>2NP : 22*0,7*1,5+4*2,1*1,5+4*1,2*1,5</t>
  </si>
  <si>
    <t>3NP : 22*0,7*1,5+4*2,1*1,5+4*1,2*1,5</t>
  </si>
  <si>
    <t>Schodiště -luxfery : 2,35*(3,2+2,2+1,2)</t>
  </si>
  <si>
    <t>Koeficient: 0,1</t>
  </si>
  <si>
    <t>620451111</t>
  </si>
  <si>
    <t>Omítka cementová stěn zatřená dř. hladítkem, hrubá</t>
  </si>
  <si>
    <t>Odkaz na mn. položky pořadí 21 : 161,31300</t>
  </si>
  <si>
    <t>622904121</t>
  </si>
  <si>
    <t>Ruční čištění ocelovým kartáčem</t>
  </si>
  <si>
    <t>602011179</t>
  </si>
  <si>
    <t>Stěrka na stěnách minerální  hydroizolační</t>
  </si>
  <si>
    <t>Odkaz na mn. položky pořadí 32 : 61,85400</t>
  </si>
  <si>
    <t>620991121</t>
  </si>
  <si>
    <t>Zakrývání výplní vnějších otvorů z lešení</t>
  </si>
  <si>
    <t>O1 : 0,56*0,65</t>
  </si>
  <si>
    <t>O2 : 0,61*1,15</t>
  </si>
  <si>
    <t>O3 : 3*(0,95*2,35)</t>
  </si>
  <si>
    <t>O4 : 9*(0,6*0,6)</t>
  </si>
  <si>
    <t>O5 : 33*(0,7*1,5)</t>
  </si>
  <si>
    <t>O6 : 23*(1,2*0,92)</t>
  </si>
  <si>
    <t>stávající plast. okna : 2*(0,95*2,35)</t>
  </si>
  <si>
    <t>622300131</t>
  </si>
  <si>
    <t>Vyrovnávací tmel tl. do 5 mm</t>
  </si>
  <si>
    <t>Odkaz na mn. položky pořadí 73 : 86,82400</t>
  </si>
  <si>
    <t>622323041</t>
  </si>
  <si>
    <t xml:space="preserve">Penetrace podkladu </t>
  </si>
  <si>
    <t xml:space="preserve">fasáda : </t>
  </si>
  <si>
    <t>Odkaz na mn. položky pořadí 33 : 1003,23400</t>
  </si>
  <si>
    <t xml:space="preserve">sokl : </t>
  </si>
  <si>
    <t>Odkaz na mn. položky pořadí 29 : 86,82400</t>
  </si>
  <si>
    <t>622319521</t>
  </si>
  <si>
    <t>Zateplovací systém, sokl, XPS tl. 80 mm omítka mozaiková 6 kg/m2</t>
  </si>
  <si>
    <t>SOKL XPS 80mm : 0,9*(40,3*2+12,41*2-2,33)</t>
  </si>
  <si>
    <t>Zateplovací systém, sokl, XPS tl. 80 mm zakončený stěrkou s výztužnou tkaninou</t>
  </si>
  <si>
    <t>SOKL XPS 80mm : 0,6*(40,3*2+12,41*2-2,33)</t>
  </si>
  <si>
    <t>622315334</t>
  </si>
  <si>
    <t>Zatepl. systém, fasáda, EPS šedý tl.140 mm s omítkou silikonovou 1,5 mm</t>
  </si>
  <si>
    <t xml:space="preserve">Fasáda objektu : </t>
  </si>
  <si>
    <t>jih : 10,3*40,2-(18*0,7*1,5+2,34*3*1,2)</t>
  </si>
  <si>
    <t>sever : 10,3*40,2-(12*0,7*1,5+2*2,34*1,2+23*1,2*0,92+2,6*2,47)</t>
  </si>
  <si>
    <t>západ : 10,3*12,53-(3*0,7*1,5)</t>
  </si>
  <si>
    <t>východ : 10,3*12,53-(0,5*5)</t>
  </si>
  <si>
    <t>622319563</t>
  </si>
  <si>
    <t>Zateplovací systém, parapet, XPS tl. 30 mm  stěrka s výztužnou tkaninou</t>
  </si>
  <si>
    <t xml:space="preserve">Vnější i vnitřní část : </t>
  </si>
  <si>
    <t>O1 : 0,2*0,65</t>
  </si>
  <si>
    <t>O2 : 0,2*1,15</t>
  </si>
  <si>
    <t>O3 : 0,2*3*2,35</t>
  </si>
  <si>
    <t>O4 : 0,2*9*0,6</t>
  </si>
  <si>
    <t>O5 : 0,2*33*0,7</t>
  </si>
  <si>
    <t>O6 : 0,2*23*1,5</t>
  </si>
  <si>
    <t>stávající plast. okna : 0,2*2*2,35</t>
  </si>
  <si>
    <t>622300154</t>
  </si>
  <si>
    <t>Montáž zakládání s rohovou lištou, skelnou síťovninou a tmelem - viz detail řešení soklu</t>
  </si>
  <si>
    <t>Fasáda zakládací profil : 2*40+2*12</t>
  </si>
  <si>
    <t>622422111</t>
  </si>
  <si>
    <t>Oprava vnějších omítek vápen., do 10 %</t>
  </si>
  <si>
    <t xml:space="preserve">Fasáda stávajícího objektu : </t>
  </si>
  <si>
    <t>jih : 10,3*40,2-(30*2,1*1,5+2,35*(3,2+2,2+1,2))</t>
  </si>
  <si>
    <t>sever : 10,3*40,2-(12*2,1*1,5+35*1,2*0,92+2*2,35*0,95+2,6*2,47)</t>
  </si>
  <si>
    <t>západ : 10,3*12,53-(3*2,1*1,5)</t>
  </si>
  <si>
    <t>východ : 10,3*12,53</t>
  </si>
  <si>
    <t>622471931</t>
  </si>
  <si>
    <t>Příplatek za vícebarevné provádění</t>
  </si>
  <si>
    <t>Odkaz na mn. položky pořadí 31 : 92,78100</t>
  </si>
  <si>
    <t>622473187</t>
  </si>
  <si>
    <t>Příplatek za okenní lištu (APU,APU3D) - montáž včetně dodávky lišty</t>
  </si>
  <si>
    <t>O1 : (0,56*2+0,65)</t>
  </si>
  <si>
    <t>O2 : (0,61*2+1,15)</t>
  </si>
  <si>
    <t>O3 : 3*(0,95*2+2,35)</t>
  </si>
  <si>
    <t>O4 : 9*(3*0,6)</t>
  </si>
  <si>
    <t>O5 : 16*(1,5*2+2,1)</t>
  </si>
  <si>
    <t>O6 : 21*(1,5*2+0,7)</t>
  </si>
  <si>
    <t>O7 : 21*(0,92*2+1,2)</t>
  </si>
  <si>
    <t>D1P : 2,47*2+2,6</t>
  </si>
  <si>
    <t>stávající plast. okna : 2*(0,95*2+2,35)</t>
  </si>
  <si>
    <t>622904112</t>
  </si>
  <si>
    <t>Očištění fasád tlakovou vodou složitost 1 - 2</t>
  </si>
  <si>
    <t>Sokl : 0,9*(40,3*2+12,41*2-2,33)</t>
  </si>
  <si>
    <t>622319000R</t>
  </si>
  <si>
    <t>Zatepl. sys.,ostění, min.desky PV 30 mm s omítkou silikon, zrno 1,5 mm</t>
  </si>
  <si>
    <t>O1 : 0,15*(0,56*2+0,65)</t>
  </si>
  <si>
    <t>O2 : 0,15*(0,61*2+1,15)</t>
  </si>
  <si>
    <t>O3 : 0,15*3*(0,95*2+2,35)</t>
  </si>
  <si>
    <t>O4 : 0,15*9*(3*0,6)</t>
  </si>
  <si>
    <t>O5 : 0,15*33*(1,5*2+0,7)</t>
  </si>
  <si>
    <t>O6 : 0,15*23*(0,92*2+1,2)</t>
  </si>
  <si>
    <t>D1P : 0,15*(2,47*2+2,6)</t>
  </si>
  <si>
    <t>stávající plast. okna : 0,15*2*(0,95*2+2,35)</t>
  </si>
  <si>
    <t>632921911</t>
  </si>
  <si>
    <t>Dlažba z dlaždic betonových do písku, tl. 40 mm (část dlaždic stávajících)</t>
  </si>
  <si>
    <t>328151111</t>
  </si>
  <si>
    <t>Montáž sklepního světlíku z plastu</t>
  </si>
  <si>
    <t>kus</t>
  </si>
  <si>
    <t>766629301</t>
  </si>
  <si>
    <t>Montáž oken plastových plochy do 1,50 m2</t>
  </si>
  <si>
    <t>766629302</t>
  </si>
  <si>
    <t>Montáž oken plastových plochy do 2,70 m2</t>
  </si>
  <si>
    <t>648991111RTR1</t>
  </si>
  <si>
    <t>Osazení parapet.desek plast. a lamin. š. do 20cm včetně dodávky plastové parapetní desky a úpravy parap.</t>
  </si>
  <si>
    <t>T1 : 33*0,7</t>
  </si>
  <si>
    <t>T2 : 23*1,2</t>
  </si>
  <si>
    <t>T3 : 3*2,35</t>
  </si>
  <si>
    <t>766624052R00R</t>
  </si>
  <si>
    <t>Montáž střešního výlezu rozměr 600 x 1200 mm</t>
  </si>
  <si>
    <t>611000142</t>
  </si>
  <si>
    <t>Světlík pochozí  125x100x40 cm,mřížk. sklepní, GFK, rošt 1340x400 mm</t>
  </si>
  <si>
    <t>D1P</t>
  </si>
  <si>
    <t>DP1 - Vnější hliníkové dvoukřídlé dveře 2600 x 2470 mm, s nadsvětlíkem a bočními okny, vč. kování dle výpisu výrobků a PD</t>
  </si>
  <si>
    <t>D2</t>
  </si>
  <si>
    <t>D2 - Střešní výlez 600 x 1200 dle výpisu výrobků a PD</t>
  </si>
  <si>
    <t>O1</t>
  </si>
  <si>
    <t>O1 - Vnější plastové okno 650 x 560 mm, dvojsklo dle výpisu výrobků a PD</t>
  </si>
  <si>
    <t>O2</t>
  </si>
  <si>
    <t>O2 - Vnější plastové okno 1150 x 610 mm, dvojsklo dle výpisu výrobků a PD</t>
  </si>
  <si>
    <t>O3</t>
  </si>
  <si>
    <t>O3 - Vnější plastové okno 2350 x 950 mm, dvojsklo dle výpisu výrobků a PD</t>
  </si>
  <si>
    <t>1PP : 3</t>
  </si>
  <si>
    <t>O4</t>
  </si>
  <si>
    <t>O4 - Vnější plastové okno 600 x 600 mm, dvojsklo dle výpisu výrobků a PD</t>
  </si>
  <si>
    <t>1PP : 9</t>
  </si>
  <si>
    <t>O5</t>
  </si>
  <si>
    <t>O5 - Vnější plastové okno 700 x 1500 mm, dvojsklo dle výpisu výrobků a PD</t>
  </si>
  <si>
    <t>1NP : 11</t>
  </si>
  <si>
    <t>2NP : 11</t>
  </si>
  <si>
    <t>3NP : 11</t>
  </si>
  <si>
    <t>O6</t>
  </si>
  <si>
    <t>O6 - Vnější plastové okno 1200 x 920 mm, dvojsklo dle výpisu výrobků a PD</t>
  </si>
  <si>
    <t>1NP : 7</t>
  </si>
  <si>
    <t>2NP : 8</t>
  </si>
  <si>
    <t>3NP : 8</t>
  </si>
  <si>
    <t>941941031</t>
  </si>
  <si>
    <t xml:space="preserve">Montáž lešení leh.řad.s podlahami,š.do 1 m, H 10 m </t>
  </si>
  <si>
    <t>941941191</t>
  </si>
  <si>
    <t>Příplatek za každý měsíc použití lešení k pol.1031</t>
  </si>
  <si>
    <t>Odkaz na mn. položky pořadí 56 : 1003,23400*3</t>
  </si>
  <si>
    <t>941941831</t>
  </si>
  <si>
    <t>Demontáž lešení leh.řad.s podlahami,š.1 m, H 10 m</t>
  </si>
  <si>
    <t>Odkaz na mn. položky pořadí 56 : 1003,23400</t>
  </si>
  <si>
    <t>944944011</t>
  </si>
  <si>
    <t>Montáž ochranné sítě z umělých vláken</t>
  </si>
  <si>
    <t>944944031</t>
  </si>
  <si>
    <t>Příplatek za každý měsíc použití sítí k pol. 4011</t>
  </si>
  <si>
    <t>Odkaz na mn. položky pořadí 59 : 1003,23400*3</t>
  </si>
  <si>
    <t>944944081</t>
  </si>
  <si>
    <t>Demontáž ochranné sítě z umělých vláken</t>
  </si>
  <si>
    <t>952901111</t>
  </si>
  <si>
    <t>Vyčištění budov o výšce podlaží do 4 m</t>
  </si>
  <si>
    <t>1PP-3NP : 4*120</t>
  </si>
  <si>
    <t>968061112</t>
  </si>
  <si>
    <t>Vyvěšení dřevěných okenních křídel pl. do 1,5 m2</t>
  </si>
  <si>
    <t>1PP : 11</t>
  </si>
  <si>
    <t>2NP : 12</t>
  </si>
  <si>
    <t>3NP : 12</t>
  </si>
  <si>
    <t>968061113</t>
  </si>
  <si>
    <t>Vyvěšení dřevěných okenních křídel pl. nad 1,5 m2</t>
  </si>
  <si>
    <t>1NP : 15</t>
  </si>
  <si>
    <t>2NP : 15</t>
  </si>
  <si>
    <t>3NP : 15</t>
  </si>
  <si>
    <t>968062244</t>
  </si>
  <si>
    <t>Vybourání dřevěných rámů oken jednoduch. pl. 1 m2</t>
  </si>
  <si>
    <t>1PP : 9*(0,6*0,6)+0,65*0,56+1,15*0,61</t>
  </si>
  <si>
    <t>968062245</t>
  </si>
  <si>
    <t>Vybourání dřevěných rámů oken jednoduch. pl. 2 m2</t>
  </si>
  <si>
    <t>1NP : 11*(1,2*0,92)</t>
  </si>
  <si>
    <t>2NP : 12*(1,2*0,92)</t>
  </si>
  <si>
    <t>3NP : 12*(1,2*0,92)</t>
  </si>
  <si>
    <t>968062246</t>
  </si>
  <si>
    <t>Vybourání dřevěných rámů oken jednoduch. pl. 4 m2</t>
  </si>
  <si>
    <t>1NP : 15*(2,1*1,5)</t>
  </si>
  <si>
    <t>2NP : 15*(2,1*1,5)</t>
  </si>
  <si>
    <t>3NP : 15*(2,1*1,5)</t>
  </si>
  <si>
    <t>968071125</t>
  </si>
  <si>
    <t>Vyvěšení, zavěšení kovových křídel dveří pl. 2 m2</t>
  </si>
  <si>
    <t>978013191</t>
  </si>
  <si>
    <t>Otlučení omítek vnitřních stěn v rozsahu do 100 %</t>
  </si>
  <si>
    <t>978015221</t>
  </si>
  <si>
    <t>Otlučení omítek vnějších MVC v složit.1-4 do 10 %</t>
  </si>
  <si>
    <t>978059631</t>
  </si>
  <si>
    <t>Odsekání vnějších obkladů stěn nad 2 m2</t>
  </si>
  <si>
    <t xml:space="preserve">Sokl 1PP : </t>
  </si>
  <si>
    <t>jih : 0,9*40,2-(9*0,6*0,6)</t>
  </si>
  <si>
    <t>sever : 0,9*38</t>
  </si>
  <si>
    <t>západ : 0,8*12,53-(0,65*0,56)</t>
  </si>
  <si>
    <t>východ : 0,8*12,53</t>
  </si>
  <si>
    <t>Mezisoučet</t>
  </si>
  <si>
    <t xml:space="preserve">909      </t>
  </si>
  <si>
    <t>Hzs-nezmeritelne stavebni prace (pomocené a bourací práce, zapravení)</t>
  </si>
  <si>
    <t>h</t>
  </si>
  <si>
    <t>9650482R0</t>
  </si>
  <si>
    <t>Dočištění povrchu po vybourání soklu</t>
  </si>
  <si>
    <t>Odkaz na mn. položky pořadí 71 : 86,82400</t>
  </si>
  <si>
    <t>BR01R</t>
  </si>
  <si>
    <t xml:space="preserve">Vybourání stávajících luxfer </t>
  </si>
  <si>
    <t>Schodiště : 2,35*(3,2+2,2+1,2)</t>
  </si>
  <si>
    <t>999281108</t>
  </si>
  <si>
    <t>Přesun hmot pro opravy a údržbu do výšky 12 m</t>
  </si>
  <si>
    <t>Poesun hmot</t>
  </si>
  <si>
    <t>POL7_</t>
  </si>
  <si>
    <t>711823121</t>
  </si>
  <si>
    <t xml:space="preserve">Montáž nopové fólie svisle včetně dodávky fólie </t>
  </si>
  <si>
    <t>SOKL XPS 80mm : 0,6*(40,3*2+12,41*2-2,33)*1,15</t>
  </si>
  <si>
    <t>711823129</t>
  </si>
  <si>
    <t xml:space="preserve">Montáž ukončovací lišty k nopové fólii včetně dodávky lišty </t>
  </si>
  <si>
    <t>SOKL XPS 80mm : (40,3*2+12,41*2-2,33)*1,02</t>
  </si>
  <si>
    <t>451971112</t>
  </si>
  <si>
    <t>Položení vrstvy z geotextilie, uchycení sponami</t>
  </si>
  <si>
    <t>Odkaz na mn. položky pořadí 79 : 536,52900</t>
  </si>
  <si>
    <t>712371801</t>
  </si>
  <si>
    <t>Povlaková krytina střech do 10°, fólií PVC 1 vrstva - včetně dod. fólie vč. svarů a napojení</t>
  </si>
  <si>
    <t>Střecha : 12,35*40,14</t>
  </si>
  <si>
    <t>odpočet PVC atik : 0,6*68</t>
  </si>
  <si>
    <t>Povlaková krytina střech do 10°, fólií PVC - atiky 1 vrstva - včetně dod. fólie a svarů</t>
  </si>
  <si>
    <t>Atiky : 0,6*68*1,15</t>
  </si>
  <si>
    <t>712300900R</t>
  </si>
  <si>
    <t>Vyspravení/očištění stávající střešní krytiny</t>
  </si>
  <si>
    <t>69366198</t>
  </si>
  <si>
    <t>Geotextilie300 g/m2</t>
  </si>
  <si>
    <t>Odkaz na mn. položky pořadí 78 : 536,52900*1,15</t>
  </si>
  <si>
    <t>998712202</t>
  </si>
  <si>
    <t>Přesun hmot pro povlakové krytiny, výšky do 12 m</t>
  </si>
  <si>
    <t>713121000R</t>
  </si>
  <si>
    <t>Izolace atiky, lepená, 1 vrstva vč. dodávky spádových klínů tl. 30mm</t>
  </si>
  <si>
    <t>Atika : 0,5*68</t>
  </si>
  <si>
    <t>7131311300R</t>
  </si>
  <si>
    <t>Izolace tepelná atiky lepením</t>
  </si>
  <si>
    <t>7131410R</t>
  </si>
  <si>
    <t>Izolace tepelná střech do tl.260 mm,2vrstvy</t>
  </si>
  <si>
    <t>Střecha EPS : 12,35*40,14</t>
  </si>
  <si>
    <t>odpočet PVC atik : -62,82</t>
  </si>
  <si>
    <t>28375400R</t>
  </si>
  <si>
    <t>Deska polystyrenová XPS 150mm</t>
  </si>
  <si>
    <t>Odkaz na mn. položky pořadí 85 : 34,00000*1,15</t>
  </si>
  <si>
    <t>28375704</t>
  </si>
  <si>
    <t>Deska izolační stabilizov. EPS S 100  1000 x 500 mm</t>
  </si>
  <si>
    <t>Střecha EPS 260mm : 432,9*0,26</t>
  </si>
  <si>
    <t>998713202</t>
  </si>
  <si>
    <t>Přesun hmot pro izolace tepelné, výšky do 12 m</t>
  </si>
  <si>
    <t>ZTI01</t>
  </si>
  <si>
    <t>Zdravotně-technické instalace - vsakovací objekt - viz samostatný rozpočet ;</t>
  </si>
  <si>
    <t>762441111</t>
  </si>
  <si>
    <t>Montáž obložení atiky,OSB desky,1vrst.,přibíjením včetně dodávky desky OSB 3 N tl. 18 mm</t>
  </si>
  <si>
    <t>762495000</t>
  </si>
  <si>
    <t>Spojovací a ochranné prostř. obložení stěn, stropů</t>
  </si>
  <si>
    <t>Odkaz na mn. položky pořadí 91 : 46,92000</t>
  </si>
  <si>
    <t>762400R</t>
  </si>
  <si>
    <t>Napojení atiky (svary, spoje, detaily)</t>
  </si>
  <si>
    <t>998762202</t>
  </si>
  <si>
    <t>Přesun hmot pro tesařské konstrukce, výšky do 12 m</t>
  </si>
  <si>
    <t>764352203</t>
  </si>
  <si>
    <t>Žlaby z Pz plechu podokapní půlkruhové, rš 330 mm</t>
  </si>
  <si>
    <t>střecha : 40</t>
  </si>
  <si>
    <t>764391210</t>
  </si>
  <si>
    <t>Okapová lišta z Pz plechu, rš 210 mm</t>
  </si>
  <si>
    <t>Střecha : 40</t>
  </si>
  <si>
    <t>764454202</t>
  </si>
  <si>
    <t>Odpadní trouby z Pz plechu, kruhové, D 100 mm</t>
  </si>
  <si>
    <t>severní stěna : 19</t>
  </si>
  <si>
    <t>764817143</t>
  </si>
  <si>
    <t>Oplechování zdí(atik) z lak.Pz plechu, rš 440 mm kotvení</t>
  </si>
  <si>
    <t>K8 : 68</t>
  </si>
  <si>
    <t>764816131</t>
  </si>
  <si>
    <t>Oplechování parapetů, lakovaný Pz plech, rš 310 mm</t>
  </si>
  <si>
    <t>K1 : 9*0,6</t>
  </si>
  <si>
    <t>K2 : 23*1,2</t>
  </si>
  <si>
    <t>K3 : 0,65</t>
  </si>
  <si>
    <t>K4 : 1,15</t>
  </si>
  <si>
    <t>764816144</t>
  </si>
  <si>
    <t>Oplechování parapetů, lakovaný Pz plech, rš 430 mm</t>
  </si>
  <si>
    <t>K5 : 33*0,7</t>
  </si>
  <si>
    <t>K6 : 5*2,35</t>
  </si>
  <si>
    <t>764352811</t>
  </si>
  <si>
    <t>Demontáž žlabů půlkruh. rovných, rš 330 mm, do 45°</t>
  </si>
  <si>
    <t>764410850</t>
  </si>
  <si>
    <t>Demontáž oplechování parapetů</t>
  </si>
  <si>
    <t>jih : 30*2,1+3*2,35</t>
  </si>
  <si>
    <t>sever : 12*2,1+35*1,2*+2*2,35</t>
  </si>
  <si>
    <t>západ : 3*2,1</t>
  </si>
  <si>
    <t>764430840</t>
  </si>
  <si>
    <t>Demontáž oplechování zdí,rš od 330 do 500 mm</t>
  </si>
  <si>
    <t>Stávající atika : 68</t>
  </si>
  <si>
    <t>764454801</t>
  </si>
  <si>
    <t>Demontáž odpadních trub kruhových,D 75 a 100 mm</t>
  </si>
  <si>
    <t>764349000R</t>
  </si>
  <si>
    <t>Oplechování, kotvení držáku lana bleskosvodu s podložkou</t>
  </si>
  <si>
    <t>odhad : 12</t>
  </si>
  <si>
    <t>REL01</t>
  </si>
  <si>
    <t>Demontáž bleskosvodu</t>
  </si>
  <si>
    <t>998764202</t>
  </si>
  <si>
    <t>Přesun hmot pro klempířské konstr., výšky do 12 m</t>
  </si>
  <si>
    <t>767426202</t>
  </si>
  <si>
    <t xml:space="preserve">Montáž slunolamů </t>
  </si>
  <si>
    <t>Ostatní 3 : 20*1,2*0,92</t>
  </si>
  <si>
    <t>Ostatní 4 : 32*0,7*1,5</t>
  </si>
  <si>
    <t>OV3</t>
  </si>
  <si>
    <t>Pevné slunolami z hliníkových lamel 1200 x 920 mm</t>
  </si>
  <si>
    <t>Ostatní O3 : 20*1,2*0,92</t>
  </si>
  <si>
    <t>OV4</t>
  </si>
  <si>
    <t>Pevné slunolami z hliníkových lamel 700 x 1500 mm</t>
  </si>
  <si>
    <t>Ostatní O4 : 32*0,7*1,5</t>
  </si>
  <si>
    <t>OVX1</t>
  </si>
  <si>
    <t>Odstranění stávající a montáž nové ventilační  mřížky 300x300 mm vč. prodloužení</t>
  </si>
  <si>
    <t>ks</t>
  </si>
  <si>
    <t>OVX2</t>
  </si>
  <si>
    <t>Odstranění stávající a montáž nové ventilační  mřížky 150x150 mm vč. prodloužení</t>
  </si>
  <si>
    <t>OVXX1</t>
  </si>
  <si>
    <t>D+M Trojnožka pro uchycení bleskosvodu</t>
  </si>
  <si>
    <t>Z_1</t>
  </si>
  <si>
    <t>Z1 - Pevné mříže pro okna 560 x 650 mm</t>
  </si>
  <si>
    <t>Z1 : 0,56*0,65</t>
  </si>
  <si>
    <t>Z2</t>
  </si>
  <si>
    <t>Z2 - Pevné mříže pro okna 2350 x 950 mm</t>
  </si>
  <si>
    <t>Z2 : 2,35*0,95</t>
  </si>
  <si>
    <t>Z3</t>
  </si>
  <si>
    <t>Z3 - Pevné mříže pro okna 1200 x 920 mm</t>
  </si>
  <si>
    <t>Z3 : 7*1,2*0,92</t>
  </si>
  <si>
    <t>Z4</t>
  </si>
  <si>
    <t>Z4 - Pevné mříže pro okna 700 x 1500 mm</t>
  </si>
  <si>
    <t>Z4 : 11*0,7*1,5</t>
  </si>
  <si>
    <t>Z5</t>
  </si>
  <si>
    <t>Z5 - Pevné mříže pro okna 600 x 600 mm</t>
  </si>
  <si>
    <t>Z5 : 9*0,6*0,6</t>
  </si>
  <si>
    <t>998767202</t>
  </si>
  <si>
    <t>Přesun hmot pro zámečnické konstr., výšky do 12 m</t>
  </si>
  <si>
    <t>784191101</t>
  </si>
  <si>
    <t>Penetrace podkladu univerzální</t>
  </si>
  <si>
    <t>Odkaz na mn. položky pořadí 20 : 156,65100</t>
  </si>
  <si>
    <t>Ostatní stěny v 1PP : 442,8</t>
  </si>
  <si>
    <t>Strop 1PP : 200</t>
  </si>
  <si>
    <t xml:space="preserve">3NP - bude upřesněno : </t>
  </si>
  <si>
    <t>784011222</t>
  </si>
  <si>
    <t>Zakrytí podlah</t>
  </si>
  <si>
    <t>1PP : 244,34</t>
  </si>
  <si>
    <t>ostatní koridory : 150</t>
  </si>
  <si>
    <t>784450020</t>
  </si>
  <si>
    <t>Malba ze směsi penetrace 1x, bílá 2x</t>
  </si>
  <si>
    <t>Odkaz na mn. položky pořadí 120 : 799,45100</t>
  </si>
  <si>
    <t>78445000R</t>
  </si>
  <si>
    <t>Malba sanační silikátová penetrace 1x, bílá 2x</t>
  </si>
  <si>
    <t>786611100R</t>
  </si>
  <si>
    <t>D+M Předokenní žaluzie z hliníkových lamel,viditel.box,popr.navij 700 x 1500mm</t>
  </si>
  <si>
    <t>786611110R</t>
  </si>
  <si>
    <t>D+M Předokenní žaluzie z hliníkových lamel,viditel.box,popr.navij 1200 x 920mm</t>
  </si>
  <si>
    <t>EL01</t>
  </si>
  <si>
    <t>Elektroinstalace - ostatní drobné úpravy a pomocné práce</t>
  </si>
  <si>
    <t>EL02</t>
  </si>
  <si>
    <t>Elektroinstalace - bleskosvod - viz samostatný rozpočet</t>
  </si>
  <si>
    <t>EL03</t>
  </si>
  <si>
    <t>Demontáž a zpětná montáž magnetických senzorů proti otevření oken</t>
  </si>
  <si>
    <t>EL04</t>
  </si>
  <si>
    <t>Úprava ústředny EZS a zprovoznění</t>
  </si>
  <si>
    <t>979086112</t>
  </si>
  <si>
    <t>Nakládání nebo překládání suti a vybouraných hmot</t>
  </si>
  <si>
    <t>Poesun suti</t>
  </si>
  <si>
    <t>POL8_</t>
  </si>
  <si>
    <t>979011111</t>
  </si>
  <si>
    <t>Svislá doprava suti a vybour. hmot za 2.NP a 1.PP</t>
  </si>
  <si>
    <t>979081111</t>
  </si>
  <si>
    <t>Odvoz suti a vybour. hmot na skládku do 1 km</t>
  </si>
  <si>
    <t>979081121</t>
  </si>
  <si>
    <t>Příplatek k odvozu za každý další 1 km, 10 km</t>
  </si>
  <si>
    <t>979082111</t>
  </si>
  <si>
    <t>Vnitrostaveništní doprava suti do 10 m</t>
  </si>
  <si>
    <t>979990001</t>
  </si>
  <si>
    <t>Poplatek za skládku stavební suti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</si>
</sst>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4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0" t="s">
        <v>41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7"/>
  <sheetViews>
    <sheetView showGridLines="0" tabSelected="1" topLeftCell="B23" zoomScaleNormal="100" zoomScaleSheetLayoutView="75" workbookViewId="0">
      <selection activeCell="G28" sqref="G28:I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4" t="s">
        <v>4</v>
      </c>
      <c r="C1" s="235"/>
      <c r="D1" s="235"/>
      <c r="E1" s="235"/>
      <c r="F1" s="235"/>
      <c r="G1" s="235"/>
      <c r="H1" s="235"/>
      <c r="I1" s="235"/>
      <c r="J1" s="236"/>
    </row>
    <row r="2" spans="1:15" ht="36" customHeight="1" x14ac:dyDescent="0.2">
      <c r="A2" s="2"/>
      <c r="B2" s="76" t="s">
        <v>24</v>
      </c>
      <c r="C2" s="77"/>
      <c r="D2" s="78" t="s">
        <v>46</v>
      </c>
      <c r="E2" s="240" t="s">
        <v>45</v>
      </c>
      <c r="F2" s="241"/>
      <c r="G2" s="241"/>
      <c r="H2" s="241"/>
      <c r="I2" s="241"/>
      <c r="J2" s="242"/>
      <c r="O2" s="1"/>
    </row>
    <row r="3" spans="1:15" ht="27" hidden="1" customHeight="1" x14ac:dyDescent="0.2">
      <c r="A3" s="2"/>
      <c r="B3" s="79"/>
      <c r="C3" s="77"/>
      <c r="D3" s="80"/>
      <c r="E3" s="243"/>
      <c r="F3" s="244"/>
      <c r="G3" s="244"/>
      <c r="H3" s="244"/>
      <c r="I3" s="244"/>
      <c r="J3" s="245"/>
    </row>
    <row r="4" spans="1:15" ht="23.25" customHeight="1" x14ac:dyDescent="0.2">
      <c r="A4" s="2"/>
      <c r="B4" s="81"/>
      <c r="C4" s="82"/>
      <c r="D4" s="83"/>
      <c r="E4" s="224"/>
      <c r="F4" s="224"/>
      <c r="G4" s="224"/>
      <c r="H4" s="224"/>
      <c r="I4" s="224"/>
      <c r="J4" s="225"/>
    </row>
    <row r="5" spans="1:15" ht="24" customHeight="1" x14ac:dyDescent="0.2">
      <c r="A5" s="2"/>
      <c r="B5" s="31" t="s">
        <v>23</v>
      </c>
      <c r="D5" s="228"/>
      <c r="E5" s="229"/>
      <c r="F5" s="229"/>
      <c r="G5" s="229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30"/>
      <c r="E6" s="231"/>
      <c r="F6" s="231"/>
      <c r="G6" s="231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2"/>
      <c r="F7" s="233"/>
      <c r="G7" s="23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7"/>
      <c r="E11" s="247"/>
      <c r="F11" s="247"/>
      <c r="G11" s="247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3"/>
      <c r="E12" s="223"/>
      <c r="F12" s="223"/>
      <c r="G12" s="223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6"/>
      <c r="F13" s="227"/>
      <c r="G13" s="227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6"/>
      <c r="F15" s="246"/>
      <c r="G15" s="248"/>
      <c r="H15" s="248"/>
      <c r="I15" s="248" t="s">
        <v>31</v>
      </c>
      <c r="J15" s="249"/>
    </row>
    <row r="16" spans="1:15" ht="23.25" customHeight="1" x14ac:dyDescent="0.2">
      <c r="A16" s="142" t="s">
        <v>26</v>
      </c>
      <c r="B16" s="38" t="s">
        <v>26</v>
      </c>
      <c r="C16" s="62"/>
      <c r="D16" s="63"/>
      <c r="E16" s="212"/>
      <c r="F16" s="213"/>
      <c r="G16" s="212"/>
      <c r="H16" s="213"/>
      <c r="I16" s="212">
        <f>SUMIF(F50:F73,A16,I50:I73)+SUMIF(F50:F73,"PSU",I50:I73)</f>
        <v>0</v>
      </c>
      <c r="J16" s="214"/>
    </row>
    <row r="17" spans="1:10" ht="23.25" customHeight="1" x14ac:dyDescent="0.2">
      <c r="A17" s="142" t="s">
        <v>27</v>
      </c>
      <c r="B17" s="38" t="s">
        <v>27</v>
      </c>
      <c r="C17" s="62"/>
      <c r="D17" s="63"/>
      <c r="E17" s="212"/>
      <c r="F17" s="213"/>
      <c r="G17" s="212"/>
      <c r="H17" s="213"/>
      <c r="I17" s="212">
        <f>SUMIF(F50:F73,A17,I50:I73)</f>
        <v>0</v>
      </c>
      <c r="J17" s="214"/>
    </row>
    <row r="18" spans="1:10" ht="23.25" customHeight="1" x14ac:dyDescent="0.2">
      <c r="A18" s="142" t="s">
        <v>28</v>
      </c>
      <c r="B18" s="38" t="s">
        <v>28</v>
      </c>
      <c r="C18" s="62"/>
      <c r="D18" s="63"/>
      <c r="E18" s="212"/>
      <c r="F18" s="213"/>
      <c r="G18" s="212"/>
      <c r="H18" s="213"/>
      <c r="I18" s="212">
        <f>SUMIF(F50:F73,A18,I50:I73)</f>
        <v>0</v>
      </c>
      <c r="J18" s="214"/>
    </row>
    <row r="19" spans="1:10" ht="23.25" customHeight="1" x14ac:dyDescent="0.2">
      <c r="A19" s="142" t="s">
        <v>98</v>
      </c>
      <c r="B19" s="38" t="s">
        <v>29</v>
      </c>
      <c r="C19" s="62"/>
      <c r="D19" s="63"/>
      <c r="E19" s="212"/>
      <c r="F19" s="213"/>
      <c r="G19" s="212"/>
      <c r="H19" s="213"/>
      <c r="I19" s="212">
        <f>SUMIF(F50:F73,A19,I50:I73)</f>
        <v>0</v>
      </c>
      <c r="J19" s="214"/>
    </row>
    <row r="20" spans="1:10" ht="23.25" customHeight="1" x14ac:dyDescent="0.2">
      <c r="A20" s="142" t="s">
        <v>99</v>
      </c>
      <c r="B20" s="38" t="s">
        <v>30</v>
      </c>
      <c r="C20" s="62"/>
      <c r="D20" s="63"/>
      <c r="E20" s="212"/>
      <c r="F20" s="213"/>
      <c r="G20" s="212"/>
      <c r="H20" s="213"/>
      <c r="I20" s="212">
        <f>SUMIF(F50:F73,A20,I50:I73)</f>
        <v>0</v>
      </c>
      <c r="J20" s="214"/>
    </row>
    <row r="21" spans="1:10" ht="23.25" customHeight="1" x14ac:dyDescent="0.2">
      <c r="A21" s="2"/>
      <c r="B21" s="48" t="s">
        <v>31</v>
      </c>
      <c r="C21" s="64"/>
      <c r="D21" s="65"/>
      <c r="E21" s="215"/>
      <c r="F21" s="250"/>
      <c r="G21" s="215"/>
      <c r="H21" s="250"/>
      <c r="I21" s="215">
        <f>SUM(I16:J20)</f>
        <v>0</v>
      </c>
      <c r="J21" s="216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10">
        <f>ZakladDPHSniVypocet</f>
        <v>0</v>
      </c>
      <c r="H23" s="211"/>
      <c r="I23" s="21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08">
        <f>I23*E23/100</f>
        <v>0</v>
      </c>
      <c r="H24" s="209"/>
      <c r="I24" s="20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10">
        <f>0.21*I21</f>
        <v>0</v>
      </c>
      <c r="H25" s="211"/>
      <c r="I25" s="211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37">
        <f>I25*E25/100</f>
        <v>0</v>
      </c>
      <c r="H26" s="238"/>
      <c r="I26" s="238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239">
        <f>CenaCelkemBezDPH-(ZakladDPHSni+ZakladDPHZakl)</f>
        <v>0</v>
      </c>
      <c r="H27" s="239"/>
      <c r="I27" s="239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25</v>
      </c>
      <c r="C28" s="117"/>
      <c r="D28" s="117"/>
      <c r="E28" s="118"/>
      <c r="F28" s="119"/>
      <c r="G28" s="218">
        <f>I21+ZakladDPHZakl</f>
        <v>0</v>
      </c>
      <c r="H28" s="218"/>
      <c r="I28" s="218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37</v>
      </c>
      <c r="C29" s="121"/>
      <c r="D29" s="121"/>
      <c r="E29" s="121"/>
      <c r="F29" s="122"/>
      <c r="G29" s="217">
        <f>ZakladDPHSni+DPHSni+ZakladDPHZakl+DPHZakl+Zaokrouhleni</f>
        <v>0</v>
      </c>
      <c r="H29" s="217"/>
      <c r="I29" s="217"/>
      <c r="J29" s="123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9"/>
      <c r="E34" s="220"/>
      <c r="G34" s="221"/>
      <c r="H34" s="222"/>
      <c r="I34" s="222"/>
      <c r="J34" s="25"/>
    </row>
    <row r="35" spans="1:10" ht="12.75" customHeight="1" x14ac:dyDescent="0.2">
      <c r="A35" s="2"/>
      <c r="B35" s="2"/>
      <c r="D35" s="207" t="s">
        <v>2</v>
      </c>
      <c r="E35" s="20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43</v>
      </c>
      <c r="C39" s="203"/>
      <c r="D39" s="203"/>
      <c r="E39" s="203"/>
      <c r="F39" s="100">
        <f>'01_01 01 Pol'!AE22+'01_01 02 Pol'!AE382</f>
        <v>0</v>
      </c>
      <c r="G39" s="101">
        <f>'01_01 01 Pol'!AF22+'01_01 02 Pol'!AF382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customHeight="1" x14ac:dyDescent="0.2">
      <c r="A40" s="88">
        <v>2</v>
      </c>
      <c r="B40" s="105" t="s">
        <v>44</v>
      </c>
      <c r="C40" s="204" t="s">
        <v>45</v>
      </c>
      <c r="D40" s="204"/>
      <c r="E40" s="204"/>
      <c r="F40" s="106">
        <f>'01_01 01 Pol'!AE22+'01_01 02 Pol'!AE382</f>
        <v>0</v>
      </c>
      <c r="G40" s="107">
        <f>'01_01 01 Pol'!AF22+'01_01 02 Pol'!AF382</f>
        <v>0</v>
      </c>
      <c r="H40" s="107"/>
      <c r="I40" s="108">
        <f>F40+G40+H40</f>
        <v>0</v>
      </c>
      <c r="J40" s="109" t="str">
        <f>IF(CenaCelkemVypocet=0,"",I40/CenaCelkemVypocet*100)</f>
        <v/>
      </c>
    </row>
    <row r="41" spans="1:10" ht="25.5" customHeight="1" x14ac:dyDescent="0.2">
      <c r="A41" s="88">
        <v>3</v>
      </c>
      <c r="B41" s="110" t="s">
        <v>46</v>
      </c>
      <c r="C41" s="203" t="s">
        <v>47</v>
      </c>
      <c r="D41" s="203"/>
      <c r="E41" s="203"/>
      <c r="F41" s="111">
        <f>'01_01 01 Pol'!AE22</f>
        <v>0</v>
      </c>
      <c r="G41" s="102">
        <f>'01_01 01 Pol'!AF22</f>
        <v>0</v>
      </c>
      <c r="H41" s="102"/>
      <c r="I41" s="103">
        <f>F41+G41+H41</f>
        <v>0</v>
      </c>
      <c r="J41" s="104" t="str">
        <f>IF(CenaCelkemVypocet=0,"",I41/CenaCelkemVypocet*100)</f>
        <v/>
      </c>
    </row>
    <row r="42" spans="1:10" ht="25.5" customHeight="1" x14ac:dyDescent="0.2">
      <c r="A42" s="88">
        <v>3</v>
      </c>
      <c r="B42" s="110" t="s">
        <v>48</v>
      </c>
      <c r="C42" s="203" t="s">
        <v>45</v>
      </c>
      <c r="D42" s="203"/>
      <c r="E42" s="203"/>
      <c r="F42" s="111">
        <f>'01_01 02 Pol'!AE382</f>
        <v>0</v>
      </c>
      <c r="G42" s="102">
        <f>'01_01 02 Pol'!AF382</f>
        <v>0</v>
      </c>
      <c r="H42" s="102"/>
      <c r="I42" s="103">
        <f>F42+G42+H42</f>
        <v>0</v>
      </c>
      <c r="J42" s="104" t="str">
        <f>IF(CenaCelkemVypocet=0,"",I42/CenaCelkemVypocet*100)</f>
        <v/>
      </c>
    </row>
    <row r="43" spans="1:10" ht="25.5" customHeight="1" x14ac:dyDescent="0.2">
      <c r="A43" s="88"/>
      <c r="B43" s="205" t="s">
        <v>49</v>
      </c>
      <c r="C43" s="206"/>
      <c r="D43" s="206"/>
      <c r="E43" s="206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4">
        <f>SUMIF(A39:A42,"=1",I39:I42)</f>
        <v>0</v>
      </c>
      <c r="J43" s="115">
        <f>SUMIF(A39:A42,"=1",J39:J42)</f>
        <v>0</v>
      </c>
    </row>
    <row r="47" spans="1:10" ht="15.75" x14ac:dyDescent="0.25">
      <c r="B47" s="124" t="s">
        <v>51</v>
      </c>
    </row>
    <row r="49" spans="1:10" ht="25.5" customHeight="1" x14ac:dyDescent="0.2">
      <c r="A49" s="126"/>
      <c r="B49" s="129" t="s">
        <v>18</v>
      </c>
      <c r="C49" s="129" t="s">
        <v>6</v>
      </c>
      <c r="D49" s="130"/>
      <c r="E49" s="130"/>
      <c r="F49" s="131" t="s">
        <v>52</v>
      </c>
      <c r="G49" s="131"/>
      <c r="H49" s="131"/>
      <c r="I49" s="131" t="s">
        <v>31</v>
      </c>
      <c r="J49" s="131" t="s">
        <v>0</v>
      </c>
    </row>
    <row r="50" spans="1:10" ht="36.75" customHeight="1" x14ac:dyDescent="0.2">
      <c r="A50" s="127"/>
      <c r="B50" s="132" t="s">
        <v>53</v>
      </c>
      <c r="C50" s="201" t="s">
        <v>54</v>
      </c>
      <c r="D50" s="202"/>
      <c r="E50" s="202"/>
      <c r="F50" s="138" t="s">
        <v>26</v>
      </c>
      <c r="G50" s="139"/>
      <c r="H50" s="139"/>
      <c r="I50" s="139">
        <f>'01_01 02 Pol'!G8</f>
        <v>0</v>
      </c>
      <c r="J50" s="136" t="str">
        <f>IF(I74=0,"",I50/I74*100)</f>
        <v/>
      </c>
    </row>
    <row r="51" spans="1:10" ht="36.75" customHeight="1" x14ac:dyDescent="0.2">
      <c r="A51" s="127"/>
      <c r="B51" s="132" t="s">
        <v>55</v>
      </c>
      <c r="C51" s="201" t="s">
        <v>56</v>
      </c>
      <c r="D51" s="202"/>
      <c r="E51" s="202"/>
      <c r="F51" s="138" t="s">
        <v>26</v>
      </c>
      <c r="G51" s="139"/>
      <c r="H51" s="139"/>
      <c r="I51" s="139">
        <f>'01_01 02 Pol'!G53</f>
        <v>0</v>
      </c>
      <c r="J51" s="136" t="str">
        <f>IF(I74=0,"",I51/I74*100)</f>
        <v/>
      </c>
    </row>
    <row r="52" spans="1:10" ht="36.75" customHeight="1" x14ac:dyDescent="0.2">
      <c r="A52" s="127"/>
      <c r="B52" s="132" t="s">
        <v>57</v>
      </c>
      <c r="C52" s="201" t="s">
        <v>58</v>
      </c>
      <c r="D52" s="202"/>
      <c r="E52" s="202"/>
      <c r="F52" s="138" t="s">
        <v>26</v>
      </c>
      <c r="G52" s="139"/>
      <c r="H52" s="139"/>
      <c r="I52" s="139">
        <f>'01_01 02 Pol'!G68</f>
        <v>0</v>
      </c>
      <c r="J52" s="136" t="str">
        <f>IF(I74=0,"",I52/I74*100)</f>
        <v/>
      </c>
    </row>
    <row r="53" spans="1:10" ht="36.75" customHeight="1" x14ac:dyDescent="0.2">
      <c r="A53" s="127"/>
      <c r="B53" s="132" t="s">
        <v>59</v>
      </c>
      <c r="C53" s="201" t="s">
        <v>60</v>
      </c>
      <c r="D53" s="202"/>
      <c r="E53" s="202"/>
      <c r="F53" s="138" t="s">
        <v>26</v>
      </c>
      <c r="G53" s="139"/>
      <c r="H53" s="139"/>
      <c r="I53" s="139">
        <f>'01_01 02 Pol'!G75</f>
        <v>0</v>
      </c>
      <c r="J53" s="136" t="str">
        <f>IF(I74=0,"",I53/I74*100)</f>
        <v/>
      </c>
    </row>
    <row r="54" spans="1:10" ht="36.75" customHeight="1" x14ac:dyDescent="0.2">
      <c r="A54" s="127"/>
      <c r="B54" s="132" t="s">
        <v>61</v>
      </c>
      <c r="C54" s="201" t="s">
        <v>62</v>
      </c>
      <c r="D54" s="202"/>
      <c r="E54" s="202"/>
      <c r="F54" s="138" t="s">
        <v>26</v>
      </c>
      <c r="G54" s="139"/>
      <c r="H54" s="139"/>
      <c r="I54" s="139">
        <f>'01_01 02 Pol'!G97</f>
        <v>0</v>
      </c>
      <c r="J54" s="136" t="str">
        <f>IF(I74=0,"",I54/I74*100)</f>
        <v/>
      </c>
    </row>
    <row r="55" spans="1:10" ht="36.75" customHeight="1" x14ac:dyDescent="0.2">
      <c r="A55" s="127"/>
      <c r="B55" s="132" t="s">
        <v>63</v>
      </c>
      <c r="C55" s="201" t="s">
        <v>64</v>
      </c>
      <c r="D55" s="202"/>
      <c r="E55" s="202"/>
      <c r="F55" s="138" t="s">
        <v>26</v>
      </c>
      <c r="G55" s="139"/>
      <c r="H55" s="139"/>
      <c r="I55" s="139">
        <f>'01_01 02 Pol'!G171</f>
        <v>0</v>
      </c>
      <c r="J55" s="136" t="str">
        <f>IF(I74=0,"",I55/I74*100)</f>
        <v/>
      </c>
    </row>
    <row r="56" spans="1:10" ht="36.75" customHeight="1" x14ac:dyDescent="0.2">
      <c r="A56" s="127"/>
      <c r="B56" s="132" t="s">
        <v>65</v>
      </c>
      <c r="C56" s="201" t="s">
        <v>66</v>
      </c>
      <c r="D56" s="202"/>
      <c r="E56" s="202"/>
      <c r="F56" s="138" t="s">
        <v>26</v>
      </c>
      <c r="G56" s="139"/>
      <c r="H56" s="139"/>
      <c r="I56" s="139">
        <f>'01_01 02 Pol'!G174</f>
        <v>0</v>
      </c>
      <c r="J56" s="136" t="str">
        <f>IF(I74=0,"",I56/I74*100)</f>
        <v/>
      </c>
    </row>
    <row r="57" spans="1:10" ht="36.75" customHeight="1" x14ac:dyDescent="0.2">
      <c r="A57" s="127"/>
      <c r="B57" s="132" t="s">
        <v>67</v>
      </c>
      <c r="C57" s="201" t="s">
        <v>68</v>
      </c>
      <c r="D57" s="202"/>
      <c r="E57" s="202"/>
      <c r="F57" s="138" t="s">
        <v>26</v>
      </c>
      <c r="G57" s="139"/>
      <c r="H57" s="139"/>
      <c r="I57" s="139">
        <f>'01_01 02 Pol'!G200</f>
        <v>0</v>
      </c>
      <c r="J57" s="136" t="str">
        <f>IF(I74=0,"",I57/I74*100)</f>
        <v/>
      </c>
    </row>
    <row r="58" spans="1:10" ht="36.75" customHeight="1" x14ac:dyDescent="0.2">
      <c r="A58" s="127"/>
      <c r="B58" s="132" t="s">
        <v>69</v>
      </c>
      <c r="C58" s="201" t="s">
        <v>70</v>
      </c>
      <c r="D58" s="202"/>
      <c r="E58" s="202"/>
      <c r="F58" s="138" t="s">
        <v>26</v>
      </c>
      <c r="G58" s="139"/>
      <c r="H58" s="139"/>
      <c r="I58" s="139">
        <f>'01_01 02 Pol'!G213</f>
        <v>0</v>
      </c>
      <c r="J58" s="136" t="str">
        <f>IF(I74=0,"",I58/I74*100)</f>
        <v/>
      </c>
    </row>
    <row r="59" spans="1:10" ht="36.75" customHeight="1" x14ac:dyDescent="0.2">
      <c r="A59" s="127"/>
      <c r="B59" s="132" t="s">
        <v>71</v>
      </c>
      <c r="C59" s="201" t="s">
        <v>72</v>
      </c>
      <c r="D59" s="202"/>
      <c r="E59" s="202"/>
      <c r="F59" s="138" t="s">
        <v>26</v>
      </c>
      <c r="G59" s="139"/>
      <c r="H59" s="139"/>
      <c r="I59" s="139">
        <f>'01_01 02 Pol'!G216</f>
        <v>0</v>
      </c>
      <c r="J59" s="136" t="str">
        <f>IF(I74=0,"",I59/I74*100)</f>
        <v/>
      </c>
    </row>
    <row r="60" spans="1:10" ht="36.75" customHeight="1" x14ac:dyDescent="0.2">
      <c r="A60" s="127"/>
      <c r="B60" s="132" t="s">
        <v>73</v>
      </c>
      <c r="C60" s="201" t="s">
        <v>74</v>
      </c>
      <c r="D60" s="202"/>
      <c r="E60" s="202"/>
      <c r="F60" s="138" t="s">
        <v>26</v>
      </c>
      <c r="G60" s="139"/>
      <c r="H60" s="139"/>
      <c r="I60" s="139">
        <f>'01_01 02 Pol'!G257</f>
        <v>0</v>
      </c>
      <c r="J60" s="136" t="str">
        <f>IF(I74=0,"",I60/I74*100)</f>
        <v/>
      </c>
    </row>
    <row r="61" spans="1:10" ht="36.75" customHeight="1" x14ac:dyDescent="0.2">
      <c r="A61" s="127"/>
      <c r="B61" s="132" t="s">
        <v>75</v>
      </c>
      <c r="C61" s="201" t="s">
        <v>76</v>
      </c>
      <c r="D61" s="202"/>
      <c r="E61" s="202"/>
      <c r="F61" s="138" t="s">
        <v>27</v>
      </c>
      <c r="G61" s="139"/>
      <c r="H61" s="139"/>
      <c r="I61" s="139">
        <f>'01_01 02 Pol'!G259</f>
        <v>0</v>
      </c>
      <c r="J61" s="136" t="str">
        <f>IF(I74=0,"",I61/I74*100)</f>
        <v/>
      </c>
    </row>
    <row r="62" spans="1:10" ht="36.75" customHeight="1" x14ac:dyDescent="0.2">
      <c r="A62" s="127"/>
      <c r="B62" s="132" t="s">
        <v>77</v>
      </c>
      <c r="C62" s="201" t="s">
        <v>78</v>
      </c>
      <c r="D62" s="202"/>
      <c r="E62" s="202"/>
      <c r="F62" s="138" t="s">
        <v>27</v>
      </c>
      <c r="G62" s="139"/>
      <c r="H62" s="139"/>
      <c r="I62" s="139">
        <f>'01_01 02 Pol'!G264</f>
        <v>0</v>
      </c>
      <c r="J62" s="136" t="str">
        <f>IF(I74=0,"",I62/I74*100)</f>
        <v/>
      </c>
    </row>
    <row r="63" spans="1:10" ht="36.75" customHeight="1" x14ac:dyDescent="0.2">
      <c r="A63" s="127"/>
      <c r="B63" s="132" t="s">
        <v>79</v>
      </c>
      <c r="C63" s="201" t="s">
        <v>80</v>
      </c>
      <c r="D63" s="202"/>
      <c r="E63" s="202"/>
      <c r="F63" s="138" t="s">
        <v>27</v>
      </c>
      <c r="G63" s="139"/>
      <c r="H63" s="139"/>
      <c r="I63" s="139">
        <f>'01_01 02 Pol'!G277</f>
        <v>0</v>
      </c>
      <c r="J63" s="136" t="str">
        <f>IF(I74=0,"",I63/I74*100)</f>
        <v/>
      </c>
    </row>
    <row r="64" spans="1:10" ht="36.75" customHeight="1" x14ac:dyDescent="0.2">
      <c r="A64" s="127"/>
      <c r="B64" s="132" t="s">
        <v>81</v>
      </c>
      <c r="C64" s="201" t="s">
        <v>82</v>
      </c>
      <c r="D64" s="202"/>
      <c r="E64" s="202"/>
      <c r="F64" s="138" t="s">
        <v>27</v>
      </c>
      <c r="G64" s="139"/>
      <c r="H64" s="139"/>
      <c r="I64" s="139">
        <f>'01_01 02 Pol'!G290</f>
        <v>0</v>
      </c>
      <c r="J64" s="136" t="str">
        <f>IF(I74=0,"",I64/I74*100)</f>
        <v/>
      </c>
    </row>
    <row r="65" spans="1:10" ht="36.75" customHeight="1" x14ac:dyDescent="0.2">
      <c r="A65" s="127"/>
      <c r="B65" s="132" t="s">
        <v>83</v>
      </c>
      <c r="C65" s="201" t="s">
        <v>84</v>
      </c>
      <c r="D65" s="202"/>
      <c r="E65" s="202"/>
      <c r="F65" s="138" t="s">
        <v>27</v>
      </c>
      <c r="G65" s="139"/>
      <c r="H65" s="139"/>
      <c r="I65" s="139">
        <f>'01_01 02 Pol'!G292</f>
        <v>0</v>
      </c>
      <c r="J65" s="136" t="str">
        <f>IF(I74=0,"",I65/I74*100)</f>
        <v/>
      </c>
    </row>
    <row r="66" spans="1:10" ht="36.75" customHeight="1" x14ac:dyDescent="0.2">
      <c r="A66" s="127"/>
      <c r="B66" s="132" t="s">
        <v>85</v>
      </c>
      <c r="C66" s="201" t="s">
        <v>86</v>
      </c>
      <c r="D66" s="202"/>
      <c r="E66" s="202"/>
      <c r="F66" s="138" t="s">
        <v>27</v>
      </c>
      <c r="G66" s="139"/>
      <c r="H66" s="139"/>
      <c r="I66" s="139">
        <f>'01_01 02 Pol'!G300</f>
        <v>0</v>
      </c>
      <c r="J66" s="136" t="str">
        <f>IF(I74=0,"",I66/I74*100)</f>
        <v/>
      </c>
    </row>
    <row r="67" spans="1:10" ht="36.75" customHeight="1" x14ac:dyDescent="0.2">
      <c r="A67" s="127"/>
      <c r="B67" s="132" t="s">
        <v>87</v>
      </c>
      <c r="C67" s="201" t="s">
        <v>88</v>
      </c>
      <c r="D67" s="202"/>
      <c r="E67" s="202"/>
      <c r="F67" s="138" t="s">
        <v>27</v>
      </c>
      <c r="G67" s="139"/>
      <c r="H67" s="139"/>
      <c r="I67" s="139">
        <f>'01_01 02 Pol'!G330</f>
        <v>0</v>
      </c>
      <c r="J67" s="136" t="str">
        <f>IF(I74=0,"",I67/I74*100)</f>
        <v/>
      </c>
    </row>
    <row r="68" spans="1:10" ht="36.75" customHeight="1" x14ac:dyDescent="0.2">
      <c r="A68" s="127"/>
      <c r="B68" s="132" t="s">
        <v>89</v>
      </c>
      <c r="C68" s="201" t="s">
        <v>90</v>
      </c>
      <c r="D68" s="202"/>
      <c r="E68" s="202"/>
      <c r="F68" s="138" t="s">
        <v>27</v>
      </c>
      <c r="G68" s="139"/>
      <c r="H68" s="139"/>
      <c r="I68" s="139">
        <f>'01_01 02 Pol'!G352</f>
        <v>0</v>
      </c>
      <c r="J68" s="136" t="str">
        <f>IF(I74=0,"",I68/I74*100)</f>
        <v/>
      </c>
    </row>
    <row r="69" spans="1:10" ht="36.75" customHeight="1" x14ac:dyDescent="0.2">
      <c r="A69" s="127"/>
      <c r="B69" s="132" t="s">
        <v>91</v>
      </c>
      <c r="C69" s="201" t="s">
        <v>92</v>
      </c>
      <c r="D69" s="202"/>
      <c r="E69" s="202"/>
      <c r="F69" s="138" t="s">
        <v>27</v>
      </c>
      <c r="G69" s="139"/>
      <c r="H69" s="139"/>
      <c r="I69" s="139">
        <f>'01_01 02 Pol'!G366</f>
        <v>0</v>
      </c>
      <c r="J69" s="136" t="str">
        <f>IF(I74=0,"",I69/I74*100)</f>
        <v/>
      </c>
    </row>
    <row r="70" spans="1:10" ht="36.75" customHeight="1" x14ac:dyDescent="0.2">
      <c r="A70" s="127"/>
      <c r="B70" s="132" t="s">
        <v>93</v>
      </c>
      <c r="C70" s="201" t="s">
        <v>94</v>
      </c>
      <c r="D70" s="202"/>
      <c r="E70" s="202"/>
      <c r="F70" s="138" t="s">
        <v>28</v>
      </c>
      <c r="G70" s="139"/>
      <c r="H70" s="139"/>
      <c r="I70" s="139">
        <f>'01_01 02 Pol'!G369</f>
        <v>0</v>
      </c>
      <c r="J70" s="136" t="str">
        <f>IF(I74=0,"",I70/I74*100)</f>
        <v/>
      </c>
    </row>
    <row r="71" spans="1:10" ht="36.75" customHeight="1" x14ac:dyDescent="0.2">
      <c r="A71" s="127"/>
      <c r="B71" s="132" t="s">
        <v>95</v>
      </c>
      <c r="C71" s="201" t="s">
        <v>96</v>
      </c>
      <c r="D71" s="202"/>
      <c r="E71" s="202"/>
      <c r="F71" s="138" t="s">
        <v>97</v>
      </c>
      <c r="G71" s="139"/>
      <c r="H71" s="139"/>
      <c r="I71" s="139">
        <f>'01_01 02 Pol'!G374</f>
        <v>0</v>
      </c>
      <c r="J71" s="136" t="str">
        <f>IF(I74=0,"",I71/I74*100)</f>
        <v/>
      </c>
    </row>
    <row r="72" spans="1:10" ht="36.75" customHeight="1" x14ac:dyDescent="0.2">
      <c r="A72" s="127"/>
      <c r="B72" s="132" t="s">
        <v>98</v>
      </c>
      <c r="C72" s="201" t="s">
        <v>29</v>
      </c>
      <c r="D72" s="202"/>
      <c r="E72" s="202"/>
      <c r="F72" s="138" t="s">
        <v>98</v>
      </c>
      <c r="G72" s="139"/>
      <c r="H72" s="139"/>
      <c r="I72" s="139">
        <f>'01_01 01 Pol'!G8</f>
        <v>0</v>
      </c>
      <c r="J72" s="136" t="str">
        <f>IF(I74=0,"",I72/I74*100)</f>
        <v/>
      </c>
    </row>
    <row r="73" spans="1:10" ht="36.75" customHeight="1" x14ac:dyDescent="0.2">
      <c r="A73" s="127"/>
      <c r="B73" s="132" t="s">
        <v>99</v>
      </c>
      <c r="C73" s="201" t="s">
        <v>30</v>
      </c>
      <c r="D73" s="202"/>
      <c r="E73" s="202"/>
      <c r="F73" s="138" t="s">
        <v>99</v>
      </c>
      <c r="G73" s="139"/>
      <c r="H73" s="139"/>
      <c r="I73" s="139">
        <f>'01_01 01 Pol'!G13</f>
        <v>0</v>
      </c>
      <c r="J73" s="136" t="str">
        <f>IF(I74=0,"",I73/I74*100)</f>
        <v/>
      </c>
    </row>
    <row r="74" spans="1:10" ht="25.5" customHeight="1" x14ac:dyDescent="0.2">
      <c r="A74" s="128"/>
      <c r="B74" s="133" t="s">
        <v>1</v>
      </c>
      <c r="C74" s="134"/>
      <c r="D74" s="135"/>
      <c r="E74" s="135"/>
      <c r="F74" s="140"/>
      <c r="G74" s="141"/>
      <c r="H74" s="141"/>
      <c r="I74" s="141">
        <f>SUM(I50:I73)</f>
        <v>0</v>
      </c>
      <c r="J74" s="137">
        <f>SUM(J50:J73)</f>
        <v>0</v>
      </c>
    </row>
    <row r="75" spans="1:10" x14ac:dyDescent="0.2">
      <c r="F75" s="86"/>
      <c r="G75" s="86"/>
      <c r="H75" s="86"/>
      <c r="I75" s="86"/>
      <c r="J75" s="87"/>
    </row>
    <row r="76" spans="1:10" x14ac:dyDescent="0.2">
      <c r="F76" s="86"/>
      <c r="G76" s="86"/>
      <c r="H76" s="86"/>
      <c r="I76" s="86"/>
      <c r="J76" s="87"/>
    </row>
    <row r="77" spans="1:10" x14ac:dyDescent="0.2">
      <c r="F77" s="86"/>
      <c r="G77" s="86"/>
      <c r="H77" s="86"/>
      <c r="I77" s="86"/>
      <c r="J77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70:E70"/>
    <mergeCell ref="C71:E71"/>
    <mergeCell ref="C72:E72"/>
    <mergeCell ref="C73:E73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1" t="s">
        <v>7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50" t="s">
        <v>8</v>
      </c>
      <c r="B2" s="49"/>
      <c r="C2" s="253"/>
      <c r="D2" s="253"/>
      <c r="E2" s="253"/>
      <c r="F2" s="253"/>
      <c r="G2" s="254"/>
    </row>
    <row r="3" spans="1:7" ht="24.95" customHeight="1" x14ac:dyDescent="0.2">
      <c r="A3" s="50" t="s">
        <v>9</v>
      </c>
      <c r="B3" s="49"/>
      <c r="C3" s="253"/>
      <c r="D3" s="253"/>
      <c r="E3" s="253"/>
      <c r="F3" s="253"/>
      <c r="G3" s="254"/>
    </row>
    <row r="4" spans="1:7" ht="24.95" customHeight="1" x14ac:dyDescent="0.2">
      <c r="A4" s="50" t="s">
        <v>10</v>
      </c>
      <c r="B4" s="49"/>
      <c r="C4" s="253"/>
      <c r="D4" s="253"/>
      <c r="E4" s="253"/>
      <c r="F4" s="253"/>
      <c r="G4" s="25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5" t="s">
        <v>7</v>
      </c>
      <c r="B1" s="255"/>
      <c r="C1" s="255"/>
      <c r="D1" s="255"/>
      <c r="E1" s="255"/>
      <c r="F1" s="255"/>
      <c r="G1" s="255"/>
      <c r="AG1" t="s">
        <v>100</v>
      </c>
    </row>
    <row r="2" spans="1:60" ht="24.95" customHeight="1" x14ac:dyDescent="0.2">
      <c r="A2" s="143" t="s">
        <v>8</v>
      </c>
      <c r="B2" s="49" t="s">
        <v>46</v>
      </c>
      <c r="C2" s="256" t="s">
        <v>45</v>
      </c>
      <c r="D2" s="257"/>
      <c r="E2" s="257"/>
      <c r="F2" s="257"/>
      <c r="G2" s="258"/>
      <c r="AG2" t="s">
        <v>101</v>
      </c>
    </row>
    <row r="3" spans="1:60" ht="24.95" customHeight="1" x14ac:dyDescent="0.2">
      <c r="A3" s="143" t="s">
        <v>9</v>
      </c>
      <c r="B3" s="49" t="s">
        <v>46</v>
      </c>
      <c r="C3" s="256" t="s">
        <v>45</v>
      </c>
      <c r="D3" s="257"/>
      <c r="E3" s="257"/>
      <c r="F3" s="257"/>
      <c r="G3" s="258"/>
      <c r="AC3" s="125" t="s">
        <v>101</v>
      </c>
      <c r="AG3" t="s">
        <v>102</v>
      </c>
    </row>
    <row r="4" spans="1:60" ht="24.95" customHeight="1" x14ac:dyDescent="0.2">
      <c r="A4" s="144" t="s">
        <v>10</v>
      </c>
      <c r="B4" s="145" t="s">
        <v>46</v>
      </c>
      <c r="C4" s="259" t="s">
        <v>47</v>
      </c>
      <c r="D4" s="260"/>
      <c r="E4" s="260"/>
      <c r="F4" s="260"/>
      <c r="G4" s="261"/>
      <c r="AG4" t="s">
        <v>103</v>
      </c>
    </row>
    <row r="5" spans="1:60" x14ac:dyDescent="0.2">
      <c r="D5" s="10"/>
    </row>
    <row r="6" spans="1:60" ht="38.25" x14ac:dyDescent="0.2">
      <c r="A6" s="147" t="s">
        <v>104</v>
      </c>
      <c r="B6" s="149" t="s">
        <v>105</v>
      </c>
      <c r="C6" s="149" t="s">
        <v>106</v>
      </c>
      <c r="D6" s="148" t="s">
        <v>107</v>
      </c>
      <c r="E6" s="147" t="s">
        <v>108</v>
      </c>
      <c r="F6" s="146" t="s">
        <v>109</v>
      </c>
      <c r="G6" s="147" t="s">
        <v>31</v>
      </c>
      <c r="H6" s="150" t="s">
        <v>32</v>
      </c>
      <c r="I6" s="150" t="s">
        <v>110</v>
      </c>
      <c r="J6" s="150" t="s">
        <v>33</v>
      </c>
      <c r="K6" s="150" t="s">
        <v>111</v>
      </c>
      <c r="L6" s="150" t="s">
        <v>112</v>
      </c>
      <c r="M6" s="150" t="s">
        <v>113</v>
      </c>
      <c r="N6" s="150" t="s">
        <v>114</v>
      </c>
      <c r="O6" s="150" t="s">
        <v>115</v>
      </c>
      <c r="P6" s="150" t="s">
        <v>116</v>
      </c>
      <c r="Q6" s="150" t="s">
        <v>117</v>
      </c>
      <c r="R6" s="150" t="s">
        <v>118</v>
      </c>
      <c r="S6" s="150" t="s">
        <v>119</v>
      </c>
      <c r="T6" s="150" t="s">
        <v>120</v>
      </c>
      <c r="U6" s="150" t="s">
        <v>121</v>
      </c>
      <c r="V6" s="150" t="s">
        <v>122</v>
      </c>
      <c r="W6" s="150" t="s">
        <v>123</v>
      </c>
      <c r="X6" s="150" t="s">
        <v>124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4" t="s">
        <v>125</v>
      </c>
      <c r="B8" s="165" t="s">
        <v>98</v>
      </c>
      <c r="C8" s="183" t="s">
        <v>29</v>
      </c>
      <c r="D8" s="166"/>
      <c r="E8" s="167"/>
      <c r="F8" s="168"/>
      <c r="G8" s="169">
        <f>SUMIF(AG9:AG12,"&lt;&gt;NOR",G9:G12)</f>
        <v>0</v>
      </c>
      <c r="H8" s="163"/>
      <c r="I8" s="163">
        <f>SUM(I9:I12)</f>
        <v>0</v>
      </c>
      <c r="J8" s="163"/>
      <c r="K8" s="163">
        <f>SUM(K9:K12)</f>
        <v>0</v>
      </c>
      <c r="L8" s="163"/>
      <c r="M8" s="163">
        <f>SUM(M9:M12)</f>
        <v>0</v>
      </c>
      <c r="N8" s="163"/>
      <c r="O8" s="163">
        <f>SUM(O9:O12)</f>
        <v>0</v>
      </c>
      <c r="P8" s="163"/>
      <c r="Q8" s="163">
        <f>SUM(Q9:Q12)</f>
        <v>0</v>
      </c>
      <c r="R8" s="163"/>
      <c r="S8" s="163"/>
      <c r="T8" s="163"/>
      <c r="U8" s="163"/>
      <c r="V8" s="163">
        <f>SUM(V9:V12)</f>
        <v>0</v>
      </c>
      <c r="W8" s="163"/>
      <c r="X8" s="163"/>
      <c r="AG8" t="s">
        <v>126</v>
      </c>
    </row>
    <row r="9" spans="1:60" outlineLevel="1" x14ac:dyDescent="0.2">
      <c r="A9" s="176">
        <v>1</v>
      </c>
      <c r="B9" s="177" t="s">
        <v>127</v>
      </c>
      <c r="C9" s="184" t="s">
        <v>128</v>
      </c>
      <c r="D9" s="178" t="s">
        <v>129</v>
      </c>
      <c r="E9" s="179">
        <v>1</v>
      </c>
      <c r="F9" s="180"/>
      <c r="G9" s="181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21</v>
      </c>
      <c r="M9" s="161">
        <f>G9*(1+L9/100)</f>
        <v>0</v>
      </c>
      <c r="N9" s="161">
        <v>0</v>
      </c>
      <c r="O9" s="161">
        <f>ROUND(E9*N9,2)</f>
        <v>0</v>
      </c>
      <c r="P9" s="161">
        <v>0</v>
      </c>
      <c r="Q9" s="161">
        <f>ROUND(E9*P9,2)</f>
        <v>0</v>
      </c>
      <c r="R9" s="161"/>
      <c r="S9" s="161" t="s">
        <v>130</v>
      </c>
      <c r="T9" s="161" t="s">
        <v>131</v>
      </c>
      <c r="U9" s="161">
        <v>0</v>
      </c>
      <c r="V9" s="161">
        <f>ROUND(E9*U9,2)</f>
        <v>0</v>
      </c>
      <c r="W9" s="161"/>
      <c r="X9" s="161" t="s">
        <v>132</v>
      </c>
      <c r="Y9" s="151"/>
      <c r="Z9" s="151"/>
      <c r="AA9" s="151"/>
      <c r="AB9" s="151"/>
      <c r="AC9" s="151"/>
      <c r="AD9" s="151"/>
      <c r="AE9" s="151"/>
      <c r="AF9" s="151"/>
      <c r="AG9" s="151" t="s">
        <v>133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76">
        <v>2</v>
      </c>
      <c r="B10" s="177" t="s">
        <v>134</v>
      </c>
      <c r="C10" s="184" t="s">
        <v>135</v>
      </c>
      <c r="D10" s="178" t="s">
        <v>129</v>
      </c>
      <c r="E10" s="179">
        <v>1</v>
      </c>
      <c r="F10" s="180"/>
      <c r="G10" s="181">
        <f>ROUND(E10*F10,2)</f>
        <v>0</v>
      </c>
      <c r="H10" s="162"/>
      <c r="I10" s="161">
        <f>ROUND(E10*H10,2)</f>
        <v>0</v>
      </c>
      <c r="J10" s="162"/>
      <c r="K10" s="161">
        <f>ROUND(E10*J10,2)</f>
        <v>0</v>
      </c>
      <c r="L10" s="161">
        <v>21</v>
      </c>
      <c r="M10" s="161">
        <f>G10*(1+L10/100)</f>
        <v>0</v>
      </c>
      <c r="N10" s="161">
        <v>0</v>
      </c>
      <c r="O10" s="161">
        <f>ROUND(E10*N10,2)</f>
        <v>0</v>
      </c>
      <c r="P10" s="161">
        <v>0</v>
      </c>
      <c r="Q10" s="161">
        <f>ROUND(E10*P10,2)</f>
        <v>0</v>
      </c>
      <c r="R10" s="161"/>
      <c r="S10" s="161" t="s">
        <v>130</v>
      </c>
      <c r="T10" s="161" t="s">
        <v>131</v>
      </c>
      <c r="U10" s="161">
        <v>0</v>
      </c>
      <c r="V10" s="161">
        <f>ROUND(E10*U10,2)</f>
        <v>0</v>
      </c>
      <c r="W10" s="161"/>
      <c r="X10" s="161" t="s">
        <v>132</v>
      </c>
      <c r="Y10" s="151"/>
      <c r="Z10" s="151"/>
      <c r="AA10" s="151"/>
      <c r="AB10" s="151"/>
      <c r="AC10" s="151"/>
      <c r="AD10" s="151"/>
      <c r="AE10" s="151"/>
      <c r="AF10" s="151"/>
      <c r="AG10" s="151" t="s">
        <v>133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76">
        <v>3</v>
      </c>
      <c r="B11" s="177" t="s">
        <v>136</v>
      </c>
      <c r="C11" s="184" t="s">
        <v>137</v>
      </c>
      <c r="D11" s="178" t="s">
        <v>129</v>
      </c>
      <c r="E11" s="179">
        <v>1</v>
      </c>
      <c r="F11" s="180"/>
      <c r="G11" s="181">
        <f>ROUND(E11*F11,2)</f>
        <v>0</v>
      </c>
      <c r="H11" s="162"/>
      <c r="I11" s="161">
        <f>ROUND(E11*H11,2)</f>
        <v>0</v>
      </c>
      <c r="J11" s="162"/>
      <c r="K11" s="161">
        <f>ROUND(E11*J11,2)</f>
        <v>0</v>
      </c>
      <c r="L11" s="161">
        <v>21</v>
      </c>
      <c r="M11" s="161">
        <f>G11*(1+L11/100)</f>
        <v>0</v>
      </c>
      <c r="N11" s="161">
        <v>0</v>
      </c>
      <c r="O11" s="161">
        <f>ROUND(E11*N11,2)</f>
        <v>0</v>
      </c>
      <c r="P11" s="161">
        <v>0</v>
      </c>
      <c r="Q11" s="161">
        <f>ROUND(E11*P11,2)</f>
        <v>0</v>
      </c>
      <c r="R11" s="161"/>
      <c r="S11" s="161" t="s">
        <v>130</v>
      </c>
      <c r="T11" s="161" t="s">
        <v>131</v>
      </c>
      <c r="U11" s="161">
        <v>0</v>
      </c>
      <c r="V11" s="161">
        <f>ROUND(E11*U11,2)</f>
        <v>0</v>
      </c>
      <c r="W11" s="161"/>
      <c r="X11" s="161" t="s">
        <v>132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133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6">
        <v>4</v>
      </c>
      <c r="B12" s="177" t="s">
        <v>138</v>
      </c>
      <c r="C12" s="184" t="s">
        <v>139</v>
      </c>
      <c r="D12" s="178" t="s">
        <v>140</v>
      </c>
      <c r="E12" s="179">
        <v>1</v>
      </c>
      <c r="F12" s="180"/>
      <c r="G12" s="181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21</v>
      </c>
      <c r="M12" s="161">
        <f>G12*(1+L12/100)</f>
        <v>0</v>
      </c>
      <c r="N12" s="161">
        <v>0</v>
      </c>
      <c r="O12" s="161">
        <f>ROUND(E12*N12,2)</f>
        <v>0</v>
      </c>
      <c r="P12" s="161">
        <v>0</v>
      </c>
      <c r="Q12" s="161">
        <f>ROUND(E12*P12,2)</f>
        <v>0</v>
      </c>
      <c r="R12" s="161"/>
      <c r="S12" s="161" t="s">
        <v>141</v>
      </c>
      <c r="T12" s="161" t="s">
        <v>131</v>
      </c>
      <c r="U12" s="161">
        <v>0</v>
      </c>
      <c r="V12" s="161">
        <f>ROUND(E12*U12,2)</f>
        <v>0</v>
      </c>
      <c r="W12" s="161"/>
      <c r="X12" s="161" t="s">
        <v>132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142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x14ac:dyDescent="0.2">
      <c r="A13" s="164" t="s">
        <v>125</v>
      </c>
      <c r="B13" s="165" t="s">
        <v>99</v>
      </c>
      <c r="C13" s="183" t="s">
        <v>30</v>
      </c>
      <c r="D13" s="166"/>
      <c r="E13" s="167"/>
      <c r="F13" s="168"/>
      <c r="G13" s="169">
        <f>SUMIF(AG14:AG20,"&lt;&gt;NOR",G14:G20)</f>
        <v>0</v>
      </c>
      <c r="H13" s="163"/>
      <c r="I13" s="163">
        <f>SUM(I14:I20)</f>
        <v>0</v>
      </c>
      <c r="J13" s="163"/>
      <c r="K13" s="163">
        <f>SUM(K14:K20)</f>
        <v>0</v>
      </c>
      <c r="L13" s="163"/>
      <c r="M13" s="163">
        <f>SUM(M14:M20)</f>
        <v>0</v>
      </c>
      <c r="N13" s="163"/>
      <c r="O13" s="163">
        <f>SUM(O14:O20)</f>
        <v>0</v>
      </c>
      <c r="P13" s="163"/>
      <c r="Q13" s="163">
        <f>SUM(Q14:Q20)</f>
        <v>0</v>
      </c>
      <c r="R13" s="163"/>
      <c r="S13" s="163"/>
      <c r="T13" s="163"/>
      <c r="U13" s="163"/>
      <c r="V13" s="163">
        <f>SUM(V14:V20)</f>
        <v>0</v>
      </c>
      <c r="W13" s="163"/>
      <c r="X13" s="163"/>
      <c r="AG13" t="s">
        <v>126</v>
      </c>
    </row>
    <row r="14" spans="1:60" outlineLevel="1" x14ac:dyDescent="0.2">
      <c r="A14" s="176">
        <v>5</v>
      </c>
      <c r="B14" s="177" t="s">
        <v>143</v>
      </c>
      <c r="C14" s="184" t="s">
        <v>144</v>
      </c>
      <c r="D14" s="178" t="s">
        <v>129</v>
      </c>
      <c r="E14" s="179">
        <v>1</v>
      </c>
      <c r="F14" s="180"/>
      <c r="G14" s="181">
        <f t="shared" ref="G14:G20" si="0">ROUND(E14*F14,2)</f>
        <v>0</v>
      </c>
      <c r="H14" s="162"/>
      <c r="I14" s="161">
        <f t="shared" ref="I14:I20" si="1">ROUND(E14*H14,2)</f>
        <v>0</v>
      </c>
      <c r="J14" s="162"/>
      <c r="K14" s="161">
        <f t="shared" ref="K14:K20" si="2">ROUND(E14*J14,2)</f>
        <v>0</v>
      </c>
      <c r="L14" s="161">
        <v>21</v>
      </c>
      <c r="M14" s="161">
        <f t="shared" ref="M14:M20" si="3">G14*(1+L14/100)</f>
        <v>0</v>
      </c>
      <c r="N14" s="161">
        <v>0</v>
      </c>
      <c r="O14" s="161">
        <f t="shared" ref="O14:O20" si="4">ROUND(E14*N14,2)</f>
        <v>0</v>
      </c>
      <c r="P14" s="161">
        <v>0</v>
      </c>
      <c r="Q14" s="161">
        <f t="shared" ref="Q14:Q20" si="5">ROUND(E14*P14,2)</f>
        <v>0</v>
      </c>
      <c r="R14" s="161"/>
      <c r="S14" s="161" t="s">
        <v>130</v>
      </c>
      <c r="T14" s="161" t="s">
        <v>131</v>
      </c>
      <c r="U14" s="161">
        <v>0</v>
      </c>
      <c r="V14" s="161">
        <f t="shared" ref="V14:V20" si="6">ROUND(E14*U14,2)</f>
        <v>0</v>
      </c>
      <c r="W14" s="161"/>
      <c r="X14" s="161" t="s">
        <v>132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133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6">
        <v>6</v>
      </c>
      <c r="B15" s="177" t="s">
        <v>145</v>
      </c>
      <c r="C15" s="184" t="s">
        <v>146</v>
      </c>
      <c r="D15" s="178" t="s">
        <v>129</v>
      </c>
      <c r="E15" s="179">
        <v>1</v>
      </c>
      <c r="F15" s="180"/>
      <c r="G15" s="181">
        <f t="shared" si="0"/>
        <v>0</v>
      </c>
      <c r="H15" s="162"/>
      <c r="I15" s="161">
        <f t="shared" si="1"/>
        <v>0</v>
      </c>
      <c r="J15" s="162"/>
      <c r="K15" s="161">
        <f t="shared" si="2"/>
        <v>0</v>
      </c>
      <c r="L15" s="161">
        <v>21</v>
      </c>
      <c r="M15" s="161">
        <f t="shared" si="3"/>
        <v>0</v>
      </c>
      <c r="N15" s="161">
        <v>0</v>
      </c>
      <c r="O15" s="161">
        <f t="shared" si="4"/>
        <v>0</v>
      </c>
      <c r="P15" s="161">
        <v>0</v>
      </c>
      <c r="Q15" s="161">
        <f t="shared" si="5"/>
        <v>0</v>
      </c>
      <c r="R15" s="161"/>
      <c r="S15" s="161" t="s">
        <v>130</v>
      </c>
      <c r="T15" s="161" t="s">
        <v>131</v>
      </c>
      <c r="U15" s="161">
        <v>0</v>
      </c>
      <c r="V15" s="161">
        <f t="shared" si="6"/>
        <v>0</v>
      </c>
      <c r="W15" s="161"/>
      <c r="X15" s="161" t="s">
        <v>132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133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76">
        <v>7</v>
      </c>
      <c r="B16" s="177" t="s">
        <v>147</v>
      </c>
      <c r="C16" s="184" t="s">
        <v>148</v>
      </c>
      <c r="D16" s="178" t="s">
        <v>129</v>
      </c>
      <c r="E16" s="179">
        <v>1</v>
      </c>
      <c r="F16" s="180"/>
      <c r="G16" s="181">
        <f t="shared" si="0"/>
        <v>0</v>
      </c>
      <c r="H16" s="162"/>
      <c r="I16" s="161">
        <f t="shared" si="1"/>
        <v>0</v>
      </c>
      <c r="J16" s="162"/>
      <c r="K16" s="161">
        <f t="shared" si="2"/>
        <v>0</v>
      </c>
      <c r="L16" s="161">
        <v>21</v>
      </c>
      <c r="M16" s="161">
        <f t="shared" si="3"/>
        <v>0</v>
      </c>
      <c r="N16" s="161">
        <v>0</v>
      </c>
      <c r="O16" s="161">
        <f t="shared" si="4"/>
        <v>0</v>
      </c>
      <c r="P16" s="161">
        <v>0</v>
      </c>
      <c r="Q16" s="161">
        <f t="shared" si="5"/>
        <v>0</v>
      </c>
      <c r="R16" s="161"/>
      <c r="S16" s="161" t="s">
        <v>130</v>
      </c>
      <c r="T16" s="161" t="s">
        <v>131</v>
      </c>
      <c r="U16" s="161">
        <v>0</v>
      </c>
      <c r="V16" s="161">
        <f t="shared" si="6"/>
        <v>0</v>
      </c>
      <c r="W16" s="161"/>
      <c r="X16" s="161" t="s">
        <v>132</v>
      </c>
      <c r="Y16" s="151"/>
      <c r="Z16" s="151"/>
      <c r="AA16" s="151"/>
      <c r="AB16" s="151"/>
      <c r="AC16" s="151"/>
      <c r="AD16" s="151"/>
      <c r="AE16" s="151"/>
      <c r="AF16" s="151"/>
      <c r="AG16" s="151" t="s">
        <v>133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6">
        <v>8</v>
      </c>
      <c r="B17" s="177" t="s">
        <v>149</v>
      </c>
      <c r="C17" s="184" t="s">
        <v>150</v>
      </c>
      <c r="D17" s="178" t="s">
        <v>129</v>
      </c>
      <c r="E17" s="179">
        <v>1</v>
      </c>
      <c r="F17" s="180"/>
      <c r="G17" s="181">
        <f t="shared" si="0"/>
        <v>0</v>
      </c>
      <c r="H17" s="162"/>
      <c r="I17" s="161">
        <f t="shared" si="1"/>
        <v>0</v>
      </c>
      <c r="J17" s="162"/>
      <c r="K17" s="161">
        <f t="shared" si="2"/>
        <v>0</v>
      </c>
      <c r="L17" s="161">
        <v>21</v>
      </c>
      <c r="M17" s="161">
        <f t="shared" si="3"/>
        <v>0</v>
      </c>
      <c r="N17" s="161">
        <v>0</v>
      </c>
      <c r="O17" s="161">
        <f t="shared" si="4"/>
        <v>0</v>
      </c>
      <c r="P17" s="161">
        <v>0</v>
      </c>
      <c r="Q17" s="161">
        <f t="shared" si="5"/>
        <v>0</v>
      </c>
      <c r="R17" s="161"/>
      <c r="S17" s="161" t="s">
        <v>130</v>
      </c>
      <c r="T17" s="161" t="s">
        <v>131</v>
      </c>
      <c r="U17" s="161">
        <v>0</v>
      </c>
      <c r="V17" s="161">
        <f t="shared" si="6"/>
        <v>0</v>
      </c>
      <c r="W17" s="161"/>
      <c r="X17" s="161" t="s">
        <v>132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133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76">
        <v>9</v>
      </c>
      <c r="B18" s="177" t="s">
        <v>151</v>
      </c>
      <c r="C18" s="184" t="s">
        <v>152</v>
      </c>
      <c r="D18" s="178" t="s">
        <v>129</v>
      </c>
      <c r="E18" s="179">
        <v>1</v>
      </c>
      <c r="F18" s="180"/>
      <c r="G18" s="181">
        <f t="shared" si="0"/>
        <v>0</v>
      </c>
      <c r="H18" s="162"/>
      <c r="I18" s="161">
        <f t="shared" si="1"/>
        <v>0</v>
      </c>
      <c r="J18" s="162"/>
      <c r="K18" s="161">
        <f t="shared" si="2"/>
        <v>0</v>
      </c>
      <c r="L18" s="161">
        <v>21</v>
      </c>
      <c r="M18" s="161">
        <f t="shared" si="3"/>
        <v>0</v>
      </c>
      <c r="N18" s="161">
        <v>0</v>
      </c>
      <c r="O18" s="161">
        <f t="shared" si="4"/>
        <v>0</v>
      </c>
      <c r="P18" s="161">
        <v>0</v>
      </c>
      <c r="Q18" s="161">
        <f t="shared" si="5"/>
        <v>0</v>
      </c>
      <c r="R18" s="161"/>
      <c r="S18" s="161" t="s">
        <v>130</v>
      </c>
      <c r="T18" s="161" t="s">
        <v>131</v>
      </c>
      <c r="U18" s="161">
        <v>0</v>
      </c>
      <c r="V18" s="161">
        <f t="shared" si="6"/>
        <v>0</v>
      </c>
      <c r="W18" s="161"/>
      <c r="X18" s="161" t="s">
        <v>132</v>
      </c>
      <c r="Y18" s="151"/>
      <c r="Z18" s="151"/>
      <c r="AA18" s="151"/>
      <c r="AB18" s="151"/>
      <c r="AC18" s="151"/>
      <c r="AD18" s="151"/>
      <c r="AE18" s="151"/>
      <c r="AF18" s="151"/>
      <c r="AG18" s="151" t="s">
        <v>133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6">
        <v>10</v>
      </c>
      <c r="B19" s="177" t="s">
        <v>153</v>
      </c>
      <c r="C19" s="184" t="s">
        <v>154</v>
      </c>
      <c r="D19" s="178" t="s">
        <v>129</v>
      </c>
      <c r="E19" s="179">
        <v>1</v>
      </c>
      <c r="F19" s="180"/>
      <c r="G19" s="181">
        <f t="shared" si="0"/>
        <v>0</v>
      </c>
      <c r="H19" s="162"/>
      <c r="I19" s="161">
        <f t="shared" si="1"/>
        <v>0</v>
      </c>
      <c r="J19" s="162"/>
      <c r="K19" s="161">
        <f t="shared" si="2"/>
        <v>0</v>
      </c>
      <c r="L19" s="161">
        <v>21</v>
      </c>
      <c r="M19" s="161">
        <f t="shared" si="3"/>
        <v>0</v>
      </c>
      <c r="N19" s="161">
        <v>0</v>
      </c>
      <c r="O19" s="161">
        <f t="shared" si="4"/>
        <v>0</v>
      </c>
      <c r="P19" s="161">
        <v>0</v>
      </c>
      <c r="Q19" s="161">
        <f t="shared" si="5"/>
        <v>0</v>
      </c>
      <c r="R19" s="161"/>
      <c r="S19" s="161" t="s">
        <v>130</v>
      </c>
      <c r="T19" s="161" t="s">
        <v>131</v>
      </c>
      <c r="U19" s="161">
        <v>0</v>
      </c>
      <c r="V19" s="161">
        <f t="shared" si="6"/>
        <v>0</v>
      </c>
      <c r="W19" s="161"/>
      <c r="X19" s="161" t="s">
        <v>132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133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0">
        <v>11</v>
      </c>
      <c r="B20" s="171" t="s">
        <v>155</v>
      </c>
      <c r="C20" s="185" t="s">
        <v>156</v>
      </c>
      <c r="D20" s="172" t="s">
        <v>129</v>
      </c>
      <c r="E20" s="173">
        <v>1</v>
      </c>
      <c r="F20" s="174"/>
      <c r="G20" s="175">
        <f t="shared" si="0"/>
        <v>0</v>
      </c>
      <c r="H20" s="162"/>
      <c r="I20" s="161">
        <f t="shared" si="1"/>
        <v>0</v>
      </c>
      <c r="J20" s="162"/>
      <c r="K20" s="161">
        <f t="shared" si="2"/>
        <v>0</v>
      </c>
      <c r="L20" s="161">
        <v>21</v>
      </c>
      <c r="M20" s="161">
        <f t="shared" si="3"/>
        <v>0</v>
      </c>
      <c r="N20" s="161">
        <v>0</v>
      </c>
      <c r="O20" s="161">
        <f t="shared" si="4"/>
        <v>0</v>
      </c>
      <c r="P20" s="161">
        <v>0</v>
      </c>
      <c r="Q20" s="161">
        <f t="shared" si="5"/>
        <v>0</v>
      </c>
      <c r="R20" s="161"/>
      <c r="S20" s="161" t="s">
        <v>130</v>
      </c>
      <c r="T20" s="161" t="s">
        <v>131</v>
      </c>
      <c r="U20" s="161">
        <v>0</v>
      </c>
      <c r="V20" s="161">
        <f t="shared" si="6"/>
        <v>0</v>
      </c>
      <c r="W20" s="161"/>
      <c r="X20" s="161" t="s">
        <v>132</v>
      </c>
      <c r="Y20" s="151"/>
      <c r="Z20" s="151"/>
      <c r="AA20" s="151"/>
      <c r="AB20" s="151"/>
      <c r="AC20" s="151"/>
      <c r="AD20" s="151"/>
      <c r="AE20" s="151"/>
      <c r="AF20" s="151"/>
      <c r="AG20" s="151" t="s">
        <v>133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3"/>
      <c r="B21" s="4"/>
      <c r="C21" s="186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E21">
        <v>15</v>
      </c>
      <c r="AF21">
        <v>21</v>
      </c>
      <c r="AG21" t="s">
        <v>112</v>
      </c>
    </row>
    <row r="22" spans="1:60" x14ac:dyDescent="0.2">
      <c r="A22" s="154"/>
      <c r="B22" s="155" t="s">
        <v>31</v>
      </c>
      <c r="C22" s="187"/>
      <c r="D22" s="156"/>
      <c r="E22" s="157"/>
      <c r="F22" s="157"/>
      <c r="G22" s="182">
        <f>G8+G13</f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f>SUMIF(L7:L20,AE21,G7:G20)</f>
        <v>0</v>
      </c>
      <c r="AF22">
        <f>SUMIF(L7:L20,AF21,G7:G20)</f>
        <v>0</v>
      </c>
      <c r="AG22" t="s">
        <v>157</v>
      </c>
    </row>
    <row r="23" spans="1:60" x14ac:dyDescent="0.2">
      <c r="A23" s="3"/>
      <c r="B23" s="4"/>
      <c r="C23" s="186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60" x14ac:dyDescent="0.2">
      <c r="A24" s="3"/>
      <c r="B24" s="4"/>
      <c r="C24" s="186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 x14ac:dyDescent="0.2">
      <c r="A25" s="262" t="s">
        <v>158</v>
      </c>
      <c r="B25" s="262"/>
      <c r="C25" s="263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">
      <c r="A26" s="264"/>
      <c r="B26" s="265"/>
      <c r="C26" s="266"/>
      <c r="D26" s="265"/>
      <c r="E26" s="265"/>
      <c r="F26" s="265"/>
      <c r="G26" s="267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G26" t="s">
        <v>159</v>
      </c>
    </row>
    <row r="27" spans="1:60" x14ac:dyDescent="0.2">
      <c r="A27" s="268"/>
      <c r="B27" s="269"/>
      <c r="C27" s="270"/>
      <c r="D27" s="269"/>
      <c r="E27" s="269"/>
      <c r="F27" s="269"/>
      <c r="G27" s="27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60" x14ac:dyDescent="0.2">
      <c r="A28" s="268"/>
      <c r="B28" s="269"/>
      <c r="C28" s="270"/>
      <c r="D28" s="269"/>
      <c r="E28" s="269"/>
      <c r="F28" s="269"/>
      <c r="G28" s="27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A29" s="268"/>
      <c r="B29" s="269"/>
      <c r="C29" s="270"/>
      <c r="D29" s="269"/>
      <c r="E29" s="269"/>
      <c r="F29" s="269"/>
      <c r="G29" s="271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272"/>
      <c r="B30" s="273"/>
      <c r="C30" s="274"/>
      <c r="D30" s="273"/>
      <c r="E30" s="273"/>
      <c r="F30" s="273"/>
      <c r="G30" s="275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3"/>
      <c r="B31" s="4"/>
      <c r="C31" s="186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C32" s="188"/>
      <c r="D32" s="10"/>
      <c r="AG32" t="s">
        <v>160</v>
      </c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26:G30"/>
    <mergeCell ref="A1:G1"/>
    <mergeCell ref="C2:G2"/>
    <mergeCell ref="C3:G3"/>
    <mergeCell ref="C4:G4"/>
    <mergeCell ref="A25:C25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5" t="s">
        <v>7</v>
      </c>
      <c r="B1" s="255"/>
      <c r="C1" s="255"/>
      <c r="D1" s="255"/>
      <c r="E1" s="255"/>
      <c r="F1" s="255"/>
      <c r="G1" s="255"/>
      <c r="AG1" t="s">
        <v>100</v>
      </c>
    </row>
    <row r="2" spans="1:60" ht="24.95" customHeight="1" x14ac:dyDescent="0.2">
      <c r="A2" s="143" t="s">
        <v>8</v>
      </c>
      <c r="B2" s="49" t="s">
        <v>46</v>
      </c>
      <c r="C2" s="256" t="s">
        <v>45</v>
      </c>
      <c r="D2" s="257"/>
      <c r="E2" s="257"/>
      <c r="F2" s="257"/>
      <c r="G2" s="258"/>
      <c r="AG2" t="s">
        <v>101</v>
      </c>
    </row>
    <row r="3" spans="1:60" ht="24.95" customHeight="1" x14ac:dyDescent="0.2">
      <c r="A3" s="143" t="s">
        <v>9</v>
      </c>
      <c r="B3" s="49" t="s">
        <v>46</v>
      </c>
      <c r="C3" s="256" t="s">
        <v>45</v>
      </c>
      <c r="D3" s="257"/>
      <c r="E3" s="257"/>
      <c r="F3" s="257"/>
      <c r="G3" s="258"/>
      <c r="AC3" s="125" t="s">
        <v>101</v>
      </c>
      <c r="AG3" t="s">
        <v>102</v>
      </c>
    </row>
    <row r="4" spans="1:60" ht="24.95" customHeight="1" x14ac:dyDescent="0.2">
      <c r="A4" s="144" t="s">
        <v>10</v>
      </c>
      <c r="B4" s="145" t="s">
        <v>48</v>
      </c>
      <c r="C4" s="259" t="s">
        <v>45</v>
      </c>
      <c r="D4" s="260"/>
      <c r="E4" s="260"/>
      <c r="F4" s="260"/>
      <c r="G4" s="261"/>
      <c r="AG4" t="s">
        <v>103</v>
      </c>
    </row>
    <row r="5" spans="1:60" x14ac:dyDescent="0.2">
      <c r="D5" s="10"/>
    </row>
    <row r="6" spans="1:60" ht="38.25" x14ac:dyDescent="0.2">
      <c r="A6" s="147" t="s">
        <v>104</v>
      </c>
      <c r="B6" s="149" t="s">
        <v>105</v>
      </c>
      <c r="C6" s="149" t="s">
        <v>106</v>
      </c>
      <c r="D6" s="148" t="s">
        <v>107</v>
      </c>
      <c r="E6" s="147" t="s">
        <v>108</v>
      </c>
      <c r="F6" s="146" t="s">
        <v>109</v>
      </c>
      <c r="G6" s="147" t="s">
        <v>31</v>
      </c>
      <c r="H6" s="150" t="s">
        <v>32</v>
      </c>
      <c r="I6" s="150" t="s">
        <v>110</v>
      </c>
      <c r="J6" s="150" t="s">
        <v>33</v>
      </c>
      <c r="K6" s="150" t="s">
        <v>111</v>
      </c>
      <c r="L6" s="150" t="s">
        <v>112</v>
      </c>
      <c r="M6" s="150" t="s">
        <v>113</v>
      </c>
      <c r="N6" s="150" t="s">
        <v>114</v>
      </c>
      <c r="O6" s="150" t="s">
        <v>115</v>
      </c>
      <c r="P6" s="150" t="s">
        <v>116</v>
      </c>
      <c r="Q6" s="150" t="s">
        <v>117</v>
      </c>
      <c r="R6" s="150" t="s">
        <v>118</v>
      </c>
      <c r="S6" s="150" t="s">
        <v>119</v>
      </c>
      <c r="T6" s="150" t="s">
        <v>120</v>
      </c>
      <c r="U6" s="150" t="s">
        <v>121</v>
      </c>
      <c r="V6" s="150" t="s">
        <v>122</v>
      </c>
      <c r="W6" s="150" t="s">
        <v>123</v>
      </c>
      <c r="X6" s="150" t="s">
        <v>124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4" t="s">
        <v>125</v>
      </c>
      <c r="B8" s="165" t="s">
        <v>53</v>
      </c>
      <c r="C8" s="183" t="s">
        <v>54</v>
      </c>
      <c r="D8" s="166"/>
      <c r="E8" s="167"/>
      <c r="F8" s="168"/>
      <c r="G8" s="169">
        <f>SUMIF(AG9:AG52,"&lt;&gt;NOR",G9:G52)</f>
        <v>0</v>
      </c>
      <c r="H8" s="163"/>
      <c r="I8" s="163">
        <f>SUM(I9:I52)</f>
        <v>0</v>
      </c>
      <c r="J8" s="163"/>
      <c r="K8" s="163">
        <f>SUM(K9:K52)</f>
        <v>0</v>
      </c>
      <c r="L8" s="163"/>
      <c r="M8" s="163">
        <f>SUM(M9:M52)</f>
        <v>0</v>
      </c>
      <c r="N8" s="163"/>
      <c r="O8" s="163">
        <f>SUM(O9:O52)</f>
        <v>43.01</v>
      </c>
      <c r="P8" s="163"/>
      <c r="Q8" s="163">
        <f>SUM(Q9:Q52)</f>
        <v>6.97</v>
      </c>
      <c r="R8" s="163"/>
      <c r="S8" s="163"/>
      <c r="T8" s="163"/>
      <c r="U8" s="163"/>
      <c r="V8" s="163">
        <f>SUM(V9:V52)</f>
        <v>321.63</v>
      </c>
      <c r="W8" s="163"/>
      <c r="X8" s="163"/>
      <c r="AG8" t="s">
        <v>126</v>
      </c>
    </row>
    <row r="9" spans="1:60" outlineLevel="1" x14ac:dyDescent="0.2">
      <c r="A9" s="170">
        <v>1</v>
      </c>
      <c r="B9" s="171" t="s">
        <v>161</v>
      </c>
      <c r="C9" s="185" t="s">
        <v>162</v>
      </c>
      <c r="D9" s="172" t="s">
        <v>163</v>
      </c>
      <c r="E9" s="173">
        <v>50.5</v>
      </c>
      <c r="F9" s="174"/>
      <c r="G9" s="175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21</v>
      </c>
      <c r="M9" s="161">
        <f>G9*(1+L9/100)</f>
        <v>0</v>
      </c>
      <c r="N9" s="161">
        <v>0</v>
      </c>
      <c r="O9" s="161">
        <f>ROUND(E9*N9,2)</f>
        <v>0</v>
      </c>
      <c r="P9" s="161">
        <v>0.13800000000000001</v>
      </c>
      <c r="Q9" s="161">
        <f>ROUND(E9*P9,2)</f>
        <v>6.97</v>
      </c>
      <c r="R9" s="161"/>
      <c r="S9" s="161" t="s">
        <v>130</v>
      </c>
      <c r="T9" s="161" t="s">
        <v>130</v>
      </c>
      <c r="U9" s="161">
        <v>0.16</v>
      </c>
      <c r="V9" s="161">
        <f>ROUND(E9*U9,2)</f>
        <v>8.08</v>
      </c>
      <c r="W9" s="161"/>
      <c r="X9" s="161" t="s">
        <v>164</v>
      </c>
      <c r="Y9" s="151"/>
      <c r="Z9" s="151"/>
      <c r="AA9" s="151"/>
      <c r="AB9" s="151"/>
      <c r="AC9" s="151"/>
      <c r="AD9" s="151"/>
      <c r="AE9" s="151"/>
      <c r="AF9" s="151"/>
      <c r="AG9" s="151" t="s">
        <v>165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96" t="s">
        <v>166</v>
      </c>
      <c r="D10" s="189"/>
      <c r="E10" s="190">
        <v>50.5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51"/>
      <c r="Z10" s="151"/>
      <c r="AA10" s="151"/>
      <c r="AB10" s="151"/>
      <c r="AC10" s="151"/>
      <c r="AD10" s="151"/>
      <c r="AE10" s="151"/>
      <c r="AF10" s="151"/>
      <c r="AG10" s="151" t="s">
        <v>167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70">
        <v>2</v>
      </c>
      <c r="B11" s="171" t="s">
        <v>168</v>
      </c>
      <c r="C11" s="185" t="s">
        <v>169</v>
      </c>
      <c r="D11" s="172" t="s">
        <v>170</v>
      </c>
      <c r="E11" s="173">
        <v>21.84</v>
      </c>
      <c r="F11" s="174"/>
      <c r="G11" s="175">
        <f>ROUND(E11*F11,2)</f>
        <v>0</v>
      </c>
      <c r="H11" s="162"/>
      <c r="I11" s="161">
        <f>ROUND(E11*H11,2)</f>
        <v>0</v>
      </c>
      <c r="J11" s="162"/>
      <c r="K11" s="161">
        <f>ROUND(E11*J11,2)</f>
        <v>0</v>
      </c>
      <c r="L11" s="161">
        <v>21</v>
      </c>
      <c r="M11" s="161">
        <f>G11*(1+L11/100)</f>
        <v>0</v>
      </c>
      <c r="N11" s="161">
        <v>0</v>
      </c>
      <c r="O11" s="161">
        <f>ROUND(E11*N11,2)</f>
        <v>0</v>
      </c>
      <c r="P11" s="161">
        <v>0</v>
      </c>
      <c r="Q11" s="161">
        <f>ROUND(E11*P11,2)</f>
        <v>0</v>
      </c>
      <c r="R11" s="161"/>
      <c r="S11" s="161" t="s">
        <v>130</v>
      </c>
      <c r="T11" s="161" t="s">
        <v>171</v>
      </c>
      <c r="U11" s="161">
        <v>0.12</v>
      </c>
      <c r="V11" s="161">
        <f>ROUND(E11*U11,2)</f>
        <v>2.62</v>
      </c>
      <c r="W11" s="161"/>
      <c r="X11" s="161" t="s">
        <v>164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165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96" t="s">
        <v>172</v>
      </c>
      <c r="D12" s="189"/>
      <c r="E12" s="190">
        <v>21.84</v>
      </c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51"/>
      <c r="Z12" s="151"/>
      <c r="AA12" s="151"/>
      <c r="AB12" s="151"/>
      <c r="AC12" s="151"/>
      <c r="AD12" s="151"/>
      <c r="AE12" s="151"/>
      <c r="AF12" s="151"/>
      <c r="AG12" s="151" t="s">
        <v>167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70">
        <v>3</v>
      </c>
      <c r="B13" s="171" t="s">
        <v>173</v>
      </c>
      <c r="C13" s="185" t="s">
        <v>174</v>
      </c>
      <c r="D13" s="172" t="s">
        <v>170</v>
      </c>
      <c r="E13" s="173">
        <v>61.230400000000003</v>
      </c>
      <c r="F13" s="174"/>
      <c r="G13" s="175">
        <f>ROUND(E13*F13,2)</f>
        <v>0</v>
      </c>
      <c r="H13" s="162"/>
      <c r="I13" s="161">
        <f>ROUND(E13*H13,2)</f>
        <v>0</v>
      </c>
      <c r="J13" s="162"/>
      <c r="K13" s="161">
        <f>ROUND(E13*J13,2)</f>
        <v>0</v>
      </c>
      <c r="L13" s="161">
        <v>21</v>
      </c>
      <c r="M13" s="161">
        <f>G13*(1+L13/100)</f>
        <v>0</v>
      </c>
      <c r="N13" s="161">
        <v>0</v>
      </c>
      <c r="O13" s="161">
        <f>ROUND(E13*N13,2)</f>
        <v>0</v>
      </c>
      <c r="P13" s="161">
        <v>0</v>
      </c>
      <c r="Q13" s="161">
        <f>ROUND(E13*P13,2)</f>
        <v>0</v>
      </c>
      <c r="R13" s="161"/>
      <c r="S13" s="161" t="s">
        <v>130</v>
      </c>
      <c r="T13" s="161" t="s">
        <v>130</v>
      </c>
      <c r="U13" s="161">
        <v>3.5329999999999999</v>
      </c>
      <c r="V13" s="161">
        <f>ROUND(E13*U13,2)</f>
        <v>216.33</v>
      </c>
      <c r="W13" s="161"/>
      <c r="X13" s="161" t="s">
        <v>164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165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96" t="s">
        <v>175</v>
      </c>
      <c r="D14" s="189"/>
      <c r="E14" s="190">
        <v>1.5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51"/>
      <c r="Z14" s="151"/>
      <c r="AA14" s="151"/>
      <c r="AB14" s="151"/>
      <c r="AC14" s="151"/>
      <c r="AD14" s="151"/>
      <c r="AE14" s="151"/>
      <c r="AF14" s="151"/>
      <c r="AG14" s="151" t="s">
        <v>167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96" t="s">
        <v>176</v>
      </c>
      <c r="D15" s="189"/>
      <c r="E15" s="190">
        <v>57.730400000000003</v>
      </c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51"/>
      <c r="Z15" s="151"/>
      <c r="AA15" s="151"/>
      <c r="AB15" s="151"/>
      <c r="AC15" s="151"/>
      <c r="AD15" s="151"/>
      <c r="AE15" s="151"/>
      <c r="AF15" s="151"/>
      <c r="AG15" s="151" t="s">
        <v>167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96" t="s">
        <v>177</v>
      </c>
      <c r="D16" s="189"/>
      <c r="E16" s="190">
        <v>2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51"/>
      <c r="Z16" s="151"/>
      <c r="AA16" s="151"/>
      <c r="AB16" s="151"/>
      <c r="AC16" s="151"/>
      <c r="AD16" s="151"/>
      <c r="AE16" s="151"/>
      <c r="AF16" s="151"/>
      <c r="AG16" s="151" t="s">
        <v>167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70">
        <v>4</v>
      </c>
      <c r="B17" s="171" t="s">
        <v>178</v>
      </c>
      <c r="C17" s="185" t="s">
        <v>179</v>
      </c>
      <c r="D17" s="172" t="s">
        <v>170</v>
      </c>
      <c r="E17" s="173">
        <v>38.572499999999998</v>
      </c>
      <c r="F17" s="174"/>
      <c r="G17" s="175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21</v>
      </c>
      <c r="M17" s="161">
        <f>G17*(1+L17/100)</f>
        <v>0</v>
      </c>
      <c r="N17" s="161">
        <v>0</v>
      </c>
      <c r="O17" s="161">
        <f>ROUND(E17*N17,2)</f>
        <v>0</v>
      </c>
      <c r="P17" s="161">
        <v>0</v>
      </c>
      <c r="Q17" s="161">
        <f>ROUND(E17*P17,2)</f>
        <v>0</v>
      </c>
      <c r="R17" s="161"/>
      <c r="S17" s="161" t="s">
        <v>130</v>
      </c>
      <c r="T17" s="161" t="s">
        <v>130</v>
      </c>
      <c r="U17" s="161">
        <v>1.0999999999999999E-2</v>
      </c>
      <c r="V17" s="161">
        <f>ROUND(E17*U17,2)</f>
        <v>0.42</v>
      </c>
      <c r="W17" s="161"/>
      <c r="X17" s="161" t="s">
        <v>164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165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96" t="s">
        <v>180</v>
      </c>
      <c r="D18" s="189"/>
      <c r="E18" s="190">
        <v>38.572499999999998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51"/>
      <c r="Z18" s="151"/>
      <c r="AA18" s="151"/>
      <c r="AB18" s="151"/>
      <c r="AC18" s="151"/>
      <c r="AD18" s="151"/>
      <c r="AE18" s="151"/>
      <c r="AF18" s="151"/>
      <c r="AG18" s="151" t="s">
        <v>167</v>
      </c>
      <c r="AH18" s="151">
        <v>5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0">
        <v>5</v>
      </c>
      <c r="B19" s="171" t="s">
        <v>181</v>
      </c>
      <c r="C19" s="185" t="s">
        <v>182</v>
      </c>
      <c r="D19" s="172" t="s">
        <v>170</v>
      </c>
      <c r="E19" s="173">
        <v>38.572499999999998</v>
      </c>
      <c r="F19" s="174"/>
      <c r="G19" s="175">
        <f>ROUND(E19*F19,2)</f>
        <v>0</v>
      </c>
      <c r="H19" s="162"/>
      <c r="I19" s="161">
        <f>ROUND(E19*H19,2)</f>
        <v>0</v>
      </c>
      <c r="J19" s="162"/>
      <c r="K19" s="161">
        <f>ROUND(E19*J19,2)</f>
        <v>0</v>
      </c>
      <c r="L19" s="161">
        <v>21</v>
      </c>
      <c r="M19" s="161">
        <f>G19*(1+L19/100)</f>
        <v>0</v>
      </c>
      <c r="N19" s="161">
        <v>0</v>
      </c>
      <c r="O19" s="161">
        <f>ROUND(E19*N19,2)</f>
        <v>0</v>
      </c>
      <c r="P19" s="161">
        <v>0</v>
      </c>
      <c r="Q19" s="161">
        <f>ROUND(E19*P19,2)</f>
        <v>0</v>
      </c>
      <c r="R19" s="161"/>
      <c r="S19" s="161" t="s">
        <v>130</v>
      </c>
      <c r="T19" s="161" t="s">
        <v>130</v>
      </c>
      <c r="U19" s="161">
        <v>0.65200000000000002</v>
      </c>
      <c r="V19" s="161">
        <f>ROUND(E19*U19,2)</f>
        <v>25.15</v>
      </c>
      <c r="W19" s="161"/>
      <c r="X19" s="161" t="s">
        <v>164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165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196" t="s">
        <v>183</v>
      </c>
      <c r="D20" s="189"/>
      <c r="E20" s="190"/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51"/>
      <c r="Z20" s="151"/>
      <c r="AA20" s="151"/>
      <c r="AB20" s="151"/>
      <c r="AC20" s="151"/>
      <c r="AD20" s="151"/>
      <c r="AE20" s="151"/>
      <c r="AF20" s="151"/>
      <c r="AG20" s="151" t="s">
        <v>167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96" t="s">
        <v>184</v>
      </c>
      <c r="D21" s="189"/>
      <c r="E21" s="190">
        <v>36.572499999999998</v>
      </c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51"/>
      <c r="Z21" s="151"/>
      <c r="AA21" s="151"/>
      <c r="AB21" s="151"/>
      <c r="AC21" s="151"/>
      <c r="AD21" s="151"/>
      <c r="AE21" s="151"/>
      <c r="AF21" s="151"/>
      <c r="AG21" s="151" t="s">
        <v>167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96" t="s">
        <v>185</v>
      </c>
      <c r="D22" s="189"/>
      <c r="E22" s="190">
        <v>2</v>
      </c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51"/>
      <c r="Z22" s="151"/>
      <c r="AA22" s="151"/>
      <c r="AB22" s="151"/>
      <c r="AC22" s="151"/>
      <c r="AD22" s="151"/>
      <c r="AE22" s="151"/>
      <c r="AF22" s="151"/>
      <c r="AG22" s="151" t="s">
        <v>167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70">
        <v>6</v>
      </c>
      <c r="B23" s="171" t="s">
        <v>186</v>
      </c>
      <c r="C23" s="185" t="s">
        <v>187</v>
      </c>
      <c r="D23" s="172" t="s">
        <v>170</v>
      </c>
      <c r="E23" s="173">
        <v>38.572499999999998</v>
      </c>
      <c r="F23" s="174"/>
      <c r="G23" s="175">
        <f>ROUND(E23*F23,2)</f>
        <v>0</v>
      </c>
      <c r="H23" s="162"/>
      <c r="I23" s="161">
        <f>ROUND(E23*H23,2)</f>
        <v>0</v>
      </c>
      <c r="J23" s="162"/>
      <c r="K23" s="161">
        <f>ROUND(E23*J23,2)</f>
        <v>0</v>
      </c>
      <c r="L23" s="161">
        <v>21</v>
      </c>
      <c r="M23" s="161">
        <f>G23*(1+L23/100)</f>
        <v>0</v>
      </c>
      <c r="N23" s="161">
        <v>0</v>
      </c>
      <c r="O23" s="161">
        <f>ROUND(E23*N23,2)</f>
        <v>0</v>
      </c>
      <c r="P23" s="161">
        <v>0</v>
      </c>
      <c r="Q23" s="161">
        <f>ROUND(E23*P23,2)</f>
        <v>0</v>
      </c>
      <c r="R23" s="161"/>
      <c r="S23" s="161" t="s">
        <v>130</v>
      </c>
      <c r="T23" s="161" t="s">
        <v>130</v>
      </c>
      <c r="U23" s="161">
        <v>8.9999999999999993E-3</v>
      </c>
      <c r="V23" s="161">
        <f>ROUND(E23*U23,2)</f>
        <v>0.35</v>
      </c>
      <c r="W23" s="161"/>
      <c r="X23" s="161" t="s">
        <v>164</v>
      </c>
      <c r="Y23" s="151"/>
      <c r="Z23" s="151"/>
      <c r="AA23" s="151"/>
      <c r="AB23" s="151"/>
      <c r="AC23" s="151"/>
      <c r="AD23" s="151"/>
      <c r="AE23" s="151"/>
      <c r="AF23" s="151"/>
      <c r="AG23" s="151" t="s">
        <v>165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96" t="s">
        <v>188</v>
      </c>
      <c r="D24" s="189"/>
      <c r="E24" s="190">
        <v>38.572499999999998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51"/>
      <c r="Z24" s="151"/>
      <c r="AA24" s="151"/>
      <c r="AB24" s="151"/>
      <c r="AC24" s="151"/>
      <c r="AD24" s="151"/>
      <c r="AE24" s="151"/>
      <c r="AF24" s="151"/>
      <c r="AG24" s="151" t="s">
        <v>167</v>
      </c>
      <c r="AH24" s="151">
        <v>5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70">
        <v>7</v>
      </c>
      <c r="B25" s="171" t="s">
        <v>189</v>
      </c>
      <c r="C25" s="185" t="s">
        <v>190</v>
      </c>
      <c r="D25" s="172" t="s">
        <v>170</v>
      </c>
      <c r="E25" s="173">
        <v>47.377899999999997</v>
      </c>
      <c r="F25" s="174"/>
      <c r="G25" s="175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21</v>
      </c>
      <c r="M25" s="161">
        <f>G25*(1+L25/100)</f>
        <v>0</v>
      </c>
      <c r="N25" s="161">
        <v>0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130</v>
      </c>
      <c r="T25" s="161" t="s">
        <v>130</v>
      </c>
      <c r="U25" s="161">
        <v>1.1499999999999999</v>
      </c>
      <c r="V25" s="161">
        <f>ROUND(E25*U25,2)</f>
        <v>54.48</v>
      </c>
      <c r="W25" s="161"/>
      <c r="X25" s="161" t="s">
        <v>164</v>
      </c>
      <c r="Y25" s="151"/>
      <c r="Z25" s="151"/>
      <c r="AA25" s="151"/>
      <c r="AB25" s="151"/>
      <c r="AC25" s="151"/>
      <c r="AD25" s="151"/>
      <c r="AE25" s="151"/>
      <c r="AF25" s="151"/>
      <c r="AG25" s="151" t="s">
        <v>165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96" t="s">
        <v>191</v>
      </c>
      <c r="D26" s="189"/>
      <c r="E26" s="190"/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51"/>
      <c r="Z26" s="151"/>
      <c r="AA26" s="151"/>
      <c r="AB26" s="151"/>
      <c r="AC26" s="151"/>
      <c r="AD26" s="151"/>
      <c r="AE26" s="151"/>
      <c r="AF26" s="151"/>
      <c r="AG26" s="151" t="s">
        <v>167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96" t="s">
        <v>192</v>
      </c>
      <c r="D27" s="189"/>
      <c r="E27" s="190"/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51"/>
      <c r="Z27" s="151"/>
      <c r="AA27" s="151"/>
      <c r="AB27" s="151"/>
      <c r="AC27" s="151"/>
      <c r="AD27" s="151"/>
      <c r="AE27" s="151"/>
      <c r="AF27" s="151"/>
      <c r="AG27" s="151" t="s">
        <v>167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96" t="s">
        <v>193</v>
      </c>
      <c r="D28" s="189"/>
      <c r="E28" s="190">
        <v>0.48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51"/>
      <c r="Z28" s="151"/>
      <c r="AA28" s="151"/>
      <c r="AB28" s="151"/>
      <c r="AC28" s="151"/>
      <c r="AD28" s="151"/>
      <c r="AE28" s="151"/>
      <c r="AF28" s="151"/>
      <c r="AG28" s="151" t="s">
        <v>167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96" t="s">
        <v>194</v>
      </c>
      <c r="D29" s="189"/>
      <c r="E29" s="190">
        <v>0.6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51"/>
      <c r="Z29" s="151"/>
      <c r="AA29" s="151"/>
      <c r="AB29" s="151"/>
      <c r="AC29" s="151"/>
      <c r="AD29" s="151"/>
      <c r="AE29" s="151"/>
      <c r="AF29" s="151"/>
      <c r="AG29" s="151" t="s">
        <v>167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196" t="s">
        <v>175</v>
      </c>
      <c r="D30" s="189"/>
      <c r="E30" s="190">
        <v>1.5</v>
      </c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51"/>
      <c r="Z30" s="151"/>
      <c r="AA30" s="151"/>
      <c r="AB30" s="151"/>
      <c r="AC30" s="151"/>
      <c r="AD30" s="151"/>
      <c r="AE30" s="151"/>
      <c r="AF30" s="151"/>
      <c r="AG30" s="151" t="s">
        <v>167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96" t="s">
        <v>195</v>
      </c>
      <c r="D31" s="189"/>
      <c r="E31" s="190">
        <v>2</v>
      </c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51"/>
      <c r="Z31" s="151"/>
      <c r="AA31" s="151"/>
      <c r="AB31" s="151"/>
      <c r="AC31" s="151"/>
      <c r="AD31" s="151"/>
      <c r="AE31" s="151"/>
      <c r="AF31" s="151"/>
      <c r="AG31" s="151" t="s">
        <v>167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96" t="s">
        <v>176</v>
      </c>
      <c r="D32" s="189"/>
      <c r="E32" s="190">
        <v>57.730400000000003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51"/>
      <c r="Z32" s="151"/>
      <c r="AA32" s="151"/>
      <c r="AB32" s="151"/>
      <c r="AC32" s="151"/>
      <c r="AD32" s="151"/>
      <c r="AE32" s="151"/>
      <c r="AF32" s="151"/>
      <c r="AG32" s="151" t="s">
        <v>167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96" t="s">
        <v>196</v>
      </c>
      <c r="D33" s="189"/>
      <c r="E33" s="190">
        <v>1.8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51"/>
      <c r="Z33" s="151"/>
      <c r="AA33" s="151"/>
      <c r="AB33" s="151"/>
      <c r="AC33" s="151"/>
      <c r="AD33" s="151"/>
      <c r="AE33" s="151"/>
      <c r="AF33" s="151"/>
      <c r="AG33" s="151" t="s">
        <v>167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196" t="s">
        <v>197</v>
      </c>
      <c r="D34" s="189"/>
      <c r="E34" s="190">
        <v>21.84</v>
      </c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51"/>
      <c r="Z34" s="151"/>
      <c r="AA34" s="151"/>
      <c r="AB34" s="151"/>
      <c r="AC34" s="151"/>
      <c r="AD34" s="151"/>
      <c r="AE34" s="151"/>
      <c r="AF34" s="151"/>
      <c r="AG34" s="151" t="s">
        <v>167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96" t="s">
        <v>183</v>
      </c>
      <c r="D35" s="189"/>
      <c r="E35" s="190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51"/>
      <c r="Z35" s="151"/>
      <c r="AA35" s="151"/>
      <c r="AB35" s="151"/>
      <c r="AC35" s="151"/>
      <c r="AD35" s="151"/>
      <c r="AE35" s="151"/>
      <c r="AF35" s="151"/>
      <c r="AG35" s="151" t="s">
        <v>167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196" t="s">
        <v>198</v>
      </c>
      <c r="D36" s="189"/>
      <c r="E36" s="190">
        <v>-36.572499999999998</v>
      </c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51"/>
      <c r="Z36" s="151"/>
      <c r="AA36" s="151"/>
      <c r="AB36" s="151"/>
      <c r="AC36" s="151"/>
      <c r="AD36" s="151"/>
      <c r="AE36" s="151"/>
      <c r="AF36" s="151"/>
      <c r="AG36" s="151" t="s">
        <v>167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96" t="s">
        <v>199</v>
      </c>
      <c r="D37" s="189"/>
      <c r="E37" s="190">
        <v>-2</v>
      </c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51"/>
      <c r="Z37" s="151"/>
      <c r="AA37" s="151"/>
      <c r="AB37" s="151"/>
      <c r="AC37" s="151"/>
      <c r="AD37" s="151"/>
      <c r="AE37" s="151"/>
      <c r="AF37" s="151"/>
      <c r="AG37" s="151" t="s">
        <v>167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22.5" outlineLevel="1" x14ac:dyDescent="0.2">
      <c r="A38" s="170">
        <v>8</v>
      </c>
      <c r="B38" s="171" t="s">
        <v>200</v>
      </c>
      <c r="C38" s="185" t="s">
        <v>201</v>
      </c>
      <c r="D38" s="172" t="s">
        <v>163</v>
      </c>
      <c r="E38" s="173">
        <v>94.5</v>
      </c>
      <c r="F38" s="174"/>
      <c r="G38" s="175">
        <f>ROUND(E38*F38,2)</f>
        <v>0</v>
      </c>
      <c r="H38" s="162"/>
      <c r="I38" s="161">
        <f>ROUND(E38*H38,2)</f>
        <v>0</v>
      </c>
      <c r="J38" s="162"/>
      <c r="K38" s="161">
        <f>ROUND(E38*J38,2)</f>
        <v>0</v>
      </c>
      <c r="L38" s="161">
        <v>21</v>
      </c>
      <c r="M38" s="161">
        <f>G38*(1+L38/100)</f>
        <v>0</v>
      </c>
      <c r="N38" s="161">
        <v>0</v>
      </c>
      <c r="O38" s="161">
        <f>ROUND(E38*N38,2)</f>
        <v>0</v>
      </c>
      <c r="P38" s="161">
        <v>0</v>
      </c>
      <c r="Q38" s="161">
        <f>ROUND(E38*P38,2)</f>
        <v>0</v>
      </c>
      <c r="R38" s="161"/>
      <c r="S38" s="161" t="s">
        <v>130</v>
      </c>
      <c r="T38" s="161" t="s">
        <v>130</v>
      </c>
      <c r="U38" s="161">
        <v>0.09</v>
      </c>
      <c r="V38" s="161">
        <f>ROUND(E38*U38,2)</f>
        <v>8.51</v>
      </c>
      <c r="W38" s="161"/>
      <c r="X38" s="161" t="s">
        <v>164</v>
      </c>
      <c r="Y38" s="151"/>
      <c r="Z38" s="151"/>
      <c r="AA38" s="151"/>
      <c r="AB38" s="151"/>
      <c r="AC38" s="151"/>
      <c r="AD38" s="151"/>
      <c r="AE38" s="151"/>
      <c r="AF38" s="151"/>
      <c r="AG38" s="151" t="s">
        <v>165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96" t="s">
        <v>166</v>
      </c>
      <c r="D39" s="189"/>
      <c r="E39" s="190">
        <v>50.5</v>
      </c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51"/>
      <c r="Z39" s="151"/>
      <c r="AA39" s="151"/>
      <c r="AB39" s="151"/>
      <c r="AC39" s="151"/>
      <c r="AD39" s="151"/>
      <c r="AE39" s="151"/>
      <c r="AF39" s="151"/>
      <c r="AG39" s="151" t="s">
        <v>167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96" t="s">
        <v>202</v>
      </c>
      <c r="D40" s="189"/>
      <c r="E40" s="190">
        <v>42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51"/>
      <c r="Z40" s="151"/>
      <c r="AA40" s="151"/>
      <c r="AB40" s="151"/>
      <c r="AC40" s="151"/>
      <c r="AD40" s="151"/>
      <c r="AE40" s="151"/>
      <c r="AF40" s="151"/>
      <c r="AG40" s="151" t="s">
        <v>167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96" t="s">
        <v>195</v>
      </c>
      <c r="D41" s="189"/>
      <c r="E41" s="190">
        <v>2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51"/>
      <c r="Z41" s="151"/>
      <c r="AA41" s="151"/>
      <c r="AB41" s="151"/>
      <c r="AC41" s="151"/>
      <c r="AD41" s="151"/>
      <c r="AE41" s="151"/>
      <c r="AF41" s="151"/>
      <c r="AG41" s="151" t="s">
        <v>167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70">
        <v>9</v>
      </c>
      <c r="B42" s="171" t="s">
        <v>203</v>
      </c>
      <c r="C42" s="185" t="s">
        <v>204</v>
      </c>
      <c r="D42" s="172" t="s">
        <v>205</v>
      </c>
      <c r="E42" s="173">
        <v>69.430499999999995</v>
      </c>
      <c r="F42" s="174"/>
      <c r="G42" s="175">
        <f>ROUND(E42*F42,2)</f>
        <v>0</v>
      </c>
      <c r="H42" s="162"/>
      <c r="I42" s="161">
        <f>ROUND(E42*H42,2)</f>
        <v>0</v>
      </c>
      <c r="J42" s="162"/>
      <c r="K42" s="161">
        <f>ROUND(E42*J42,2)</f>
        <v>0</v>
      </c>
      <c r="L42" s="161">
        <v>21</v>
      </c>
      <c r="M42" s="161">
        <f>G42*(1+L42/100)</f>
        <v>0</v>
      </c>
      <c r="N42" s="161">
        <v>0</v>
      </c>
      <c r="O42" s="161">
        <f>ROUND(E42*N42,2)</f>
        <v>0</v>
      </c>
      <c r="P42" s="161">
        <v>0</v>
      </c>
      <c r="Q42" s="161">
        <f>ROUND(E42*P42,2)</f>
        <v>0</v>
      </c>
      <c r="R42" s="161"/>
      <c r="S42" s="161" t="s">
        <v>130</v>
      </c>
      <c r="T42" s="161" t="s">
        <v>130</v>
      </c>
      <c r="U42" s="161">
        <v>0</v>
      </c>
      <c r="V42" s="161">
        <f>ROUND(E42*U42,2)</f>
        <v>0</v>
      </c>
      <c r="W42" s="161"/>
      <c r="X42" s="161" t="s">
        <v>164</v>
      </c>
      <c r="Y42" s="151"/>
      <c r="Z42" s="151"/>
      <c r="AA42" s="151"/>
      <c r="AB42" s="151"/>
      <c r="AC42" s="151"/>
      <c r="AD42" s="151"/>
      <c r="AE42" s="151"/>
      <c r="AF42" s="151"/>
      <c r="AG42" s="151" t="s">
        <v>165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96" t="s">
        <v>206</v>
      </c>
      <c r="D43" s="189"/>
      <c r="E43" s="190">
        <v>69.430499999999995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61"/>
      <c r="Y43" s="151"/>
      <c r="Z43" s="151"/>
      <c r="AA43" s="151"/>
      <c r="AB43" s="151"/>
      <c r="AC43" s="151"/>
      <c r="AD43" s="151"/>
      <c r="AE43" s="151"/>
      <c r="AF43" s="151"/>
      <c r="AG43" s="151" t="s">
        <v>167</v>
      </c>
      <c r="AH43" s="151">
        <v>5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0">
        <v>10</v>
      </c>
      <c r="B44" s="171" t="s">
        <v>207</v>
      </c>
      <c r="C44" s="185" t="s">
        <v>208</v>
      </c>
      <c r="D44" s="172" t="s">
        <v>163</v>
      </c>
      <c r="E44" s="173">
        <v>1.5</v>
      </c>
      <c r="F44" s="174"/>
      <c r="G44" s="175">
        <f>ROUND(E44*F44,2)</f>
        <v>0</v>
      </c>
      <c r="H44" s="162"/>
      <c r="I44" s="161">
        <f>ROUND(E44*H44,2)</f>
        <v>0</v>
      </c>
      <c r="J44" s="162"/>
      <c r="K44" s="161">
        <f>ROUND(E44*J44,2)</f>
        <v>0</v>
      </c>
      <c r="L44" s="161">
        <v>21</v>
      </c>
      <c r="M44" s="161">
        <f>G44*(1+L44/100)</f>
        <v>0</v>
      </c>
      <c r="N44" s="161">
        <v>0.30360999999999999</v>
      </c>
      <c r="O44" s="161">
        <f>ROUND(E44*N44,2)</f>
        <v>0.46</v>
      </c>
      <c r="P44" s="161">
        <v>0</v>
      </c>
      <c r="Q44" s="161">
        <f>ROUND(E44*P44,2)</f>
        <v>0</v>
      </c>
      <c r="R44" s="161"/>
      <c r="S44" s="161" t="s">
        <v>130</v>
      </c>
      <c r="T44" s="161" t="s">
        <v>209</v>
      </c>
      <c r="U44" s="161">
        <v>1.6E-2</v>
      </c>
      <c r="V44" s="161">
        <f>ROUND(E44*U44,2)</f>
        <v>0.02</v>
      </c>
      <c r="W44" s="161"/>
      <c r="X44" s="161" t="s">
        <v>164</v>
      </c>
      <c r="Y44" s="151"/>
      <c r="Z44" s="151"/>
      <c r="AA44" s="151"/>
      <c r="AB44" s="151"/>
      <c r="AC44" s="151"/>
      <c r="AD44" s="151"/>
      <c r="AE44" s="151"/>
      <c r="AF44" s="151"/>
      <c r="AG44" s="151" t="s">
        <v>165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96" t="s">
        <v>210</v>
      </c>
      <c r="D45" s="189"/>
      <c r="E45" s="190">
        <v>1.5</v>
      </c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61"/>
      <c r="Y45" s="151"/>
      <c r="Z45" s="151"/>
      <c r="AA45" s="151"/>
      <c r="AB45" s="151"/>
      <c r="AC45" s="151"/>
      <c r="AD45" s="151"/>
      <c r="AE45" s="151"/>
      <c r="AF45" s="151"/>
      <c r="AG45" s="151" t="s">
        <v>167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0">
        <v>11</v>
      </c>
      <c r="B46" s="171" t="s">
        <v>211</v>
      </c>
      <c r="C46" s="185" t="s">
        <v>212</v>
      </c>
      <c r="D46" s="172" t="s">
        <v>163</v>
      </c>
      <c r="E46" s="173">
        <v>94.5</v>
      </c>
      <c r="F46" s="174"/>
      <c r="G46" s="175">
        <f>ROUND(E46*F46,2)</f>
        <v>0</v>
      </c>
      <c r="H46" s="162"/>
      <c r="I46" s="161">
        <f>ROUND(E46*H46,2)</f>
        <v>0</v>
      </c>
      <c r="J46" s="162"/>
      <c r="K46" s="161">
        <f>ROUND(E46*J46,2)</f>
        <v>0</v>
      </c>
      <c r="L46" s="161">
        <v>21</v>
      </c>
      <c r="M46" s="161">
        <f>G46*(1+L46/100)</f>
        <v>0</v>
      </c>
      <c r="N46" s="161">
        <v>3.0000000000000001E-5</v>
      </c>
      <c r="O46" s="161">
        <f>ROUND(E46*N46,2)</f>
        <v>0</v>
      </c>
      <c r="P46" s="161">
        <v>0</v>
      </c>
      <c r="Q46" s="161">
        <f>ROUND(E46*P46,2)</f>
        <v>0</v>
      </c>
      <c r="R46" s="161"/>
      <c r="S46" s="161" t="s">
        <v>130</v>
      </c>
      <c r="T46" s="161" t="s">
        <v>171</v>
      </c>
      <c r="U46" s="161">
        <v>0.06</v>
      </c>
      <c r="V46" s="161">
        <f>ROUND(E46*U46,2)</f>
        <v>5.67</v>
      </c>
      <c r="W46" s="161"/>
      <c r="X46" s="161" t="s">
        <v>213</v>
      </c>
      <c r="Y46" s="151"/>
      <c r="Z46" s="151"/>
      <c r="AA46" s="151"/>
      <c r="AB46" s="151"/>
      <c r="AC46" s="151"/>
      <c r="AD46" s="151"/>
      <c r="AE46" s="151"/>
      <c r="AF46" s="151"/>
      <c r="AG46" s="151" t="s">
        <v>214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196" t="s">
        <v>166</v>
      </c>
      <c r="D47" s="189"/>
      <c r="E47" s="190">
        <v>50.5</v>
      </c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61"/>
      <c r="Y47" s="151"/>
      <c r="Z47" s="151"/>
      <c r="AA47" s="151"/>
      <c r="AB47" s="151"/>
      <c r="AC47" s="151"/>
      <c r="AD47" s="151"/>
      <c r="AE47" s="151"/>
      <c r="AF47" s="151"/>
      <c r="AG47" s="151" t="s">
        <v>167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196" t="s">
        <v>202</v>
      </c>
      <c r="D48" s="189"/>
      <c r="E48" s="190">
        <v>42</v>
      </c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151"/>
      <c r="Z48" s="151"/>
      <c r="AA48" s="151"/>
      <c r="AB48" s="151"/>
      <c r="AC48" s="151"/>
      <c r="AD48" s="151"/>
      <c r="AE48" s="151"/>
      <c r="AF48" s="151"/>
      <c r="AG48" s="151" t="s">
        <v>167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96" t="s">
        <v>195</v>
      </c>
      <c r="D49" s="189"/>
      <c r="E49" s="190">
        <v>2</v>
      </c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51"/>
      <c r="Z49" s="151"/>
      <c r="AA49" s="151"/>
      <c r="AB49" s="151"/>
      <c r="AC49" s="151"/>
      <c r="AD49" s="151"/>
      <c r="AE49" s="151"/>
      <c r="AF49" s="151"/>
      <c r="AG49" s="151" t="s">
        <v>167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0">
        <v>12</v>
      </c>
      <c r="B50" s="171" t="s">
        <v>215</v>
      </c>
      <c r="C50" s="185" t="s">
        <v>216</v>
      </c>
      <c r="D50" s="172" t="s">
        <v>205</v>
      </c>
      <c r="E50" s="173">
        <v>42.552</v>
      </c>
      <c r="F50" s="174"/>
      <c r="G50" s="175">
        <f>ROUND(E50*F50,2)</f>
        <v>0</v>
      </c>
      <c r="H50" s="162"/>
      <c r="I50" s="161">
        <f>ROUND(E50*H50,2)</f>
        <v>0</v>
      </c>
      <c r="J50" s="162"/>
      <c r="K50" s="161">
        <f>ROUND(E50*J50,2)</f>
        <v>0</v>
      </c>
      <c r="L50" s="161">
        <v>21</v>
      </c>
      <c r="M50" s="161">
        <f>G50*(1+L50/100)</f>
        <v>0</v>
      </c>
      <c r="N50" s="161">
        <v>1</v>
      </c>
      <c r="O50" s="161">
        <f>ROUND(E50*N50,2)</f>
        <v>42.55</v>
      </c>
      <c r="P50" s="161">
        <v>0</v>
      </c>
      <c r="Q50" s="161">
        <f>ROUND(E50*P50,2)</f>
        <v>0</v>
      </c>
      <c r="R50" s="161" t="s">
        <v>217</v>
      </c>
      <c r="S50" s="161" t="s">
        <v>130</v>
      </c>
      <c r="T50" s="161" t="s">
        <v>130</v>
      </c>
      <c r="U50" s="161">
        <v>0</v>
      </c>
      <c r="V50" s="161">
        <f>ROUND(E50*U50,2)</f>
        <v>0</v>
      </c>
      <c r="W50" s="161"/>
      <c r="X50" s="161" t="s">
        <v>218</v>
      </c>
      <c r="Y50" s="151"/>
      <c r="Z50" s="151"/>
      <c r="AA50" s="151"/>
      <c r="AB50" s="151"/>
      <c r="AC50" s="151"/>
      <c r="AD50" s="151"/>
      <c r="AE50" s="151"/>
      <c r="AF50" s="151"/>
      <c r="AG50" s="151" t="s">
        <v>219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96" t="s">
        <v>220</v>
      </c>
      <c r="D51" s="189"/>
      <c r="E51" s="190">
        <v>3.24</v>
      </c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1"/>
      <c r="Y51" s="151"/>
      <c r="Z51" s="151"/>
      <c r="AA51" s="151"/>
      <c r="AB51" s="151"/>
      <c r="AC51" s="151"/>
      <c r="AD51" s="151"/>
      <c r="AE51" s="151"/>
      <c r="AF51" s="151"/>
      <c r="AG51" s="151" t="s">
        <v>167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96" t="s">
        <v>221</v>
      </c>
      <c r="D52" s="189"/>
      <c r="E52" s="190">
        <v>39.311999999999998</v>
      </c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51"/>
      <c r="Z52" s="151"/>
      <c r="AA52" s="151"/>
      <c r="AB52" s="151"/>
      <c r="AC52" s="151"/>
      <c r="AD52" s="151"/>
      <c r="AE52" s="151"/>
      <c r="AF52" s="151"/>
      <c r="AG52" s="151" t="s">
        <v>167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x14ac:dyDescent="0.2">
      <c r="A53" s="164" t="s">
        <v>125</v>
      </c>
      <c r="B53" s="165" t="s">
        <v>55</v>
      </c>
      <c r="C53" s="183" t="s">
        <v>56</v>
      </c>
      <c r="D53" s="166"/>
      <c r="E53" s="167"/>
      <c r="F53" s="168"/>
      <c r="G53" s="169">
        <f>SUMIF(AG54:AG67,"&lt;&gt;NOR",G54:G67)</f>
        <v>0</v>
      </c>
      <c r="H53" s="163"/>
      <c r="I53" s="163">
        <f>SUM(I54:I67)</f>
        <v>0</v>
      </c>
      <c r="J53" s="163"/>
      <c r="K53" s="163">
        <f>SUM(K54:K67)</f>
        <v>0</v>
      </c>
      <c r="L53" s="163"/>
      <c r="M53" s="163">
        <f>SUM(M54:M67)</f>
        <v>0</v>
      </c>
      <c r="N53" s="163"/>
      <c r="O53" s="163">
        <f>SUM(O54:O67)</f>
        <v>32.46</v>
      </c>
      <c r="P53" s="163"/>
      <c r="Q53" s="163">
        <f>SUM(Q54:Q67)</f>
        <v>0</v>
      </c>
      <c r="R53" s="163"/>
      <c r="S53" s="163"/>
      <c r="T53" s="163"/>
      <c r="U53" s="163"/>
      <c r="V53" s="163">
        <f>SUM(V54:V67)</f>
        <v>37.69</v>
      </c>
      <c r="W53" s="163"/>
      <c r="X53" s="163"/>
      <c r="AG53" t="s">
        <v>126</v>
      </c>
    </row>
    <row r="54" spans="1:60" ht="22.5" outlineLevel="1" x14ac:dyDescent="0.2">
      <c r="A54" s="170">
        <v>13</v>
      </c>
      <c r="B54" s="171" t="s">
        <v>222</v>
      </c>
      <c r="C54" s="185" t="s">
        <v>223</v>
      </c>
      <c r="D54" s="172" t="s">
        <v>224</v>
      </c>
      <c r="E54" s="173">
        <v>146.29</v>
      </c>
      <c r="F54" s="174"/>
      <c r="G54" s="175">
        <f>ROUND(E54*F54,2)</f>
        <v>0</v>
      </c>
      <c r="H54" s="162"/>
      <c r="I54" s="161">
        <f>ROUND(E54*H54,2)</f>
        <v>0</v>
      </c>
      <c r="J54" s="162"/>
      <c r="K54" s="161">
        <f>ROUND(E54*J54,2)</f>
        <v>0</v>
      </c>
      <c r="L54" s="161">
        <v>21</v>
      </c>
      <c r="M54" s="161">
        <f>G54*(1+L54/100)</f>
        <v>0</v>
      </c>
      <c r="N54" s="161">
        <v>0.22106999999999999</v>
      </c>
      <c r="O54" s="161">
        <f>ROUND(E54*N54,2)</f>
        <v>32.340000000000003</v>
      </c>
      <c r="P54" s="161">
        <v>0</v>
      </c>
      <c r="Q54" s="161">
        <f>ROUND(E54*P54,2)</f>
        <v>0</v>
      </c>
      <c r="R54" s="161"/>
      <c r="S54" s="161" t="s">
        <v>130</v>
      </c>
      <c r="T54" s="161" t="s">
        <v>130</v>
      </c>
      <c r="U54" s="161">
        <v>0.185</v>
      </c>
      <c r="V54" s="161">
        <f>ROUND(E54*U54,2)</f>
        <v>27.06</v>
      </c>
      <c r="W54" s="161"/>
      <c r="X54" s="161" t="s">
        <v>164</v>
      </c>
      <c r="Y54" s="151"/>
      <c r="Z54" s="151"/>
      <c r="AA54" s="151"/>
      <c r="AB54" s="151"/>
      <c r="AC54" s="151"/>
      <c r="AD54" s="151"/>
      <c r="AE54" s="151"/>
      <c r="AF54" s="151"/>
      <c r="AG54" s="151" t="s">
        <v>165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196" t="s">
        <v>225</v>
      </c>
      <c r="D55" s="189"/>
      <c r="E55" s="190">
        <v>103.09</v>
      </c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51"/>
      <c r="Z55" s="151"/>
      <c r="AA55" s="151"/>
      <c r="AB55" s="151"/>
      <c r="AC55" s="151"/>
      <c r="AD55" s="151"/>
      <c r="AE55" s="151"/>
      <c r="AF55" s="151"/>
      <c r="AG55" s="151" t="s">
        <v>167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8"/>
      <c r="B56" s="159"/>
      <c r="C56" s="196" t="s">
        <v>226</v>
      </c>
      <c r="D56" s="189"/>
      <c r="E56" s="190">
        <v>43.2</v>
      </c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51"/>
      <c r="Z56" s="151"/>
      <c r="AA56" s="151"/>
      <c r="AB56" s="151"/>
      <c r="AC56" s="151"/>
      <c r="AD56" s="151"/>
      <c r="AE56" s="151"/>
      <c r="AF56" s="151"/>
      <c r="AG56" s="151" t="s">
        <v>167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0">
        <v>14</v>
      </c>
      <c r="B57" s="171" t="s">
        <v>227</v>
      </c>
      <c r="C57" s="185" t="s">
        <v>228</v>
      </c>
      <c r="D57" s="172" t="s">
        <v>163</v>
      </c>
      <c r="E57" s="173">
        <v>51.545000000000002</v>
      </c>
      <c r="F57" s="174"/>
      <c r="G57" s="175">
        <f>ROUND(E57*F57,2)</f>
        <v>0</v>
      </c>
      <c r="H57" s="162"/>
      <c r="I57" s="161">
        <f>ROUND(E57*H57,2)</f>
        <v>0</v>
      </c>
      <c r="J57" s="162"/>
      <c r="K57" s="161">
        <f>ROUND(E57*J57,2)</f>
        <v>0</v>
      </c>
      <c r="L57" s="161">
        <v>21</v>
      </c>
      <c r="M57" s="161">
        <f>G57*(1+L57/100)</f>
        <v>0</v>
      </c>
      <c r="N57" s="161">
        <v>1.8000000000000001E-4</v>
      </c>
      <c r="O57" s="161">
        <f>ROUND(E57*N57,2)</f>
        <v>0.01</v>
      </c>
      <c r="P57" s="161">
        <v>0</v>
      </c>
      <c r="Q57" s="161">
        <f>ROUND(E57*P57,2)</f>
        <v>0</v>
      </c>
      <c r="R57" s="161"/>
      <c r="S57" s="161" t="s">
        <v>130</v>
      </c>
      <c r="T57" s="161" t="s">
        <v>130</v>
      </c>
      <c r="U57" s="161">
        <v>7.4999999999999997E-2</v>
      </c>
      <c r="V57" s="161">
        <f>ROUND(E57*U57,2)</f>
        <v>3.87</v>
      </c>
      <c r="W57" s="161"/>
      <c r="X57" s="161" t="s">
        <v>164</v>
      </c>
      <c r="Y57" s="151"/>
      <c r="Z57" s="151"/>
      <c r="AA57" s="151"/>
      <c r="AB57" s="151"/>
      <c r="AC57" s="151"/>
      <c r="AD57" s="151"/>
      <c r="AE57" s="151"/>
      <c r="AF57" s="151"/>
      <c r="AG57" s="151" t="s">
        <v>165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8"/>
      <c r="B58" s="159"/>
      <c r="C58" s="196" t="s">
        <v>229</v>
      </c>
      <c r="D58" s="189"/>
      <c r="E58" s="190">
        <v>51.545000000000002</v>
      </c>
      <c r="F58" s="161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151"/>
      <c r="Z58" s="151"/>
      <c r="AA58" s="151"/>
      <c r="AB58" s="151"/>
      <c r="AC58" s="151"/>
      <c r="AD58" s="151"/>
      <c r="AE58" s="151"/>
      <c r="AF58" s="151"/>
      <c r="AG58" s="151" t="s">
        <v>167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0">
        <v>15</v>
      </c>
      <c r="B59" s="171" t="s">
        <v>230</v>
      </c>
      <c r="C59" s="185" t="s">
        <v>231</v>
      </c>
      <c r="D59" s="172" t="s">
        <v>163</v>
      </c>
      <c r="E59" s="173">
        <v>153.708</v>
      </c>
      <c r="F59" s="174"/>
      <c r="G59" s="175">
        <f>ROUND(E59*F59,2)</f>
        <v>0</v>
      </c>
      <c r="H59" s="162"/>
      <c r="I59" s="161">
        <f>ROUND(E59*H59,2)</f>
        <v>0</v>
      </c>
      <c r="J59" s="162"/>
      <c r="K59" s="161">
        <f>ROUND(E59*J59,2)</f>
        <v>0</v>
      </c>
      <c r="L59" s="161">
        <v>21</v>
      </c>
      <c r="M59" s="161">
        <f>G59*(1+L59/100)</f>
        <v>0</v>
      </c>
      <c r="N59" s="161">
        <v>3.0000000000000001E-5</v>
      </c>
      <c r="O59" s="161">
        <f>ROUND(E59*N59,2)</f>
        <v>0</v>
      </c>
      <c r="P59" s="161">
        <v>0</v>
      </c>
      <c r="Q59" s="161">
        <f>ROUND(E59*P59,2)</f>
        <v>0</v>
      </c>
      <c r="R59" s="161"/>
      <c r="S59" s="161" t="s">
        <v>130</v>
      </c>
      <c r="T59" s="161" t="s">
        <v>130</v>
      </c>
      <c r="U59" s="161">
        <v>4.3999999999999997E-2</v>
      </c>
      <c r="V59" s="161">
        <f>ROUND(E59*U59,2)</f>
        <v>6.76</v>
      </c>
      <c r="W59" s="161"/>
      <c r="X59" s="161" t="s">
        <v>164</v>
      </c>
      <c r="Y59" s="151"/>
      <c r="Z59" s="151"/>
      <c r="AA59" s="151"/>
      <c r="AB59" s="151"/>
      <c r="AC59" s="151"/>
      <c r="AD59" s="151"/>
      <c r="AE59" s="151"/>
      <c r="AF59" s="151"/>
      <c r="AG59" s="151" t="s">
        <v>165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2.5" outlineLevel="1" x14ac:dyDescent="0.2">
      <c r="A60" s="158"/>
      <c r="B60" s="159"/>
      <c r="C60" s="196" t="s">
        <v>232</v>
      </c>
      <c r="D60" s="189"/>
      <c r="E60" s="190">
        <v>123.708</v>
      </c>
      <c r="F60" s="161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51"/>
      <c r="Z60" s="151"/>
      <c r="AA60" s="151"/>
      <c r="AB60" s="151"/>
      <c r="AC60" s="151"/>
      <c r="AD60" s="151"/>
      <c r="AE60" s="151"/>
      <c r="AF60" s="151"/>
      <c r="AG60" s="151" t="s">
        <v>167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/>
      <c r="B61" s="159"/>
      <c r="C61" s="196" t="s">
        <v>233</v>
      </c>
      <c r="D61" s="189"/>
      <c r="E61" s="190">
        <v>10</v>
      </c>
      <c r="F61" s="161"/>
      <c r="G61" s="161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61"/>
      <c r="Y61" s="151"/>
      <c r="Z61" s="151"/>
      <c r="AA61" s="151"/>
      <c r="AB61" s="151"/>
      <c r="AC61" s="151"/>
      <c r="AD61" s="151"/>
      <c r="AE61" s="151"/>
      <c r="AF61" s="151"/>
      <c r="AG61" s="151" t="s">
        <v>167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/>
      <c r="B62" s="159"/>
      <c r="C62" s="196" t="s">
        <v>234</v>
      </c>
      <c r="D62" s="189"/>
      <c r="E62" s="190">
        <v>20</v>
      </c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51"/>
      <c r="Z62" s="151"/>
      <c r="AA62" s="151"/>
      <c r="AB62" s="151"/>
      <c r="AC62" s="151"/>
      <c r="AD62" s="151"/>
      <c r="AE62" s="151"/>
      <c r="AF62" s="151"/>
      <c r="AG62" s="151" t="s">
        <v>167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70">
        <v>16</v>
      </c>
      <c r="B63" s="171" t="s">
        <v>235</v>
      </c>
      <c r="C63" s="185" t="s">
        <v>236</v>
      </c>
      <c r="D63" s="172" t="s">
        <v>224</v>
      </c>
      <c r="E63" s="173">
        <v>153.6045</v>
      </c>
      <c r="F63" s="174"/>
      <c r="G63" s="175">
        <f>ROUND(E63*F63,2)</f>
        <v>0</v>
      </c>
      <c r="H63" s="162"/>
      <c r="I63" s="161">
        <f>ROUND(E63*H63,2)</f>
        <v>0</v>
      </c>
      <c r="J63" s="162"/>
      <c r="K63" s="161">
        <f>ROUND(E63*J63,2)</f>
        <v>0</v>
      </c>
      <c r="L63" s="161">
        <v>21</v>
      </c>
      <c r="M63" s="161">
        <f>G63*(1+L63/100)</f>
        <v>0</v>
      </c>
      <c r="N63" s="161">
        <v>4.8000000000000001E-4</v>
      </c>
      <c r="O63" s="161">
        <f>ROUND(E63*N63,2)</f>
        <v>7.0000000000000007E-2</v>
      </c>
      <c r="P63" s="161">
        <v>0</v>
      </c>
      <c r="Q63" s="161">
        <f>ROUND(E63*P63,2)</f>
        <v>0</v>
      </c>
      <c r="R63" s="161" t="s">
        <v>217</v>
      </c>
      <c r="S63" s="161" t="s">
        <v>130</v>
      </c>
      <c r="T63" s="161" t="s">
        <v>130</v>
      </c>
      <c r="U63" s="161">
        <v>0</v>
      </c>
      <c r="V63" s="161">
        <f>ROUND(E63*U63,2)</f>
        <v>0</v>
      </c>
      <c r="W63" s="161"/>
      <c r="X63" s="161" t="s">
        <v>218</v>
      </c>
      <c r="Y63" s="151"/>
      <c r="Z63" s="151"/>
      <c r="AA63" s="151"/>
      <c r="AB63" s="151"/>
      <c r="AC63" s="151"/>
      <c r="AD63" s="151"/>
      <c r="AE63" s="151"/>
      <c r="AF63" s="151"/>
      <c r="AG63" s="151" t="s">
        <v>219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196" t="s">
        <v>237</v>
      </c>
      <c r="D64" s="189"/>
      <c r="E64" s="190">
        <v>153.6045</v>
      </c>
      <c r="F64" s="161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61"/>
      <c r="Y64" s="151"/>
      <c r="Z64" s="151"/>
      <c r="AA64" s="151"/>
      <c r="AB64" s="151"/>
      <c r="AC64" s="151"/>
      <c r="AD64" s="151"/>
      <c r="AE64" s="151"/>
      <c r="AF64" s="151"/>
      <c r="AG64" s="151" t="s">
        <v>167</v>
      </c>
      <c r="AH64" s="151">
        <v>5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0">
        <v>17</v>
      </c>
      <c r="B65" s="171" t="s">
        <v>238</v>
      </c>
      <c r="C65" s="185" t="s">
        <v>239</v>
      </c>
      <c r="D65" s="172" t="s">
        <v>163</v>
      </c>
      <c r="E65" s="173">
        <v>212.9384</v>
      </c>
      <c r="F65" s="174"/>
      <c r="G65" s="175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21</v>
      </c>
      <c r="M65" s="161">
        <f>G65*(1+L65/100)</f>
        <v>0</v>
      </c>
      <c r="N65" s="161">
        <v>2.0000000000000001E-4</v>
      </c>
      <c r="O65" s="161">
        <f>ROUND(E65*N65,2)</f>
        <v>0.04</v>
      </c>
      <c r="P65" s="161">
        <v>0</v>
      </c>
      <c r="Q65" s="161">
        <f>ROUND(E65*P65,2)</f>
        <v>0</v>
      </c>
      <c r="R65" s="161" t="s">
        <v>217</v>
      </c>
      <c r="S65" s="161" t="s">
        <v>130</v>
      </c>
      <c r="T65" s="161" t="s">
        <v>130</v>
      </c>
      <c r="U65" s="161">
        <v>0</v>
      </c>
      <c r="V65" s="161">
        <f>ROUND(E65*U65,2)</f>
        <v>0</v>
      </c>
      <c r="W65" s="161"/>
      <c r="X65" s="161" t="s">
        <v>218</v>
      </c>
      <c r="Y65" s="151"/>
      <c r="Z65" s="151"/>
      <c r="AA65" s="151"/>
      <c r="AB65" s="151"/>
      <c r="AC65" s="151"/>
      <c r="AD65" s="151"/>
      <c r="AE65" s="151"/>
      <c r="AF65" s="151"/>
      <c r="AG65" s="151" t="s">
        <v>219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196" t="s">
        <v>240</v>
      </c>
      <c r="D66" s="189"/>
      <c r="E66" s="190">
        <v>161.39340000000001</v>
      </c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61"/>
      <c r="Y66" s="151"/>
      <c r="Z66" s="151"/>
      <c r="AA66" s="151"/>
      <c r="AB66" s="151"/>
      <c r="AC66" s="151"/>
      <c r="AD66" s="151"/>
      <c r="AE66" s="151"/>
      <c r="AF66" s="151"/>
      <c r="AG66" s="151" t="s">
        <v>167</v>
      </c>
      <c r="AH66" s="151">
        <v>5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/>
      <c r="B67" s="159"/>
      <c r="C67" s="196" t="s">
        <v>241</v>
      </c>
      <c r="D67" s="189"/>
      <c r="E67" s="190">
        <v>51.545000000000002</v>
      </c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61"/>
      <c r="Y67" s="151"/>
      <c r="Z67" s="151"/>
      <c r="AA67" s="151"/>
      <c r="AB67" s="151"/>
      <c r="AC67" s="151"/>
      <c r="AD67" s="151"/>
      <c r="AE67" s="151"/>
      <c r="AF67" s="151"/>
      <c r="AG67" s="151" t="s">
        <v>167</v>
      </c>
      <c r="AH67" s="151">
        <v>5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4" t="s">
        <v>125</v>
      </c>
      <c r="B68" s="165" t="s">
        <v>57</v>
      </c>
      <c r="C68" s="183" t="s">
        <v>58</v>
      </c>
      <c r="D68" s="166"/>
      <c r="E68" s="167"/>
      <c r="F68" s="168"/>
      <c r="G68" s="169">
        <f>SUMIF(AG69:AG74,"&lt;&gt;NOR",G69:G74)</f>
        <v>0</v>
      </c>
      <c r="H68" s="163"/>
      <c r="I68" s="163">
        <f>SUM(I69:I74)</f>
        <v>0</v>
      </c>
      <c r="J68" s="163"/>
      <c r="K68" s="163">
        <f>SUM(K69:K74)</f>
        <v>0</v>
      </c>
      <c r="L68" s="163"/>
      <c r="M68" s="163">
        <f>SUM(M69:M74)</f>
        <v>0</v>
      </c>
      <c r="N68" s="163"/>
      <c r="O68" s="163">
        <f>SUM(O69:O74)</f>
        <v>133.41999999999999</v>
      </c>
      <c r="P68" s="163"/>
      <c r="Q68" s="163">
        <f>SUM(Q69:Q74)</f>
        <v>0</v>
      </c>
      <c r="R68" s="163"/>
      <c r="S68" s="163"/>
      <c r="T68" s="163"/>
      <c r="U68" s="163"/>
      <c r="V68" s="163">
        <f>SUM(V69:V74)</f>
        <v>278.37</v>
      </c>
      <c r="W68" s="163"/>
      <c r="X68" s="163"/>
      <c r="AG68" t="s">
        <v>126</v>
      </c>
    </row>
    <row r="69" spans="1:60" outlineLevel="1" x14ac:dyDescent="0.2">
      <c r="A69" s="170">
        <v>18</v>
      </c>
      <c r="B69" s="171" t="s">
        <v>242</v>
      </c>
      <c r="C69" s="185" t="s">
        <v>243</v>
      </c>
      <c r="D69" s="172" t="s">
        <v>170</v>
      </c>
      <c r="E69" s="173">
        <v>72.454999999999998</v>
      </c>
      <c r="F69" s="174"/>
      <c r="G69" s="175">
        <f>ROUND(E69*F69,2)</f>
        <v>0</v>
      </c>
      <c r="H69" s="162"/>
      <c r="I69" s="161">
        <f>ROUND(E69*H69,2)</f>
        <v>0</v>
      </c>
      <c r="J69" s="162"/>
      <c r="K69" s="161">
        <f>ROUND(E69*J69,2)</f>
        <v>0</v>
      </c>
      <c r="L69" s="161">
        <v>21</v>
      </c>
      <c r="M69" s="161">
        <f>G69*(1+L69/100)</f>
        <v>0</v>
      </c>
      <c r="N69" s="161">
        <v>1.84144</v>
      </c>
      <c r="O69" s="161">
        <f>ROUND(E69*N69,2)</f>
        <v>133.41999999999999</v>
      </c>
      <c r="P69" s="161">
        <v>0</v>
      </c>
      <c r="Q69" s="161">
        <f>ROUND(E69*P69,2)</f>
        <v>0</v>
      </c>
      <c r="R69" s="161"/>
      <c r="S69" s="161" t="s">
        <v>130</v>
      </c>
      <c r="T69" s="161" t="s">
        <v>130</v>
      </c>
      <c r="U69" s="161">
        <v>3.8420000000000001</v>
      </c>
      <c r="V69" s="161">
        <f>ROUND(E69*U69,2)</f>
        <v>278.37</v>
      </c>
      <c r="W69" s="161"/>
      <c r="X69" s="161" t="s">
        <v>164</v>
      </c>
      <c r="Y69" s="151"/>
      <c r="Z69" s="151"/>
      <c r="AA69" s="151"/>
      <c r="AB69" s="151"/>
      <c r="AC69" s="151"/>
      <c r="AD69" s="151"/>
      <c r="AE69" s="151"/>
      <c r="AF69" s="151"/>
      <c r="AG69" s="151" t="s">
        <v>165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/>
      <c r="B70" s="159"/>
      <c r="C70" s="196" t="s">
        <v>244</v>
      </c>
      <c r="D70" s="189"/>
      <c r="E70" s="190">
        <v>21.45</v>
      </c>
      <c r="F70" s="161"/>
      <c r="G70" s="161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61"/>
      <c r="Y70" s="151"/>
      <c r="Z70" s="151"/>
      <c r="AA70" s="151"/>
      <c r="AB70" s="151"/>
      <c r="AC70" s="151"/>
      <c r="AD70" s="151"/>
      <c r="AE70" s="151"/>
      <c r="AF70" s="151"/>
      <c r="AG70" s="151" t="s">
        <v>167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96" t="s">
        <v>245</v>
      </c>
      <c r="D71" s="189"/>
      <c r="E71" s="190">
        <v>21.45</v>
      </c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61"/>
      <c r="Y71" s="151"/>
      <c r="Z71" s="151"/>
      <c r="AA71" s="151"/>
      <c r="AB71" s="151"/>
      <c r="AC71" s="151"/>
      <c r="AD71" s="151"/>
      <c r="AE71" s="151"/>
      <c r="AF71" s="151"/>
      <c r="AG71" s="151" t="s">
        <v>167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8"/>
      <c r="B72" s="159"/>
      <c r="C72" s="196" t="s">
        <v>246</v>
      </c>
      <c r="D72" s="189"/>
      <c r="E72" s="190">
        <v>21.45</v>
      </c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61"/>
      <c r="Y72" s="151"/>
      <c r="Z72" s="151"/>
      <c r="AA72" s="151"/>
      <c r="AB72" s="151"/>
      <c r="AC72" s="151"/>
      <c r="AD72" s="151"/>
      <c r="AE72" s="151"/>
      <c r="AF72" s="151"/>
      <c r="AG72" s="151" t="s">
        <v>167</v>
      </c>
      <c r="AH72" s="151">
        <v>0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8"/>
      <c r="B73" s="159"/>
      <c r="C73" s="196" t="s">
        <v>247</v>
      </c>
      <c r="D73" s="189"/>
      <c r="E73" s="190">
        <v>7.7549999999999999</v>
      </c>
      <c r="F73" s="161"/>
      <c r="G73" s="161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61"/>
      <c r="Y73" s="151"/>
      <c r="Z73" s="151"/>
      <c r="AA73" s="151"/>
      <c r="AB73" s="151"/>
      <c r="AC73" s="151"/>
      <c r="AD73" s="151"/>
      <c r="AE73" s="151"/>
      <c r="AF73" s="151"/>
      <c r="AG73" s="151" t="s">
        <v>167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196" t="s">
        <v>248</v>
      </c>
      <c r="D74" s="189"/>
      <c r="E74" s="190">
        <v>0.35</v>
      </c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61"/>
      <c r="Y74" s="151"/>
      <c r="Z74" s="151"/>
      <c r="AA74" s="151"/>
      <c r="AB74" s="151"/>
      <c r="AC74" s="151"/>
      <c r="AD74" s="151"/>
      <c r="AE74" s="151"/>
      <c r="AF74" s="151"/>
      <c r="AG74" s="151" t="s">
        <v>167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x14ac:dyDescent="0.2">
      <c r="A75" s="164" t="s">
        <v>125</v>
      </c>
      <c r="B75" s="165" t="s">
        <v>59</v>
      </c>
      <c r="C75" s="183" t="s">
        <v>60</v>
      </c>
      <c r="D75" s="166"/>
      <c r="E75" s="167"/>
      <c r="F75" s="168"/>
      <c r="G75" s="169">
        <f>SUMIF(AG76:AG96,"&lt;&gt;NOR",G76:G96)</f>
        <v>0</v>
      </c>
      <c r="H75" s="163"/>
      <c r="I75" s="163">
        <f>SUM(I76:I96)</f>
        <v>0</v>
      </c>
      <c r="J75" s="163"/>
      <c r="K75" s="163">
        <f>SUM(K76:K96)</f>
        <v>0</v>
      </c>
      <c r="L75" s="163"/>
      <c r="M75" s="163">
        <f>SUM(M76:M96)</f>
        <v>0</v>
      </c>
      <c r="N75" s="163"/>
      <c r="O75" s="163">
        <f>SUM(O76:O96)</f>
        <v>16.09</v>
      </c>
      <c r="P75" s="163"/>
      <c r="Q75" s="163">
        <f>SUM(Q76:Q96)</f>
        <v>0</v>
      </c>
      <c r="R75" s="163"/>
      <c r="S75" s="163"/>
      <c r="T75" s="163"/>
      <c r="U75" s="163"/>
      <c r="V75" s="163">
        <f>SUM(V76:V96)</f>
        <v>367.46000000000004</v>
      </c>
      <c r="W75" s="163"/>
      <c r="X75" s="163"/>
      <c r="AG75" t="s">
        <v>126</v>
      </c>
    </row>
    <row r="76" spans="1:60" ht="22.5" outlineLevel="1" x14ac:dyDescent="0.2">
      <c r="A76" s="170">
        <v>19</v>
      </c>
      <c r="B76" s="171" t="s">
        <v>249</v>
      </c>
      <c r="C76" s="185" t="s">
        <v>250</v>
      </c>
      <c r="D76" s="172" t="s">
        <v>163</v>
      </c>
      <c r="E76" s="173">
        <v>161.31299999999999</v>
      </c>
      <c r="F76" s="174"/>
      <c r="G76" s="175">
        <f>ROUND(E76*F76,2)</f>
        <v>0</v>
      </c>
      <c r="H76" s="162"/>
      <c r="I76" s="161">
        <f>ROUND(E76*H76,2)</f>
        <v>0</v>
      </c>
      <c r="J76" s="162"/>
      <c r="K76" s="161">
        <f>ROUND(E76*J76,2)</f>
        <v>0</v>
      </c>
      <c r="L76" s="161">
        <v>21</v>
      </c>
      <c r="M76" s="161">
        <f>G76*(1+L76/100)</f>
        <v>0</v>
      </c>
      <c r="N76" s="161">
        <v>3.2599999999999999E-3</v>
      </c>
      <c r="O76" s="161">
        <f>ROUND(E76*N76,2)</f>
        <v>0.53</v>
      </c>
      <c r="P76" s="161">
        <v>0</v>
      </c>
      <c r="Q76" s="161">
        <f>ROUND(E76*P76,2)</f>
        <v>0</v>
      </c>
      <c r="R76" s="161"/>
      <c r="S76" s="161" t="s">
        <v>130</v>
      </c>
      <c r="T76" s="161" t="s">
        <v>130</v>
      </c>
      <c r="U76" s="161">
        <v>0.24</v>
      </c>
      <c r="V76" s="161">
        <f>ROUND(E76*U76,2)</f>
        <v>38.72</v>
      </c>
      <c r="W76" s="161"/>
      <c r="X76" s="161" t="s">
        <v>164</v>
      </c>
      <c r="Y76" s="151"/>
      <c r="Z76" s="151"/>
      <c r="AA76" s="151"/>
      <c r="AB76" s="151"/>
      <c r="AC76" s="151"/>
      <c r="AD76" s="151"/>
      <c r="AE76" s="151"/>
      <c r="AF76" s="151"/>
      <c r="AG76" s="151" t="s">
        <v>251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8"/>
      <c r="B77" s="159"/>
      <c r="C77" s="196" t="s">
        <v>252</v>
      </c>
      <c r="D77" s="189"/>
      <c r="E77" s="190">
        <v>161.31299999999999</v>
      </c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61"/>
      <c r="Y77" s="151"/>
      <c r="Z77" s="151"/>
      <c r="AA77" s="151"/>
      <c r="AB77" s="151"/>
      <c r="AC77" s="151"/>
      <c r="AD77" s="151"/>
      <c r="AE77" s="151"/>
      <c r="AF77" s="151"/>
      <c r="AG77" s="151" t="s">
        <v>167</v>
      </c>
      <c r="AH77" s="151">
        <v>5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0">
        <v>20</v>
      </c>
      <c r="B78" s="171" t="s">
        <v>253</v>
      </c>
      <c r="C78" s="185" t="s">
        <v>254</v>
      </c>
      <c r="D78" s="172" t="s">
        <v>163</v>
      </c>
      <c r="E78" s="173">
        <v>156.65100000000001</v>
      </c>
      <c r="F78" s="174"/>
      <c r="G78" s="175">
        <f>ROUND(E78*F78,2)</f>
        <v>0</v>
      </c>
      <c r="H78" s="162"/>
      <c r="I78" s="161">
        <f>ROUND(E78*H78,2)</f>
        <v>0</v>
      </c>
      <c r="J78" s="162"/>
      <c r="K78" s="161">
        <f>ROUND(E78*J78,2)</f>
        <v>0</v>
      </c>
      <c r="L78" s="161">
        <v>21</v>
      </c>
      <c r="M78" s="161">
        <f>G78*(1+L78/100)</f>
        <v>0</v>
      </c>
      <c r="N78" s="161">
        <v>4.1999999999999997E-3</v>
      </c>
      <c r="O78" s="161">
        <f>ROUND(E78*N78,2)</f>
        <v>0.66</v>
      </c>
      <c r="P78" s="161">
        <v>0</v>
      </c>
      <c r="Q78" s="161">
        <f>ROUND(E78*P78,2)</f>
        <v>0</v>
      </c>
      <c r="R78" s="161"/>
      <c r="S78" s="161" t="s">
        <v>130</v>
      </c>
      <c r="T78" s="161" t="s">
        <v>209</v>
      </c>
      <c r="U78" s="161">
        <v>0.245</v>
      </c>
      <c r="V78" s="161">
        <f>ROUND(E78*U78,2)</f>
        <v>38.380000000000003</v>
      </c>
      <c r="W78" s="161"/>
      <c r="X78" s="161" t="s">
        <v>164</v>
      </c>
      <c r="Y78" s="151"/>
      <c r="Z78" s="151"/>
      <c r="AA78" s="151"/>
      <c r="AB78" s="151"/>
      <c r="AC78" s="151"/>
      <c r="AD78" s="151"/>
      <c r="AE78" s="151"/>
      <c r="AF78" s="151"/>
      <c r="AG78" s="151" t="s">
        <v>165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8"/>
      <c r="B79" s="159"/>
      <c r="C79" s="196" t="s">
        <v>255</v>
      </c>
      <c r="D79" s="189"/>
      <c r="E79" s="190">
        <v>156.65100000000001</v>
      </c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61"/>
      <c r="Y79" s="151"/>
      <c r="Z79" s="151"/>
      <c r="AA79" s="151"/>
      <c r="AB79" s="151"/>
      <c r="AC79" s="151"/>
      <c r="AD79" s="151"/>
      <c r="AE79" s="151"/>
      <c r="AF79" s="151"/>
      <c r="AG79" s="151" t="s">
        <v>167</v>
      </c>
      <c r="AH79" s="151">
        <v>5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70">
        <v>21</v>
      </c>
      <c r="B80" s="171" t="s">
        <v>256</v>
      </c>
      <c r="C80" s="185" t="s">
        <v>257</v>
      </c>
      <c r="D80" s="172" t="s">
        <v>163</v>
      </c>
      <c r="E80" s="173">
        <v>161.31299999999999</v>
      </c>
      <c r="F80" s="174"/>
      <c r="G80" s="175">
        <f>ROUND(E80*F80,2)</f>
        <v>0</v>
      </c>
      <c r="H80" s="162"/>
      <c r="I80" s="161">
        <f>ROUND(E80*H80,2)</f>
        <v>0</v>
      </c>
      <c r="J80" s="162"/>
      <c r="K80" s="161">
        <f>ROUND(E80*J80,2)</f>
        <v>0</v>
      </c>
      <c r="L80" s="161">
        <v>21</v>
      </c>
      <c r="M80" s="161">
        <f>G80*(1+L80/100)</f>
        <v>0</v>
      </c>
      <c r="N80" s="161">
        <v>2.6249999999999999E-2</v>
      </c>
      <c r="O80" s="161">
        <f>ROUND(E80*N80,2)</f>
        <v>4.2300000000000004</v>
      </c>
      <c r="P80" s="161">
        <v>0</v>
      </c>
      <c r="Q80" s="161">
        <f>ROUND(E80*P80,2)</f>
        <v>0</v>
      </c>
      <c r="R80" s="161"/>
      <c r="S80" s="161" t="s">
        <v>130</v>
      </c>
      <c r="T80" s="161" t="s">
        <v>130</v>
      </c>
      <c r="U80" s="161">
        <v>0.48</v>
      </c>
      <c r="V80" s="161">
        <f>ROUND(E80*U80,2)</f>
        <v>77.430000000000007</v>
      </c>
      <c r="W80" s="161"/>
      <c r="X80" s="161" t="s">
        <v>164</v>
      </c>
      <c r="Y80" s="151"/>
      <c r="Z80" s="151"/>
      <c r="AA80" s="151"/>
      <c r="AB80" s="151"/>
      <c r="AC80" s="151"/>
      <c r="AD80" s="151"/>
      <c r="AE80" s="151"/>
      <c r="AF80" s="151"/>
      <c r="AG80" s="151" t="s">
        <v>165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196" t="s">
        <v>258</v>
      </c>
      <c r="D81" s="189"/>
      <c r="E81" s="190">
        <v>161.31299999999999</v>
      </c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151"/>
      <c r="Z81" s="151"/>
      <c r="AA81" s="151"/>
      <c r="AB81" s="151"/>
      <c r="AC81" s="151"/>
      <c r="AD81" s="151"/>
      <c r="AE81" s="151"/>
      <c r="AF81" s="151"/>
      <c r="AG81" s="151" t="s">
        <v>167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0">
        <v>22</v>
      </c>
      <c r="B82" s="171" t="s">
        <v>259</v>
      </c>
      <c r="C82" s="185" t="s">
        <v>260</v>
      </c>
      <c r="D82" s="172" t="s">
        <v>163</v>
      </c>
      <c r="E82" s="173">
        <v>161.31299999999999</v>
      </c>
      <c r="F82" s="174"/>
      <c r="G82" s="175">
        <f>ROUND(E82*F82,2)</f>
        <v>0</v>
      </c>
      <c r="H82" s="162"/>
      <c r="I82" s="161">
        <f>ROUND(E82*H82,2)</f>
        <v>0</v>
      </c>
      <c r="J82" s="162"/>
      <c r="K82" s="161">
        <f>ROUND(E82*J82,2)</f>
        <v>0</v>
      </c>
      <c r="L82" s="161">
        <v>21</v>
      </c>
      <c r="M82" s="161">
        <f>G82*(1+L82/100)</f>
        <v>0</v>
      </c>
      <c r="N82" s="161">
        <v>3.2000000000000003E-4</v>
      </c>
      <c r="O82" s="161">
        <f>ROUND(E82*N82,2)</f>
        <v>0.05</v>
      </c>
      <c r="P82" s="161">
        <v>0</v>
      </c>
      <c r="Q82" s="161">
        <f>ROUND(E82*P82,2)</f>
        <v>0</v>
      </c>
      <c r="R82" s="161"/>
      <c r="S82" s="161" t="s">
        <v>130</v>
      </c>
      <c r="T82" s="161" t="s">
        <v>130</v>
      </c>
      <c r="U82" s="161">
        <v>7.0000000000000007E-2</v>
      </c>
      <c r="V82" s="161">
        <f>ROUND(E82*U82,2)</f>
        <v>11.29</v>
      </c>
      <c r="W82" s="161"/>
      <c r="X82" s="161" t="s">
        <v>164</v>
      </c>
      <c r="Y82" s="151"/>
      <c r="Z82" s="151"/>
      <c r="AA82" s="151"/>
      <c r="AB82" s="151"/>
      <c r="AC82" s="151"/>
      <c r="AD82" s="151"/>
      <c r="AE82" s="151"/>
      <c r="AF82" s="151"/>
      <c r="AG82" s="151" t="s">
        <v>165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8"/>
      <c r="B83" s="159"/>
      <c r="C83" s="196" t="s">
        <v>258</v>
      </c>
      <c r="D83" s="189"/>
      <c r="E83" s="190">
        <v>161.31299999999999</v>
      </c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61"/>
      <c r="Y83" s="151"/>
      <c r="Z83" s="151"/>
      <c r="AA83" s="151"/>
      <c r="AB83" s="151"/>
      <c r="AC83" s="151"/>
      <c r="AD83" s="151"/>
      <c r="AE83" s="151"/>
      <c r="AF83" s="151"/>
      <c r="AG83" s="151" t="s">
        <v>167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ht="22.5" outlineLevel="1" x14ac:dyDescent="0.2">
      <c r="A84" s="170">
        <v>23</v>
      </c>
      <c r="B84" s="171" t="s">
        <v>261</v>
      </c>
      <c r="C84" s="185" t="s">
        <v>262</v>
      </c>
      <c r="D84" s="172" t="s">
        <v>224</v>
      </c>
      <c r="E84" s="173">
        <v>80</v>
      </c>
      <c r="F84" s="174"/>
      <c r="G84" s="175">
        <f>ROUND(E84*F84,2)</f>
        <v>0</v>
      </c>
      <c r="H84" s="162"/>
      <c r="I84" s="161">
        <f>ROUND(E84*H84,2)</f>
        <v>0</v>
      </c>
      <c r="J84" s="162"/>
      <c r="K84" s="161">
        <f>ROUND(E84*J84,2)</f>
        <v>0</v>
      </c>
      <c r="L84" s="161">
        <v>21</v>
      </c>
      <c r="M84" s="161">
        <f>G84*(1+L84/100)</f>
        <v>0</v>
      </c>
      <c r="N84" s="161">
        <v>1.7330000000000002E-2</v>
      </c>
      <c r="O84" s="161">
        <f>ROUND(E84*N84,2)</f>
        <v>1.39</v>
      </c>
      <c r="P84" s="161">
        <v>0</v>
      </c>
      <c r="Q84" s="161">
        <f>ROUND(E84*P84,2)</f>
        <v>0</v>
      </c>
      <c r="R84" s="161"/>
      <c r="S84" s="161" t="s">
        <v>130</v>
      </c>
      <c r="T84" s="161" t="s">
        <v>130</v>
      </c>
      <c r="U84" s="161">
        <v>0.253</v>
      </c>
      <c r="V84" s="161">
        <f>ROUND(E84*U84,2)</f>
        <v>20.239999999999998</v>
      </c>
      <c r="W84" s="161"/>
      <c r="X84" s="161" t="s">
        <v>164</v>
      </c>
      <c r="Y84" s="151"/>
      <c r="Z84" s="151"/>
      <c r="AA84" s="151"/>
      <c r="AB84" s="151"/>
      <c r="AC84" s="151"/>
      <c r="AD84" s="151"/>
      <c r="AE84" s="151"/>
      <c r="AF84" s="151"/>
      <c r="AG84" s="151" t="s">
        <v>165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96" t="s">
        <v>263</v>
      </c>
      <c r="D85" s="189"/>
      <c r="E85" s="190">
        <v>80</v>
      </c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151"/>
      <c r="Z85" s="151"/>
      <c r="AA85" s="151"/>
      <c r="AB85" s="151"/>
      <c r="AC85" s="151"/>
      <c r="AD85" s="151"/>
      <c r="AE85" s="151"/>
      <c r="AF85" s="151"/>
      <c r="AG85" s="151" t="s">
        <v>167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ht="22.5" outlineLevel="1" x14ac:dyDescent="0.2">
      <c r="A86" s="170">
        <v>24</v>
      </c>
      <c r="B86" s="171" t="s">
        <v>264</v>
      </c>
      <c r="C86" s="185" t="s">
        <v>265</v>
      </c>
      <c r="D86" s="172" t="s">
        <v>163</v>
      </c>
      <c r="E86" s="173">
        <v>156.65100000000001</v>
      </c>
      <c r="F86" s="174"/>
      <c r="G86" s="175">
        <f>ROUND(E86*F86,2)</f>
        <v>0</v>
      </c>
      <c r="H86" s="162"/>
      <c r="I86" s="161">
        <f>ROUND(E86*H86,2)</f>
        <v>0</v>
      </c>
      <c r="J86" s="162"/>
      <c r="K86" s="161">
        <f>ROUND(E86*J86,2)</f>
        <v>0</v>
      </c>
      <c r="L86" s="161">
        <v>21</v>
      </c>
      <c r="M86" s="161">
        <f>G86*(1+L86/100)</f>
        <v>0</v>
      </c>
      <c r="N86" s="161">
        <v>3.6700000000000001E-3</v>
      </c>
      <c r="O86" s="161">
        <f>ROUND(E86*N86,2)</f>
        <v>0.56999999999999995</v>
      </c>
      <c r="P86" s="161">
        <v>0</v>
      </c>
      <c r="Q86" s="161">
        <f>ROUND(E86*P86,2)</f>
        <v>0</v>
      </c>
      <c r="R86" s="161"/>
      <c r="S86" s="161" t="s">
        <v>130</v>
      </c>
      <c r="T86" s="161" t="s">
        <v>130</v>
      </c>
      <c r="U86" s="161">
        <v>0.36199999999999999</v>
      </c>
      <c r="V86" s="161">
        <f>ROUND(E86*U86,2)</f>
        <v>56.71</v>
      </c>
      <c r="W86" s="161"/>
      <c r="X86" s="161" t="s">
        <v>164</v>
      </c>
      <c r="Y86" s="151"/>
      <c r="Z86" s="151"/>
      <c r="AA86" s="151"/>
      <c r="AB86" s="151"/>
      <c r="AC86" s="151"/>
      <c r="AD86" s="151"/>
      <c r="AE86" s="151"/>
      <c r="AF86" s="151"/>
      <c r="AG86" s="151" t="s">
        <v>165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196" t="s">
        <v>266</v>
      </c>
      <c r="D87" s="189"/>
      <c r="E87" s="190"/>
      <c r="F87" s="161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61"/>
      <c r="Y87" s="151"/>
      <c r="Z87" s="151"/>
      <c r="AA87" s="151"/>
      <c r="AB87" s="151"/>
      <c r="AC87" s="151"/>
      <c r="AD87" s="151"/>
      <c r="AE87" s="151"/>
      <c r="AF87" s="151"/>
      <c r="AG87" s="151" t="s">
        <v>167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/>
      <c r="B88" s="159"/>
      <c r="C88" s="196" t="s">
        <v>267</v>
      </c>
      <c r="D88" s="189"/>
      <c r="E88" s="190">
        <v>41.1</v>
      </c>
      <c r="F88" s="161"/>
      <c r="G88" s="161"/>
      <c r="H88" s="161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61"/>
      <c r="Y88" s="151"/>
      <c r="Z88" s="151"/>
      <c r="AA88" s="151"/>
      <c r="AB88" s="151"/>
      <c r="AC88" s="151"/>
      <c r="AD88" s="151"/>
      <c r="AE88" s="151"/>
      <c r="AF88" s="151"/>
      <c r="AG88" s="151" t="s">
        <v>167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96" t="s">
        <v>268</v>
      </c>
      <c r="D89" s="189"/>
      <c r="E89" s="190">
        <v>42.9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61"/>
      <c r="Y89" s="151"/>
      <c r="Z89" s="151"/>
      <c r="AA89" s="151"/>
      <c r="AB89" s="151"/>
      <c r="AC89" s="151"/>
      <c r="AD89" s="151"/>
      <c r="AE89" s="151"/>
      <c r="AF89" s="151"/>
      <c r="AG89" s="151" t="s">
        <v>167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96" t="s">
        <v>269</v>
      </c>
      <c r="D90" s="189"/>
      <c r="E90" s="190">
        <v>42.9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61"/>
      <c r="Y90" s="151"/>
      <c r="Z90" s="151"/>
      <c r="AA90" s="151"/>
      <c r="AB90" s="151"/>
      <c r="AC90" s="151"/>
      <c r="AD90" s="151"/>
      <c r="AE90" s="151"/>
      <c r="AF90" s="151"/>
      <c r="AG90" s="151" t="s">
        <v>167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96" t="s">
        <v>270</v>
      </c>
      <c r="D91" s="189"/>
      <c r="E91" s="190">
        <v>15.51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61"/>
      <c r="Y91" s="151"/>
      <c r="Z91" s="151"/>
      <c r="AA91" s="151"/>
      <c r="AB91" s="151"/>
      <c r="AC91" s="151"/>
      <c r="AD91" s="151"/>
      <c r="AE91" s="151"/>
      <c r="AF91" s="151"/>
      <c r="AG91" s="151" t="s">
        <v>167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97" t="s">
        <v>271</v>
      </c>
      <c r="D92" s="191"/>
      <c r="E92" s="192">
        <v>14.241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51"/>
      <c r="Z92" s="151"/>
      <c r="AA92" s="151"/>
      <c r="AB92" s="151"/>
      <c r="AC92" s="151"/>
      <c r="AD92" s="151"/>
      <c r="AE92" s="151"/>
      <c r="AF92" s="151"/>
      <c r="AG92" s="151" t="s">
        <v>167</v>
      </c>
      <c r="AH92" s="151">
        <v>4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70">
        <v>25</v>
      </c>
      <c r="B93" s="171" t="s">
        <v>272</v>
      </c>
      <c r="C93" s="185" t="s">
        <v>273</v>
      </c>
      <c r="D93" s="172" t="s">
        <v>163</v>
      </c>
      <c r="E93" s="173">
        <v>161.31299999999999</v>
      </c>
      <c r="F93" s="174"/>
      <c r="G93" s="175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21</v>
      </c>
      <c r="M93" s="161">
        <f>G93*(1+L93/100)</f>
        <v>0</v>
      </c>
      <c r="N93" s="161">
        <v>5.3699999999999998E-2</v>
      </c>
      <c r="O93" s="161">
        <f>ROUND(E93*N93,2)</f>
        <v>8.66</v>
      </c>
      <c r="P93" s="161">
        <v>0</v>
      </c>
      <c r="Q93" s="161">
        <f>ROUND(E93*P93,2)</f>
        <v>0</v>
      </c>
      <c r="R93" s="161"/>
      <c r="S93" s="161" t="s">
        <v>130</v>
      </c>
      <c r="T93" s="161" t="s">
        <v>130</v>
      </c>
      <c r="U93" s="161">
        <v>0.34300000000000003</v>
      </c>
      <c r="V93" s="161">
        <f>ROUND(E93*U93,2)</f>
        <v>55.33</v>
      </c>
      <c r="W93" s="161"/>
      <c r="X93" s="161" t="s">
        <v>164</v>
      </c>
      <c r="Y93" s="151"/>
      <c r="Z93" s="151"/>
      <c r="AA93" s="151"/>
      <c r="AB93" s="151"/>
      <c r="AC93" s="151"/>
      <c r="AD93" s="151"/>
      <c r="AE93" s="151"/>
      <c r="AF93" s="151"/>
      <c r="AG93" s="151" t="s">
        <v>165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96" t="s">
        <v>274</v>
      </c>
      <c r="D94" s="189"/>
      <c r="E94" s="190">
        <v>161.31299999999999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61"/>
      <c r="Y94" s="151"/>
      <c r="Z94" s="151"/>
      <c r="AA94" s="151"/>
      <c r="AB94" s="151"/>
      <c r="AC94" s="151"/>
      <c r="AD94" s="151"/>
      <c r="AE94" s="151"/>
      <c r="AF94" s="151"/>
      <c r="AG94" s="151" t="s">
        <v>167</v>
      </c>
      <c r="AH94" s="151">
        <v>5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0">
        <v>26</v>
      </c>
      <c r="B95" s="171" t="s">
        <v>275</v>
      </c>
      <c r="C95" s="185" t="s">
        <v>276</v>
      </c>
      <c r="D95" s="172" t="s">
        <v>163</v>
      </c>
      <c r="E95" s="173">
        <v>161.31299999999999</v>
      </c>
      <c r="F95" s="174"/>
      <c r="G95" s="175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21</v>
      </c>
      <c r="M95" s="161">
        <f>G95*(1+L95/100)</f>
        <v>0</v>
      </c>
      <c r="N95" s="161">
        <v>0</v>
      </c>
      <c r="O95" s="161">
        <f>ROUND(E95*N95,2)</f>
        <v>0</v>
      </c>
      <c r="P95" s="161">
        <v>0</v>
      </c>
      <c r="Q95" s="161">
        <f>ROUND(E95*P95,2)</f>
        <v>0</v>
      </c>
      <c r="R95" s="161"/>
      <c r="S95" s="161" t="s">
        <v>130</v>
      </c>
      <c r="T95" s="161" t="s">
        <v>130</v>
      </c>
      <c r="U95" s="161">
        <v>0.43</v>
      </c>
      <c r="V95" s="161">
        <f>ROUND(E95*U95,2)</f>
        <v>69.36</v>
      </c>
      <c r="W95" s="161"/>
      <c r="X95" s="161" t="s">
        <v>164</v>
      </c>
      <c r="Y95" s="151"/>
      <c r="Z95" s="151"/>
      <c r="AA95" s="151"/>
      <c r="AB95" s="151"/>
      <c r="AC95" s="151"/>
      <c r="AD95" s="151"/>
      <c r="AE95" s="151"/>
      <c r="AF95" s="151"/>
      <c r="AG95" s="151" t="s">
        <v>165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96" t="s">
        <v>258</v>
      </c>
      <c r="D96" s="189"/>
      <c r="E96" s="190">
        <v>161.31299999999999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61"/>
      <c r="Y96" s="151"/>
      <c r="Z96" s="151"/>
      <c r="AA96" s="151"/>
      <c r="AB96" s="151"/>
      <c r="AC96" s="151"/>
      <c r="AD96" s="151"/>
      <c r="AE96" s="151"/>
      <c r="AF96" s="151"/>
      <c r="AG96" s="151" t="s">
        <v>167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4" t="s">
        <v>125</v>
      </c>
      <c r="B97" s="165" t="s">
        <v>61</v>
      </c>
      <c r="C97" s="183" t="s">
        <v>62</v>
      </c>
      <c r="D97" s="166"/>
      <c r="E97" s="167"/>
      <c r="F97" s="168"/>
      <c r="G97" s="169">
        <f>SUMIF(AG98:AG170,"&lt;&gt;NOR",G98:G170)</f>
        <v>0</v>
      </c>
      <c r="H97" s="163"/>
      <c r="I97" s="163">
        <f>SUM(I98:I170)</f>
        <v>0</v>
      </c>
      <c r="J97" s="163"/>
      <c r="K97" s="163">
        <f>SUM(K98:K170)</f>
        <v>0</v>
      </c>
      <c r="L97" s="163"/>
      <c r="M97" s="163">
        <f>SUM(M98:M170)</f>
        <v>0</v>
      </c>
      <c r="N97" s="163"/>
      <c r="O97" s="163">
        <f>SUM(O98:O170)</f>
        <v>29.59</v>
      </c>
      <c r="P97" s="163"/>
      <c r="Q97" s="163">
        <f>SUM(Q98:Q170)</f>
        <v>0</v>
      </c>
      <c r="R97" s="163"/>
      <c r="S97" s="163"/>
      <c r="T97" s="163"/>
      <c r="U97" s="163"/>
      <c r="V97" s="163">
        <f>SUM(V98:V170)</f>
        <v>1981.6599999999999</v>
      </c>
      <c r="W97" s="163"/>
      <c r="X97" s="163"/>
      <c r="AG97" t="s">
        <v>126</v>
      </c>
    </row>
    <row r="98" spans="1:60" outlineLevel="1" x14ac:dyDescent="0.2">
      <c r="A98" s="170">
        <v>27</v>
      </c>
      <c r="B98" s="171" t="s">
        <v>277</v>
      </c>
      <c r="C98" s="185" t="s">
        <v>278</v>
      </c>
      <c r="D98" s="172" t="s">
        <v>163</v>
      </c>
      <c r="E98" s="173">
        <v>61.853999999999999</v>
      </c>
      <c r="F98" s="174"/>
      <c r="G98" s="175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21</v>
      </c>
      <c r="M98" s="161">
        <f>G98*(1+L98/100)</f>
        <v>0</v>
      </c>
      <c r="N98" s="161">
        <v>4.5199999999999997E-3</v>
      </c>
      <c r="O98" s="161">
        <f>ROUND(E98*N98,2)</f>
        <v>0.28000000000000003</v>
      </c>
      <c r="P98" s="161">
        <v>0</v>
      </c>
      <c r="Q98" s="161">
        <f>ROUND(E98*P98,2)</f>
        <v>0</v>
      </c>
      <c r="R98" s="161"/>
      <c r="S98" s="161" t="s">
        <v>130</v>
      </c>
      <c r="T98" s="161" t="s">
        <v>130</v>
      </c>
      <c r="U98" s="161">
        <v>0.22800999999999999</v>
      </c>
      <c r="V98" s="161">
        <f>ROUND(E98*U98,2)</f>
        <v>14.1</v>
      </c>
      <c r="W98" s="161"/>
      <c r="X98" s="161" t="s">
        <v>164</v>
      </c>
      <c r="Y98" s="151"/>
      <c r="Z98" s="151"/>
      <c r="AA98" s="151"/>
      <c r="AB98" s="151"/>
      <c r="AC98" s="151"/>
      <c r="AD98" s="151"/>
      <c r="AE98" s="151"/>
      <c r="AF98" s="151"/>
      <c r="AG98" s="151" t="s">
        <v>165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96" t="s">
        <v>279</v>
      </c>
      <c r="D99" s="189"/>
      <c r="E99" s="190">
        <v>61.853999999999999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61"/>
      <c r="Y99" s="151"/>
      <c r="Z99" s="151"/>
      <c r="AA99" s="151"/>
      <c r="AB99" s="151"/>
      <c r="AC99" s="151"/>
      <c r="AD99" s="151"/>
      <c r="AE99" s="151"/>
      <c r="AF99" s="151"/>
      <c r="AG99" s="151" t="s">
        <v>167</v>
      </c>
      <c r="AH99" s="151">
        <v>5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0">
        <v>28</v>
      </c>
      <c r="B100" s="171" t="s">
        <v>280</v>
      </c>
      <c r="C100" s="185" t="s">
        <v>281</v>
      </c>
      <c r="D100" s="172" t="s">
        <v>163</v>
      </c>
      <c r="E100" s="173">
        <v>75.510000000000005</v>
      </c>
      <c r="F100" s="174"/>
      <c r="G100" s="175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21</v>
      </c>
      <c r="M100" s="161">
        <f>G100*(1+L100/100)</f>
        <v>0</v>
      </c>
      <c r="N100" s="161">
        <v>4.0000000000000003E-5</v>
      </c>
      <c r="O100" s="161">
        <f>ROUND(E100*N100,2)</f>
        <v>0</v>
      </c>
      <c r="P100" s="161">
        <v>0</v>
      </c>
      <c r="Q100" s="161">
        <f>ROUND(E100*P100,2)</f>
        <v>0</v>
      </c>
      <c r="R100" s="161"/>
      <c r="S100" s="161" t="s">
        <v>130</v>
      </c>
      <c r="T100" s="161" t="s">
        <v>130</v>
      </c>
      <c r="U100" s="161">
        <v>7.8E-2</v>
      </c>
      <c r="V100" s="161">
        <f>ROUND(E100*U100,2)</f>
        <v>5.89</v>
      </c>
      <c r="W100" s="161"/>
      <c r="X100" s="161" t="s">
        <v>164</v>
      </c>
      <c r="Y100" s="151"/>
      <c r="Z100" s="151"/>
      <c r="AA100" s="151"/>
      <c r="AB100" s="151"/>
      <c r="AC100" s="151"/>
      <c r="AD100" s="151"/>
      <c r="AE100" s="151"/>
      <c r="AF100" s="151"/>
      <c r="AG100" s="151" t="s">
        <v>251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96" t="s">
        <v>282</v>
      </c>
      <c r="D101" s="189"/>
      <c r="E101" s="190">
        <v>0.36399999999999999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6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167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96" t="s">
        <v>283</v>
      </c>
      <c r="D102" s="189"/>
      <c r="E102" s="190">
        <v>0.70150000000000001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6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167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96" t="s">
        <v>284</v>
      </c>
      <c r="D103" s="189"/>
      <c r="E103" s="190">
        <v>6.6974999999999998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6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167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96" t="s">
        <v>285</v>
      </c>
      <c r="D104" s="189"/>
      <c r="E104" s="190">
        <v>3.24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6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167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96" t="s">
        <v>286</v>
      </c>
      <c r="D105" s="189"/>
      <c r="E105" s="190">
        <v>34.65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6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167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96" t="s">
        <v>287</v>
      </c>
      <c r="D106" s="189"/>
      <c r="E106" s="190">
        <v>25.391999999999999</v>
      </c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6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167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96" t="s">
        <v>288</v>
      </c>
      <c r="D107" s="189"/>
      <c r="E107" s="190">
        <v>4.4649999999999999</v>
      </c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6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167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70">
        <v>29</v>
      </c>
      <c r="B108" s="171" t="s">
        <v>289</v>
      </c>
      <c r="C108" s="185" t="s">
        <v>290</v>
      </c>
      <c r="D108" s="172" t="s">
        <v>163</v>
      </c>
      <c r="E108" s="173">
        <v>86.823999999999998</v>
      </c>
      <c r="F108" s="174"/>
      <c r="G108" s="175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21</v>
      </c>
      <c r="M108" s="161">
        <f>G108*(1+L108/100)</f>
        <v>0</v>
      </c>
      <c r="N108" s="161">
        <v>8.0000000000000002E-3</v>
      </c>
      <c r="O108" s="161">
        <f>ROUND(E108*N108,2)</f>
        <v>0.69</v>
      </c>
      <c r="P108" s="161">
        <v>0</v>
      </c>
      <c r="Q108" s="161">
        <f>ROUND(E108*P108,2)</f>
        <v>0</v>
      </c>
      <c r="R108" s="161"/>
      <c r="S108" s="161" t="s">
        <v>130</v>
      </c>
      <c r="T108" s="161" t="s">
        <v>130</v>
      </c>
      <c r="U108" s="161">
        <v>0.111</v>
      </c>
      <c r="V108" s="161">
        <f>ROUND(E108*U108,2)</f>
        <v>9.64</v>
      </c>
      <c r="W108" s="161"/>
      <c r="X108" s="161" t="s">
        <v>164</v>
      </c>
      <c r="Y108" s="151"/>
      <c r="Z108" s="151"/>
      <c r="AA108" s="151"/>
      <c r="AB108" s="151"/>
      <c r="AC108" s="151"/>
      <c r="AD108" s="151"/>
      <c r="AE108" s="151"/>
      <c r="AF108" s="151"/>
      <c r="AG108" s="151" t="s">
        <v>165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96" t="s">
        <v>291</v>
      </c>
      <c r="D109" s="189"/>
      <c r="E109" s="190">
        <v>86.823999999999998</v>
      </c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6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167</v>
      </c>
      <c r="AH109" s="151">
        <v>5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0">
        <v>30</v>
      </c>
      <c r="B110" s="171" t="s">
        <v>292</v>
      </c>
      <c r="C110" s="185" t="s">
        <v>293</v>
      </c>
      <c r="D110" s="172" t="s">
        <v>163</v>
      </c>
      <c r="E110" s="173">
        <v>1090.058</v>
      </c>
      <c r="F110" s="174"/>
      <c r="G110" s="175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21</v>
      </c>
      <c r="M110" s="161">
        <f>G110*(1+L110/100)</f>
        <v>0</v>
      </c>
      <c r="N110" s="161">
        <v>3.5E-4</v>
      </c>
      <c r="O110" s="161">
        <f>ROUND(E110*N110,2)</f>
        <v>0.38</v>
      </c>
      <c r="P110" s="161">
        <v>0</v>
      </c>
      <c r="Q110" s="161">
        <f>ROUND(E110*P110,2)</f>
        <v>0</v>
      </c>
      <c r="R110" s="161"/>
      <c r="S110" s="161" t="s">
        <v>130</v>
      </c>
      <c r="T110" s="161" t="s">
        <v>130</v>
      </c>
      <c r="U110" s="161">
        <v>7.0000000000000007E-2</v>
      </c>
      <c r="V110" s="161">
        <f>ROUND(E110*U110,2)</f>
        <v>76.3</v>
      </c>
      <c r="W110" s="161"/>
      <c r="X110" s="161" t="s">
        <v>164</v>
      </c>
      <c r="Y110" s="151"/>
      <c r="Z110" s="151"/>
      <c r="AA110" s="151"/>
      <c r="AB110" s="151"/>
      <c r="AC110" s="151"/>
      <c r="AD110" s="151"/>
      <c r="AE110" s="151"/>
      <c r="AF110" s="151"/>
      <c r="AG110" s="151" t="s">
        <v>251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196" t="s">
        <v>294</v>
      </c>
      <c r="D111" s="189"/>
      <c r="E111" s="190"/>
      <c r="F111" s="161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  <c r="U111" s="161"/>
      <c r="V111" s="161"/>
      <c r="W111" s="161"/>
      <c r="X111" s="16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167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/>
      <c r="B112" s="159"/>
      <c r="C112" s="196" t="s">
        <v>295</v>
      </c>
      <c r="D112" s="189"/>
      <c r="E112" s="190">
        <v>1003.234</v>
      </c>
      <c r="F112" s="161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6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167</v>
      </c>
      <c r="AH112" s="151">
        <v>5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8"/>
      <c r="B113" s="159"/>
      <c r="C113" s="196" t="s">
        <v>296</v>
      </c>
      <c r="D113" s="189"/>
      <c r="E113" s="190"/>
      <c r="F113" s="161"/>
      <c r="G113" s="161"/>
      <c r="H113" s="161"/>
      <c r="I113" s="161"/>
      <c r="J113" s="161"/>
      <c r="K113" s="161"/>
      <c r="L113" s="161"/>
      <c r="M113" s="161"/>
      <c r="N113" s="161"/>
      <c r="O113" s="161"/>
      <c r="P113" s="161"/>
      <c r="Q113" s="161"/>
      <c r="R113" s="161"/>
      <c r="S113" s="161"/>
      <c r="T113" s="161"/>
      <c r="U113" s="161"/>
      <c r="V113" s="161"/>
      <c r="W113" s="161"/>
      <c r="X113" s="16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167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8"/>
      <c r="B114" s="159"/>
      <c r="C114" s="196" t="s">
        <v>297</v>
      </c>
      <c r="D114" s="189"/>
      <c r="E114" s="190">
        <v>86.823999999999998</v>
      </c>
      <c r="F114" s="161"/>
      <c r="G114" s="161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16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167</v>
      </c>
      <c r="AH114" s="151">
        <v>5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ht="22.5" outlineLevel="1" x14ac:dyDescent="0.2">
      <c r="A115" s="170">
        <v>31</v>
      </c>
      <c r="B115" s="171" t="s">
        <v>298</v>
      </c>
      <c r="C115" s="185" t="s">
        <v>299</v>
      </c>
      <c r="D115" s="172" t="s">
        <v>163</v>
      </c>
      <c r="E115" s="173">
        <v>92.781000000000006</v>
      </c>
      <c r="F115" s="174"/>
      <c r="G115" s="175">
        <f>ROUND(E115*F115,2)</f>
        <v>0</v>
      </c>
      <c r="H115" s="162"/>
      <c r="I115" s="161">
        <f>ROUND(E115*H115,2)</f>
        <v>0</v>
      </c>
      <c r="J115" s="162"/>
      <c r="K115" s="161">
        <f>ROUND(E115*J115,2)</f>
        <v>0</v>
      </c>
      <c r="L115" s="161">
        <v>21</v>
      </c>
      <c r="M115" s="161">
        <f>G115*(1+L115/100)</f>
        <v>0</v>
      </c>
      <c r="N115" s="161">
        <v>1.6740000000000001E-2</v>
      </c>
      <c r="O115" s="161">
        <f>ROUND(E115*N115,2)</f>
        <v>1.55</v>
      </c>
      <c r="P115" s="161">
        <v>0</v>
      </c>
      <c r="Q115" s="161">
        <f>ROUND(E115*P115,2)</f>
        <v>0</v>
      </c>
      <c r="R115" s="161"/>
      <c r="S115" s="161" t="s">
        <v>130</v>
      </c>
      <c r="T115" s="161" t="s">
        <v>130</v>
      </c>
      <c r="U115" s="161">
        <v>1.2558</v>
      </c>
      <c r="V115" s="161">
        <f>ROUND(E115*U115,2)</f>
        <v>116.51</v>
      </c>
      <c r="W115" s="161"/>
      <c r="X115" s="161" t="s">
        <v>164</v>
      </c>
      <c r="Y115" s="151"/>
      <c r="Z115" s="151"/>
      <c r="AA115" s="151"/>
      <c r="AB115" s="151"/>
      <c r="AC115" s="151"/>
      <c r="AD115" s="151"/>
      <c r="AE115" s="151"/>
      <c r="AF115" s="151"/>
      <c r="AG115" s="151" t="s">
        <v>165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8"/>
      <c r="B116" s="159"/>
      <c r="C116" s="196" t="s">
        <v>300</v>
      </c>
      <c r="D116" s="189"/>
      <c r="E116" s="190">
        <v>92.781000000000006</v>
      </c>
      <c r="F116" s="161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61"/>
      <c r="X116" s="16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167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ht="22.5" outlineLevel="1" x14ac:dyDescent="0.2">
      <c r="A117" s="170">
        <v>32</v>
      </c>
      <c r="B117" s="171" t="s">
        <v>298</v>
      </c>
      <c r="C117" s="185" t="s">
        <v>301</v>
      </c>
      <c r="D117" s="172" t="s">
        <v>163</v>
      </c>
      <c r="E117" s="173">
        <v>61.853999999999999</v>
      </c>
      <c r="F117" s="174"/>
      <c r="G117" s="175">
        <f>ROUND(E117*F117,2)</f>
        <v>0</v>
      </c>
      <c r="H117" s="162"/>
      <c r="I117" s="161">
        <f>ROUND(E117*H117,2)</f>
        <v>0</v>
      </c>
      <c r="J117" s="162"/>
      <c r="K117" s="161">
        <f>ROUND(E117*J117,2)</f>
        <v>0</v>
      </c>
      <c r="L117" s="161">
        <v>21</v>
      </c>
      <c r="M117" s="161">
        <f>G117*(1+L117/100)</f>
        <v>0</v>
      </c>
      <c r="N117" s="161">
        <v>1.0410000000000001E-2</v>
      </c>
      <c r="O117" s="161">
        <f>ROUND(E117*N117,2)</f>
        <v>0.64</v>
      </c>
      <c r="P117" s="161">
        <v>0</v>
      </c>
      <c r="Q117" s="161">
        <f>ROUND(E117*P117,2)</f>
        <v>0</v>
      </c>
      <c r="R117" s="161"/>
      <c r="S117" s="161" t="s">
        <v>130</v>
      </c>
      <c r="T117" s="161" t="s">
        <v>130</v>
      </c>
      <c r="U117" s="161">
        <v>0.85699999999999998</v>
      </c>
      <c r="V117" s="161">
        <f>ROUND(E117*U117,2)</f>
        <v>53.01</v>
      </c>
      <c r="W117" s="161"/>
      <c r="X117" s="161" t="s">
        <v>164</v>
      </c>
      <c r="Y117" s="151"/>
      <c r="Z117" s="151"/>
      <c r="AA117" s="151"/>
      <c r="AB117" s="151"/>
      <c r="AC117" s="151"/>
      <c r="AD117" s="151"/>
      <c r="AE117" s="151"/>
      <c r="AF117" s="151"/>
      <c r="AG117" s="151" t="s">
        <v>165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8"/>
      <c r="B118" s="159"/>
      <c r="C118" s="196" t="s">
        <v>302</v>
      </c>
      <c r="D118" s="189"/>
      <c r="E118" s="190">
        <v>61.853999999999999</v>
      </c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6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167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ht="22.5" outlineLevel="1" x14ac:dyDescent="0.2">
      <c r="A119" s="170">
        <v>33</v>
      </c>
      <c r="B119" s="171" t="s">
        <v>303</v>
      </c>
      <c r="C119" s="185" t="s">
        <v>304</v>
      </c>
      <c r="D119" s="172" t="s">
        <v>163</v>
      </c>
      <c r="E119" s="173">
        <v>1003.234</v>
      </c>
      <c r="F119" s="174"/>
      <c r="G119" s="175">
        <f>ROUND(E119*F119,2)</f>
        <v>0</v>
      </c>
      <c r="H119" s="162"/>
      <c r="I119" s="161">
        <f>ROUND(E119*H119,2)</f>
        <v>0</v>
      </c>
      <c r="J119" s="162"/>
      <c r="K119" s="161">
        <f>ROUND(E119*J119,2)</f>
        <v>0</v>
      </c>
      <c r="L119" s="161">
        <v>21</v>
      </c>
      <c r="M119" s="161">
        <f>G119*(1+L119/100)</f>
        <v>0</v>
      </c>
      <c r="N119" s="161">
        <v>1.43E-2</v>
      </c>
      <c r="O119" s="161">
        <f>ROUND(E119*N119,2)</f>
        <v>14.35</v>
      </c>
      <c r="P119" s="161">
        <v>0</v>
      </c>
      <c r="Q119" s="161">
        <f>ROUND(E119*P119,2)</f>
        <v>0</v>
      </c>
      <c r="R119" s="161"/>
      <c r="S119" s="161" t="s">
        <v>130</v>
      </c>
      <c r="T119" s="161" t="s">
        <v>209</v>
      </c>
      <c r="U119" s="161">
        <v>1.2558</v>
      </c>
      <c r="V119" s="161">
        <f>ROUND(E119*U119,2)</f>
        <v>1259.8599999999999</v>
      </c>
      <c r="W119" s="161"/>
      <c r="X119" s="161" t="s">
        <v>164</v>
      </c>
      <c r="Y119" s="151"/>
      <c r="Z119" s="151"/>
      <c r="AA119" s="151"/>
      <c r="AB119" s="151"/>
      <c r="AC119" s="151"/>
      <c r="AD119" s="151"/>
      <c r="AE119" s="151"/>
      <c r="AF119" s="151"/>
      <c r="AG119" s="151" t="s">
        <v>165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8"/>
      <c r="B120" s="159"/>
      <c r="C120" s="196" t="s">
        <v>305</v>
      </c>
      <c r="D120" s="189"/>
      <c r="E120" s="190"/>
      <c r="F120" s="161"/>
      <c r="G120" s="161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  <c r="R120" s="161"/>
      <c r="S120" s="161"/>
      <c r="T120" s="161"/>
      <c r="U120" s="161"/>
      <c r="V120" s="161"/>
      <c r="W120" s="161"/>
      <c r="X120" s="16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167</v>
      </c>
      <c r="AH120" s="151">
        <v>0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8"/>
      <c r="B121" s="159"/>
      <c r="C121" s="196" t="s">
        <v>306</v>
      </c>
      <c r="D121" s="189"/>
      <c r="E121" s="190">
        <v>386.73599999999999</v>
      </c>
      <c r="F121" s="161"/>
      <c r="G121" s="161"/>
      <c r="H121" s="161"/>
      <c r="I121" s="161"/>
      <c r="J121" s="161"/>
      <c r="K121" s="161"/>
      <c r="L121" s="161"/>
      <c r="M121" s="161"/>
      <c r="N121" s="161"/>
      <c r="O121" s="161"/>
      <c r="P121" s="161"/>
      <c r="Q121" s="161"/>
      <c r="R121" s="161"/>
      <c r="S121" s="161"/>
      <c r="T121" s="161"/>
      <c r="U121" s="161"/>
      <c r="V121" s="161"/>
      <c r="W121" s="161"/>
      <c r="X121" s="16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167</v>
      </c>
      <c r="AH121" s="151">
        <v>0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ht="22.5" outlineLevel="1" x14ac:dyDescent="0.2">
      <c r="A122" s="158"/>
      <c r="B122" s="159"/>
      <c r="C122" s="196" t="s">
        <v>307</v>
      </c>
      <c r="D122" s="189"/>
      <c r="E122" s="190">
        <v>364.03</v>
      </c>
      <c r="F122" s="161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  <c r="R122" s="161"/>
      <c r="S122" s="161"/>
      <c r="T122" s="161"/>
      <c r="U122" s="161"/>
      <c r="V122" s="161"/>
      <c r="W122" s="161"/>
      <c r="X122" s="16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167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8"/>
      <c r="B123" s="159"/>
      <c r="C123" s="196" t="s">
        <v>308</v>
      </c>
      <c r="D123" s="189"/>
      <c r="E123" s="190">
        <v>125.90900000000001</v>
      </c>
      <c r="F123" s="161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  <c r="R123" s="161"/>
      <c r="S123" s="161"/>
      <c r="T123" s="161"/>
      <c r="U123" s="161"/>
      <c r="V123" s="161"/>
      <c r="W123" s="161"/>
      <c r="X123" s="16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167</v>
      </c>
      <c r="AH123" s="151">
        <v>0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8"/>
      <c r="B124" s="159"/>
      <c r="C124" s="196" t="s">
        <v>309</v>
      </c>
      <c r="D124" s="189"/>
      <c r="E124" s="190">
        <v>126.559</v>
      </c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6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167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ht="22.5" outlineLevel="1" x14ac:dyDescent="0.2">
      <c r="A125" s="170">
        <v>34</v>
      </c>
      <c r="B125" s="171" t="s">
        <v>310</v>
      </c>
      <c r="C125" s="185" t="s">
        <v>311</v>
      </c>
      <c r="D125" s="172" t="s">
        <v>163</v>
      </c>
      <c r="E125" s="173">
        <v>15.31</v>
      </c>
      <c r="F125" s="174"/>
      <c r="G125" s="175">
        <f>ROUND(E125*F125,2)</f>
        <v>0</v>
      </c>
      <c r="H125" s="162"/>
      <c r="I125" s="161">
        <f>ROUND(E125*H125,2)</f>
        <v>0</v>
      </c>
      <c r="J125" s="162"/>
      <c r="K125" s="161">
        <f>ROUND(E125*J125,2)</f>
        <v>0</v>
      </c>
      <c r="L125" s="161">
        <v>21</v>
      </c>
      <c r="M125" s="161">
        <f>G125*(1+L125/100)</f>
        <v>0</v>
      </c>
      <c r="N125" s="161">
        <v>9.2499999999999995E-3</v>
      </c>
      <c r="O125" s="161">
        <f>ROUND(E125*N125,2)</f>
        <v>0.14000000000000001</v>
      </c>
      <c r="P125" s="161">
        <v>0</v>
      </c>
      <c r="Q125" s="161">
        <f>ROUND(E125*P125,2)</f>
        <v>0</v>
      </c>
      <c r="R125" s="161"/>
      <c r="S125" s="161" t="s">
        <v>130</v>
      </c>
      <c r="T125" s="161" t="s">
        <v>130</v>
      </c>
      <c r="U125" s="161">
        <v>1.5620000000000001</v>
      </c>
      <c r="V125" s="161">
        <f>ROUND(E125*U125,2)</f>
        <v>23.91</v>
      </c>
      <c r="W125" s="161"/>
      <c r="X125" s="161" t="s">
        <v>164</v>
      </c>
      <c r="Y125" s="151"/>
      <c r="Z125" s="151"/>
      <c r="AA125" s="151"/>
      <c r="AB125" s="151"/>
      <c r="AC125" s="151"/>
      <c r="AD125" s="151"/>
      <c r="AE125" s="151"/>
      <c r="AF125" s="151"/>
      <c r="AG125" s="151" t="s">
        <v>165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8"/>
      <c r="B126" s="159"/>
      <c r="C126" s="196" t="s">
        <v>312</v>
      </c>
      <c r="D126" s="189"/>
      <c r="E126" s="190"/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6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167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8"/>
      <c r="B127" s="159"/>
      <c r="C127" s="196" t="s">
        <v>313</v>
      </c>
      <c r="D127" s="189"/>
      <c r="E127" s="190">
        <v>0.13</v>
      </c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  <c r="R127" s="161"/>
      <c r="S127" s="161"/>
      <c r="T127" s="161"/>
      <c r="U127" s="161"/>
      <c r="V127" s="161"/>
      <c r="W127" s="161"/>
      <c r="X127" s="16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167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196" t="s">
        <v>314</v>
      </c>
      <c r="D128" s="189"/>
      <c r="E128" s="190">
        <v>0.23</v>
      </c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  <c r="U128" s="161"/>
      <c r="V128" s="161"/>
      <c r="W128" s="161"/>
      <c r="X128" s="16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167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8"/>
      <c r="B129" s="159"/>
      <c r="C129" s="196" t="s">
        <v>315</v>
      </c>
      <c r="D129" s="189"/>
      <c r="E129" s="190">
        <v>1.41</v>
      </c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  <c r="R129" s="161"/>
      <c r="S129" s="161"/>
      <c r="T129" s="161"/>
      <c r="U129" s="161"/>
      <c r="V129" s="161"/>
      <c r="W129" s="161"/>
      <c r="X129" s="161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167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8"/>
      <c r="B130" s="159"/>
      <c r="C130" s="196" t="s">
        <v>316</v>
      </c>
      <c r="D130" s="189"/>
      <c r="E130" s="190">
        <v>1.08</v>
      </c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6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167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196" t="s">
        <v>317</v>
      </c>
      <c r="D131" s="189"/>
      <c r="E131" s="190">
        <v>4.62</v>
      </c>
      <c r="F131" s="161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  <c r="R131" s="161"/>
      <c r="S131" s="161"/>
      <c r="T131" s="161"/>
      <c r="U131" s="161"/>
      <c r="V131" s="161"/>
      <c r="W131" s="161"/>
      <c r="X131" s="16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167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196" t="s">
        <v>318</v>
      </c>
      <c r="D132" s="189"/>
      <c r="E132" s="190">
        <v>6.9</v>
      </c>
      <c r="F132" s="161"/>
      <c r="G132" s="161"/>
      <c r="H132" s="161"/>
      <c r="I132" s="161"/>
      <c r="J132" s="161"/>
      <c r="K132" s="161"/>
      <c r="L132" s="161"/>
      <c r="M132" s="161"/>
      <c r="N132" s="161"/>
      <c r="O132" s="161"/>
      <c r="P132" s="161"/>
      <c r="Q132" s="161"/>
      <c r="R132" s="161"/>
      <c r="S132" s="161"/>
      <c r="T132" s="161"/>
      <c r="U132" s="161"/>
      <c r="V132" s="161"/>
      <c r="W132" s="161"/>
      <c r="X132" s="16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167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196" t="s">
        <v>319</v>
      </c>
      <c r="D133" s="189"/>
      <c r="E133" s="190">
        <v>0.94</v>
      </c>
      <c r="F133" s="161"/>
      <c r="G133" s="161"/>
      <c r="H133" s="161"/>
      <c r="I133" s="161"/>
      <c r="J133" s="161"/>
      <c r="K133" s="161"/>
      <c r="L133" s="161"/>
      <c r="M133" s="161"/>
      <c r="N133" s="161"/>
      <c r="O133" s="161"/>
      <c r="P133" s="161"/>
      <c r="Q133" s="161"/>
      <c r="R133" s="161"/>
      <c r="S133" s="161"/>
      <c r="T133" s="161"/>
      <c r="U133" s="161"/>
      <c r="V133" s="161"/>
      <c r="W133" s="161"/>
      <c r="X133" s="16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167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ht="22.5" outlineLevel="1" x14ac:dyDescent="0.2">
      <c r="A134" s="170">
        <v>35</v>
      </c>
      <c r="B134" s="171" t="s">
        <v>320</v>
      </c>
      <c r="C134" s="185" t="s">
        <v>321</v>
      </c>
      <c r="D134" s="172" t="s">
        <v>224</v>
      </c>
      <c r="E134" s="173">
        <v>104</v>
      </c>
      <c r="F134" s="174"/>
      <c r="G134" s="175">
        <f>ROUND(E134*F134,2)</f>
        <v>0</v>
      </c>
      <c r="H134" s="162"/>
      <c r="I134" s="161">
        <f>ROUND(E134*H134,2)</f>
        <v>0</v>
      </c>
      <c r="J134" s="162"/>
      <c r="K134" s="161">
        <f>ROUND(E134*J134,2)</f>
        <v>0</v>
      </c>
      <c r="L134" s="161">
        <v>21</v>
      </c>
      <c r="M134" s="161">
        <f>G134*(1+L134/100)</f>
        <v>0</v>
      </c>
      <c r="N134" s="161">
        <v>3.0000000000000001E-5</v>
      </c>
      <c r="O134" s="161">
        <f>ROUND(E134*N134,2)</f>
        <v>0</v>
      </c>
      <c r="P134" s="161">
        <v>0</v>
      </c>
      <c r="Q134" s="161">
        <f>ROUND(E134*P134,2)</f>
        <v>0</v>
      </c>
      <c r="R134" s="161"/>
      <c r="S134" s="161" t="s">
        <v>130</v>
      </c>
      <c r="T134" s="161" t="s">
        <v>209</v>
      </c>
      <c r="U134" s="161">
        <v>0.32</v>
      </c>
      <c r="V134" s="161">
        <f>ROUND(E134*U134,2)</f>
        <v>33.28</v>
      </c>
      <c r="W134" s="161"/>
      <c r="X134" s="161" t="s">
        <v>164</v>
      </c>
      <c r="Y134" s="151"/>
      <c r="Z134" s="151"/>
      <c r="AA134" s="151"/>
      <c r="AB134" s="151"/>
      <c r="AC134" s="151"/>
      <c r="AD134" s="151"/>
      <c r="AE134" s="151"/>
      <c r="AF134" s="151"/>
      <c r="AG134" s="151" t="s">
        <v>165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8"/>
      <c r="B135" s="159"/>
      <c r="C135" s="196" t="s">
        <v>322</v>
      </c>
      <c r="D135" s="189"/>
      <c r="E135" s="190">
        <v>104</v>
      </c>
      <c r="F135" s="161"/>
      <c r="G135" s="161"/>
      <c r="H135" s="161"/>
      <c r="I135" s="161"/>
      <c r="J135" s="161"/>
      <c r="K135" s="161"/>
      <c r="L135" s="161"/>
      <c r="M135" s="161"/>
      <c r="N135" s="161"/>
      <c r="O135" s="161"/>
      <c r="P135" s="161"/>
      <c r="Q135" s="161"/>
      <c r="R135" s="161"/>
      <c r="S135" s="161"/>
      <c r="T135" s="161"/>
      <c r="U135" s="161"/>
      <c r="V135" s="161"/>
      <c r="W135" s="161"/>
      <c r="X135" s="16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167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70">
        <v>36</v>
      </c>
      <c r="B136" s="171" t="s">
        <v>323</v>
      </c>
      <c r="C136" s="185" t="s">
        <v>324</v>
      </c>
      <c r="D136" s="172" t="s">
        <v>163</v>
      </c>
      <c r="E136" s="173">
        <v>879.45100000000002</v>
      </c>
      <c r="F136" s="174"/>
      <c r="G136" s="175">
        <f>ROUND(E136*F136,2)</f>
        <v>0</v>
      </c>
      <c r="H136" s="162"/>
      <c r="I136" s="161">
        <f>ROUND(E136*H136,2)</f>
        <v>0</v>
      </c>
      <c r="J136" s="162"/>
      <c r="K136" s="161">
        <f>ROUND(E136*J136,2)</f>
        <v>0</v>
      </c>
      <c r="L136" s="161">
        <v>21</v>
      </c>
      <c r="M136" s="161">
        <f>G136*(1+L136/100)</f>
        <v>0</v>
      </c>
      <c r="N136" s="161">
        <v>1.205E-2</v>
      </c>
      <c r="O136" s="161">
        <f>ROUND(E136*N136,2)</f>
        <v>10.6</v>
      </c>
      <c r="P136" s="161">
        <v>0</v>
      </c>
      <c r="Q136" s="161">
        <f>ROUND(E136*P136,2)</f>
        <v>0</v>
      </c>
      <c r="R136" s="161"/>
      <c r="S136" s="161" t="s">
        <v>130</v>
      </c>
      <c r="T136" s="161" t="s">
        <v>130</v>
      </c>
      <c r="U136" s="161">
        <v>0.1638</v>
      </c>
      <c r="V136" s="161">
        <f>ROUND(E136*U136,2)</f>
        <v>144.05000000000001</v>
      </c>
      <c r="W136" s="161"/>
      <c r="X136" s="161" t="s">
        <v>164</v>
      </c>
      <c r="Y136" s="151"/>
      <c r="Z136" s="151"/>
      <c r="AA136" s="151"/>
      <c r="AB136" s="151"/>
      <c r="AC136" s="151"/>
      <c r="AD136" s="151"/>
      <c r="AE136" s="151"/>
      <c r="AF136" s="151"/>
      <c r="AG136" s="151" t="s">
        <v>165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8"/>
      <c r="B137" s="159"/>
      <c r="C137" s="196" t="s">
        <v>325</v>
      </c>
      <c r="D137" s="189"/>
      <c r="E137" s="190"/>
      <c r="F137" s="161"/>
      <c r="G137" s="161"/>
      <c r="H137" s="161"/>
      <c r="I137" s="161"/>
      <c r="J137" s="161"/>
      <c r="K137" s="161"/>
      <c r="L137" s="161"/>
      <c r="M137" s="161"/>
      <c r="N137" s="161"/>
      <c r="O137" s="161"/>
      <c r="P137" s="161"/>
      <c r="Q137" s="161"/>
      <c r="R137" s="161"/>
      <c r="S137" s="161"/>
      <c r="T137" s="161"/>
      <c r="U137" s="161"/>
      <c r="V137" s="161"/>
      <c r="W137" s="161"/>
      <c r="X137" s="16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167</v>
      </c>
      <c r="AH137" s="151">
        <v>0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196" t="s">
        <v>326</v>
      </c>
      <c r="D138" s="189"/>
      <c r="E138" s="190">
        <v>304.05</v>
      </c>
      <c r="F138" s="161"/>
      <c r="G138" s="161"/>
      <c r="H138" s="161"/>
      <c r="I138" s="161"/>
      <c r="J138" s="161"/>
      <c r="K138" s="161"/>
      <c r="L138" s="161"/>
      <c r="M138" s="161"/>
      <c r="N138" s="161"/>
      <c r="O138" s="161"/>
      <c r="P138" s="161"/>
      <c r="Q138" s="161"/>
      <c r="R138" s="161"/>
      <c r="S138" s="161"/>
      <c r="T138" s="161"/>
      <c r="U138" s="161"/>
      <c r="V138" s="161"/>
      <c r="W138" s="161"/>
      <c r="X138" s="161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167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ht="22.5" outlineLevel="1" x14ac:dyDescent="0.2">
      <c r="A139" s="158"/>
      <c r="B139" s="159"/>
      <c r="C139" s="196" t="s">
        <v>327</v>
      </c>
      <c r="D139" s="189"/>
      <c r="E139" s="190">
        <v>326.733</v>
      </c>
      <c r="F139" s="161"/>
      <c r="G139" s="161"/>
      <c r="H139" s="161"/>
      <c r="I139" s="161"/>
      <c r="J139" s="161"/>
      <c r="K139" s="161"/>
      <c r="L139" s="161"/>
      <c r="M139" s="161"/>
      <c r="N139" s="161"/>
      <c r="O139" s="161"/>
      <c r="P139" s="161"/>
      <c r="Q139" s="161"/>
      <c r="R139" s="161"/>
      <c r="S139" s="161"/>
      <c r="T139" s="161"/>
      <c r="U139" s="161"/>
      <c r="V139" s="161"/>
      <c r="W139" s="161"/>
      <c r="X139" s="16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167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8"/>
      <c r="B140" s="159"/>
      <c r="C140" s="196" t="s">
        <v>328</v>
      </c>
      <c r="D140" s="189"/>
      <c r="E140" s="190">
        <v>119.60899999999999</v>
      </c>
      <c r="F140" s="161"/>
      <c r="G140" s="161"/>
      <c r="H140" s="161"/>
      <c r="I140" s="161"/>
      <c r="J140" s="161"/>
      <c r="K140" s="161"/>
      <c r="L140" s="161"/>
      <c r="M140" s="161"/>
      <c r="N140" s="161"/>
      <c r="O140" s="161"/>
      <c r="P140" s="161"/>
      <c r="Q140" s="161"/>
      <c r="R140" s="161"/>
      <c r="S140" s="161"/>
      <c r="T140" s="161"/>
      <c r="U140" s="161"/>
      <c r="V140" s="161"/>
      <c r="W140" s="161"/>
      <c r="X140" s="16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167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196" t="s">
        <v>329</v>
      </c>
      <c r="D141" s="189"/>
      <c r="E141" s="190">
        <v>129.059</v>
      </c>
      <c r="F141" s="161"/>
      <c r="G141" s="161"/>
      <c r="H141" s="161"/>
      <c r="I141" s="161"/>
      <c r="J141" s="161"/>
      <c r="K141" s="161"/>
      <c r="L141" s="161"/>
      <c r="M141" s="161"/>
      <c r="N141" s="161"/>
      <c r="O141" s="161"/>
      <c r="P141" s="161"/>
      <c r="Q141" s="161"/>
      <c r="R141" s="161"/>
      <c r="S141" s="161"/>
      <c r="T141" s="161"/>
      <c r="U141" s="161"/>
      <c r="V141" s="161"/>
      <c r="W141" s="161"/>
      <c r="X141" s="161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167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70">
        <v>37</v>
      </c>
      <c r="B142" s="171" t="s">
        <v>330</v>
      </c>
      <c r="C142" s="185" t="s">
        <v>331</v>
      </c>
      <c r="D142" s="172" t="s">
        <v>163</v>
      </c>
      <c r="E142" s="173">
        <v>1096.0150000000001</v>
      </c>
      <c r="F142" s="174"/>
      <c r="G142" s="175">
        <f>ROUND(E142*F142,2)</f>
        <v>0</v>
      </c>
      <c r="H142" s="162"/>
      <c r="I142" s="161">
        <f>ROUND(E142*H142,2)</f>
        <v>0</v>
      </c>
      <c r="J142" s="162"/>
      <c r="K142" s="161">
        <f>ROUND(E142*J142,2)</f>
        <v>0</v>
      </c>
      <c r="L142" s="161">
        <v>21</v>
      </c>
      <c r="M142" s="161">
        <f>G142*(1+L142/100)</f>
        <v>0</v>
      </c>
      <c r="N142" s="161">
        <v>1E-4</v>
      </c>
      <c r="O142" s="161">
        <f>ROUND(E142*N142,2)</f>
        <v>0.11</v>
      </c>
      <c r="P142" s="161">
        <v>0</v>
      </c>
      <c r="Q142" s="161">
        <f>ROUND(E142*P142,2)</f>
        <v>0</v>
      </c>
      <c r="R142" s="161"/>
      <c r="S142" s="161" t="s">
        <v>130</v>
      </c>
      <c r="T142" s="161" t="s">
        <v>209</v>
      </c>
      <c r="U142" s="161">
        <v>1.0999999999999999E-2</v>
      </c>
      <c r="V142" s="161">
        <f>ROUND(E142*U142,2)</f>
        <v>12.06</v>
      </c>
      <c r="W142" s="161"/>
      <c r="X142" s="161" t="s">
        <v>164</v>
      </c>
      <c r="Y142" s="151"/>
      <c r="Z142" s="151"/>
      <c r="AA142" s="151"/>
      <c r="AB142" s="151"/>
      <c r="AC142" s="151"/>
      <c r="AD142" s="151"/>
      <c r="AE142" s="151"/>
      <c r="AF142" s="151"/>
      <c r="AG142" s="151" t="s">
        <v>165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8"/>
      <c r="B143" s="159"/>
      <c r="C143" s="196" t="s">
        <v>295</v>
      </c>
      <c r="D143" s="189"/>
      <c r="E143" s="190">
        <v>1003.234</v>
      </c>
      <c r="F143" s="161"/>
      <c r="G143" s="161"/>
      <c r="H143" s="161"/>
      <c r="I143" s="161"/>
      <c r="J143" s="161"/>
      <c r="K143" s="161"/>
      <c r="L143" s="161"/>
      <c r="M143" s="161"/>
      <c r="N143" s="161"/>
      <c r="O143" s="161"/>
      <c r="P143" s="161"/>
      <c r="Q143" s="161"/>
      <c r="R143" s="161"/>
      <c r="S143" s="161"/>
      <c r="T143" s="161"/>
      <c r="U143" s="161"/>
      <c r="V143" s="161"/>
      <c r="W143" s="161"/>
      <c r="X143" s="161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167</v>
      </c>
      <c r="AH143" s="151">
        <v>5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8"/>
      <c r="B144" s="159"/>
      <c r="C144" s="196" t="s">
        <v>332</v>
      </c>
      <c r="D144" s="189"/>
      <c r="E144" s="190">
        <v>92.781000000000006</v>
      </c>
      <c r="F144" s="161"/>
      <c r="G144" s="161"/>
      <c r="H144" s="161"/>
      <c r="I144" s="161"/>
      <c r="J144" s="161"/>
      <c r="K144" s="161"/>
      <c r="L144" s="161"/>
      <c r="M144" s="161"/>
      <c r="N144" s="161"/>
      <c r="O144" s="161"/>
      <c r="P144" s="161"/>
      <c r="Q144" s="161"/>
      <c r="R144" s="161"/>
      <c r="S144" s="161"/>
      <c r="T144" s="161"/>
      <c r="U144" s="161"/>
      <c r="V144" s="161"/>
      <c r="W144" s="161"/>
      <c r="X144" s="16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167</v>
      </c>
      <c r="AH144" s="151">
        <v>5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ht="22.5" outlineLevel="1" x14ac:dyDescent="0.2">
      <c r="A145" s="170">
        <v>38</v>
      </c>
      <c r="B145" s="171" t="s">
        <v>333</v>
      </c>
      <c r="C145" s="185" t="s">
        <v>334</v>
      </c>
      <c r="D145" s="172" t="s">
        <v>224</v>
      </c>
      <c r="E145" s="173">
        <v>272.27</v>
      </c>
      <c r="F145" s="174"/>
      <c r="G145" s="175">
        <f>ROUND(E145*F145,2)</f>
        <v>0</v>
      </c>
      <c r="H145" s="162"/>
      <c r="I145" s="161">
        <f>ROUND(E145*H145,2)</f>
        <v>0</v>
      </c>
      <c r="J145" s="162"/>
      <c r="K145" s="161">
        <f>ROUND(E145*J145,2)</f>
        <v>0</v>
      </c>
      <c r="L145" s="161">
        <v>21</v>
      </c>
      <c r="M145" s="161">
        <f>G145*(1+L145/100)</f>
        <v>0</v>
      </c>
      <c r="N145" s="161">
        <v>1.4999999999999999E-4</v>
      </c>
      <c r="O145" s="161">
        <f>ROUND(E145*N145,2)</f>
        <v>0.04</v>
      </c>
      <c r="P145" s="161">
        <v>0</v>
      </c>
      <c r="Q145" s="161">
        <f>ROUND(E145*P145,2)</f>
        <v>0</v>
      </c>
      <c r="R145" s="161"/>
      <c r="S145" s="161" t="s">
        <v>130</v>
      </c>
      <c r="T145" s="161" t="s">
        <v>130</v>
      </c>
      <c r="U145" s="161">
        <v>0.06</v>
      </c>
      <c r="V145" s="161">
        <f>ROUND(E145*U145,2)</f>
        <v>16.34</v>
      </c>
      <c r="W145" s="161"/>
      <c r="X145" s="161" t="s">
        <v>164</v>
      </c>
      <c r="Y145" s="151"/>
      <c r="Z145" s="151"/>
      <c r="AA145" s="151"/>
      <c r="AB145" s="151"/>
      <c r="AC145" s="151"/>
      <c r="AD145" s="151"/>
      <c r="AE145" s="151"/>
      <c r="AF145" s="151"/>
      <c r="AG145" s="151" t="s">
        <v>165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8"/>
      <c r="B146" s="159"/>
      <c r="C146" s="196" t="s">
        <v>335</v>
      </c>
      <c r="D146" s="189"/>
      <c r="E146" s="190">
        <v>1.77</v>
      </c>
      <c r="F146" s="161"/>
      <c r="G146" s="161"/>
      <c r="H146" s="161"/>
      <c r="I146" s="161"/>
      <c r="J146" s="161"/>
      <c r="K146" s="161"/>
      <c r="L146" s="161"/>
      <c r="M146" s="161"/>
      <c r="N146" s="161"/>
      <c r="O146" s="161"/>
      <c r="P146" s="161"/>
      <c r="Q146" s="161"/>
      <c r="R146" s="161"/>
      <c r="S146" s="161"/>
      <c r="T146" s="161"/>
      <c r="U146" s="161"/>
      <c r="V146" s="161"/>
      <c r="W146" s="161"/>
      <c r="X146" s="16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167</v>
      </c>
      <c r="AH146" s="151">
        <v>0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8"/>
      <c r="B147" s="159"/>
      <c r="C147" s="196" t="s">
        <v>336</v>
      </c>
      <c r="D147" s="189"/>
      <c r="E147" s="190">
        <v>2.37</v>
      </c>
      <c r="F147" s="161"/>
      <c r="G147" s="161"/>
      <c r="H147" s="161"/>
      <c r="I147" s="161"/>
      <c r="J147" s="161"/>
      <c r="K147" s="161"/>
      <c r="L147" s="161"/>
      <c r="M147" s="161"/>
      <c r="N147" s="161"/>
      <c r="O147" s="161"/>
      <c r="P147" s="161"/>
      <c r="Q147" s="161"/>
      <c r="R147" s="161"/>
      <c r="S147" s="161"/>
      <c r="T147" s="161"/>
      <c r="U147" s="161"/>
      <c r="V147" s="161"/>
      <c r="W147" s="161"/>
      <c r="X147" s="16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167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8"/>
      <c r="B148" s="159"/>
      <c r="C148" s="196" t="s">
        <v>337</v>
      </c>
      <c r="D148" s="189"/>
      <c r="E148" s="190">
        <v>12.75</v>
      </c>
      <c r="F148" s="161"/>
      <c r="G148" s="161"/>
      <c r="H148" s="161"/>
      <c r="I148" s="161"/>
      <c r="J148" s="161"/>
      <c r="K148" s="161"/>
      <c r="L148" s="161"/>
      <c r="M148" s="161"/>
      <c r="N148" s="161"/>
      <c r="O148" s="161"/>
      <c r="P148" s="161"/>
      <c r="Q148" s="161"/>
      <c r="R148" s="161"/>
      <c r="S148" s="161"/>
      <c r="T148" s="161"/>
      <c r="U148" s="161"/>
      <c r="V148" s="161"/>
      <c r="W148" s="161"/>
      <c r="X148" s="16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167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8"/>
      <c r="B149" s="159"/>
      <c r="C149" s="196" t="s">
        <v>338</v>
      </c>
      <c r="D149" s="189"/>
      <c r="E149" s="190">
        <v>16.2</v>
      </c>
      <c r="F149" s="161"/>
      <c r="G149" s="161"/>
      <c r="H149" s="161"/>
      <c r="I149" s="161"/>
      <c r="J149" s="161"/>
      <c r="K149" s="161"/>
      <c r="L149" s="161"/>
      <c r="M149" s="161"/>
      <c r="N149" s="161"/>
      <c r="O149" s="161"/>
      <c r="P149" s="161"/>
      <c r="Q149" s="161"/>
      <c r="R149" s="161"/>
      <c r="S149" s="161"/>
      <c r="T149" s="161"/>
      <c r="U149" s="161"/>
      <c r="V149" s="161"/>
      <c r="W149" s="161"/>
      <c r="X149" s="161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167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8"/>
      <c r="B150" s="159"/>
      <c r="C150" s="196" t="s">
        <v>339</v>
      </c>
      <c r="D150" s="189"/>
      <c r="E150" s="190">
        <v>81.599999999999994</v>
      </c>
      <c r="F150" s="161"/>
      <c r="G150" s="161"/>
      <c r="H150" s="161"/>
      <c r="I150" s="161"/>
      <c r="J150" s="161"/>
      <c r="K150" s="161"/>
      <c r="L150" s="161"/>
      <c r="M150" s="161"/>
      <c r="N150" s="161"/>
      <c r="O150" s="161"/>
      <c r="P150" s="161"/>
      <c r="Q150" s="161"/>
      <c r="R150" s="161"/>
      <c r="S150" s="161"/>
      <c r="T150" s="161"/>
      <c r="U150" s="161"/>
      <c r="V150" s="161"/>
      <c r="W150" s="161"/>
      <c r="X150" s="161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167</v>
      </c>
      <c r="AH150" s="151">
        <v>0</v>
      </c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8"/>
      <c r="B151" s="159"/>
      <c r="C151" s="196" t="s">
        <v>340</v>
      </c>
      <c r="D151" s="189"/>
      <c r="E151" s="190">
        <v>77.7</v>
      </c>
      <c r="F151" s="161"/>
      <c r="G151" s="161"/>
      <c r="H151" s="161"/>
      <c r="I151" s="161"/>
      <c r="J151" s="161"/>
      <c r="K151" s="161"/>
      <c r="L151" s="161"/>
      <c r="M151" s="161"/>
      <c r="N151" s="161"/>
      <c r="O151" s="161"/>
      <c r="P151" s="161"/>
      <c r="Q151" s="161"/>
      <c r="R151" s="161"/>
      <c r="S151" s="161"/>
      <c r="T151" s="161"/>
      <c r="U151" s="161"/>
      <c r="V151" s="161"/>
      <c r="W151" s="161"/>
      <c r="X151" s="161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167</v>
      </c>
      <c r="AH151" s="151">
        <v>0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196" t="s">
        <v>341</v>
      </c>
      <c r="D152" s="189"/>
      <c r="E152" s="190">
        <v>63.84</v>
      </c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167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196" t="s">
        <v>342</v>
      </c>
      <c r="D153" s="189"/>
      <c r="E153" s="190">
        <v>7.54</v>
      </c>
      <c r="F153" s="161"/>
      <c r="G153" s="161"/>
      <c r="H153" s="161"/>
      <c r="I153" s="161"/>
      <c r="J153" s="161"/>
      <c r="K153" s="161"/>
      <c r="L153" s="161"/>
      <c r="M153" s="161"/>
      <c r="N153" s="161"/>
      <c r="O153" s="161"/>
      <c r="P153" s="161"/>
      <c r="Q153" s="161"/>
      <c r="R153" s="161"/>
      <c r="S153" s="161"/>
      <c r="T153" s="161"/>
      <c r="U153" s="161"/>
      <c r="V153" s="161"/>
      <c r="W153" s="161"/>
      <c r="X153" s="161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167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8"/>
      <c r="B154" s="159"/>
      <c r="C154" s="196" t="s">
        <v>343</v>
      </c>
      <c r="D154" s="189"/>
      <c r="E154" s="190">
        <v>8.5</v>
      </c>
      <c r="F154" s="161"/>
      <c r="G154" s="161"/>
      <c r="H154" s="161"/>
      <c r="I154" s="161"/>
      <c r="J154" s="161"/>
      <c r="K154" s="161"/>
      <c r="L154" s="161"/>
      <c r="M154" s="161"/>
      <c r="N154" s="161"/>
      <c r="O154" s="161"/>
      <c r="P154" s="161"/>
      <c r="Q154" s="161"/>
      <c r="R154" s="161"/>
      <c r="S154" s="161"/>
      <c r="T154" s="161"/>
      <c r="U154" s="161"/>
      <c r="V154" s="161"/>
      <c r="W154" s="161"/>
      <c r="X154" s="161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167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70">
        <v>39</v>
      </c>
      <c r="B155" s="171" t="s">
        <v>344</v>
      </c>
      <c r="C155" s="185" t="s">
        <v>345</v>
      </c>
      <c r="D155" s="172" t="s">
        <v>163</v>
      </c>
      <c r="E155" s="173">
        <v>969.73199999999997</v>
      </c>
      <c r="F155" s="174"/>
      <c r="G155" s="175">
        <f>ROUND(E155*F155,2)</f>
        <v>0</v>
      </c>
      <c r="H155" s="162"/>
      <c r="I155" s="161">
        <f>ROUND(E155*H155,2)</f>
        <v>0</v>
      </c>
      <c r="J155" s="162"/>
      <c r="K155" s="161">
        <f>ROUND(E155*J155,2)</f>
        <v>0</v>
      </c>
      <c r="L155" s="161">
        <v>21</v>
      </c>
      <c r="M155" s="161">
        <f>G155*(1+L155/100)</f>
        <v>0</v>
      </c>
      <c r="N155" s="161">
        <v>2.0000000000000002E-5</v>
      </c>
      <c r="O155" s="161">
        <f>ROUND(E155*N155,2)</f>
        <v>0.02</v>
      </c>
      <c r="P155" s="161">
        <v>0</v>
      </c>
      <c r="Q155" s="161">
        <f>ROUND(E155*P155,2)</f>
        <v>0</v>
      </c>
      <c r="R155" s="161"/>
      <c r="S155" s="161" t="s">
        <v>130</v>
      </c>
      <c r="T155" s="161" t="s">
        <v>130</v>
      </c>
      <c r="U155" s="161">
        <v>0.11</v>
      </c>
      <c r="V155" s="161">
        <f>ROUND(E155*U155,2)</f>
        <v>106.67</v>
      </c>
      <c r="W155" s="161"/>
      <c r="X155" s="161" t="s">
        <v>164</v>
      </c>
      <c r="Y155" s="151"/>
      <c r="Z155" s="151"/>
      <c r="AA155" s="151"/>
      <c r="AB155" s="151"/>
      <c r="AC155" s="151"/>
      <c r="AD155" s="151"/>
      <c r="AE155" s="151"/>
      <c r="AF155" s="151"/>
      <c r="AG155" s="151" t="s">
        <v>165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8"/>
      <c r="B156" s="159"/>
      <c r="C156" s="196" t="s">
        <v>325</v>
      </c>
      <c r="D156" s="189"/>
      <c r="E156" s="190"/>
      <c r="F156" s="161"/>
      <c r="G156" s="161"/>
      <c r="H156" s="161"/>
      <c r="I156" s="161"/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  <c r="T156" s="161"/>
      <c r="U156" s="161"/>
      <c r="V156" s="161"/>
      <c r="W156" s="161"/>
      <c r="X156" s="161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167</v>
      </c>
      <c r="AH156" s="151">
        <v>0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8"/>
      <c r="B157" s="159"/>
      <c r="C157" s="196" t="s">
        <v>326</v>
      </c>
      <c r="D157" s="189"/>
      <c r="E157" s="190">
        <v>304.05</v>
      </c>
      <c r="F157" s="161"/>
      <c r="G157" s="161"/>
      <c r="H157" s="161"/>
      <c r="I157" s="161"/>
      <c r="J157" s="161"/>
      <c r="K157" s="161"/>
      <c r="L157" s="161"/>
      <c r="M157" s="161"/>
      <c r="N157" s="161"/>
      <c r="O157" s="161"/>
      <c r="P157" s="161"/>
      <c r="Q157" s="161"/>
      <c r="R157" s="161"/>
      <c r="S157" s="161"/>
      <c r="T157" s="161"/>
      <c r="U157" s="161"/>
      <c r="V157" s="161"/>
      <c r="W157" s="161"/>
      <c r="X157" s="161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167</v>
      </c>
      <c r="AH157" s="151">
        <v>0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ht="22.5" outlineLevel="1" x14ac:dyDescent="0.2">
      <c r="A158" s="158"/>
      <c r="B158" s="159"/>
      <c r="C158" s="196" t="s">
        <v>327</v>
      </c>
      <c r="D158" s="189"/>
      <c r="E158" s="190">
        <v>326.733</v>
      </c>
      <c r="F158" s="161"/>
      <c r="G158" s="161"/>
      <c r="H158" s="161"/>
      <c r="I158" s="161"/>
      <c r="J158" s="161"/>
      <c r="K158" s="161"/>
      <c r="L158" s="161"/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167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58"/>
      <c r="B159" s="159"/>
      <c r="C159" s="196" t="s">
        <v>328</v>
      </c>
      <c r="D159" s="189"/>
      <c r="E159" s="190">
        <v>119.60899999999999</v>
      </c>
      <c r="F159" s="161"/>
      <c r="G159" s="161"/>
      <c r="H159" s="161"/>
      <c r="I159" s="161"/>
      <c r="J159" s="161"/>
      <c r="K159" s="161"/>
      <c r="L159" s="161"/>
      <c r="M159" s="161"/>
      <c r="N159" s="161"/>
      <c r="O159" s="161"/>
      <c r="P159" s="161"/>
      <c r="Q159" s="161"/>
      <c r="R159" s="161"/>
      <c r="S159" s="161"/>
      <c r="T159" s="161"/>
      <c r="U159" s="161"/>
      <c r="V159" s="161"/>
      <c r="W159" s="161"/>
      <c r="X159" s="161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167</v>
      </c>
      <c r="AH159" s="151">
        <v>0</v>
      </c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196" t="s">
        <v>309</v>
      </c>
      <c r="D160" s="189"/>
      <c r="E160" s="190">
        <v>126.559</v>
      </c>
      <c r="F160" s="161"/>
      <c r="G160" s="161"/>
      <c r="H160" s="161"/>
      <c r="I160" s="161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  <c r="T160" s="161"/>
      <c r="U160" s="161"/>
      <c r="V160" s="161"/>
      <c r="W160" s="161"/>
      <c r="X160" s="161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167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8"/>
      <c r="B161" s="159"/>
      <c r="C161" s="196" t="s">
        <v>346</v>
      </c>
      <c r="D161" s="189"/>
      <c r="E161" s="190">
        <v>92.781000000000006</v>
      </c>
      <c r="F161" s="161"/>
      <c r="G161" s="161"/>
      <c r="H161" s="161"/>
      <c r="I161" s="161"/>
      <c r="J161" s="161"/>
      <c r="K161" s="161"/>
      <c r="L161" s="161"/>
      <c r="M161" s="161"/>
      <c r="N161" s="161"/>
      <c r="O161" s="161"/>
      <c r="P161" s="161"/>
      <c r="Q161" s="161"/>
      <c r="R161" s="161"/>
      <c r="S161" s="161"/>
      <c r="T161" s="161"/>
      <c r="U161" s="161"/>
      <c r="V161" s="161"/>
      <c r="W161" s="161"/>
      <c r="X161" s="161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167</v>
      </c>
      <c r="AH161" s="151">
        <v>0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ht="22.5" outlineLevel="1" x14ac:dyDescent="0.2">
      <c r="A162" s="170">
        <v>40</v>
      </c>
      <c r="B162" s="171" t="s">
        <v>347</v>
      </c>
      <c r="C162" s="185" t="s">
        <v>348</v>
      </c>
      <c r="D162" s="172" t="s">
        <v>163</v>
      </c>
      <c r="E162" s="173">
        <v>36.172499999999999</v>
      </c>
      <c r="F162" s="174"/>
      <c r="G162" s="175">
        <f>ROUND(E162*F162,2)</f>
        <v>0</v>
      </c>
      <c r="H162" s="162"/>
      <c r="I162" s="161">
        <f>ROUND(E162*H162,2)</f>
        <v>0</v>
      </c>
      <c r="J162" s="162"/>
      <c r="K162" s="161">
        <f>ROUND(E162*J162,2)</f>
        <v>0</v>
      </c>
      <c r="L162" s="161">
        <v>21</v>
      </c>
      <c r="M162" s="161">
        <f>G162*(1+L162/100)</f>
        <v>0</v>
      </c>
      <c r="N162" s="161">
        <v>2.1919999999999999E-2</v>
      </c>
      <c r="O162" s="161">
        <f>ROUND(E162*N162,2)</f>
        <v>0.79</v>
      </c>
      <c r="P162" s="161">
        <v>0</v>
      </c>
      <c r="Q162" s="161">
        <f>ROUND(E162*P162,2)</f>
        <v>0</v>
      </c>
      <c r="R162" s="161"/>
      <c r="S162" s="161" t="s">
        <v>141</v>
      </c>
      <c r="T162" s="161" t="s">
        <v>209</v>
      </c>
      <c r="U162" s="161">
        <v>3.0419999999999998</v>
      </c>
      <c r="V162" s="161">
        <f>ROUND(E162*U162,2)</f>
        <v>110.04</v>
      </c>
      <c r="W162" s="161"/>
      <c r="X162" s="161" t="s">
        <v>164</v>
      </c>
      <c r="Y162" s="151"/>
      <c r="Z162" s="151"/>
      <c r="AA162" s="151"/>
      <c r="AB162" s="151"/>
      <c r="AC162" s="151"/>
      <c r="AD162" s="151"/>
      <c r="AE162" s="151"/>
      <c r="AF162" s="151"/>
      <c r="AG162" s="151" t="s">
        <v>165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8"/>
      <c r="B163" s="159"/>
      <c r="C163" s="196" t="s">
        <v>349</v>
      </c>
      <c r="D163" s="189"/>
      <c r="E163" s="190">
        <v>0.26550000000000001</v>
      </c>
      <c r="F163" s="161"/>
      <c r="G163" s="161"/>
      <c r="H163" s="161"/>
      <c r="I163" s="161"/>
      <c r="J163" s="161"/>
      <c r="K163" s="161"/>
      <c r="L163" s="161"/>
      <c r="M163" s="161"/>
      <c r="N163" s="161"/>
      <c r="O163" s="161"/>
      <c r="P163" s="161"/>
      <c r="Q163" s="161"/>
      <c r="R163" s="161"/>
      <c r="S163" s="161"/>
      <c r="T163" s="161"/>
      <c r="U163" s="161"/>
      <c r="V163" s="161"/>
      <c r="W163" s="161"/>
      <c r="X163" s="161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167</v>
      </c>
      <c r="AH163" s="151">
        <v>0</v>
      </c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196" t="s">
        <v>350</v>
      </c>
      <c r="D164" s="189"/>
      <c r="E164" s="190">
        <v>0.35549999999999998</v>
      </c>
      <c r="F164" s="161"/>
      <c r="G164" s="161"/>
      <c r="H164" s="161"/>
      <c r="I164" s="161"/>
      <c r="J164" s="161"/>
      <c r="K164" s="161"/>
      <c r="L164" s="161"/>
      <c r="M164" s="161"/>
      <c r="N164" s="161"/>
      <c r="O164" s="161"/>
      <c r="P164" s="161"/>
      <c r="Q164" s="161"/>
      <c r="R164" s="161"/>
      <c r="S164" s="161"/>
      <c r="T164" s="161"/>
      <c r="U164" s="161"/>
      <c r="V164" s="161"/>
      <c r="W164" s="161"/>
      <c r="X164" s="161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167</v>
      </c>
      <c r="AH164" s="151">
        <v>0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8"/>
      <c r="B165" s="159"/>
      <c r="C165" s="196" t="s">
        <v>351</v>
      </c>
      <c r="D165" s="189"/>
      <c r="E165" s="190">
        <v>1.9125000000000001</v>
      </c>
      <c r="F165" s="161"/>
      <c r="G165" s="161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  <c r="R165" s="161"/>
      <c r="S165" s="161"/>
      <c r="T165" s="161"/>
      <c r="U165" s="161"/>
      <c r="V165" s="161"/>
      <c r="W165" s="161"/>
      <c r="X165" s="161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167</v>
      </c>
      <c r="AH165" s="151">
        <v>0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58"/>
      <c r="B166" s="159"/>
      <c r="C166" s="196" t="s">
        <v>352</v>
      </c>
      <c r="D166" s="189"/>
      <c r="E166" s="190">
        <v>2.4300000000000002</v>
      </c>
      <c r="F166" s="161"/>
      <c r="G166" s="161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  <c r="R166" s="161"/>
      <c r="S166" s="161"/>
      <c r="T166" s="161"/>
      <c r="U166" s="161"/>
      <c r="V166" s="161"/>
      <c r="W166" s="161"/>
      <c r="X166" s="161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167</v>
      </c>
      <c r="AH166" s="151">
        <v>0</v>
      </c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8"/>
      <c r="B167" s="159"/>
      <c r="C167" s="196" t="s">
        <v>353</v>
      </c>
      <c r="D167" s="189"/>
      <c r="E167" s="190">
        <v>18.315000000000001</v>
      </c>
      <c r="F167" s="161"/>
      <c r="G167" s="161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  <c r="R167" s="161"/>
      <c r="S167" s="161"/>
      <c r="T167" s="161"/>
      <c r="U167" s="161"/>
      <c r="V167" s="161"/>
      <c r="W167" s="161"/>
      <c r="X167" s="161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167</v>
      </c>
      <c r="AH167" s="151">
        <v>0</v>
      </c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58"/>
      <c r="B168" s="159"/>
      <c r="C168" s="196" t="s">
        <v>354</v>
      </c>
      <c r="D168" s="189"/>
      <c r="E168" s="190">
        <v>10.488</v>
      </c>
      <c r="F168" s="161"/>
      <c r="G168" s="161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  <c r="R168" s="161"/>
      <c r="S168" s="161"/>
      <c r="T168" s="161"/>
      <c r="U168" s="161"/>
      <c r="V168" s="161"/>
      <c r="W168" s="161"/>
      <c r="X168" s="161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167</v>
      </c>
      <c r="AH168" s="151">
        <v>0</v>
      </c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8"/>
      <c r="B169" s="159"/>
      <c r="C169" s="196" t="s">
        <v>355</v>
      </c>
      <c r="D169" s="189"/>
      <c r="E169" s="190">
        <v>1.131</v>
      </c>
      <c r="F169" s="161"/>
      <c r="G169" s="161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  <c r="R169" s="161"/>
      <c r="S169" s="161"/>
      <c r="T169" s="161"/>
      <c r="U169" s="161"/>
      <c r="V169" s="161"/>
      <c r="W169" s="161"/>
      <c r="X169" s="161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167</v>
      </c>
      <c r="AH169" s="151">
        <v>0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58"/>
      <c r="B170" s="159"/>
      <c r="C170" s="196" t="s">
        <v>356</v>
      </c>
      <c r="D170" s="189"/>
      <c r="E170" s="190">
        <v>1.2749999999999999</v>
      </c>
      <c r="F170" s="161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  <c r="R170" s="161"/>
      <c r="S170" s="161"/>
      <c r="T170" s="161"/>
      <c r="U170" s="161"/>
      <c r="V170" s="161"/>
      <c r="W170" s="161"/>
      <c r="X170" s="161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167</v>
      </c>
      <c r="AH170" s="151">
        <v>0</v>
      </c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x14ac:dyDescent="0.2">
      <c r="A171" s="164" t="s">
        <v>125</v>
      </c>
      <c r="B171" s="165" t="s">
        <v>63</v>
      </c>
      <c r="C171" s="183" t="s">
        <v>64</v>
      </c>
      <c r="D171" s="166"/>
      <c r="E171" s="167"/>
      <c r="F171" s="168"/>
      <c r="G171" s="169">
        <f>SUMIF(AG172:AG173,"&lt;&gt;NOR",G172:G173)</f>
        <v>0</v>
      </c>
      <c r="H171" s="163"/>
      <c r="I171" s="163">
        <f>SUM(I172:I173)</f>
        <v>0</v>
      </c>
      <c r="J171" s="163"/>
      <c r="K171" s="163">
        <f>SUM(K172:K173)</f>
        <v>0</v>
      </c>
      <c r="L171" s="163"/>
      <c r="M171" s="163">
        <f>SUM(M172:M173)</f>
        <v>0</v>
      </c>
      <c r="N171" s="163"/>
      <c r="O171" s="163">
        <f>SUM(O172:O173)</f>
        <v>12.2</v>
      </c>
      <c r="P171" s="163"/>
      <c r="Q171" s="163">
        <f>SUM(Q172:Q173)</f>
        <v>0</v>
      </c>
      <c r="R171" s="163"/>
      <c r="S171" s="163"/>
      <c r="T171" s="163"/>
      <c r="U171" s="163"/>
      <c r="V171" s="163">
        <f>SUM(V172:V173)</f>
        <v>30.55</v>
      </c>
      <c r="W171" s="163"/>
      <c r="X171" s="163"/>
      <c r="AG171" t="s">
        <v>126</v>
      </c>
    </row>
    <row r="172" spans="1:60" ht="22.5" outlineLevel="1" x14ac:dyDescent="0.2">
      <c r="A172" s="170">
        <v>41</v>
      </c>
      <c r="B172" s="171" t="s">
        <v>357</v>
      </c>
      <c r="C172" s="185" t="s">
        <v>358</v>
      </c>
      <c r="D172" s="172" t="s">
        <v>163</v>
      </c>
      <c r="E172" s="173">
        <v>50.5</v>
      </c>
      <c r="F172" s="174"/>
      <c r="G172" s="175">
        <f>ROUND(E172*F172,2)</f>
        <v>0</v>
      </c>
      <c r="H172" s="162"/>
      <c r="I172" s="161">
        <f>ROUND(E172*H172,2)</f>
        <v>0</v>
      </c>
      <c r="J172" s="162"/>
      <c r="K172" s="161">
        <f>ROUND(E172*J172,2)</f>
        <v>0</v>
      </c>
      <c r="L172" s="161">
        <v>21</v>
      </c>
      <c r="M172" s="161">
        <f>G172*(1+L172/100)</f>
        <v>0</v>
      </c>
      <c r="N172" s="161">
        <v>0.24154999999999999</v>
      </c>
      <c r="O172" s="161">
        <f>ROUND(E172*N172,2)</f>
        <v>12.2</v>
      </c>
      <c r="P172" s="161">
        <v>0</v>
      </c>
      <c r="Q172" s="161">
        <f>ROUND(E172*P172,2)</f>
        <v>0</v>
      </c>
      <c r="R172" s="161"/>
      <c r="S172" s="161" t="s">
        <v>130</v>
      </c>
      <c r="T172" s="161" t="s">
        <v>130</v>
      </c>
      <c r="U172" s="161">
        <v>0.60499999999999998</v>
      </c>
      <c r="V172" s="161">
        <f>ROUND(E172*U172,2)</f>
        <v>30.55</v>
      </c>
      <c r="W172" s="161"/>
      <c r="X172" s="161" t="s">
        <v>164</v>
      </c>
      <c r="Y172" s="151"/>
      <c r="Z172" s="151"/>
      <c r="AA172" s="151"/>
      <c r="AB172" s="151"/>
      <c r="AC172" s="151"/>
      <c r="AD172" s="151"/>
      <c r="AE172" s="151"/>
      <c r="AF172" s="151"/>
      <c r="AG172" s="151" t="s">
        <v>165</v>
      </c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58"/>
      <c r="B173" s="159"/>
      <c r="C173" s="196" t="s">
        <v>166</v>
      </c>
      <c r="D173" s="189"/>
      <c r="E173" s="190">
        <v>50.5</v>
      </c>
      <c r="F173" s="161"/>
      <c r="G173" s="161"/>
      <c r="H173" s="161"/>
      <c r="I173" s="161"/>
      <c r="J173" s="161"/>
      <c r="K173" s="161"/>
      <c r="L173" s="161"/>
      <c r="M173" s="161"/>
      <c r="N173" s="161"/>
      <c r="O173" s="161"/>
      <c r="P173" s="161"/>
      <c r="Q173" s="161"/>
      <c r="R173" s="161"/>
      <c r="S173" s="161"/>
      <c r="T173" s="161"/>
      <c r="U173" s="161"/>
      <c r="V173" s="161"/>
      <c r="W173" s="161"/>
      <c r="X173" s="161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167</v>
      </c>
      <c r="AH173" s="151">
        <v>0</v>
      </c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x14ac:dyDescent="0.2">
      <c r="A174" s="164" t="s">
        <v>125</v>
      </c>
      <c r="B174" s="165" t="s">
        <v>65</v>
      </c>
      <c r="C174" s="183" t="s">
        <v>66</v>
      </c>
      <c r="D174" s="166"/>
      <c r="E174" s="167"/>
      <c r="F174" s="168"/>
      <c r="G174" s="169">
        <f>SUMIF(AG175:AG199,"&lt;&gt;NOR",G175:G199)</f>
        <v>0</v>
      </c>
      <c r="H174" s="163"/>
      <c r="I174" s="163">
        <f>SUM(I175:I199)</f>
        <v>0</v>
      </c>
      <c r="J174" s="163"/>
      <c r="K174" s="163">
        <f>SUM(K175:K199)</f>
        <v>0</v>
      </c>
      <c r="L174" s="163"/>
      <c r="M174" s="163">
        <f>SUM(M175:M199)</f>
        <v>0</v>
      </c>
      <c r="N174" s="163"/>
      <c r="O174" s="163">
        <f>SUM(O175:O199)</f>
        <v>0.32</v>
      </c>
      <c r="P174" s="163"/>
      <c r="Q174" s="163">
        <f>SUM(Q175:Q199)</f>
        <v>0</v>
      </c>
      <c r="R174" s="163"/>
      <c r="S174" s="163"/>
      <c r="T174" s="163"/>
      <c r="U174" s="163"/>
      <c r="V174" s="163">
        <f>SUM(V175:V199)</f>
        <v>187.88</v>
      </c>
      <c r="W174" s="163"/>
      <c r="X174" s="163"/>
      <c r="AG174" t="s">
        <v>126</v>
      </c>
    </row>
    <row r="175" spans="1:60" outlineLevel="1" x14ac:dyDescent="0.2">
      <c r="A175" s="176">
        <v>42</v>
      </c>
      <c r="B175" s="177" t="s">
        <v>359</v>
      </c>
      <c r="C175" s="184" t="s">
        <v>360</v>
      </c>
      <c r="D175" s="178" t="s">
        <v>361</v>
      </c>
      <c r="E175" s="179">
        <v>1</v>
      </c>
      <c r="F175" s="180"/>
      <c r="G175" s="181">
        <f>ROUND(E175*F175,2)</f>
        <v>0</v>
      </c>
      <c r="H175" s="162"/>
      <c r="I175" s="161">
        <f>ROUND(E175*H175,2)</f>
        <v>0</v>
      </c>
      <c r="J175" s="162"/>
      <c r="K175" s="161">
        <f>ROUND(E175*J175,2)</f>
        <v>0</v>
      </c>
      <c r="L175" s="161">
        <v>21</v>
      </c>
      <c r="M175" s="161">
        <f>G175*(1+L175/100)</f>
        <v>0</v>
      </c>
      <c r="N175" s="161">
        <v>4.0000000000000002E-4</v>
      </c>
      <c r="O175" s="161">
        <f>ROUND(E175*N175,2)</f>
        <v>0</v>
      </c>
      <c r="P175" s="161">
        <v>0</v>
      </c>
      <c r="Q175" s="161">
        <f>ROUND(E175*P175,2)</f>
        <v>0</v>
      </c>
      <c r="R175" s="161"/>
      <c r="S175" s="161" t="s">
        <v>130</v>
      </c>
      <c r="T175" s="161" t="s">
        <v>130</v>
      </c>
      <c r="U175" s="161">
        <v>4</v>
      </c>
      <c r="V175" s="161">
        <f>ROUND(E175*U175,2)</f>
        <v>4</v>
      </c>
      <c r="W175" s="161"/>
      <c r="X175" s="161" t="s">
        <v>164</v>
      </c>
      <c r="Y175" s="151"/>
      <c r="Z175" s="151"/>
      <c r="AA175" s="151"/>
      <c r="AB175" s="151"/>
      <c r="AC175" s="151"/>
      <c r="AD175" s="151"/>
      <c r="AE175" s="151"/>
      <c r="AF175" s="151"/>
      <c r="AG175" s="151" t="s">
        <v>165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76">
        <v>43</v>
      </c>
      <c r="B176" s="177" t="s">
        <v>362</v>
      </c>
      <c r="C176" s="184" t="s">
        <v>363</v>
      </c>
      <c r="D176" s="178" t="s">
        <v>361</v>
      </c>
      <c r="E176" s="179">
        <v>67</v>
      </c>
      <c r="F176" s="180"/>
      <c r="G176" s="181">
        <f>ROUND(E176*F176,2)</f>
        <v>0</v>
      </c>
      <c r="H176" s="162"/>
      <c r="I176" s="161">
        <f>ROUND(E176*H176,2)</f>
        <v>0</v>
      </c>
      <c r="J176" s="162"/>
      <c r="K176" s="161">
        <f>ROUND(E176*J176,2)</f>
        <v>0</v>
      </c>
      <c r="L176" s="161">
        <v>21</v>
      </c>
      <c r="M176" s="161">
        <f>G176*(1+L176/100)</f>
        <v>0</v>
      </c>
      <c r="N176" s="161">
        <v>8.9999999999999998E-4</v>
      </c>
      <c r="O176" s="161">
        <f>ROUND(E176*N176,2)</f>
        <v>0.06</v>
      </c>
      <c r="P176" s="161">
        <v>0</v>
      </c>
      <c r="Q176" s="161">
        <f>ROUND(E176*P176,2)</f>
        <v>0</v>
      </c>
      <c r="R176" s="161"/>
      <c r="S176" s="161" t="s">
        <v>130</v>
      </c>
      <c r="T176" s="161" t="s">
        <v>130</v>
      </c>
      <c r="U176" s="161">
        <v>2.29</v>
      </c>
      <c r="V176" s="161">
        <f>ROUND(E176*U176,2)</f>
        <v>153.43</v>
      </c>
      <c r="W176" s="161"/>
      <c r="X176" s="161" t="s">
        <v>164</v>
      </c>
      <c r="Y176" s="151"/>
      <c r="Z176" s="151"/>
      <c r="AA176" s="151"/>
      <c r="AB176" s="151"/>
      <c r="AC176" s="151"/>
      <c r="AD176" s="151"/>
      <c r="AE176" s="151"/>
      <c r="AF176" s="151"/>
      <c r="AG176" s="151" t="s">
        <v>165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76">
        <v>44</v>
      </c>
      <c r="B177" s="177" t="s">
        <v>364</v>
      </c>
      <c r="C177" s="184" t="s">
        <v>365</v>
      </c>
      <c r="D177" s="178" t="s">
        <v>361</v>
      </c>
      <c r="E177" s="179">
        <v>3</v>
      </c>
      <c r="F177" s="180"/>
      <c r="G177" s="181">
        <f>ROUND(E177*F177,2)</f>
        <v>0</v>
      </c>
      <c r="H177" s="162"/>
      <c r="I177" s="161">
        <f>ROUND(E177*H177,2)</f>
        <v>0</v>
      </c>
      <c r="J177" s="162"/>
      <c r="K177" s="161">
        <f>ROUND(E177*J177,2)</f>
        <v>0</v>
      </c>
      <c r="L177" s="161">
        <v>21</v>
      </c>
      <c r="M177" s="161">
        <f>G177*(1+L177/100)</f>
        <v>0</v>
      </c>
      <c r="N177" s="161">
        <v>1.1999999999999999E-3</v>
      </c>
      <c r="O177" s="161">
        <f>ROUND(E177*N177,2)</f>
        <v>0</v>
      </c>
      <c r="P177" s="161">
        <v>0</v>
      </c>
      <c r="Q177" s="161">
        <f>ROUND(E177*P177,2)</f>
        <v>0</v>
      </c>
      <c r="R177" s="161"/>
      <c r="S177" s="161" t="s">
        <v>130</v>
      </c>
      <c r="T177" s="161" t="s">
        <v>130</v>
      </c>
      <c r="U177" s="161">
        <v>2.72</v>
      </c>
      <c r="V177" s="161">
        <f>ROUND(E177*U177,2)</f>
        <v>8.16</v>
      </c>
      <c r="W177" s="161"/>
      <c r="X177" s="161" t="s">
        <v>164</v>
      </c>
      <c r="Y177" s="151"/>
      <c r="Z177" s="151"/>
      <c r="AA177" s="151"/>
      <c r="AB177" s="151"/>
      <c r="AC177" s="151"/>
      <c r="AD177" s="151"/>
      <c r="AE177" s="151"/>
      <c r="AF177" s="151"/>
      <c r="AG177" s="151" t="s">
        <v>165</v>
      </c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ht="33.75" outlineLevel="1" x14ac:dyDescent="0.2">
      <c r="A178" s="170">
        <v>45</v>
      </c>
      <c r="B178" s="171" t="s">
        <v>366</v>
      </c>
      <c r="C178" s="185" t="s">
        <v>367</v>
      </c>
      <c r="D178" s="172" t="s">
        <v>224</v>
      </c>
      <c r="E178" s="173">
        <v>57.75</v>
      </c>
      <c r="F178" s="174"/>
      <c r="G178" s="175">
        <f>ROUND(E178*F178,2)</f>
        <v>0</v>
      </c>
      <c r="H178" s="162"/>
      <c r="I178" s="161">
        <f>ROUND(E178*H178,2)</f>
        <v>0</v>
      </c>
      <c r="J178" s="162"/>
      <c r="K178" s="161">
        <f>ROUND(E178*J178,2)</f>
        <v>0</v>
      </c>
      <c r="L178" s="161">
        <v>21</v>
      </c>
      <c r="M178" s="161">
        <f>G178*(1+L178/100)</f>
        <v>0</v>
      </c>
      <c r="N178" s="161">
        <v>4.2100000000000002E-3</v>
      </c>
      <c r="O178" s="161">
        <f>ROUND(E178*N178,2)</f>
        <v>0.24</v>
      </c>
      <c r="P178" s="161">
        <v>0</v>
      </c>
      <c r="Q178" s="161">
        <f>ROUND(E178*P178,2)</f>
        <v>0</v>
      </c>
      <c r="R178" s="161"/>
      <c r="S178" s="161" t="s">
        <v>141</v>
      </c>
      <c r="T178" s="161" t="s">
        <v>209</v>
      </c>
      <c r="U178" s="161">
        <v>0.35599999999999998</v>
      </c>
      <c r="V178" s="161">
        <f>ROUND(E178*U178,2)</f>
        <v>20.56</v>
      </c>
      <c r="W178" s="161"/>
      <c r="X178" s="161" t="s">
        <v>164</v>
      </c>
      <c r="Y178" s="151"/>
      <c r="Z178" s="151"/>
      <c r="AA178" s="151"/>
      <c r="AB178" s="151"/>
      <c r="AC178" s="151"/>
      <c r="AD178" s="151"/>
      <c r="AE178" s="151"/>
      <c r="AF178" s="151"/>
      <c r="AG178" s="151" t="s">
        <v>165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58"/>
      <c r="B179" s="159"/>
      <c r="C179" s="196" t="s">
        <v>368</v>
      </c>
      <c r="D179" s="189"/>
      <c r="E179" s="190">
        <v>23.1</v>
      </c>
      <c r="F179" s="161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  <c r="R179" s="161"/>
      <c r="S179" s="161"/>
      <c r="T179" s="161"/>
      <c r="U179" s="161"/>
      <c r="V179" s="161"/>
      <c r="W179" s="161"/>
      <c r="X179" s="161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167</v>
      </c>
      <c r="AH179" s="151">
        <v>0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8"/>
      <c r="B180" s="159"/>
      <c r="C180" s="196" t="s">
        <v>369</v>
      </c>
      <c r="D180" s="189"/>
      <c r="E180" s="190">
        <v>27.6</v>
      </c>
      <c r="F180" s="161"/>
      <c r="G180" s="16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  <c r="R180" s="161"/>
      <c r="S180" s="161"/>
      <c r="T180" s="161"/>
      <c r="U180" s="161"/>
      <c r="V180" s="161"/>
      <c r="W180" s="161"/>
      <c r="X180" s="161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167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8"/>
      <c r="B181" s="159"/>
      <c r="C181" s="196" t="s">
        <v>370</v>
      </c>
      <c r="D181" s="189"/>
      <c r="E181" s="190">
        <v>7.05</v>
      </c>
      <c r="F181" s="161"/>
      <c r="G181" s="161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  <c r="R181" s="161"/>
      <c r="S181" s="161"/>
      <c r="T181" s="161"/>
      <c r="U181" s="161"/>
      <c r="V181" s="161"/>
      <c r="W181" s="161"/>
      <c r="X181" s="161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167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76">
        <v>46</v>
      </c>
      <c r="B182" s="177" t="s">
        <v>371</v>
      </c>
      <c r="C182" s="184" t="s">
        <v>372</v>
      </c>
      <c r="D182" s="178" t="s">
        <v>361</v>
      </c>
      <c r="E182" s="179">
        <v>1</v>
      </c>
      <c r="F182" s="180"/>
      <c r="G182" s="181">
        <f t="shared" ref="G182:G188" si="0">ROUND(E182*F182,2)</f>
        <v>0</v>
      </c>
      <c r="H182" s="162"/>
      <c r="I182" s="161">
        <f t="shared" ref="I182:I188" si="1">ROUND(E182*H182,2)</f>
        <v>0</v>
      </c>
      <c r="J182" s="162"/>
      <c r="K182" s="161">
        <f t="shared" ref="K182:K188" si="2">ROUND(E182*J182,2)</f>
        <v>0</v>
      </c>
      <c r="L182" s="161">
        <v>21</v>
      </c>
      <c r="M182" s="161">
        <f t="shared" ref="M182:M188" si="3">G182*(1+L182/100)</f>
        <v>0</v>
      </c>
      <c r="N182" s="161">
        <v>2.7999999999999998E-4</v>
      </c>
      <c r="O182" s="161">
        <f t="shared" ref="O182:O188" si="4">ROUND(E182*N182,2)</f>
        <v>0</v>
      </c>
      <c r="P182" s="161">
        <v>0</v>
      </c>
      <c r="Q182" s="161">
        <f t="shared" ref="Q182:Q188" si="5">ROUND(E182*P182,2)</f>
        <v>0</v>
      </c>
      <c r="R182" s="161"/>
      <c r="S182" s="161" t="s">
        <v>141</v>
      </c>
      <c r="T182" s="161" t="s">
        <v>209</v>
      </c>
      <c r="U182" s="161">
        <v>1.726</v>
      </c>
      <c r="V182" s="161">
        <f t="shared" ref="V182:V188" si="6">ROUND(E182*U182,2)</f>
        <v>1.73</v>
      </c>
      <c r="W182" s="161"/>
      <c r="X182" s="161" t="s">
        <v>164</v>
      </c>
      <c r="Y182" s="151"/>
      <c r="Z182" s="151"/>
      <c r="AA182" s="151"/>
      <c r="AB182" s="151"/>
      <c r="AC182" s="151"/>
      <c r="AD182" s="151"/>
      <c r="AE182" s="151"/>
      <c r="AF182" s="151"/>
      <c r="AG182" s="151" t="s">
        <v>165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ht="22.5" outlineLevel="1" x14ac:dyDescent="0.2">
      <c r="A183" s="176">
        <v>47</v>
      </c>
      <c r="B183" s="177" t="s">
        <v>373</v>
      </c>
      <c r="C183" s="184" t="s">
        <v>374</v>
      </c>
      <c r="D183" s="178" t="s">
        <v>361</v>
      </c>
      <c r="E183" s="179">
        <v>1</v>
      </c>
      <c r="F183" s="180"/>
      <c r="G183" s="181">
        <f t="shared" si="0"/>
        <v>0</v>
      </c>
      <c r="H183" s="162"/>
      <c r="I183" s="161">
        <f t="shared" si="1"/>
        <v>0</v>
      </c>
      <c r="J183" s="162"/>
      <c r="K183" s="161">
        <f t="shared" si="2"/>
        <v>0</v>
      </c>
      <c r="L183" s="161">
        <v>21</v>
      </c>
      <c r="M183" s="161">
        <f t="shared" si="3"/>
        <v>0</v>
      </c>
      <c r="N183" s="161">
        <v>2.1899999999999999E-2</v>
      </c>
      <c r="O183" s="161">
        <f t="shared" si="4"/>
        <v>0.02</v>
      </c>
      <c r="P183" s="161">
        <v>0</v>
      </c>
      <c r="Q183" s="161">
        <f t="shared" si="5"/>
        <v>0</v>
      </c>
      <c r="R183" s="161" t="s">
        <v>217</v>
      </c>
      <c r="S183" s="161" t="s">
        <v>130</v>
      </c>
      <c r="T183" s="161" t="s">
        <v>130</v>
      </c>
      <c r="U183" s="161">
        <v>0</v>
      </c>
      <c r="V183" s="161">
        <f t="shared" si="6"/>
        <v>0</v>
      </c>
      <c r="W183" s="161"/>
      <c r="X183" s="161" t="s">
        <v>218</v>
      </c>
      <c r="Y183" s="151"/>
      <c r="Z183" s="151"/>
      <c r="AA183" s="151"/>
      <c r="AB183" s="151"/>
      <c r="AC183" s="151"/>
      <c r="AD183" s="151"/>
      <c r="AE183" s="151"/>
      <c r="AF183" s="151"/>
      <c r="AG183" s="151" t="s">
        <v>219</v>
      </c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ht="33.75" outlineLevel="1" x14ac:dyDescent="0.2">
      <c r="A184" s="176">
        <v>48</v>
      </c>
      <c r="B184" s="177" t="s">
        <v>375</v>
      </c>
      <c r="C184" s="184" t="s">
        <v>376</v>
      </c>
      <c r="D184" s="178" t="s">
        <v>140</v>
      </c>
      <c r="E184" s="179">
        <v>1</v>
      </c>
      <c r="F184" s="180"/>
      <c r="G184" s="181">
        <f t="shared" si="0"/>
        <v>0</v>
      </c>
      <c r="H184" s="162"/>
      <c r="I184" s="161">
        <f t="shared" si="1"/>
        <v>0</v>
      </c>
      <c r="J184" s="162"/>
      <c r="K184" s="161">
        <f t="shared" si="2"/>
        <v>0</v>
      </c>
      <c r="L184" s="161">
        <v>21</v>
      </c>
      <c r="M184" s="161">
        <f t="shared" si="3"/>
        <v>0</v>
      </c>
      <c r="N184" s="161">
        <v>0</v>
      </c>
      <c r="O184" s="161">
        <f t="shared" si="4"/>
        <v>0</v>
      </c>
      <c r="P184" s="161">
        <v>0</v>
      </c>
      <c r="Q184" s="161">
        <f t="shared" si="5"/>
        <v>0</v>
      </c>
      <c r="R184" s="161"/>
      <c r="S184" s="161" t="s">
        <v>141</v>
      </c>
      <c r="T184" s="161" t="s">
        <v>131</v>
      </c>
      <c r="U184" s="161">
        <v>0</v>
      </c>
      <c r="V184" s="161">
        <f t="shared" si="6"/>
        <v>0</v>
      </c>
      <c r="W184" s="161"/>
      <c r="X184" s="161" t="s">
        <v>218</v>
      </c>
      <c r="Y184" s="151"/>
      <c r="Z184" s="151"/>
      <c r="AA184" s="151"/>
      <c r="AB184" s="151"/>
      <c r="AC184" s="151"/>
      <c r="AD184" s="151"/>
      <c r="AE184" s="151"/>
      <c r="AF184" s="151"/>
      <c r="AG184" s="151" t="s">
        <v>219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ht="22.5" outlineLevel="1" x14ac:dyDescent="0.2">
      <c r="A185" s="176">
        <v>49</v>
      </c>
      <c r="B185" s="177" t="s">
        <v>377</v>
      </c>
      <c r="C185" s="184" t="s">
        <v>378</v>
      </c>
      <c r="D185" s="178" t="s">
        <v>140</v>
      </c>
      <c r="E185" s="179">
        <v>1</v>
      </c>
      <c r="F185" s="180"/>
      <c r="G185" s="181">
        <f t="shared" si="0"/>
        <v>0</v>
      </c>
      <c r="H185" s="162"/>
      <c r="I185" s="161">
        <f t="shared" si="1"/>
        <v>0</v>
      </c>
      <c r="J185" s="162"/>
      <c r="K185" s="161">
        <f t="shared" si="2"/>
        <v>0</v>
      </c>
      <c r="L185" s="161">
        <v>21</v>
      </c>
      <c r="M185" s="161">
        <f t="shared" si="3"/>
        <v>0</v>
      </c>
      <c r="N185" s="161">
        <v>0</v>
      </c>
      <c r="O185" s="161">
        <f t="shared" si="4"/>
        <v>0</v>
      </c>
      <c r="P185" s="161">
        <v>0</v>
      </c>
      <c r="Q185" s="161">
        <f t="shared" si="5"/>
        <v>0</v>
      </c>
      <c r="R185" s="161"/>
      <c r="S185" s="161" t="s">
        <v>141</v>
      </c>
      <c r="T185" s="161" t="s">
        <v>131</v>
      </c>
      <c r="U185" s="161">
        <v>0</v>
      </c>
      <c r="V185" s="161">
        <f t="shared" si="6"/>
        <v>0</v>
      </c>
      <c r="W185" s="161"/>
      <c r="X185" s="161" t="s">
        <v>218</v>
      </c>
      <c r="Y185" s="151"/>
      <c r="Z185" s="151"/>
      <c r="AA185" s="151"/>
      <c r="AB185" s="151"/>
      <c r="AC185" s="151"/>
      <c r="AD185" s="151"/>
      <c r="AE185" s="151"/>
      <c r="AF185" s="151"/>
      <c r="AG185" s="151" t="s">
        <v>219</v>
      </c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ht="22.5" outlineLevel="1" x14ac:dyDescent="0.2">
      <c r="A186" s="176">
        <v>50</v>
      </c>
      <c r="B186" s="177" t="s">
        <v>379</v>
      </c>
      <c r="C186" s="184" t="s">
        <v>380</v>
      </c>
      <c r="D186" s="178" t="s">
        <v>140</v>
      </c>
      <c r="E186" s="179">
        <v>1</v>
      </c>
      <c r="F186" s="180"/>
      <c r="G186" s="181">
        <f t="shared" si="0"/>
        <v>0</v>
      </c>
      <c r="H186" s="162"/>
      <c r="I186" s="161">
        <f t="shared" si="1"/>
        <v>0</v>
      </c>
      <c r="J186" s="162"/>
      <c r="K186" s="161">
        <f t="shared" si="2"/>
        <v>0</v>
      </c>
      <c r="L186" s="161">
        <v>21</v>
      </c>
      <c r="M186" s="161">
        <f t="shared" si="3"/>
        <v>0</v>
      </c>
      <c r="N186" s="161">
        <v>0</v>
      </c>
      <c r="O186" s="161">
        <f t="shared" si="4"/>
        <v>0</v>
      </c>
      <c r="P186" s="161">
        <v>0</v>
      </c>
      <c r="Q186" s="161">
        <f t="shared" si="5"/>
        <v>0</v>
      </c>
      <c r="R186" s="161"/>
      <c r="S186" s="161" t="s">
        <v>141</v>
      </c>
      <c r="T186" s="161" t="s">
        <v>131</v>
      </c>
      <c r="U186" s="161">
        <v>0</v>
      </c>
      <c r="V186" s="161">
        <f t="shared" si="6"/>
        <v>0</v>
      </c>
      <c r="W186" s="161"/>
      <c r="X186" s="161" t="s">
        <v>218</v>
      </c>
      <c r="Y186" s="151"/>
      <c r="Z186" s="151"/>
      <c r="AA186" s="151"/>
      <c r="AB186" s="151"/>
      <c r="AC186" s="151"/>
      <c r="AD186" s="151"/>
      <c r="AE186" s="151"/>
      <c r="AF186" s="151"/>
      <c r="AG186" s="151" t="s">
        <v>219</v>
      </c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ht="22.5" outlineLevel="1" x14ac:dyDescent="0.2">
      <c r="A187" s="176">
        <v>51</v>
      </c>
      <c r="B187" s="177" t="s">
        <v>381</v>
      </c>
      <c r="C187" s="184" t="s">
        <v>382</v>
      </c>
      <c r="D187" s="178" t="s">
        <v>140</v>
      </c>
      <c r="E187" s="179">
        <v>1</v>
      </c>
      <c r="F187" s="180"/>
      <c r="G187" s="181">
        <f t="shared" si="0"/>
        <v>0</v>
      </c>
      <c r="H187" s="162"/>
      <c r="I187" s="161">
        <f t="shared" si="1"/>
        <v>0</v>
      </c>
      <c r="J187" s="162"/>
      <c r="K187" s="161">
        <f t="shared" si="2"/>
        <v>0</v>
      </c>
      <c r="L187" s="161">
        <v>21</v>
      </c>
      <c r="M187" s="161">
        <f t="shared" si="3"/>
        <v>0</v>
      </c>
      <c r="N187" s="161">
        <v>0</v>
      </c>
      <c r="O187" s="161">
        <f t="shared" si="4"/>
        <v>0</v>
      </c>
      <c r="P187" s="161">
        <v>0</v>
      </c>
      <c r="Q187" s="161">
        <f t="shared" si="5"/>
        <v>0</v>
      </c>
      <c r="R187" s="161"/>
      <c r="S187" s="161" t="s">
        <v>141</v>
      </c>
      <c r="T187" s="161" t="s">
        <v>131</v>
      </c>
      <c r="U187" s="161">
        <v>0</v>
      </c>
      <c r="V187" s="161">
        <f t="shared" si="6"/>
        <v>0</v>
      </c>
      <c r="W187" s="161"/>
      <c r="X187" s="161" t="s">
        <v>218</v>
      </c>
      <c r="Y187" s="151"/>
      <c r="Z187" s="151"/>
      <c r="AA187" s="151"/>
      <c r="AB187" s="151"/>
      <c r="AC187" s="151"/>
      <c r="AD187" s="151"/>
      <c r="AE187" s="151"/>
      <c r="AF187" s="151"/>
      <c r="AG187" s="151" t="s">
        <v>219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ht="22.5" outlineLevel="1" x14ac:dyDescent="0.2">
      <c r="A188" s="170">
        <v>52</v>
      </c>
      <c r="B188" s="171" t="s">
        <v>383</v>
      </c>
      <c r="C188" s="185" t="s">
        <v>384</v>
      </c>
      <c r="D188" s="172" t="s">
        <v>140</v>
      </c>
      <c r="E188" s="173">
        <v>3</v>
      </c>
      <c r="F188" s="174"/>
      <c r="G188" s="175">
        <f t="shared" si="0"/>
        <v>0</v>
      </c>
      <c r="H188" s="162"/>
      <c r="I188" s="161">
        <f t="shared" si="1"/>
        <v>0</v>
      </c>
      <c r="J188" s="162"/>
      <c r="K188" s="161">
        <f t="shared" si="2"/>
        <v>0</v>
      </c>
      <c r="L188" s="161">
        <v>21</v>
      </c>
      <c r="M188" s="161">
        <f t="shared" si="3"/>
        <v>0</v>
      </c>
      <c r="N188" s="161">
        <v>0</v>
      </c>
      <c r="O188" s="161">
        <f t="shared" si="4"/>
        <v>0</v>
      </c>
      <c r="P188" s="161">
        <v>0</v>
      </c>
      <c r="Q188" s="161">
        <f t="shared" si="5"/>
        <v>0</v>
      </c>
      <c r="R188" s="161"/>
      <c r="S188" s="161" t="s">
        <v>141</v>
      </c>
      <c r="T188" s="161" t="s">
        <v>131</v>
      </c>
      <c r="U188" s="161">
        <v>0</v>
      </c>
      <c r="V188" s="161">
        <f t="shared" si="6"/>
        <v>0</v>
      </c>
      <c r="W188" s="161"/>
      <c r="X188" s="161" t="s">
        <v>218</v>
      </c>
      <c r="Y188" s="151"/>
      <c r="Z188" s="151"/>
      <c r="AA188" s="151"/>
      <c r="AB188" s="151"/>
      <c r="AC188" s="151"/>
      <c r="AD188" s="151"/>
      <c r="AE188" s="151"/>
      <c r="AF188" s="151"/>
      <c r="AG188" s="151" t="s">
        <v>219</v>
      </c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8"/>
      <c r="B189" s="159"/>
      <c r="C189" s="196" t="s">
        <v>385</v>
      </c>
      <c r="D189" s="189"/>
      <c r="E189" s="190">
        <v>3</v>
      </c>
      <c r="F189" s="161"/>
      <c r="G189" s="161"/>
      <c r="H189" s="161"/>
      <c r="I189" s="161"/>
      <c r="J189" s="161"/>
      <c r="K189" s="161"/>
      <c r="L189" s="161"/>
      <c r="M189" s="161"/>
      <c r="N189" s="161"/>
      <c r="O189" s="161"/>
      <c r="P189" s="161"/>
      <c r="Q189" s="161"/>
      <c r="R189" s="161"/>
      <c r="S189" s="161"/>
      <c r="T189" s="161"/>
      <c r="U189" s="161"/>
      <c r="V189" s="161"/>
      <c r="W189" s="161"/>
      <c r="X189" s="161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167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ht="22.5" outlineLevel="1" x14ac:dyDescent="0.2">
      <c r="A190" s="170">
        <v>53</v>
      </c>
      <c r="B190" s="171" t="s">
        <v>386</v>
      </c>
      <c r="C190" s="185" t="s">
        <v>387</v>
      </c>
      <c r="D190" s="172" t="s">
        <v>140</v>
      </c>
      <c r="E190" s="173">
        <v>9</v>
      </c>
      <c r="F190" s="174"/>
      <c r="G190" s="175">
        <f>ROUND(E190*F190,2)</f>
        <v>0</v>
      </c>
      <c r="H190" s="162"/>
      <c r="I190" s="161">
        <f>ROUND(E190*H190,2)</f>
        <v>0</v>
      </c>
      <c r="J190" s="162"/>
      <c r="K190" s="161">
        <f>ROUND(E190*J190,2)</f>
        <v>0</v>
      </c>
      <c r="L190" s="161">
        <v>21</v>
      </c>
      <c r="M190" s="161">
        <f>G190*(1+L190/100)</f>
        <v>0</v>
      </c>
      <c r="N190" s="161">
        <v>0</v>
      </c>
      <c r="O190" s="161">
        <f>ROUND(E190*N190,2)</f>
        <v>0</v>
      </c>
      <c r="P190" s="161">
        <v>0</v>
      </c>
      <c r="Q190" s="161">
        <f>ROUND(E190*P190,2)</f>
        <v>0</v>
      </c>
      <c r="R190" s="161"/>
      <c r="S190" s="161" t="s">
        <v>141</v>
      </c>
      <c r="T190" s="161" t="s">
        <v>131</v>
      </c>
      <c r="U190" s="161">
        <v>0</v>
      </c>
      <c r="V190" s="161">
        <f>ROUND(E190*U190,2)</f>
        <v>0</v>
      </c>
      <c r="W190" s="161"/>
      <c r="X190" s="161" t="s">
        <v>218</v>
      </c>
      <c r="Y190" s="151"/>
      <c r="Z190" s="151"/>
      <c r="AA190" s="151"/>
      <c r="AB190" s="151"/>
      <c r="AC190" s="151"/>
      <c r="AD190" s="151"/>
      <c r="AE190" s="151"/>
      <c r="AF190" s="151"/>
      <c r="AG190" s="151" t="s">
        <v>219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8"/>
      <c r="B191" s="159"/>
      <c r="C191" s="196" t="s">
        <v>388</v>
      </c>
      <c r="D191" s="189"/>
      <c r="E191" s="190">
        <v>9</v>
      </c>
      <c r="F191" s="161"/>
      <c r="G191" s="161"/>
      <c r="H191" s="161"/>
      <c r="I191" s="161"/>
      <c r="J191" s="161"/>
      <c r="K191" s="161"/>
      <c r="L191" s="161"/>
      <c r="M191" s="161"/>
      <c r="N191" s="161"/>
      <c r="O191" s="161"/>
      <c r="P191" s="161"/>
      <c r="Q191" s="161"/>
      <c r="R191" s="161"/>
      <c r="S191" s="161"/>
      <c r="T191" s="161"/>
      <c r="U191" s="161"/>
      <c r="V191" s="161"/>
      <c r="W191" s="161"/>
      <c r="X191" s="161"/>
      <c r="Y191" s="151"/>
      <c r="Z191" s="151"/>
      <c r="AA191" s="151"/>
      <c r="AB191" s="151"/>
      <c r="AC191" s="151"/>
      <c r="AD191" s="151"/>
      <c r="AE191" s="151"/>
      <c r="AF191" s="151"/>
      <c r="AG191" s="151" t="s">
        <v>167</v>
      </c>
      <c r="AH191" s="151">
        <v>0</v>
      </c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ht="22.5" outlineLevel="1" x14ac:dyDescent="0.2">
      <c r="A192" s="170">
        <v>54</v>
      </c>
      <c r="B192" s="171" t="s">
        <v>389</v>
      </c>
      <c r="C192" s="185" t="s">
        <v>390</v>
      </c>
      <c r="D192" s="172" t="s">
        <v>140</v>
      </c>
      <c r="E192" s="173">
        <v>33</v>
      </c>
      <c r="F192" s="174"/>
      <c r="G192" s="175">
        <f>ROUND(E192*F192,2)</f>
        <v>0</v>
      </c>
      <c r="H192" s="162"/>
      <c r="I192" s="161">
        <f>ROUND(E192*H192,2)</f>
        <v>0</v>
      </c>
      <c r="J192" s="162"/>
      <c r="K192" s="161">
        <f>ROUND(E192*J192,2)</f>
        <v>0</v>
      </c>
      <c r="L192" s="161">
        <v>21</v>
      </c>
      <c r="M192" s="161">
        <f>G192*(1+L192/100)</f>
        <v>0</v>
      </c>
      <c r="N192" s="161">
        <v>0</v>
      </c>
      <c r="O192" s="161">
        <f>ROUND(E192*N192,2)</f>
        <v>0</v>
      </c>
      <c r="P192" s="161">
        <v>0</v>
      </c>
      <c r="Q192" s="161">
        <f>ROUND(E192*P192,2)</f>
        <v>0</v>
      </c>
      <c r="R192" s="161"/>
      <c r="S192" s="161" t="s">
        <v>141</v>
      </c>
      <c r="T192" s="161" t="s">
        <v>131</v>
      </c>
      <c r="U192" s="161">
        <v>0</v>
      </c>
      <c r="V192" s="161">
        <f>ROUND(E192*U192,2)</f>
        <v>0</v>
      </c>
      <c r="W192" s="161"/>
      <c r="X192" s="161" t="s">
        <v>218</v>
      </c>
      <c r="Y192" s="151"/>
      <c r="Z192" s="151"/>
      <c r="AA192" s="151"/>
      <c r="AB192" s="151"/>
      <c r="AC192" s="151"/>
      <c r="AD192" s="151"/>
      <c r="AE192" s="151"/>
      <c r="AF192" s="151"/>
      <c r="AG192" s="151" t="s">
        <v>219</v>
      </c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58"/>
      <c r="B193" s="159"/>
      <c r="C193" s="196" t="s">
        <v>391</v>
      </c>
      <c r="D193" s="189"/>
      <c r="E193" s="190">
        <v>11</v>
      </c>
      <c r="F193" s="161"/>
      <c r="G193" s="161"/>
      <c r="H193" s="161"/>
      <c r="I193" s="161"/>
      <c r="J193" s="161"/>
      <c r="K193" s="161"/>
      <c r="L193" s="161"/>
      <c r="M193" s="161"/>
      <c r="N193" s="161"/>
      <c r="O193" s="161"/>
      <c r="P193" s="161"/>
      <c r="Q193" s="161"/>
      <c r="R193" s="161"/>
      <c r="S193" s="161"/>
      <c r="T193" s="161"/>
      <c r="U193" s="161"/>
      <c r="V193" s="161"/>
      <c r="W193" s="161"/>
      <c r="X193" s="161"/>
      <c r="Y193" s="151"/>
      <c r="Z193" s="151"/>
      <c r="AA193" s="151"/>
      <c r="AB193" s="151"/>
      <c r="AC193" s="151"/>
      <c r="AD193" s="151"/>
      <c r="AE193" s="151"/>
      <c r="AF193" s="151"/>
      <c r="AG193" s="151" t="s">
        <v>167</v>
      </c>
      <c r="AH193" s="151">
        <v>0</v>
      </c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8"/>
      <c r="B194" s="159"/>
      <c r="C194" s="196" t="s">
        <v>392</v>
      </c>
      <c r="D194" s="189"/>
      <c r="E194" s="190">
        <v>11</v>
      </c>
      <c r="F194" s="161"/>
      <c r="G194" s="161"/>
      <c r="H194" s="161"/>
      <c r="I194" s="161"/>
      <c r="J194" s="161"/>
      <c r="K194" s="161"/>
      <c r="L194" s="161"/>
      <c r="M194" s="161"/>
      <c r="N194" s="161"/>
      <c r="O194" s="161"/>
      <c r="P194" s="161"/>
      <c r="Q194" s="161"/>
      <c r="R194" s="161"/>
      <c r="S194" s="161"/>
      <c r="T194" s="161"/>
      <c r="U194" s="161"/>
      <c r="V194" s="161"/>
      <c r="W194" s="161"/>
      <c r="X194" s="161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167</v>
      </c>
      <c r="AH194" s="151">
        <v>0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8"/>
      <c r="B195" s="159"/>
      <c r="C195" s="196" t="s">
        <v>393</v>
      </c>
      <c r="D195" s="189"/>
      <c r="E195" s="190">
        <v>11</v>
      </c>
      <c r="F195" s="161"/>
      <c r="G195" s="161"/>
      <c r="H195" s="161"/>
      <c r="I195" s="161"/>
      <c r="J195" s="161"/>
      <c r="K195" s="161"/>
      <c r="L195" s="161"/>
      <c r="M195" s="161"/>
      <c r="N195" s="161"/>
      <c r="O195" s="161"/>
      <c r="P195" s="161"/>
      <c r="Q195" s="161"/>
      <c r="R195" s="161"/>
      <c r="S195" s="161"/>
      <c r="T195" s="161"/>
      <c r="U195" s="161"/>
      <c r="V195" s="161"/>
      <c r="W195" s="161"/>
      <c r="X195" s="161"/>
      <c r="Y195" s="151"/>
      <c r="Z195" s="151"/>
      <c r="AA195" s="151"/>
      <c r="AB195" s="151"/>
      <c r="AC195" s="151"/>
      <c r="AD195" s="151"/>
      <c r="AE195" s="151"/>
      <c r="AF195" s="151"/>
      <c r="AG195" s="151" t="s">
        <v>167</v>
      </c>
      <c r="AH195" s="151">
        <v>0</v>
      </c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ht="22.5" outlineLevel="1" x14ac:dyDescent="0.2">
      <c r="A196" s="170">
        <v>55</v>
      </c>
      <c r="B196" s="171" t="s">
        <v>394</v>
      </c>
      <c r="C196" s="185" t="s">
        <v>395</v>
      </c>
      <c r="D196" s="172" t="s">
        <v>140</v>
      </c>
      <c r="E196" s="173">
        <v>23</v>
      </c>
      <c r="F196" s="174"/>
      <c r="G196" s="175">
        <f>ROUND(E196*F196,2)</f>
        <v>0</v>
      </c>
      <c r="H196" s="162"/>
      <c r="I196" s="161">
        <f>ROUND(E196*H196,2)</f>
        <v>0</v>
      </c>
      <c r="J196" s="162"/>
      <c r="K196" s="161">
        <f>ROUND(E196*J196,2)</f>
        <v>0</v>
      </c>
      <c r="L196" s="161">
        <v>21</v>
      </c>
      <c r="M196" s="161">
        <f>G196*(1+L196/100)</f>
        <v>0</v>
      </c>
      <c r="N196" s="161">
        <v>0</v>
      </c>
      <c r="O196" s="161">
        <f>ROUND(E196*N196,2)</f>
        <v>0</v>
      </c>
      <c r="P196" s="161">
        <v>0</v>
      </c>
      <c r="Q196" s="161">
        <f>ROUND(E196*P196,2)</f>
        <v>0</v>
      </c>
      <c r="R196" s="161"/>
      <c r="S196" s="161" t="s">
        <v>141</v>
      </c>
      <c r="T196" s="161" t="s">
        <v>131</v>
      </c>
      <c r="U196" s="161">
        <v>0</v>
      </c>
      <c r="V196" s="161">
        <f>ROUND(E196*U196,2)</f>
        <v>0</v>
      </c>
      <c r="W196" s="161"/>
      <c r="X196" s="161" t="s">
        <v>218</v>
      </c>
      <c r="Y196" s="151"/>
      <c r="Z196" s="151"/>
      <c r="AA196" s="151"/>
      <c r="AB196" s="151"/>
      <c r="AC196" s="151"/>
      <c r="AD196" s="151"/>
      <c r="AE196" s="151"/>
      <c r="AF196" s="151"/>
      <c r="AG196" s="151" t="s">
        <v>219</v>
      </c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58"/>
      <c r="B197" s="159"/>
      <c r="C197" s="196" t="s">
        <v>396</v>
      </c>
      <c r="D197" s="189"/>
      <c r="E197" s="190">
        <v>7</v>
      </c>
      <c r="F197" s="161"/>
      <c r="G197" s="161"/>
      <c r="H197" s="161"/>
      <c r="I197" s="161"/>
      <c r="J197" s="161"/>
      <c r="K197" s="161"/>
      <c r="L197" s="161"/>
      <c r="M197" s="161"/>
      <c r="N197" s="161"/>
      <c r="O197" s="161"/>
      <c r="P197" s="161"/>
      <c r="Q197" s="161"/>
      <c r="R197" s="161"/>
      <c r="S197" s="161"/>
      <c r="T197" s="161"/>
      <c r="U197" s="161"/>
      <c r="V197" s="161"/>
      <c r="W197" s="161"/>
      <c r="X197" s="161"/>
      <c r="Y197" s="151"/>
      <c r="Z197" s="151"/>
      <c r="AA197" s="151"/>
      <c r="AB197" s="151"/>
      <c r="AC197" s="151"/>
      <c r="AD197" s="151"/>
      <c r="AE197" s="151"/>
      <c r="AF197" s="151"/>
      <c r="AG197" s="151" t="s">
        <v>167</v>
      </c>
      <c r="AH197" s="151">
        <v>0</v>
      </c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58"/>
      <c r="B198" s="159"/>
      <c r="C198" s="196" t="s">
        <v>397</v>
      </c>
      <c r="D198" s="189"/>
      <c r="E198" s="190">
        <v>8</v>
      </c>
      <c r="F198" s="161"/>
      <c r="G198" s="161"/>
      <c r="H198" s="161"/>
      <c r="I198" s="161"/>
      <c r="J198" s="161"/>
      <c r="K198" s="161"/>
      <c r="L198" s="161"/>
      <c r="M198" s="161"/>
      <c r="N198" s="161"/>
      <c r="O198" s="161"/>
      <c r="P198" s="161"/>
      <c r="Q198" s="161"/>
      <c r="R198" s="161"/>
      <c r="S198" s="161"/>
      <c r="T198" s="161"/>
      <c r="U198" s="161"/>
      <c r="V198" s="161"/>
      <c r="W198" s="161"/>
      <c r="X198" s="161"/>
      <c r="Y198" s="151"/>
      <c r="Z198" s="151"/>
      <c r="AA198" s="151"/>
      <c r="AB198" s="151"/>
      <c r="AC198" s="151"/>
      <c r="AD198" s="151"/>
      <c r="AE198" s="151"/>
      <c r="AF198" s="151"/>
      <c r="AG198" s="151" t="s">
        <v>167</v>
      </c>
      <c r="AH198" s="151">
        <v>0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58"/>
      <c r="B199" s="159"/>
      <c r="C199" s="196" t="s">
        <v>398</v>
      </c>
      <c r="D199" s="189"/>
      <c r="E199" s="190">
        <v>8</v>
      </c>
      <c r="F199" s="161"/>
      <c r="G199" s="161"/>
      <c r="H199" s="161"/>
      <c r="I199" s="161"/>
      <c r="J199" s="161"/>
      <c r="K199" s="161"/>
      <c r="L199" s="161"/>
      <c r="M199" s="161"/>
      <c r="N199" s="161"/>
      <c r="O199" s="161"/>
      <c r="P199" s="161"/>
      <c r="Q199" s="161"/>
      <c r="R199" s="161"/>
      <c r="S199" s="161"/>
      <c r="T199" s="161"/>
      <c r="U199" s="161"/>
      <c r="V199" s="161"/>
      <c r="W199" s="161"/>
      <c r="X199" s="161"/>
      <c r="Y199" s="151"/>
      <c r="Z199" s="151"/>
      <c r="AA199" s="151"/>
      <c r="AB199" s="151"/>
      <c r="AC199" s="151"/>
      <c r="AD199" s="151"/>
      <c r="AE199" s="151"/>
      <c r="AF199" s="151"/>
      <c r="AG199" s="151" t="s">
        <v>167</v>
      </c>
      <c r="AH199" s="151">
        <v>0</v>
      </c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x14ac:dyDescent="0.2">
      <c r="A200" s="164" t="s">
        <v>125</v>
      </c>
      <c r="B200" s="165" t="s">
        <v>67</v>
      </c>
      <c r="C200" s="183" t="s">
        <v>68</v>
      </c>
      <c r="D200" s="166"/>
      <c r="E200" s="167"/>
      <c r="F200" s="168"/>
      <c r="G200" s="169">
        <f>SUMIF(AG201:AG212,"&lt;&gt;NOR",G201:G212)</f>
        <v>0</v>
      </c>
      <c r="H200" s="163"/>
      <c r="I200" s="163">
        <f>SUM(I201:I212)</f>
        <v>0</v>
      </c>
      <c r="J200" s="163"/>
      <c r="K200" s="163">
        <f>SUM(K201:K212)</f>
        <v>0</v>
      </c>
      <c r="L200" s="163"/>
      <c r="M200" s="163">
        <f>SUM(M201:M212)</f>
        <v>0</v>
      </c>
      <c r="N200" s="163"/>
      <c r="O200" s="163">
        <f>SUM(O201:O212)</f>
        <v>21.15</v>
      </c>
      <c r="P200" s="163"/>
      <c r="Q200" s="163">
        <f>SUM(Q201:Q212)</f>
        <v>0</v>
      </c>
      <c r="R200" s="163"/>
      <c r="S200" s="163"/>
      <c r="T200" s="163"/>
      <c r="U200" s="163"/>
      <c r="V200" s="163">
        <f>SUM(V201:V212)</f>
        <v>299.27</v>
      </c>
      <c r="W200" s="163"/>
      <c r="X200" s="163"/>
      <c r="AG200" t="s">
        <v>126</v>
      </c>
    </row>
    <row r="201" spans="1:60" outlineLevel="1" x14ac:dyDescent="0.2">
      <c r="A201" s="170">
        <v>56</v>
      </c>
      <c r="B201" s="171" t="s">
        <v>399</v>
      </c>
      <c r="C201" s="185" t="s">
        <v>400</v>
      </c>
      <c r="D201" s="172" t="s">
        <v>163</v>
      </c>
      <c r="E201" s="173">
        <v>1003.234</v>
      </c>
      <c r="F201" s="174"/>
      <c r="G201" s="175">
        <f>ROUND(E201*F201,2)</f>
        <v>0</v>
      </c>
      <c r="H201" s="162"/>
      <c r="I201" s="161">
        <f>ROUND(E201*H201,2)</f>
        <v>0</v>
      </c>
      <c r="J201" s="162"/>
      <c r="K201" s="161">
        <f>ROUND(E201*J201,2)</f>
        <v>0</v>
      </c>
      <c r="L201" s="161">
        <v>21</v>
      </c>
      <c r="M201" s="161">
        <f>G201*(1+L201/100)</f>
        <v>0</v>
      </c>
      <c r="N201" s="161">
        <v>1.8380000000000001E-2</v>
      </c>
      <c r="O201" s="161">
        <f>ROUND(E201*N201,2)</f>
        <v>18.440000000000001</v>
      </c>
      <c r="P201" s="161">
        <v>0</v>
      </c>
      <c r="Q201" s="161">
        <f>ROUND(E201*P201,2)</f>
        <v>0</v>
      </c>
      <c r="R201" s="161"/>
      <c r="S201" s="161" t="s">
        <v>130</v>
      </c>
      <c r="T201" s="161" t="s">
        <v>130</v>
      </c>
      <c r="U201" s="161">
        <v>0.13</v>
      </c>
      <c r="V201" s="161">
        <f>ROUND(E201*U201,2)</f>
        <v>130.41999999999999</v>
      </c>
      <c r="W201" s="161"/>
      <c r="X201" s="161" t="s">
        <v>164</v>
      </c>
      <c r="Y201" s="151"/>
      <c r="Z201" s="151"/>
      <c r="AA201" s="151"/>
      <c r="AB201" s="151"/>
      <c r="AC201" s="151"/>
      <c r="AD201" s="151"/>
      <c r="AE201" s="151"/>
      <c r="AF201" s="151"/>
      <c r="AG201" s="151" t="s">
        <v>165</v>
      </c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58"/>
      <c r="B202" s="159"/>
      <c r="C202" s="196" t="s">
        <v>295</v>
      </c>
      <c r="D202" s="189"/>
      <c r="E202" s="190">
        <v>1003.234</v>
      </c>
      <c r="F202" s="161"/>
      <c r="G202" s="161"/>
      <c r="H202" s="161"/>
      <c r="I202" s="161"/>
      <c r="J202" s="161"/>
      <c r="K202" s="161"/>
      <c r="L202" s="161"/>
      <c r="M202" s="161"/>
      <c r="N202" s="161"/>
      <c r="O202" s="161"/>
      <c r="P202" s="161"/>
      <c r="Q202" s="161"/>
      <c r="R202" s="161"/>
      <c r="S202" s="161"/>
      <c r="T202" s="161"/>
      <c r="U202" s="161"/>
      <c r="V202" s="161"/>
      <c r="W202" s="161"/>
      <c r="X202" s="161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167</v>
      </c>
      <c r="AH202" s="151">
        <v>5</v>
      </c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70">
        <v>57</v>
      </c>
      <c r="B203" s="171" t="s">
        <v>401</v>
      </c>
      <c r="C203" s="185" t="s">
        <v>402</v>
      </c>
      <c r="D203" s="172" t="s">
        <v>163</v>
      </c>
      <c r="E203" s="173">
        <v>3009.7020000000002</v>
      </c>
      <c r="F203" s="174"/>
      <c r="G203" s="175">
        <f>ROUND(E203*F203,2)</f>
        <v>0</v>
      </c>
      <c r="H203" s="162"/>
      <c r="I203" s="161">
        <f>ROUND(E203*H203,2)</f>
        <v>0</v>
      </c>
      <c r="J203" s="162"/>
      <c r="K203" s="161">
        <f>ROUND(E203*J203,2)</f>
        <v>0</v>
      </c>
      <c r="L203" s="161">
        <v>21</v>
      </c>
      <c r="M203" s="161">
        <f>G203*(1+L203/100)</f>
        <v>0</v>
      </c>
      <c r="N203" s="161">
        <v>8.4999999999999995E-4</v>
      </c>
      <c r="O203" s="161">
        <f>ROUND(E203*N203,2)</f>
        <v>2.56</v>
      </c>
      <c r="P203" s="161">
        <v>0</v>
      </c>
      <c r="Q203" s="161">
        <f>ROUND(E203*P203,2)</f>
        <v>0</v>
      </c>
      <c r="R203" s="161"/>
      <c r="S203" s="161" t="s">
        <v>130</v>
      </c>
      <c r="T203" s="161" t="s">
        <v>130</v>
      </c>
      <c r="U203" s="161">
        <v>6.0000000000000001E-3</v>
      </c>
      <c r="V203" s="161">
        <f>ROUND(E203*U203,2)</f>
        <v>18.059999999999999</v>
      </c>
      <c r="W203" s="161"/>
      <c r="X203" s="161" t="s">
        <v>164</v>
      </c>
      <c r="Y203" s="151"/>
      <c r="Z203" s="151"/>
      <c r="AA203" s="151"/>
      <c r="AB203" s="151"/>
      <c r="AC203" s="151"/>
      <c r="AD203" s="151"/>
      <c r="AE203" s="151"/>
      <c r="AF203" s="151"/>
      <c r="AG203" s="151" t="s">
        <v>165</v>
      </c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58"/>
      <c r="B204" s="159"/>
      <c r="C204" s="196" t="s">
        <v>403</v>
      </c>
      <c r="D204" s="189"/>
      <c r="E204" s="190">
        <v>3009.7020000000002</v>
      </c>
      <c r="F204" s="161"/>
      <c r="G204" s="161"/>
      <c r="H204" s="161"/>
      <c r="I204" s="161"/>
      <c r="J204" s="161"/>
      <c r="K204" s="161"/>
      <c r="L204" s="161"/>
      <c r="M204" s="161"/>
      <c r="N204" s="161"/>
      <c r="O204" s="161"/>
      <c r="P204" s="161"/>
      <c r="Q204" s="161"/>
      <c r="R204" s="161"/>
      <c r="S204" s="161"/>
      <c r="T204" s="161"/>
      <c r="U204" s="161"/>
      <c r="V204" s="161"/>
      <c r="W204" s="161"/>
      <c r="X204" s="161"/>
      <c r="Y204" s="151"/>
      <c r="Z204" s="151"/>
      <c r="AA204" s="151"/>
      <c r="AB204" s="151"/>
      <c r="AC204" s="151"/>
      <c r="AD204" s="151"/>
      <c r="AE204" s="151"/>
      <c r="AF204" s="151"/>
      <c r="AG204" s="151" t="s">
        <v>167</v>
      </c>
      <c r="AH204" s="151">
        <v>5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70">
        <v>58</v>
      </c>
      <c r="B205" s="171" t="s">
        <v>404</v>
      </c>
      <c r="C205" s="185" t="s">
        <v>405</v>
      </c>
      <c r="D205" s="172" t="s">
        <v>163</v>
      </c>
      <c r="E205" s="173">
        <v>1003.234</v>
      </c>
      <c r="F205" s="174"/>
      <c r="G205" s="175">
        <f>ROUND(E205*F205,2)</f>
        <v>0</v>
      </c>
      <c r="H205" s="162"/>
      <c r="I205" s="161">
        <f>ROUND(E205*H205,2)</f>
        <v>0</v>
      </c>
      <c r="J205" s="162"/>
      <c r="K205" s="161">
        <f>ROUND(E205*J205,2)</f>
        <v>0</v>
      </c>
      <c r="L205" s="161">
        <v>21</v>
      </c>
      <c r="M205" s="161">
        <f>G205*(1+L205/100)</f>
        <v>0</v>
      </c>
      <c r="N205" s="161">
        <v>0</v>
      </c>
      <c r="O205" s="161">
        <f>ROUND(E205*N205,2)</f>
        <v>0</v>
      </c>
      <c r="P205" s="161">
        <v>0</v>
      </c>
      <c r="Q205" s="161">
        <f>ROUND(E205*P205,2)</f>
        <v>0</v>
      </c>
      <c r="R205" s="161"/>
      <c r="S205" s="161" t="s">
        <v>130</v>
      </c>
      <c r="T205" s="161" t="s">
        <v>209</v>
      </c>
      <c r="U205" s="161">
        <v>0.10199999999999999</v>
      </c>
      <c r="V205" s="161">
        <f>ROUND(E205*U205,2)</f>
        <v>102.33</v>
      </c>
      <c r="W205" s="161"/>
      <c r="X205" s="161" t="s">
        <v>164</v>
      </c>
      <c r="Y205" s="151"/>
      <c r="Z205" s="151"/>
      <c r="AA205" s="151"/>
      <c r="AB205" s="151"/>
      <c r="AC205" s="151"/>
      <c r="AD205" s="151"/>
      <c r="AE205" s="151"/>
      <c r="AF205" s="151"/>
      <c r="AG205" s="151" t="s">
        <v>165</v>
      </c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8"/>
      <c r="B206" s="159"/>
      <c r="C206" s="196" t="s">
        <v>406</v>
      </c>
      <c r="D206" s="189"/>
      <c r="E206" s="190">
        <v>1003.234</v>
      </c>
      <c r="F206" s="161"/>
      <c r="G206" s="161"/>
      <c r="H206" s="161"/>
      <c r="I206" s="161"/>
      <c r="J206" s="161"/>
      <c r="K206" s="161"/>
      <c r="L206" s="161"/>
      <c r="M206" s="161"/>
      <c r="N206" s="161"/>
      <c r="O206" s="161"/>
      <c r="P206" s="161"/>
      <c r="Q206" s="161"/>
      <c r="R206" s="161"/>
      <c r="S206" s="161"/>
      <c r="T206" s="161"/>
      <c r="U206" s="161"/>
      <c r="V206" s="161"/>
      <c r="W206" s="161"/>
      <c r="X206" s="161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167</v>
      </c>
      <c r="AH206" s="151">
        <v>5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70">
        <v>59</v>
      </c>
      <c r="B207" s="171" t="s">
        <v>407</v>
      </c>
      <c r="C207" s="185" t="s">
        <v>408</v>
      </c>
      <c r="D207" s="172" t="s">
        <v>163</v>
      </c>
      <c r="E207" s="173">
        <v>1003.234</v>
      </c>
      <c r="F207" s="174"/>
      <c r="G207" s="175">
        <f>ROUND(E207*F207,2)</f>
        <v>0</v>
      </c>
      <c r="H207" s="162"/>
      <c r="I207" s="161">
        <f>ROUND(E207*H207,2)</f>
        <v>0</v>
      </c>
      <c r="J207" s="162"/>
      <c r="K207" s="161">
        <f>ROUND(E207*J207,2)</f>
        <v>0</v>
      </c>
      <c r="L207" s="161">
        <v>21</v>
      </c>
      <c r="M207" s="161">
        <f>G207*(1+L207/100)</f>
        <v>0</v>
      </c>
      <c r="N207" s="161">
        <v>0</v>
      </c>
      <c r="O207" s="161">
        <f>ROUND(E207*N207,2)</f>
        <v>0</v>
      </c>
      <c r="P207" s="161">
        <v>0</v>
      </c>
      <c r="Q207" s="161">
        <f>ROUND(E207*P207,2)</f>
        <v>0</v>
      </c>
      <c r="R207" s="161"/>
      <c r="S207" s="161" t="s">
        <v>130</v>
      </c>
      <c r="T207" s="161" t="s">
        <v>130</v>
      </c>
      <c r="U207" s="161">
        <v>3.0300000000000001E-2</v>
      </c>
      <c r="V207" s="161">
        <f>ROUND(E207*U207,2)</f>
        <v>30.4</v>
      </c>
      <c r="W207" s="161"/>
      <c r="X207" s="161" t="s">
        <v>164</v>
      </c>
      <c r="Y207" s="151"/>
      <c r="Z207" s="151"/>
      <c r="AA207" s="151"/>
      <c r="AB207" s="151"/>
      <c r="AC207" s="151"/>
      <c r="AD207" s="151"/>
      <c r="AE207" s="151"/>
      <c r="AF207" s="151"/>
      <c r="AG207" s="151" t="s">
        <v>165</v>
      </c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58"/>
      <c r="B208" s="159"/>
      <c r="C208" s="196" t="s">
        <v>406</v>
      </c>
      <c r="D208" s="189"/>
      <c r="E208" s="190">
        <v>1003.234</v>
      </c>
      <c r="F208" s="161"/>
      <c r="G208" s="161"/>
      <c r="H208" s="161"/>
      <c r="I208" s="161"/>
      <c r="J208" s="161"/>
      <c r="K208" s="161"/>
      <c r="L208" s="161"/>
      <c r="M208" s="161"/>
      <c r="N208" s="161"/>
      <c r="O208" s="161"/>
      <c r="P208" s="161"/>
      <c r="Q208" s="161"/>
      <c r="R208" s="161"/>
      <c r="S208" s="161"/>
      <c r="T208" s="161"/>
      <c r="U208" s="161"/>
      <c r="V208" s="161"/>
      <c r="W208" s="161"/>
      <c r="X208" s="161"/>
      <c r="Y208" s="151"/>
      <c r="Z208" s="151"/>
      <c r="AA208" s="151"/>
      <c r="AB208" s="151"/>
      <c r="AC208" s="151"/>
      <c r="AD208" s="151"/>
      <c r="AE208" s="151"/>
      <c r="AF208" s="151"/>
      <c r="AG208" s="151" t="s">
        <v>167</v>
      </c>
      <c r="AH208" s="151">
        <v>5</v>
      </c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70">
        <v>60</v>
      </c>
      <c r="B209" s="171" t="s">
        <v>409</v>
      </c>
      <c r="C209" s="185" t="s">
        <v>410</v>
      </c>
      <c r="D209" s="172" t="s">
        <v>163</v>
      </c>
      <c r="E209" s="173">
        <v>3009.7020000000002</v>
      </c>
      <c r="F209" s="174"/>
      <c r="G209" s="175">
        <f>ROUND(E209*F209,2)</f>
        <v>0</v>
      </c>
      <c r="H209" s="162"/>
      <c r="I209" s="161">
        <f>ROUND(E209*H209,2)</f>
        <v>0</v>
      </c>
      <c r="J209" s="162"/>
      <c r="K209" s="161">
        <f>ROUND(E209*J209,2)</f>
        <v>0</v>
      </c>
      <c r="L209" s="161">
        <v>21</v>
      </c>
      <c r="M209" s="161">
        <f>G209*(1+L209/100)</f>
        <v>0</v>
      </c>
      <c r="N209" s="161">
        <v>5.0000000000000002E-5</v>
      </c>
      <c r="O209" s="161">
        <f>ROUND(E209*N209,2)</f>
        <v>0.15</v>
      </c>
      <c r="P209" s="161">
        <v>0</v>
      </c>
      <c r="Q209" s="161">
        <f>ROUND(E209*P209,2)</f>
        <v>0</v>
      </c>
      <c r="R209" s="161"/>
      <c r="S209" s="161" t="s">
        <v>130</v>
      </c>
      <c r="T209" s="161" t="s">
        <v>209</v>
      </c>
      <c r="U209" s="161">
        <v>0</v>
      </c>
      <c r="V209" s="161">
        <f>ROUND(E209*U209,2)</f>
        <v>0</v>
      </c>
      <c r="W209" s="161"/>
      <c r="X209" s="161" t="s">
        <v>164</v>
      </c>
      <c r="Y209" s="151"/>
      <c r="Z209" s="151"/>
      <c r="AA209" s="151"/>
      <c r="AB209" s="151"/>
      <c r="AC209" s="151"/>
      <c r="AD209" s="151"/>
      <c r="AE209" s="151"/>
      <c r="AF209" s="151"/>
      <c r="AG209" s="151" t="s">
        <v>165</v>
      </c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">
      <c r="A210" s="158"/>
      <c r="B210" s="159"/>
      <c r="C210" s="196" t="s">
        <v>411</v>
      </c>
      <c r="D210" s="189"/>
      <c r="E210" s="190">
        <v>3009.7020000000002</v>
      </c>
      <c r="F210" s="161"/>
      <c r="G210" s="161"/>
      <c r="H210" s="161"/>
      <c r="I210" s="161"/>
      <c r="J210" s="161"/>
      <c r="K210" s="161"/>
      <c r="L210" s="161"/>
      <c r="M210" s="161"/>
      <c r="N210" s="161"/>
      <c r="O210" s="161"/>
      <c r="P210" s="161"/>
      <c r="Q210" s="161"/>
      <c r="R210" s="161"/>
      <c r="S210" s="161"/>
      <c r="T210" s="161"/>
      <c r="U210" s="161"/>
      <c r="V210" s="161"/>
      <c r="W210" s="161"/>
      <c r="X210" s="161"/>
      <c r="Y210" s="151"/>
      <c r="Z210" s="151"/>
      <c r="AA210" s="151"/>
      <c r="AB210" s="151"/>
      <c r="AC210" s="151"/>
      <c r="AD210" s="151"/>
      <c r="AE210" s="151"/>
      <c r="AF210" s="151"/>
      <c r="AG210" s="151" t="s">
        <v>167</v>
      </c>
      <c r="AH210" s="151">
        <v>5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70">
        <v>61</v>
      </c>
      <c r="B211" s="171" t="s">
        <v>412</v>
      </c>
      <c r="C211" s="185" t="s">
        <v>413</v>
      </c>
      <c r="D211" s="172" t="s">
        <v>163</v>
      </c>
      <c r="E211" s="173">
        <v>1003.234</v>
      </c>
      <c r="F211" s="174"/>
      <c r="G211" s="175">
        <f>ROUND(E211*F211,2)</f>
        <v>0</v>
      </c>
      <c r="H211" s="162"/>
      <c r="I211" s="161">
        <f>ROUND(E211*H211,2)</f>
        <v>0</v>
      </c>
      <c r="J211" s="162"/>
      <c r="K211" s="161">
        <f>ROUND(E211*J211,2)</f>
        <v>0</v>
      </c>
      <c r="L211" s="161">
        <v>21</v>
      </c>
      <c r="M211" s="161">
        <f>G211*(1+L211/100)</f>
        <v>0</v>
      </c>
      <c r="N211" s="161">
        <v>0</v>
      </c>
      <c r="O211" s="161">
        <f>ROUND(E211*N211,2)</f>
        <v>0</v>
      </c>
      <c r="P211" s="161">
        <v>0</v>
      </c>
      <c r="Q211" s="161">
        <f>ROUND(E211*P211,2)</f>
        <v>0</v>
      </c>
      <c r="R211" s="161"/>
      <c r="S211" s="161" t="s">
        <v>130</v>
      </c>
      <c r="T211" s="161" t="s">
        <v>130</v>
      </c>
      <c r="U211" s="161">
        <v>1.7999999999999999E-2</v>
      </c>
      <c r="V211" s="161">
        <f>ROUND(E211*U211,2)</f>
        <v>18.059999999999999</v>
      </c>
      <c r="W211" s="161"/>
      <c r="X211" s="161" t="s">
        <v>164</v>
      </c>
      <c r="Y211" s="151"/>
      <c r="Z211" s="151"/>
      <c r="AA211" s="151"/>
      <c r="AB211" s="151"/>
      <c r="AC211" s="151"/>
      <c r="AD211" s="151"/>
      <c r="AE211" s="151"/>
      <c r="AF211" s="151"/>
      <c r="AG211" s="151" t="s">
        <v>165</v>
      </c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58"/>
      <c r="B212" s="159"/>
      <c r="C212" s="196" t="s">
        <v>406</v>
      </c>
      <c r="D212" s="189"/>
      <c r="E212" s="190">
        <v>1003.234</v>
      </c>
      <c r="F212" s="161"/>
      <c r="G212" s="161"/>
      <c r="H212" s="161"/>
      <c r="I212" s="161"/>
      <c r="J212" s="161"/>
      <c r="K212" s="161"/>
      <c r="L212" s="161"/>
      <c r="M212" s="161"/>
      <c r="N212" s="161"/>
      <c r="O212" s="161"/>
      <c r="P212" s="161"/>
      <c r="Q212" s="161"/>
      <c r="R212" s="161"/>
      <c r="S212" s="161"/>
      <c r="T212" s="161"/>
      <c r="U212" s="161"/>
      <c r="V212" s="161"/>
      <c r="W212" s="161"/>
      <c r="X212" s="161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167</v>
      </c>
      <c r="AH212" s="151">
        <v>5</v>
      </c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ht="25.5" x14ac:dyDescent="0.2">
      <c r="A213" s="164" t="s">
        <v>125</v>
      </c>
      <c r="B213" s="165" t="s">
        <v>69</v>
      </c>
      <c r="C213" s="183" t="s">
        <v>70</v>
      </c>
      <c r="D213" s="166"/>
      <c r="E213" s="167"/>
      <c r="F213" s="168"/>
      <c r="G213" s="169">
        <f>SUMIF(AG214:AG215,"&lt;&gt;NOR",G214:G215)</f>
        <v>0</v>
      </c>
      <c r="H213" s="163"/>
      <c r="I213" s="163">
        <f>SUM(I214:I215)</f>
        <v>0</v>
      </c>
      <c r="J213" s="163"/>
      <c r="K213" s="163">
        <f>SUM(K214:K215)</f>
        <v>0</v>
      </c>
      <c r="L213" s="163"/>
      <c r="M213" s="163">
        <f>SUM(M214:M215)</f>
        <v>0</v>
      </c>
      <c r="N213" s="163"/>
      <c r="O213" s="163">
        <f>SUM(O214:O215)</f>
        <v>0.02</v>
      </c>
      <c r="P213" s="163"/>
      <c r="Q213" s="163">
        <f>SUM(Q214:Q215)</f>
        <v>0</v>
      </c>
      <c r="R213" s="163"/>
      <c r="S213" s="163"/>
      <c r="T213" s="163"/>
      <c r="U213" s="163"/>
      <c r="V213" s="163">
        <f>SUM(V214:V215)</f>
        <v>147.84</v>
      </c>
      <c r="W213" s="163"/>
      <c r="X213" s="163"/>
      <c r="AG213" t="s">
        <v>126</v>
      </c>
    </row>
    <row r="214" spans="1:60" outlineLevel="1" x14ac:dyDescent="0.2">
      <c r="A214" s="170">
        <v>62</v>
      </c>
      <c r="B214" s="171" t="s">
        <v>414</v>
      </c>
      <c r="C214" s="185" t="s">
        <v>415</v>
      </c>
      <c r="D214" s="172" t="s">
        <v>163</v>
      </c>
      <c r="E214" s="173">
        <v>480</v>
      </c>
      <c r="F214" s="174"/>
      <c r="G214" s="175">
        <f>ROUND(E214*F214,2)</f>
        <v>0</v>
      </c>
      <c r="H214" s="162"/>
      <c r="I214" s="161">
        <f>ROUND(E214*H214,2)</f>
        <v>0</v>
      </c>
      <c r="J214" s="162"/>
      <c r="K214" s="161">
        <f>ROUND(E214*J214,2)</f>
        <v>0</v>
      </c>
      <c r="L214" s="161">
        <v>21</v>
      </c>
      <c r="M214" s="161">
        <f>G214*(1+L214/100)</f>
        <v>0</v>
      </c>
      <c r="N214" s="161">
        <v>4.0000000000000003E-5</v>
      </c>
      <c r="O214" s="161">
        <f>ROUND(E214*N214,2)</f>
        <v>0.02</v>
      </c>
      <c r="P214" s="161">
        <v>0</v>
      </c>
      <c r="Q214" s="161">
        <f>ROUND(E214*P214,2)</f>
        <v>0</v>
      </c>
      <c r="R214" s="161"/>
      <c r="S214" s="161" t="s">
        <v>130</v>
      </c>
      <c r="T214" s="161" t="s">
        <v>130</v>
      </c>
      <c r="U214" s="161">
        <v>0.308</v>
      </c>
      <c r="V214" s="161">
        <f>ROUND(E214*U214,2)</f>
        <v>147.84</v>
      </c>
      <c r="W214" s="161"/>
      <c r="X214" s="161" t="s">
        <v>164</v>
      </c>
      <c r="Y214" s="151"/>
      <c r="Z214" s="151"/>
      <c r="AA214" s="151"/>
      <c r="AB214" s="151"/>
      <c r="AC214" s="151"/>
      <c r="AD214" s="151"/>
      <c r="AE214" s="151"/>
      <c r="AF214" s="151"/>
      <c r="AG214" s="151" t="s">
        <v>165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58"/>
      <c r="B215" s="159"/>
      <c r="C215" s="196" t="s">
        <v>416</v>
      </c>
      <c r="D215" s="189"/>
      <c r="E215" s="190">
        <v>480</v>
      </c>
      <c r="F215" s="161"/>
      <c r="G215" s="161"/>
      <c r="H215" s="161"/>
      <c r="I215" s="161"/>
      <c r="J215" s="161"/>
      <c r="K215" s="161"/>
      <c r="L215" s="161"/>
      <c r="M215" s="161"/>
      <c r="N215" s="161"/>
      <c r="O215" s="161"/>
      <c r="P215" s="161"/>
      <c r="Q215" s="161"/>
      <c r="R215" s="161"/>
      <c r="S215" s="161"/>
      <c r="T215" s="161"/>
      <c r="U215" s="161"/>
      <c r="V215" s="161"/>
      <c r="W215" s="161"/>
      <c r="X215" s="161"/>
      <c r="Y215" s="151"/>
      <c r="Z215" s="151"/>
      <c r="AA215" s="151"/>
      <c r="AB215" s="151"/>
      <c r="AC215" s="151"/>
      <c r="AD215" s="151"/>
      <c r="AE215" s="151"/>
      <c r="AF215" s="151"/>
      <c r="AG215" s="151" t="s">
        <v>167</v>
      </c>
      <c r="AH215" s="151">
        <v>0</v>
      </c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x14ac:dyDescent="0.2">
      <c r="A216" s="164" t="s">
        <v>125</v>
      </c>
      <c r="B216" s="165" t="s">
        <v>71</v>
      </c>
      <c r="C216" s="183" t="s">
        <v>72</v>
      </c>
      <c r="D216" s="166"/>
      <c r="E216" s="167"/>
      <c r="F216" s="168"/>
      <c r="G216" s="169">
        <f>SUMIF(AG217:AG256,"&lt;&gt;NOR",G217:G256)</f>
        <v>0</v>
      </c>
      <c r="H216" s="163"/>
      <c r="I216" s="163">
        <f>SUM(I217:I256)</f>
        <v>0</v>
      </c>
      <c r="J216" s="163"/>
      <c r="K216" s="163">
        <f>SUM(K217:K256)</f>
        <v>0</v>
      </c>
      <c r="L216" s="163"/>
      <c r="M216" s="163">
        <f>SUM(M217:M256)</f>
        <v>0</v>
      </c>
      <c r="N216" s="163"/>
      <c r="O216" s="163">
        <f>SUM(O217:O256)</f>
        <v>0.18</v>
      </c>
      <c r="P216" s="163"/>
      <c r="Q216" s="163">
        <f>SUM(Q217:Q256)</f>
        <v>29.590000000000003</v>
      </c>
      <c r="R216" s="163"/>
      <c r="S216" s="163"/>
      <c r="T216" s="163"/>
      <c r="U216" s="163"/>
      <c r="V216" s="163">
        <f>SUM(V217:V256)</f>
        <v>187.89000000000001</v>
      </c>
      <c r="W216" s="163"/>
      <c r="X216" s="163"/>
      <c r="AG216" t="s">
        <v>126</v>
      </c>
    </row>
    <row r="217" spans="1:60" outlineLevel="1" x14ac:dyDescent="0.2">
      <c r="A217" s="170">
        <v>63</v>
      </c>
      <c r="B217" s="171" t="s">
        <v>417</v>
      </c>
      <c r="C217" s="185" t="s">
        <v>418</v>
      </c>
      <c r="D217" s="172" t="s">
        <v>361</v>
      </c>
      <c r="E217" s="173">
        <v>46</v>
      </c>
      <c r="F217" s="174"/>
      <c r="G217" s="175">
        <f>ROUND(E217*F217,2)</f>
        <v>0</v>
      </c>
      <c r="H217" s="162"/>
      <c r="I217" s="161">
        <f>ROUND(E217*H217,2)</f>
        <v>0</v>
      </c>
      <c r="J217" s="162"/>
      <c r="K217" s="161">
        <f>ROUND(E217*J217,2)</f>
        <v>0</v>
      </c>
      <c r="L217" s="161">
        <v>21</v>
      </c>
      <c r="M217" s="161">
        <f>G217*(1+L217/100)</f>
        <v>0</v>
      </c>
      <c r="N217" s="161">
        <v>0</v>
      </c>
      <c r="O217" s="161">
        <f>ROUND(E217*N217,2)</f>
        <v>0</v>
      </c>
      <c r="P217" s="161">
        <v>2.5000000000000001E-2</v>
      </c>
      <c r="Q217" s="161">
        <f>ROUND(E217*P217,2)</f>
        <v>1.1499999999999999</v>
      </c>
      <c r="R217" s="161"/>
      <c r="S217" s="161" t="s">
        <v>130</v>
      </c>
      <c r="T217" s="161" t="s">
        <v>130</v>
      </c>
      <c r="U217" s="161">
        <v>0.03</v>
      </c>
      <c r="V217" s="161">
        <f>ROUND(E217*U217,2)</f>
        <v>1.38</v>
      </c>
      <c r="W217" s="161"/>
      <c r="X217" s="161" t="s">
        <v>164</v>
      </c>
      <c r="Y217" s="151"/>
      <c r="Z217" s="151"/>
      <c r="AA217" s="151"/>
      <c r="AB217" s="151"/>
      <c r="AC217" s="151"/>
      <c r="AD217" s="151"/>
      <c r="AE217" s="151"/>
      <c r="AF217" s="151"/>
      <c r="AG217" s="151" t="s">
        <v>165</v>
      </c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58"/>
      <c r="B218" s="159"/>
      <c r="C218" s="196" t="s">
        <v>419</v>
      </c>
      <c r="D218" s="189"/>
      <c r="E218" s="190">
        <v>11</v>
      </c>
      <c r="F218" s="161"/>
      <c r="G218" s="161"/>
      <c r="H218" s="161"/>
      <c r="I218" s="161"/>
      <c r="J218" s="161"/>
      <c r="K218" s="161"/>
      <c r="L218" s="161"/>
      <c r="M218" s="161"/>
      <c r="N218" s="161"/>
      <c r="O218" s="161"/>
      <c r="P218" s="161"/>
      <c r="Q218" s="161"/>
      <c r="R218" s="161"/>
      <c r="S218" s="161"/>
      <c r="T218" s="161"/>
      <c r="U218" s="161"/>
      <c r="V218" s="161"/>
      <c r="W218" s="161"/>
      <c r="X218" s="161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167</v>
      </c>
      <c r="AH218" s="151">
        <v>0</v>
      </c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58"/>
      <c r="B219" s="159"/>
      <c r="C219" s="196" t="s">
        <v>391</v>
      </c>
      <c r="D219" s="189"/>
      <c r="E219" s="190">
        <v>11</v>
      </c>
      <c r="F219" s="161"/>
      <c r="G219" s="161"/>
      <c r="H219" s="161"/>
      <c r="I219" s="161"/>
      <c r="J219" s="161"/>
      <c r="K219" s="161"/>
      <c r="L219" s="161"/>
      <c r="M219" s="161"/>
      <c r="N219" s="161"/>
      <c r="O219" s="161"/>
      <c r="P219" s="161"/>
      <c r="Q219" s="161"/>
      <c r="R219" s="161"/>
      <c r="S219" s="161"/>
      <c r="T219" s="161"/>
      <c r="U219" s="161"/>
      <c r="V219" s="161"/>
      <c r="W219" s="161"/>
      <c r="X219" s="161"/>
      <c r="Y219" s="151"/>
      <c r="Z219" s="151"/>
      <c r="AA219" s="151"/>
      <c r="AB219" s="151"/>
      <c r="AC219" s="151"/>
      <c r="AD219" s="151"/>
      <c r="AE219" s="151"/>
      <c r="AF219" s="151"/>
      <c r="AG219" s="151" t="s">
        <v>167</v>
      </c>
      <c r="AH219" s="151">
        <v>0</v>
      </c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58"/>
      <c r="B220" s="159"/>
      <c r="C220" s="196" t="s">
        <v>420</v>
      </c>
      <c r="D220" s="189"/>
      <c r="E220" s="190">
        <v>12</v>
      </c>
      <c r="F220" s="161"/>
      <c r="G220" s="161"/>
      <c r="H220" s="161"/>
      <c r="I220" s="161"/>
      <c r="J220" s="161"/>
      <c r="K220" s="161"/>
      <c r="L220" s="161"/>
      <c r="M220" s="161"/>
      <c r="N220" s="161"/>
      <c r="O220" s="161"/>
      <c r="P220" s="161"/>
      <c r="Q220" s="161"/>
      <c r="R220" s="161"/>
      <c r="S220" s="161"/>
      <c r="T220" s="161"/>
      <c r="U220" s="161"/>
      <c r="V220" s="161"/>
      <c r="W220" s="161"/>
      <c r="X220" s="161"/>
      <c r="Y220" s="151"/>
      <c r="Z220" s="151"/>
      <c r="AA220" s="151"/>
      <c r="AB220" s="151"/>
      <c r="AC220" s="151"/>
      <c r="AD220" s="151"/>
      <c r="AE220" s="151"/>
      <c r="AF220" s="151"/>
      <c r="AG220" s="151" t="s">
        <v>167</v>
      </c>
      <c r="AH220" s="151">
        <v>0</v>
      </c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58"/>
      <c r="B221" s="159"/>
      <c r="C221" s="196" t="s">
        <v>421</v>
      </c>
      <c r="D221" s="189"/>
      <c r="E221" s="190">
        <v>12</v>
      </c>
      <c r="F221" s="161"/>
      <c r="G221" s="161"/>
      <c r="H221" s="161"/>
      <c r="I221" s="161"/>
      <c r="J221" s="161"/>
      <c r="K221" s="161"/>
      <c r="L221" s="161"/>
      <c r="M221" s="161"/>
      <c r="N221" s="161"/>
      <c r="O221" s="161"/>
      <c r="P221" s="161"/>
      <c r="Q221" s="161"/>
      <c r="R221" s="161"/>
      <c r="S221" s="161"/>
      <c r="T221" s="161"/>
      <c r="U221" s="161"/>
      <c r="V221" s="161"/>
      <c r="W221" s="161"/>
      <c r="X221" s="161"/>
      <c r="Y221" s="151"/>
      <c r="Z221" s="151"/>
      <c r="AA221" s="151"/>
      <c r="AB221" s="151"/>
      <c r="AC221" s="151"/>
      <c r="AD221" s="151"/>
      <c r="AE221" s="151"/>
      <c r="AF221" s="151"/>
      <c r="AG221" s="151" t="s">
        <v>167</v>
      </c>
      <c r="AH221" s="151">
        <v>0</v>
      </c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">
      <c r="A222" s="170">
        <v>64</v>
      </c>
      <c r="B222" s="171" t="s">
        <v>422</v>
      </c>
      <c r="C222" s="185" t="s">
        <v>423</v>
      </c>
      <c r="D222" s="172" t="s">
        <v>361</v>
      </c>
      <c r="E222" s="173">
        <v>45</v>
      </c>
      <c r="F222" s="174"/>
      <c r="G222" s="175">
        <f>ROUND(E222*F222,2)</f>
        <v>0</v>
      </c>
      <c r="H222" s="162"/>
      <c r="I222" s="161">
        <f>ROUND(E222*H222,2)</f>
        <v>0</v>
      </c>
      <c r="J222" s="162"/>
      <c r="K222" s="161">
        <f>ROUND(E222*J222,2)</f>
        <v>0</v>
      </c>
      <c r="L222" s="161">
        <v>21</v>
      </c>
      <c r="M222" s="161">
        <f>G222*(1+L222/100)</f>
        <v>0</v>
      </c>
      <c r="N222" s="161">
        <v>0</v>
      </c>
      <c r="O222" s="161">
        <f>ROUND(E222*N222,2)</f>
        <v>0</v>
      </c>
      <c r="P222" s="161">
        <v>2.5000000000000001E-2</v>
      </c>
      <c r="Q222" s="161">
        <f>ROUND(E222*P222,2)</f>
        <v>1.1299999999999999</v>
      </c>
      <c r="R222" s="161"/>
      <c r="S222" s="161" t="s">
        <v>130</v>
      </c>
      <c r="T222" s="161" t="s">
        <v>130</v>
      </c>
      <c r="U222" s="161">
        <v>0.06</v>
      </c>
      <c r="V222" s="161">
        <f>ROUND(E222*U222,2)</f>
        <v>2.7</v>
      </c>
      <c r="W222" s="161"/>
      <c r="X222" s="161" t="s">
        <v>164</v>
      </c>
      <c r="Y222" s="151"/>
      <c r="Z222" s="151"/>
      <c r="AA222" s="151"/>
      <c r="AB222" s="151"/>
      <c r="AC222" s="151"/>
      <c r="AD222" s="151"/>
      <c r="AE222" s="151"/>
      <c r="AF222" s="151"/>
      <c r="AG222" s="151" t="s">
        <v>165</v>
      </c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58"/>
      <c r="B223" s="159"/>
      <c r="C223" s="196" t="s">
        <v>424</v>
      </c>
      <c r="D223" s="189"/>
      <c r="E223" s="190">
        <v>15</v>
      </c>
      <c r="F223" s="161"/>
      <c r="G223" s="161"/>
      <c r="H223" s="161"/>
      <c r="I223" s="161"/>
      <c r="J223" s="161"/>
      <c r="K223" s="161"/>
      <c r="L223" s="161"/>
      <c r="M223" s="161"/>
      <c r="N223" s="161"/>
      <c r="O223" s="161"/>
      <c r="P223" s="161"/>
      <c r="Q223" s="161"/>
      <c r="R223" s="161"/>
      <c r="S223" s="161"/>
      <c r="T223" s="161"/>
      <c r="U223" s="161"/>
      <c r="V223" s="161"/>
      <c r="W223" s="161"/>
      <c r="X223" s="161"/>
      <c r="Y223" s="151"/>
      <c r="Z223" s="151"/>
      <c r="AA223" s="151"/>
      <c r="AB223" s="151"/>
      <c r="AC223" s="151"/>
      <c r="AD223" s="151"/>
      <c r="AE223" s="151"/>
      <c r="AF223" s="151"/>
      <c r="AG223" s="151" t="s">
        <v>167</v>
      </c>
      <c r="AH223" s="151">
        <v>0</v>
      </c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58"/>
      <c r="B224" s="159"/>
      <c r="C224" s="196" t="s">
        <v>425</v>
      </c>
      <c r="D224" s="189"/>
      <c r="E224" s="190">
        <v>15</v>
      </c>
      <c r="F224" s="161"/>
      <c r="G224" s="161"/>
      <c r="H224" s="161"/>
      <c r="I224" s="161"/>
      <c r="J224" s="161"/>
      <c r="K224" s="161"/>
      <c r="L224" s="161"/>
      <c r="M224" s="161"/>
      <c r="N224" s="161"/>
      <c r="O224" s="161"/>
      <c r="P224" s="161"/>
      <c r="Q224" s="161"/>
      <c r="R224" s="161"/>
      <c r="S224" s="161"/>
      <c r="T224" s="161"/>
      <c r="U224" s="161"/>
      <c r="V224" s="161"/>
      <c r="W224" s="161"/>
      <c r="X224" s="161"/>
      <c r="Y224" s="151"/>
      <c r="Z224" s="151"/>
      <c r="AA224" s="151"/>
      <c r="AB224" s="151"/>
      <c r="AC224" s="151"/>
      <c r="AD224" s="151"/>
      <c r="AE224" s="151"/>
      <c r="AF224" s="151"/>
      <c r="AG224" s="151" t="s">
        <v>167</v>
      </c>
      <c r="AH224" s="151">
        <v>0</v>
      </c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58"/>
      <c r="B225" s="159"/>
      <c r="C225" s="196" t="s">
        <v>426</v>
      </c>
      <c r="D225" s="189"/>
      <c r="E225" s="190">
        <v>15</v>
      </c>
      <c r="F225" s="161"/>
      <c r="G225" s="161"/>
      <c r="H225" s="161"/>
      <c r="I225" s="161"/>
      <c r="J225" s="161"/>
      <c r="K225" s="161"/>
      <c r="L225" s="161"/>
      <c r="M225" s="161"/>
      <c r="N225" s="161"/>
      <c r="O225" s="161"/>
      <c r="P225" s="161"/>
      <c r="Q225" s="161"/>
      <c r="R225" s="161"/>
      <c r="S225" s="161"/>
      <c r="T225" s="161"/>
      <c r="U225" s="161"/>
      <c r="V225" s="161"/>
      <c r="W225" s="161"/>
      <c r="X225" s="161"/>
      <c r="Y225" s="151"/>
      <c r="Z225" s="151"/>
      <c r="AA225" s="151"/>
      <c r="AB225" s="151"/>
      <c r="AC225" s="151"/>
      <c r="AD225" s="151"/>
      <c r="AE225" s="151"/>
      <c r="AF225" s="151"/>
      <c r="AG225" s="151" t="s">
        <v>167</v>
      </c>
      <c r="AH225" s="151">
        <v>0</v>
      </c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70">
        <v>65</v>
      </c>
      <c r="B226" s="171" t="s">
        <v>427</v>
      </c>
      <c r="C226" s="185" t="s">
        <v>428</v>
      </c>
      <c r="D226" s="172" t="s">
        <v>163</v>
      </c>
      <c r="E226" s="173">
        <v>4.3055000000000003</v>
      </c>
      <c r="F226" s="174"/>
      <c r="G226" s="175">
        <f>ROUND(E226*F226,2)</f>
        <v>0</v>
      </c>
      <c r="H226" s="162"/>
      <c r="I226" s="161">
        <f>ROUND(E226*H226,2)</f>
        <v>0</v>
      </c>
      <c r="J226" s="162"/>
      <c r="K226" s="161">
        <f>ROUND(E226*J226,2)</f>
        <v>0</v>
      </c>
      <c r="L226" s="161">
        <v>21</v>
      </c>
      <c r="M226" s="161">
        <f>G226*(1+L226/100)</f>
        <v>0</v>
      </c>
      <c r="N226" s="161">
        <v>2.1900000000000001E-3</v>
      </c>
      <c r="O226" s="161">
        <f>ROUND(E226*N226,2)</f>
        <v>0.01</v>
      </c>
      <c r="P226" s="161">
        <v>4.1000000000000002E-2</v>
      </c>
      <c r="Q226" s="161">
        <f>ROUND(E226*P226,2)</f>
        <v>0.18</v>
      </c>
      <c r="R226" s="161"/>
      <c r="S226" s="161" t="s">
        <v>130</v>
      </c>
      <c r="T226" s="161" t="s">
        <v>130</v>
      </c>
      <c r="U226" s="161">
        <v>0.52</v>
      </c>
      <c r="V226" s="161">
        <f>ROUND(E226*U226,2)</f>
        <v>2.2400000000000002</v>
      </c>
      <c r="W226" s="161"/>
      <c r="X226" s="161" t="s">
        <v>164</v>
      </c>
      <c r="Y226" s="151"/>
      <c r="Z226" s="151"/>
      <c r="AA226" s="151"/>
      <c r="AB226" s="151"/>
      <c r="AC226" s="151"/>
      <c r="AD226" s="151"/>
      <c r="AE226" s="151"/>
      <c r="AF226" s="151"/>
      <c r="AG226" s="151" t="s">
        <v>165</v>
      </c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58"/>
      <c r="B227" s="159"/>
      <c r="C227" s="196" t="s">
        <v>429</v>
      </c>
      <c r="D227" s="189"/>
      <c r="E227" s="190">
        <v>4.3055000000000003</v>
      </c>
      <c r="F227" s="161"/>
      <c r="G227" s="161"/>
      <c r="H227" s="161"/>
      <c r="I227" s="161"/>
      <c r="J227" s="161"/>
      <c r="K227" s="161"/>
      <c r="L227" s="161"/>
      <c r="M227" s="161"/>
      <c r="N227" s="161"/>
      <c r="O227" s="161"/>
      <c r="P227" s="161"/>
      <c r="Q227" s="161"/>
      <c r="R227" s="161"/>
      <c r="S227" s="161"/>
      <c r="T227" s="161"/>
      <c r="U227" s="161"/>
      <c r="V227" s="161"/>
      <c r="W227" s="161"/>
      <c r="X227" s="161"/>
      <c r="Y227" s="151"/>
      <c r="Z227" s="151"/>
      <c r="AA227" s="151"/>
      <c r="AB227" s="151"/>
      <c r="AC227" s="151"/>
      <c r="AD227" s="151"/>
      <c r="AE227" s="151"/>
      <c r="AF227" s="151"/>
      <c r="AG227" s="151" t="s">
        <v>167</v>
      </c>
      <c r="AH227" s="151">
        <v>0</v>
      </c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">
      <c r="A228" s="170">
        <v>66</v>
      </c>
      <c r="B228" s="171" t="s">
        <v>430</v>
      </c>
      <c r="C228" s="185" t="s">
        <v>431</v>
      </c>
      <c r="D228" s="172" t="s">
        <v>163</v>
      </c>
      <c r="E228" s="173">
        <v>38.64</v>
      </c>
      <c r="F228" s="174"/>
      <c r="G228" s="175">
        <f>ROUND(E228*F228,2)</f>
        <v>0</v>
      </c>
      <c r="H228" s="162"/>
      <c r="I228" s="161">
        <f>ROUND(E228*H228,2)</f>
        <v>0</v>
      </c>
      <c r="J228" s="162"/>
      <c r="K228" s="161">
        <f>ROUND(E228*J228,2)</f>
        <v>0</v>
      </c>
      <c r="L228" s="161">
        <v>21</v>
      </c>
      <c r="M228" s="161">
        <f>G228*(1+L228/100)</f>
        <v>0</v>
      </c>
      <c r="N228" s="161">
        <v>1E-3</v>
      </c>
      <c r="O228" s="161">
        <f>ROUND(E228*N228,2)</f>
        <v>0.04</v>
      </c>
      <c r="P228" s="161">
        <v>3.1E-2</v>
      </c>
      <c r="Q228" s="161">
        <f>ROUND(E228*P228,2)</f>
        <v>1.2</v>
      </c>
      <c r="R228" s="161"/>
      <c r="S228" s="161" t="s">
        <v>130</v>
      </c>
      <c r="T228" s="161" t="s">
        <v>130</v>
      </c>
      <c r="U228" s="161">
        <v>0.33100000000000002</v>
      </c>
      <c r="V228" s="161">
        <f>ROUND(E228*U228,2)</f>
        <v>12.79</v>
      </c>
      <c r="W228" s="161"/>
      <c r="X228" s="161" t="s">
        <v>164</v>
      </c>
      <c r="Y228" s="151"/>
      <c r="Z228" s="151"/>
      <c r="AA228" s="151"/>
      <c r="AB228" s="151"/>
      <c r="AC228" s="151"/>
      <c r="AD228" s="151"/>
      <c r="AE228" s="151"/>
      <c r="AF228" s="151"/>
      <c r="AG228" s="151" t="s">
        <v>165</v>
      </c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">
      <c r="A229" s="158"/>
      <c r="B229" s="159"/>
      <c r="C229" s="196" t="s">
        <v>432</v>
      </c>
      <c r="D229" s="189"/>
      <c r="E229" s="190">
        <v>12.144</v>
      </c>
      <c r="F229" s="161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61"/>
      <c r="U229" s="161"/>
      <c r="V229" s="161"/>
      <c r="W229" s="161"/>
      <c r="X229" s="161"/>
      <c r="Y229" s="151"/>
      <c r="Z229" s="151"/>
      <c r="AA229" s="151"/>
      <c r="AB229" s="151"/>
      <c r="AC229" s="151"/>
      <c r="AD229" s="151"/>
      <c r="AE229" s="151"/>
      <c r="AF229" s="151"/>
      <c r="AG229" s="151" t="s">
        <v>167</v>
      </c>
      <c r="AH229" s="151">
        <v>0</v>
      </c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58"/>
      <c r="B230" s="159"/>
      <c r="C230" s="196" t="s">
        <v>433</v>
      </c>
      <c r="D230" s="189"/>
      <c r="E230" s="190">
        <v>13.247999999999999</v>
      </c>
      <c r="F230" s="161"/>
      <c r="G230" s="161"/>
      <c r="H230" s="161"/>
      <c r="I230" s="161"/>
      <c r="J230" s="161"/>
      <c r="K230" s="161"/>
      <c r="L230" s="161"/>
      <c r="M230" s="161"/>
      <c r="N230" s="161"/>
      <c r="O230" s="161"/>
      <c r="P230" s="161"/>
      <c r="Q230" s="161"/>
      <c r="R230" s="161"/>
      <c r="S230" s="161"/>
      <c r="T230" s="161"/>
      <c r="U230" s="161"/>
      <c r="V230" s="161"/>
      <c r="W230" s="161"/>
      <c r="X230" s="161"/>
      <c r="Y230" s="151"/>
      <c r="Z230" s="151"/>
      <c r="AA230" s="151"/>
      <c r="AB230" s="151"/>
      <c r="AC230" s="151"/>
      <c r="AD230" s="151"/>
      <c r="AE230" s="151"/>
      <c r="AF230" s="151"/>
      <c r="AG230" s="151" t="s">
        <v>167</v>
      </c>
      <c r="AH230" s="151">
        <v>0</v>
      </c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58"/>
      <c r="B231" s="159"/>
      <c r="C231" s="196" t="s">
        <v>434</v>
      </c>
      <c r="D231" s="189"/>
      <c r="E231" s="190">
        <v>13.247999999999999</v>
      </c>
      <c r="F231" s="161"/>
      <c r="G231" s="161"/>
      <c r="H231" s="161"/>
      <c r="I231" s="161"/>
      <c r="J231" s="161"/>
      <c r="K231" s="161"/>
      <c r="L231" s="161"/>
      <c r="M231" s="161"/>
      <c r="N231" s="161"/>
      <c r="O231" s="161"/>
      <c r="P231" s="161"/>
      <c r="Q231" s="161"/>
      <c r="R231" s="161"/>
      <c r="S231" s="161"/>
      <c r="T231" s="161"/>
      <c r="U231" s="161"/>
      <c r="V231" s="161"/>
      <c r="W231" s="161"/>
      <c r="X231" s="161"/>
      <c r="Y231" s="151"/>
      <c r="Z231" s="151"/>
      <c r="AA231" s="151"/>
      <c r="AB231" s="151"/>
      <c r="AC231" s="151"/>
      <c r="AD231" s="151"/>
      <c r="AE231" s="151"/>
      <c r="AF231" s="151"/>
      <c r="AG231" s="151" t="s">
        <v>167</v>
      </c>
      <c r="AH231" s="151">
        <v>0</v>
      </c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70">
        <v>67</v>
      </c>
      <c r="B232" s="171" t="s">
        <v>435</v>
      </c>
      <c r="C232" s="185" t="s">
        <v>436</v>
      </c>
      <c r="D232" s="172" t="s">
        <v>163</v>
      </c>
      <c r="E232" s="173">
        <v>141.75</v>
      </c>
      <c r="F232" s="174"/>
      <c r="G232" s="175">
        <f>ROUND(E232*F232,2)</f>
        <v>0</v>
      </c>
      <c r="H232" s="162"/>
      <c r="I232" s="161">
        <f>ROUND(E232*H232,2)</f>
        <v>0</v>
      </c>
      <c r="J232" s="162"/>
      <c r="K232" s="161">
        <f>ROUND(E232*J232,2)</f>
        <v>0</v>
      </c>
      <c r="L232" s="161">
        <v>21</v>
      </c>
      <c r="M232" s="161">
        <f>G232*(1+L232/100)</f>
        <v>0</v>
      </c>
      <c r="N232" s="161">
        <v>9.2000000000000003E-4</v>
      </c>
      <c r="O232" s="161">
        <f>ROUND(E232*N232,2)</f>
        <v>0.13</v>
      </c>
      <c r="P232" s="161">
        <v>2.7E-2</v>
      </c>
      <c r="Q232" s="161">
        <f>ROUND(E232*P232,2)</f>
        <v>3.83</v>
      </c>
      <c r="R232" s="161"/>
      <c r="S232" s="161" t="s">
        <v>130</v>
      </c>
      <c r="T232" s="161" t="s">
        <v>130</v>
      </c>
      <c r="U232" s="161">
        <v>0.26300000000000001</v>
      </c>
      <c r="V232" s="161">
        <f>ROUND(E232*U232,2)</f>
        <v>37.28</v>
      </c>
      <c r="W232" s="161"/>
      <c r="X232" s="161" t="s">
        <v>164</v>
      </c>
      <c r="Y232" s="151"/>
      <c r="Z232" s="151"/>
      <c r="AA232" s="151"/>
      <c r="AB232" s="151"/>
      <c r="AC232" s="151"/>
      <c r="AD232" s="151"/>
      <c r="AE232" s="151"/>
      <c r="AF232" s="151"/>
      <c r="AG232" s="151" t="s">
        <v>165</v>
      </c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">
      <c r="A233" s="158"/>
      <c r="B233" s="159"/>
      <c r="C233" s="196" t="s">
        <v>437</v>
      </c>
      <c r="D233" s="189"/>
      <c r="E233" s="190">
        <v>47.25</v>
      </c>
      <c r="F233" s="161"/>
      <c r="G233" s="161"/>
      <c r="H233" s="161"/>
      <c r="I233" s="161"/>
      <c r="J233" s="161"/>
      <c r="K233" s="161"/>
      <c r="L233" s="161"/>
      <c r="M233" s="161"/>
      <c r="N233" s="161"/>
      <c r="O233" s="161"/>
      <c r="P233" s="161"/>
      <c r="Q233" s="161"/>
      <c r="R233" s="161"/>
      <c r="S233" s="161"/>
      <c r="T233" s="161"/>
      <c r="U233" s="161"/>
      <c r="V233" s="161"/>
      <c r="W233" s="161"/>
      <c r="X233" s="161"/>
      <c r="Y233" s="151"/>
      <c r="Z233" s="151"/>
      <c r="AA233" s="151"/>
      <c r="AB233" s="151"/>
      <c r="AC233" s="151"/>
      <c r="AD233" s="151"/>
      <c r="AE233" s="151"/>
      <c r="AF233" s="151"/>
      <c r="AG233" s="151" t="s">
        <v>167</v>
      </c>
      <c r="AH233" s="151">
        <v>0</v>
      </c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58"/>
      <c r="B234" s="159"/>
      <c r="C234" s="196" t="s">
        <v>438</v>
      </c>
      <c r="D234" s="189"/>
      <c r="E234" s="190">
        <v>47.25</v>
      </c>
      <c r="F234" s="161"/>
      <c r="G234" s="161"/>
      <c r="H234" s="161"/>
      <c r="I234" s="161"/>
      <c r="J234" s="161"/>
      <c r="K234" s="161"/>
      <c r="L234" s="161"/>
      <c r="M234" s="161"/>
      <c r="N234" s="161"/>
      <c r="O234" s="161"/>
      <c r="P234" s="161"/>
      <c r="Q234" s="161"/>
      <c r="R234" s="161"/>
      <c r="S234" s="161"/>
      <c r="T234" s="161"/>
      <c r="U234" s="161"/>
      <c r="V234" s="161"/>
      <c r="W234" s="161"/>
      <c r="X234" s="161"/>
      <c r="Y234" s="151"/>
      <c r="Z234" s="151"/>
      <c r="AA234" s="151"/>
      <c r="AB234" s="151"/>
      <c r="AC234" s="151"/>
      <c r="AD234" s="151"/>
      <c r="AE234" s="151"/>
      <c r="AF234" s="151"/>
      <c r="AG234" s="151" t="s">
        <v>167</v>
      </c>
      <c r="AH234" s="151">
        <v>0</v>
      </c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58"/>
      <c r="B235" s="159"/>
      <c r="C235" s="196" t="s">
        <v>439</v>
      </c>
      <c r="D235" s="189"/>
      <c r="E235" s="190">
        <v>47.25</v>
      </c>
      <c r="F235" s="161"/>
      <c r="G235" s="161"/>
      <c r="H235" s="161"/>
      <c r="I235" s="161"/>
      <c r="J235" s="161"/>
      <c r="K235" s="161"/>
      <c r="L235" s="161"/>
      <c r="M235" s="161"/>
      <c r="N235" s="161"/>
      <c r="O235" s="161"/>
      <c r="P235" s="161"/>
      <c r="Q235" s="161"/>
      <c r="R235" s="161"/>
      <c r="S235" s="161"/>
      <c r="T235" s="161"/>
      <c r="U235" s="161"/>
      <c r="V235" s="161"/>
      <c r="W235" s="161"/>
      <c r="X235" s="161"/>
      <c r="Y235" s="151"/>
      <c r="Z235" s="151"/>
      <c r="AA235" s="151"/>
      <c r="AB235" s="151"/>
      <c r="AC235" s="151"/>
      <c r="AD235" s="151"/>
      <c r="AE235" s="151"/>
      <c r="AF235" s="151"/>
      <c r="AG235" s="151" t="s">
        <v>167</v>
      </c>
      <c r="AH235" s="151">
        <v>0</v>
      </c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76">
        <v>68</v>
      </c>
      <c r="B236" s="177" t="s">
        <v>440</v>
      </c>
      <c r="C236" s="184" t="s">
        <v>441</v>
      </c>
      <c r="D236" s="178" t="s">
        <v>361</v>
      </c>
      <c r="E236" s="179">
        <v>1</v>
      </c>
      <c r="F236" s="180"/>
      <c r="G236" s="181">
        <f>ROUND(E236*F236,2)</f>
        <v>0</v>
      </c>
      <c r="H236" s="162"/>
      <c r="I236" s="161">
        <f>ROUND(E236*H236,2)</f>
        <v>0</v>
      </c>
      <c r="J236" s="162"/>
      <c r="K236" s="161">
        <f>ROUND(E236*J236,2)</f>
        <v>0</v>
      </c>
      <c r="L236" s="161">
        <v>21</v>
      </c>
      <c r="M236" s="161">
        <f>G236*(1+L236/100)</f>
        <v>0</v>
      </c>
      <c r="N236" s="161">
        <v>0</v>
      </c>
      <c r="O236" s="161">
        <f>ROUND(E236*N236,2)</f>
        <v>0</v>
      </c>
      <c r="P236" s="161">
        <v>0.03</v>
      </c>
      <c r="Q236" s="161">
        <f>ROUND(E236*P236,2)</f>
        <v>0.03</v>
      </c>
      <c r="R236" s="161"/>
      <c r="S236" s="161" t="s">
        <v>130</v>
      </c>
      <c r="T236" s="161" t="s">
        <v>130</v>
      </c>
      <c r="U236" s="161">
        <v>0.08</v>
      </c>
      <c r="V236" s="161">
        <f>ROUND(E236*U236,2)</f>
        <v>0.08</v>
      </c>
      <c r="W236" s="161"/>
      <c r="X236" s="161" t="s">
        <v>164</v>
      </c>
      <c r="Y236" s="151"/>
      <c r="Z236" s="151"/>
      <c r="AA236" s="151"/>
      <c r="AB236" s="151"/>
      <c r="AC236" s="151"/>
      <c r="AD236" s="151"/>
      <c r="AE236" s="151"/>
      <c r="AF236" s="151"/>
      <c r="AG236" s="151" t="s">
        <v>165</v>
      </c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70">
        <v>69</v>
      </c>
      <c r="B237" s="171" t="s">
        <v>442</v>
      </c>
      <c r="C237" s="185" t="s">
        <v>443</v>
      </c>
      <c r="D237" s="172" t="s">
        <v>163</v>
      </c>
      <c r="E237" s="173">
        <v>161.31299999999999</v>
      </c>
      <c r="F237" s="174"/>
      <c r="G237" s="175">
        <f>ROUND(E237*F237,2)</f>
        <v>0</v>
      </c>
      <c r="H237" s="162"/>
      <c r="I237" s="161">
        <f>ROUND(E237*H237,2)</f>
        <v>0</v>
      </c>
      <c r="J237" s="162"/>
      <c r="K237" s="161">
        <f>ROUND(E237*J237,2)</f>
        <v>0</v>
      </c>
      <c r="L237" s="161">
        <v>21</v>
      </c>
      <c r="M237" s="161">
        <f>G237*(1+L237/100)</f>
        <v>0</v>
      </c>
      <c r="N237" s="161">
        <v>0</v>
      </c>
      <c r="O237" s="161">
        <f>ROUND(E237*N237,2)</f>
        <v>0</v>
      </c>
      <c r="P237" s="161">
        <v>4.5999999999999999E-2</v>
      </c>
      <c r="Q237" s="161">
        <f>ROUND(E237*P237,2)</f>
        <v>7.42</v>
      </c>
      <c r="R237" s="161"/>
      <c r="S237" s="161" t="s">
        <v>130</v>
      </c>
      <c r="T237" s="161" t="s">
        <v>130</v>
      </c>
      <c r="U237" s="161">
        <v>0.26</v>
      </c>
      <c r="V237" s="161">
        <f>ROUND(E237*U237,2)</f>
        <v>41.94</v>
      </c>
      <c r="W237" s="161"/>
      <c r="X237" s="161" t="s">
        <v>164</v>
      </c>
      <c r="Y237" s="151"/>
      <c r="Z237" s="151"/>
      <c r="AA237" s="151"/>
      <c r="AB237" s="151"/>
      <c r="AC237" s="151"/>
      <c r="AD237" s="151"/>
      <c r="AE237" s="151"/>
      <c r="AF237" s="151"/>
      <c r="AG237" s="151" t="s">
        <v>165</v>
      </c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58"/>
      <c r="B238" s="159"/>
      <c r="C238" s="196" t="s">
        <v>258</v>
      </c>
      <c r="D238" s="189"/>
      <c r="E238" s="190">
        <v>161.31299999999999</v>
      </c>
      <c r="F238" s="161"/>
      <c r="G238" s="161"/>
      <c r="H238" s="161"/>
      <c r="I238" s="161"/>
      <c r="J238" s="161"/>
      <c r="K238" s="161"/>
      <c r="L238" s="161"/>
      <c r="M238" s="161"/>
      <c r="N238" s="161"/>
      <c r="O238" s="161"/>
      <c r="P238" s="161"/>
      <c r="Q238" s="161"/>
      <c r="R238" s="161"/>
      <c r="S238" s="161"/>
      <c r="T238" s="161"/>
      <c r="U238" s="161"/>
      <c r="V238" s="161"/>
      <c r="W238" s="161"/>
      <c r="X238" s="161"/>
      <c r="Y238" s="151"/>
      <c r="Z238" s="151"/>
      <c r="AA238" s="151"/>
      <c r="AB238" s="151"/>
      <c r="AC238" s="151"/>
      <c r="AD238" s="151"/>
      <c r="AE238" s="151"/>
      <c r="AF238" s="151"/>
      <c r="AG238" s="151" t="s">
        <v>167</v>
      </c>
      <c r="AH238" s="151">
        <v>0</v>
      </c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70">
        <v>70</v>
      </c>
      <c r="B239" s="171" t="s">
        <v>444</v>
      </c>
      <c r="C239" s="185" t="s">
        <v>445</v>
      </c>
      <c r="D239" s="172" t="s">
        <v>163</v>
      </c>
      <c r="E239" s="173">
        <v>879.45100000000002</v>
      </c>
      <c r="F239" s="174"/>
      <c r="G239" s="175">
        <f>ROUND(E239*F239,2)</f>
        <v>0</v>
      </c>
      <c r="H239" s="162"/>
      <c r="I239" s="161">
        <f>ROUND(E239*H239,2)</f>
        <v>0</v>
      </c>
      <c r="J239" s="162"/>
      <c r="K239" s="161">
        <f>ROUND(E239*J239,2)</f>
        <v>0</v>
      </c>
      <c r="L239" s="161">
        <v>21</v>
      </c>
      <c r="M239" s="161">
        <f>G239*(1+L239/100)</f>
        <v>0</v>
      </c>
      <c r="N239" s="161">
        <v>0</v>
      </c>
      <c r="O239" s="161">
        <f>ROUND(E239*N239,2)</f>
        <v>0</v>
      </c>
      <c r="P239" s="161">
        <v>5.0000000000000001E-3</v>
      </c>
      <c r="Q239" s="161">
        <f>ROUND(E239*P239,2)</f>
        <v>4.4000000000000004</v>
      </c>
      <c r="R239" s="161"/>
      <c r="S239" s="161" t="s">
        <v>130</v>
      </c>
      <c r="T239" s="161" t="s">
        <v>130</v>
      </c>
      <c r="U239" s="161">
        <v>0.02</v>
      </c>
      <c r="V239" s="161">
        <f>ROUND(E239*U239,2)</f>
        <v>17.59</v>
      </c>
      <c r="W239" s="161"/>
      <c r="X239" s="161" t="s">
        <v>164</v>
      </c>
      <c r="Y239" s="151"/>
      <c r="Z239" s="151"/>
      <c r="AA239" s="151"/>
      <c r="AB239" s="151"/>
      <c r="AC239" s="151"/>
      <c r="AD239" s="151"/>
      <c r="AE239" s="151"/>
      <c r="AF239" s="151"/>
      <c r="AG239" s="151" t="s">
        <v>165</v>
      </c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58"/>
      <c r="B240" s="159"/>
      <c r="C240" s="196" t="s">
        <v>325</v>
      </c>
      <c r="D240" s="189"/>
      <c r="E240" s="190"/>
      <c r="F240" s="161"/>
      <c r="G240" s="161"/>
      <c r="H240" s="161"/>
      <c r="I240" s="161"/>
      <c r="J240" s="161"/>
      <c r="K240" s="161"/>
      <c r="L240" s="161"/>
      <c r="M240" s="161"/>
      <c r="N240" s="161"/>
      <c r="O240" s="161"/>
      <c r="P240" s="161"/>
      <c r="Q240" s="161"/>
      <c r="R240" s="161"/>
      <c r="S240" s="161"/>
      <c r="T240" s="161"/>
      <c r="U240" s="161"/>
      <c r="V240" s="161"/>
      <c r="W240" s="161"/>
      <c r="X240" s="161"/>
      <c r="Y240" s="151"/>
      <c r="Z240" s="151"/>
      <c r="AA240" s="151"/>
      <c r="AB240" s="151"/>
      <c r="AC240" s="151"/>
      <c r="AD240" s="151"/>
      <c r="AE240" s="151"/>
      <c r="AF240" s="151"/>
      <c r="AG240" s="151" t="s">
        <v>167</v>
      </c>
      <c r="AH240" s="151">
        <v>0</v>
      </c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58"/>
      <c r="B241" s="159"/>
      <c r="C241" s="196" t="s">
        <v>326</v>
      </c>
      <c r="D241" s="189"/>
      <c r="E241" s="190">
        <v>304.05</v>
      </c>
      <c r="F241" s="161"/>
      <c r="G241" s="161"/>
      <c r="H241" s="161"/>
      <c r="I241" s="161"/>
      <c r="J241" s="161"/>
      <c r="K241" s="161"/>
      <c r="L241" s="161"/>
      <c r="M241" s="161"/>
      <c r="N241" s="161"/>
      <c r="O241" s="161"/>
      <c r="P241" s="161"/>
      <c r="Q241" s="161"/>
      <c r="R241" s="161"/>
      <c r="S241" s="161"/>
      <c r="T241" s="161"/>
      <c r="U241" s="161"/>
      <c r="V241" s="161"/>
      <c r="W241" s="161"/>
      <c r="X241" s="161"/>
      <c r="Y241" s="151"/>
      <c r="Z241" s="151"/>
      <c r="AA241" s="151"/>
      <c r="AB241" s="151"/>
      <c r="AC241" s="151"/>
      <c r="AD241" s="151"/>
      <c r="AE241" s="151"/>
      <c r="AF241" s="151"/>
      <c r="AG241" s="151" t="s">
        <v>167</v>
      </c>
      <c r="AH241" s="151">
        <v>0</v>
      </c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ht="22.5" outlineLevel="1" x14ac:dyDescent="0.2">
      <c r="A242" s="158"/>
      <c r="B242" s="159"/>
      <c r="C242" s="196" t="s">
        <v>327</v>
      </c>
      <c r="D242" s="189"/>
      <c r="E242" s="190">
        <v>326.733</v>
      </c>
      <c r="F242" s="161"/>
      <c r="G242" s="161"/>
      <c r="H242" s="161"/>
      <c r="I242" s="161"/>
      <c r="J242" s="161"/>
      <c r="K242" s="161"/>
      <c r="L242" s="161"/>
      <c r="M242" s="161"/>
      <c r="N242" s="161"/>
      <c r="O242" s="161"/>
      <c r="P242" s="161"/>
      <c r="Q242" s="161"/>
      <c r="R242" s="161"/>
      <c r="S242" s="161"/>
      <c r="T242" s="161"/>
      <c r="U242" s="161"/>
      <c r="V242" s="161"/>
      <c r="W242" s="161"/>
      <c r="X242" s="161"/>
      <c r="Y242" s="151"/>
      <c r="Z242" s="151"/>
      <c r="AA242" s="151"/>
      <c r="AB242" s="151"/>
      <c r="AC242" s="151"/>
      <c r="AD242" s="151"/>
      <c r="AE242" s="151"/>
      <c r="AF242" s="151"/>
      <c r="AG242" s="151" t="s">
        <v>167</v>
      </c>
      <c r="AH242" s="151">
        <v>0</v>
      </c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">
      <c r="A243" s="158"/>
      <c r="B243" s="159"/>
      <c r="C243" s="196" t="s">
        <v>328</v>
      </c>
      <c r="D243" s="189"/>
      <c r="E243" s="190">
        <v>119.60899999999999</v>
      </c>
      <c r="F243" s="161"/>
      <c r="G243" s="161"/>
      <c r="H243" s="161"/>
      <c r="I243" s="161"/>
      <c r="J243" s="161"/>
      <c r="K243" s="161"/>
      <c r="L243" s="161"/>
      <c r="M243" s="161"/>
      <c r="N243" s="161"/>
      <c r="O243" s="161"/>
      <c r="P243" s="161"/>
      <c r="Q243" s="161"/>
      <c r="R243" s="161"/>
      <c r="S243" s="161"/>
      <c r="T243" s="161"/>
      <c r="U243" s="161"/>
      <c r="V243" s="161"/>
      <c r="W243" s="161"/>
      <c r="X243" s="161"/>
      <c r="Y243" s="151"/>
      <c r="Z243" s="151"/>
      <c r="AA243" s="151"/>
      <c r="AB243" s="151"/>
      <c r="AC243" s="151"/>
      <c r="AD243" s="151"/>
      <c r="AE243" s="151"/>
      <c r="AF243" s="151"/>
      <c r="AG243" s="151" t="s">
        <v>167</v>
      </c>
      <c r="AH243" s="151">
        <v>0</v>
      </c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1" x14ac:dyDescent="0.2">
      <c r="A244" s="158"/>
      <c r="B244" s="159"/>
      <c r="C244" s="196" t="s">
        <v>329</v>
      </c>
      <c r="D244" s="189"/>
      <c r="E244" s="190">
        <v>129.059</v>
      </c>
      <c r="F244" s="161"/>
      <c r="G244" s="161"/>
      <c r="H244" s="161"/>
      <c r="I244" s="161"/>
      <c r="J244" s="161"/>
      <c r="K244" s="161"/>
      <c r="L244" s="161"/>
      <c r="M244" s="161"/>
      <c r="N244" s="161"/>
      <c r="O244" s="161"/>
      <c r="P244" s="161"/>
      <c r="Q244" s="161"/>
      <c r="R244" s="161"/>
      <c r="S244" s="161"/>
      <c r="T244" s="161"/>
      <c r="U244" s="161"/>
      <c r="V244" s="161"/>
      <c r="W244" s="161"/>
      <c r="X244" s="161"/>
      <c r="Y244" s="151"/>
      <c r="Z244" s="151"/>
      <c r="AA244" s="151"/>
      <c r="AB244" s="151"/>
      <c r="AC244" s="151"/>
      <c r="AD244" s="151"/>
      <c r="AE244" s="151"/>
      <c r="AF244" s="151"/>
      <c r="AG244" s="151" t="s">
        <v>167</v>
      </c>
      <c r="AH244" s="151">
        <v>0</v>
      </c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">
      <c r="A245" s="170">
        <v>71</v>
      </c>
      <c r="B245" s="171" t="s">
        <v>446</v>
      </c>
      <c r="C245" s="185" t="s">
        <v>447</v>
      </c>
      <c r="D245" s="172" t="s">
        <v>163</v>
      </c>
      <c r="E245" s="173">
        <v>86.823999999999998</v>
      </c>
      <c r="F245" s="174"/>
      <c r="G245" s="175">
        <f>ROUND(E245*F245,2)</f>
        <v>0</v>
      </c>
      <c r="H245" s="162"/>
      <c r="I245" s="161">
        <f>ROUND(E245*H245,2)</f>
        <v>0</v>
      </c>
      <c r="J245" s="162"/>
      <c r="K245" s="161">
        <f>ROUND(E245*J245,2)</f>
        <v>0</v>
      </c>
      <c r="L245" s="161">
        <v>21</v>
      </c>
      <c r="M245" s="161">
        <f>G245*(1+L245/100)</f>
        <v>0</v>
      </c>
      <c r="N245" s="161">
        <v>0</v>
      </c>
      <c r="O245" s="161">
        <f>ROUND(E245*N245,2)</f>
        <v>0</v>
      </c>
      <c r="P245" s="161">
        <v>8.8999999999999996E-2</v>
      </c>
      <c r="Q245" s="161">
        <f>ROUND(E245*P245,2)</f>
        <v>7.73</v>
      </c>
      <c r="R245" s="161"/>
      <c r="S245" s="161" t="s">
        <v>130</v>
      </c>
      <c r="T245" s="161" t="s">
        <v>130</v>
      </c>
      <c r="U245" s="161">
        <v>0.39</v>
      </c>
      <c r="V245" s="161">
        <f>ROUND(E245*U245,2)</f>
        <v>33.86</v>
      </c>
      <c r="W245" s="161"/>
      <c r="X245" s="161" t="s">
        <v>164</v>
      </c>
      <c r="Y245" s="151"/>
      <c r="Z245" s="151"/>
      <c r="AA245" s="151"/>
      <c r="AB245" s="151"/>
      <c r="AC245" s="151"/>
      <c r="AD245" s="151"/>
      <c r="AE245" s="151"/>
      <c r="AF245" s="151"/>
      <c r="AG245" s="151" t="s">
        <v>165</v>
      </c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 x14ac:dyDescent="0.2">
      <c r="A246" s="158"/>
      <c r="B246" s="159"/>
      <c r="C246" s="196" t="s">
        <v>448</v>
      </c>
      <c r="D246" s="189"/>
      <c r="E246" s="190"/>
      <c r="F246" s="161"/>
      <c r="G246" s="161"/>
      <c r="H246" s="161"/>
      <c r="I246" s="161"/>
      <c r="J246" s="161"/>
      <c r="K246" s="161"/>
      <c r="L246" s="161"/>
      <c r="M246" s="161"/>
      <c r="N246" s="161"/>
      <c r="O246" s="161"/>
      <c r="P246" s="161"/>
      <c r="Q246" s="161"/>
      <c r="R246" s="161"/>
      <c r="S246" s="161"/>
      <c r="T246" s="161"/>
      <c r="U246" s="161"/>
      <c r="V246" s="161"/>
      <c r="W246" s="161"/>
      <c r="X246" s="161"/>
      <c r="Y246" s="151"/>
      <c r="Z246" s="151"/>
      <c r="AA246" s="151"/>
      <c r="AB246" s="151"/>
      <c r="AC246" s="151"/>
      <c r="AD246" s="151"/>
      <c r="AE246" s="151"/>
      <c r="AF246" s="151"/>
      <c r="AG246" s="151" t="s">
        <v>167</v>
      </c>
      <c r="AH246" s="151">
        <v>0</v>
      </c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 x14ac:dyDescent="0.2">
      <c r="A247" s="158"/>
      <c r="B247" s="159"/>
      <c r="C247" s="196" t="s">
        <v>449</v>
      </c>
      <c r="D247" s="189"/>
      <c r="E247" s="190">
        <v>32.94</v>
      </c>
      <c r="F247" s="161"/>
      <c r="G247" s="161"/>
      <c r="H247" s="161"/>
      <c r="I247" s="161"/>
      <c r="J247" s="161"/>
      <c r="K247" s="161"/>
      <c r="L247" s="161"/>
      <c r="M247" s="161"/>
      <c r="N247" s="161"/>
      <c r="O247" s="161"/>
      <c r="P247" s="161"/>
      <c r="Q247" s="161"/>
      <c r="R247" s="161"/>
      <c r="S247" s="161"/>
      <c r="T247" s="161"/>
      <c r="U247" s="161"/>
      <c r="V247" s="161"/>
      <c r="W247" s="161"/>
      <c r="X247" s="161"/>
      <c r="Y247" s="151"/>
      <c r="Z247" s="151"/>
      <c r="AA247" s="151"/>
      <c r="AB247" s="151"/>
      <c r="AC247" s="151"/>
      <c r="AD247" s="151"/>
      <c r="AE247" s="151"/>
      <c r="AF247" s="151"/>
      <c r="AG247" s="151" t="s">
        <v>167</v>
      </c>
      <c r="AH247" s="151">
        <v>0</v>
      </c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">
      <c r="A248" s="158"/>
      <c r="B248" s="159"/>
      <c r="C248" s="196" t="s">
        <v>450</v>
      </c>
      <c r="D248" s="189"/>
      <c r="E248" s="190">
        <v>34.200000000000003</v>
      </c>
      <c r="F248" s="161"/>
      <c r="G248" s="161"/>
      <c r="H248" s="161"/>
      <c r="I248" s="161"/>
      <c r="J248" s="161"/>
      <c r="K248" s="161"/>
      <c r="L248" s="161"/>
      <c r="M248" s="161"/>
      <c r="N248" s="161"/>
      <c r="O248" s="161"/>
      <c r="P248" s="161"/>
      <c r="Q248" s="161"/>
      <c r="R248" s="161"/>
      <c r="S248" s="161"/>
      <c r="T248" s="161"/>
      <c r="U248" s="161"/>
      <c r="V248" s="161"/>
      <c r="W248" s="161"/>
      <c r="X248" s="161"/>
      <c r="Y248" s="151"/>
      <c r="Z248" s="151"/>
      <c r="AA248" s="151"/>
      <c r="AB248" s="151"/>
      <c r="AC248" s="151"/>
      <c r="AD248" s="151"/>
      <c r="AE248" s="151"/>
      <c r="AF248" s="151"/>
      <c r="AG248" s="151" t="s">
        <v>167</v>
      </c>
      <c r="AH248" s="151">
        <v>0</v>
      </c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">
      <c r="A249" s="158"/>
      <c r="B249" s="159"/>
      <c r="C249" s="196" t="s">
        <v>451</v>
      </c>
      <c r="D249" s="189"/>
      <c r="E249" s="190">
        <v>9.66</v>
      </c>
      <c r="F249" s="161"/>
      <c r="G249" s="161"/>
      <c r="H249" s="161"/>
      <c r="I249" s="161"/>
      <c r="J249" s="161"/>
      <c r="K249" s="161"/>
      <c r="L249" s="161"/>
      <c r="M249" s="161"/>
      <c r="N249" s="161"/>
      <c r="O249" s="161"/>
      <c r="P249" s="161"/>
      <c r="Q249" s="161"/>
      <c r="R249" s="161"/>
      <c r="S249" s="161"/>
      <c r="T249" s="161"/>
      <c r="U249" s="161"/>
      <c r="V249" s="161"/>
      <c r="W249" s="161"/>
      <c r="X249" s="161"/>
      <c r="Y249" s="151"/>
      <c r="Z249" s="151"/>
      <c r="AA249" s="151"/>
      <c r="AB249" s="151"/>
      <c r="AC249" s="151"/>
      <c r="AD249" s="151"/>
      <c r="AE249" s="151"/>
      <c r="AF249" s="151"/>
      <c r="AG249" s="151" t="s">
        <v>167</v>
      </c>
      <c r="AH249" s="151">
        <v>0</v>
      </c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">
      <c r="A250" s="158"/>
      <c r="B250" s="159"/>
      <c r="C250" s="196" t="s">
        <v>452</v>
      </c>
      <c r="D250" s="189"/>
      <c r="E250" s="190">
        <v>10.023999999999999</v>
      </c>
      <c r="F250" s="161"/>
      <c r="G250" s="161"/>
      <c r="H250" s="161"/>
      <c r="I250" s="161"/>
      <c r="J250" s="161"/>
      <c r="K250" s="161"/>
      <c r="L250" s="161"/>
      <c r="M250" s="161"/>
      <c r="N250" s="161"/>
      <c r="O250" s="161"/>
      <c r="P250" s="161"/>
      <c r="Q250" s="161"/>
      <c r="R250" s="161"/>
      <c r="S250" s="161"/>
      <c r="T250" s="161"/>
      <c r="U250" s="161"/>
      <c r="V250" s="161"/>
      <c r="W250" s="161"/>
      <c r="X250" s="161"/>
      <c r="Y250" s="151"/>
      <c r="Z250" s="151"/>
      <c r="AA250" s="151"/>
      <c r="AB250" s="151"/>
      <c r="AC250" s="151"/>
      <c r="AD250" s="151"/>
      <c r="AE250" s="151"/>
      <c r="AF250" s="151"/>
      <c r="AG250" s="151" t="s">
        <v>167</v>
      </c>
      <c r="AH250" s="151">
        <v>0</v>
      </c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1" x14ac:dyDescent="0.2">
      <c r="A251" s="158"/>
      <c r="B251" s="159"/>
      <c r="C251" s="198" t="s">
        <v>453</v>
      </c>
      <c r="D251" s="193"/>
      <c r="E251" s="194">
        <v>86.823999999999998</v>
      </c>
      <c r="F251" s="161"/>
      <c r="G251" s="161"/>
      <c r="H251" s="161"/>
      <c r="I251" s="161"/>
      <c r="J251" s="161"/>
      <c r="K251" s="161"/>
      <c r="L251" s="161"/>
      <c r="M251" s="161"/>
      <c r="N251" s="161"/>
      <c r="O251" s="161"/>
      <c r="P251" s="161"/>
      <c r="Q251" s="161"/>
      <c r="R251" s="161"/>
      <c r="S251" s="161"/>
      <c r="T251" s="161"/>
      <c r="U251" s="161"/>
      <c r="V251" s="161"/>
      <c r="W251" s="161"/>
      <c r="X251" s="161"/>
      <c r="Y251" s="151"/>
      <c r="Z251" s="151"/>
      <c r="AA251" s="151"/>
      <c r="AB251" s="151"/>
      <c r="AC251" s="151"/>
      <c r="AD251" s="151"/>
      <c r="AE251" s="151"/>
      <c r="AF251" s="151"/>
      <c r="AG251" s="151" t="s">
        <v>167</v>
      </c>
      <c r="AH251" s="151">
        <v>1</v>
      </c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ht="22.5" outlineLevel="1" x14ac:dyDescent="0.2">
      <c r="A252" s="176">
        <v>72</v>
      </c>
      <c r="B252" s="177" t="s">
        <v>454</v>
      </c>
      <c r="C252" s="184" t="s">
        <v>455</v>
      </c>
      <c r="D252" s="178" t="s">
        <v>456</v>
      </c>
      <c r="E252" s="179">
        <v>28</v>
      </c>
      <c r="F252" s="180"/>
      <c r="G252" s="181">
        <f>ROUND(E252*F252,2)</f>
        <v>0</v>
      </c>
      <c r="H252" s="162"/>
      <c r="I252" s="161">
        <f>ROUND(E252*H252,2)</f>
        <v>0</v>
      </c>
      <c r="J252" s="162"/>
      <c r="K252" s="161">
        <f>ROUND(E252*J252,2)</f>
        <v>0</v>
      </c>
      <c r="L252" s="161">
        <v>21</v>
      </c>
      <c r="M252" s="161">
        <f>G252*(1+L252/100)</f>
        <v>0</v>
      </c>
      <c r="N252" s="161">
        <v>0</v>
      </c>
      <c r="O252" s="161">
        <f>ROUND(E252*N252,2)</f>
        <v>0</v>
      </c>
      <c r="P252" s="161">
        <v>0</v>
      </c>
      <c r="Q252" s="161">
        <f>ROUND(E252*P252,2)</f>
        <v>0</v>
      </c>
      <c r="R252" s="161"/>
      <c r="S252" s="161" t="s">
        <v>130</v>
      </c>
      <c r="T252" s="161" t="s">
        <v>209</v>
      </c>
      <c r="U252" s="161">
        <v>1</v>
      </c>
      <c r="V252" s="161">
        <f>ROUND(E252*U252,2)</f>
        <v>28</v>
      </c>
      <c r="W252" s="161"/>
      <c r="X252" s="161" t="s">
        <v>164</v>
      </c>
      <c r="Y252" s="151"/>
      <c r="Z252" s="151"/>
      <c r="AA252" s="151"/>
      <c r="AB252" s="151"/>
      <c r="AC252" s="151"/>
      <c r="AD252" s="151"/>
      <c r="AE252" s="151"/>
      <c r="AF252" s="151"/>
      <c r="AG252" s="151" t="s">
        <v>165</v>
      </c>
      <c r="AH252" s="151"/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 x14ac:dyDescent="0.2">
      <c r="A253" s="170">
        <v>73</v>
      </c>
      <c r="B253" s="171" t="s">
        <v>457</v>
      </c>
      <c r="C253" s="185" t="s">
        <v>458</v>
      </c>
      <c r="D253" s="172" t="s">
        <v>163</v>
      </c>
      <c r="E253" s="173">
        <v>86.823999999999998</v>
      </c>
      <c r="F253" s="174"/>
      <c r="G253" s="175">
        <f>ROUND(E253*F253,2)</f>
        <v>0</v>
      </c>
      <c r="H253" s="162"/>
      <c r="I253" s="161">
        <f>ROUND(E253*H253,2)</f>
        <v>0</v>
      </c>
      <c r="J253" s="162"/>
      <c r="K253" s="161">
        <f>ROUND(E253*J253,2)</f>
        <v>0</v>
      </c>
      <c r="L253" s="161">
        <v>21</v>
      </c>
      <c r="M253" s="161">
        <f>G253*(1+L253/100)</f>
        <v>0</v>
      </c>
      <c r="N253" s="161">
        <v>0</v>
      </c>
      <c r="O253" s="161">
        <f>ROUND(E253*N253,2)</f>
        <v>0</v>
      </c>
      <c r="P253" s="161">
        <v>2.5510000000000001E-2</v>
      </c>
      <c r="Q253" s="161">
        <f>ROUND(E253*P253,2)</f>
        <v>2.21</v>
      </c>
      <c r="R253" s="161"/>
      <c r="S253" s="161" t="s">
        <v>141</v>
      </c>
      <c r="T253" s="161" t="s">
        <v>209</v>
      </c>
      <c r="U253" s="161">
        <v>0.11550000000000001</v>
      </c>
      <c r="V253" s="161">
        <f>ROUND(E253*U253,2)</f>
        <v>10.029999999999999</v>
      </c>
      <c r="W253" s="161"/>
      <c r="X253" s="161" t="s">
        <v>164</v>
      </c>
      <c r="Y253" s="151"/>
      <c r="Z253" s="151"/>
      <c r="AA253" s="151"/>
      <c r="AB253" s="151"/>
      <c r="AC253" s="151"/>
      <c r="AD253" s="151"/>
      <c r="AE253" s="151"/>
      <c r="AF253" s="151"/>
      <c r="AG253" s="151" t="s">
        <v>165</v>
      </c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">
      <c r="A254" s="158"/>
      <c r="B254" s="159"/>
      <c r="C254" s="196" t="s">
        <v>459</v>
      </c>
      <c r="D254" s="189"/>
      <c r="E254" s="190">
        <v>86.823999999999998</v>
      </c>
      <c r="F254" s="161"/>
      <c r="G254" s="161"/>
      <c r="H254" s="161"/>
      <c r="I254" s="161"/>
      <c r="J254" s="161"/>
      <c r="K254" s="161"/>
      <c r="L254" s="161"/>
      <c r="M254" s="161"/>
      <c r="N254" s="161"/>
      <c r="O254" s="161"/>
      <c r="P254" s="161"/>
      <c r="Q254" s="161"/>
      <c r="R254" s="161"/>
      <c r="S254" s="161"/>
      <c r="T254" s="161"/>
      <c r="U254" s="161"/>
      <c r="V254" s="161"/>
      <c r="W254" s="161"/>
      <c r="X254" s="161"/>
      <c r="Y254" s="151"/>
      <c r="Z254" s="151"/>
      <c r="AA254" s="151"/>
      <c r="AB254" s="151"/>
      <c r="AC254" s="151"/>
      <c r="AD254" s="151"/>
      <c r="AE254" s="151"/>
      <c r="AF254" s="151"/>
      <c r="AG254" s="151" t="s">
        <v>167</v>
      </c>
      <c r="AH254" s="151">
        <v>5</v>
      </c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70">
        <v>74</v>
      </c>
      <c r="B255" s="171" t="s">
        <v>460</v>
      </c>
      <c r="C255" s="185" t="s">
        <v>461</v>
      </c>
      <c r="D255" s="172" t="s">
        <v>163</v>
      </c>
      <c r="E255" s="173">
        <v>15.51</v>
      </c>
      <c r="F255" s="174"/>
      <c r="G255" s="175">
        <f>ROUND(E255*F255,2)</f>
        <v>0</v>
      </c>
      <c r="H255" s="162"/>
      <c r="I255" s="161">
        <f>ROUND(E255*H255,2)</f>
        <v>0</v>
      </c>
      <c r="J255" s="162"/>
      <c r="K255" s="161">
        <f>ROUND(E255*J255,2)</f>
        <v>0</v>
      </c>
      <c r="L255" s="161">
        <v>21</v>
      </c>
      <c r="M255" s="161">
        <f>G255*(1+L255/100)</f>
        <v>0</v>
      </c>
      <c r="N255" s="161">
        <v>0</v>
      </c>
      <c r="O255" s="161">
        <f>ROUND(E255*N255,2)</f>
        <v>0</v>
      </c>
      <c r="P255" s="161">
        <v>0.02</v>
      </c>
      <c r="Q255" s="161">
        <f>ROUND(E255*P255,2)</f>
        <v>0.31</v>
      </c>
      <c r="R255" s="161"/>
      <c r="S255" s="161" t="s">
        <v>141</v>
      </c>
      <c r="T255" s="161" t="s">
        <v>209</v>
      </c>
      <c r="U255" s="161">
        <v>0</v>
      </c>
      <c r="V255" s="161">
        <f>ROUND(E255*U255,2)</f>
        <v>0</v>
      </c>
      <c r="W255" s="161"/>
      <c r="X255" s="161" t="s">
        <v>164</v>
      </c>
      <c r="Y255" s="151"/>
      <c r="Z255" s="151"/>
      <c r="AA255" s="151"/>
      <c r="AB255" s="151"/>
      <c r="AC255" s="151"/>
      <c r="AD255" s="151"/>
      <c r="AE255" s="151"/>
      <c r="AF255" s="151"/>
      <c r="AG255" s="151" t="s">
        <v>165</v>
      </c>
      <c r="AH255" s="151"/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 x14ac:dyDescent="0.2">
      <c r="A256" s="158"/>
      <c r="B256" s="159"/>
      <c r="C256" s="196" t="s">
        <v>462</v>
      </c>
      <c r="D256" s="189"/>
      <c r="E256" s="190">
        <v>15.51</v>
      </c>
      <c r="F256" s="161"/>
      <c r="G256" s="161"/>
      <c r="H256" s="161"/>
      <c r="I256" s="161"/>
      <c r="J256" s="161"/>
      <c r="K256" s="161"/>
      <c r="L256" s="161"/>
      <c r="M256" s="161"/>
      <c r="N256" s="161"/>
      <c r="O256" s="161"/>
      <c r="P256" s="161"/>
      <c r="Q256" s="161"/>
      <c r="R256" s="161"/>
      <c r="S256" s="161"/>
      <c r="T256" s="161"/>
      <c r="U256" s="161"/>
      <c r="V256" s="161"/>
      <c r="W256" s="161"/>
      <c r="X256" s="161"/>
      <c r="Y256" s="151"/>
      <c r="Z256" s="151"/>
      <c r="AA256" s="151"/>
      <c r="AB256" s="151"/>
      <c r="AC256" s="151"/>
      <c r="AD256" s="151"/>
      <c r="AE256" s="151"/>
      <c r="AF256" s="151"/>
      <c r="AG256" s="151" t="s">
        <v>167</v>
      </c>
      <c r="AH256" s="151">
        <v>0</v>
      </c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x14ac:dyDescent="0.2">
      <c r="A257" s="164" t="s">
        <v>125</v>
      </c>
      <c r="B257" s="165" t="s">
        <v>73</v>
      </c>
      <c r="C257" s="183" t="s">
        <v>74</v>
      </c>
      <c r="D257" s="166"/>
      <c r="E257" s="167"/>
      <c r="F257" s="168"/>
      <c r="G257" s="169">
        <f>SUMIF(AG258:AG258,"&lt;&gt;NOR",G258:G258)</f>
        <v>0</v>
      </c>
      <c r="H257" s="163"/>
      <c r="I257" s="163">
        <f>SUM(I258:I258)</f>
        <v>0</v>
      </c>
      <c r="J257" s="163"/>
      <c r="K257" s="163">
        <f>SUM(K258:K258)</f>
        <v>0</v>
      </c>
      <c r="L257" s="163"/>
      <c r="M257" s="163">
        <f>SUM(M258:M258)</f>
        <v>0</v>
      </c>
      <c r="N257" s="163"/>
      <c r="O257" s="163">
        <f>SUM(O258:O258)</f>
        <v>0</v>
      </c>
      <c r="P257" s="163"/>
      <c r="Q257" s="163">
        <f>SUM(Q258:Q258)</f>
        <v>0</v>
      </c>
      <c r="R257" s="163"/>
      <c r="S257" s="163"/>
      <c r="T257" s="163"/>
      <c r="U257" s="163"/>
      <c r="V257" s="163">
        <f>SUM(V258:V258)</f>
        <v>545.79</v>
      </c>
      <c r="W257" s="163"/>
      <c r="X257" s="163"/>
      <c r="AG257" t="s">
        <v>126</v>
      </c>
    </row>
    <row r="258" spans="1:60" outlineLevel="1" x14ac:dyDescent="0.2">
      <c r="A258" s="176">
        <v>75</v>
      </c>
      <c r="B258" s="177" t="s">
        <v>463</v>
      </c>
      <c r="C258" s="184" t="s">
        <v>464</v>
      </c>
      <c r="D258" s="178" t="s">
        <v>205</v>
      </c>
      <c r="E258" s="179">
        <v>288.47381000000001</v>
      </c>
      <c r="F258" s="180"/>
      <c r="G258" s="181">
        <f>ROUND(E258*F258,2)</f>
        <v>0</v>
      </c>
      <c r="H258" s="162"/>
      <c r="I258" s="161">
        <f>ROUND(E258*H258,2)</f>
        <v>0</v>
      </c>
      <c r="J258" s="162"/>
      <c r="K258" s="161">
        <f>ROUND(E258*J258,2)</f>
        <v>0</v>
      </c>
      <c r="L258" s="161">
        <v>21</v>
      </c>
      <c r="M258" s="161">
        <f>G258*(1+L258/100)</f>
        <v>0</v>
      </c>
      <c r="N258" s="161">
        <v>0</v>
      </c>
      <c r="O258" s="161">
        <f>ROUND(E258*N258,2)</f>
        <v>0</v>
      </c>
      <c r="P258" s="161">
        <v>0</v>
      </c>
      <c r="Q258" s="161">
        <f>ROUND(E258*P258,2)</f>
        <v>0</v>
      </c>
      <c r="R258" s="161"/>
      <c r="S258" s="161" t="s">
        <v>130</v>
      </c>
      <c r="T258" s="161" t="s">
        <v>130</v>
      </c>
      <c r="U258" s="161">
        <v>1.8919999999999999</v>
      </c>
      <c r="V258" s="161">
        <f>ROUND(E258*U258,2)</f>
        <v>545.79</v>
      </c>
      <c r="W258" s="161"/>
      <c r="X258" s="161" t="s">
        <v>465</v>
      </c>
      <c r="Y258" s="151"/>
      <c r="Z258" s="151"/>
      <c r="AA258" s="151"/>
      <c r="AB258" s="151"/>
      <c r="AC258" s="151"/>
      <c r="AD258" s="151"/>
      <c r="AE258" s="151"/>
      <c r="AF258" s="151"/>
      <c r="AG258" s="151" t="s">
        <v>466</v>
      </c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x14ac:dyDescent="0.2">
      <c r="A259" s="164" t="s">
        <v>125</v>
      </c>
      <c r="B259" s="165" t="s">
        <v>75</v>
      </c>
      <c r="C259" s="183" t="s">
        <v>76</v>
      </c>
      <c r="D259" s="166"/>
      <c r="E259" s="167"/>
      <c r="F259" s="168"/>
      <c r="G259" s="169">
        <f>SUMIF(AG260:AG263,"&lt;&gt;NOR",G260:G263)</f>
        <v>0</v>
      </c>
      <c r="H259" s="163"/>
      <c r="I259" s="163">
        <f>SUM(I260:I263)</f>
        <v>0</v>
      </c>
      <c r="J259" s="163"/>
      <c r="K259" s="163">
        <f>SUM(K260:K263)</f>
        <v>0</v>
      </c>
      <c r="L259" s="163"/>
      <c r="M259" s="163">
        <f>SUM(M260:M263)</f>
        <v>0</v>
      </c>
      <c r="N259" s="163"/>
      <c r="O259" s="163">
        <f>SUM(O260:O263)</f>
        <v>0.11</v>
      </c>
      <c r="P259" s="163"/>
      <c r="Q259" s="163">
        <f>SUM(Q260:Q263)</f>
        <v>0</v>
      </c>
      <c r="R259" s="163"/>
      <c r="S259" s="163"/>
      <c r="T259" s="163"/>
      <c r="U259" s="163"/>
      <c r="V259" s="163">
        <f>SUM(V260:V263)</f>
        <v>21.9</v>
      </c>
      <c r="W259" s="163"/>
      <c r="X259" s="163"/>
      <c r="AG259" t="s">
        <v>126</v>
      </c>
    </row>
    <row r="260" spans="1:60" outlineLevel="1" x14ac:dyDescent="0.2">
      <c r="A260" s="170">
        <v>76</v>
      </c>
      <c r="B260" s="171" t="s">
        <v>467</v>
      </c>
      <c r="C260" s="185" t="s">
        <v>468</v>
      </c>
      <c r="D260" s="172" t="s">
        <v>163</v>
      </c>
      <c r="E260" s="173">
        <v>71.132099999999994</v>
      </c>
      <c r="F260" s="174"/>
      <c r="G260" s="175">
        <f>ROUND(E260*F260,2)</f>
        <v>0</v>
      </c>
      <c r="H260" s="162"/>
      <c r="I260" s="161">
        <f>ROUND(E260*H260,2)</f>
        <v>0</v>
      </c>
      <c r="J260" s="162"/>
      <c r="K260" s="161">
        <f>ROUND(E260*J260,2)</f>
        <v>0</v>
      </c>
      <c r="L260" s="161">
        <v>21</v>
      </c>
      <c r="M260" s="161">
        <f>G260*(1+L260/100)</f>
        <v>0</v>
      </c>
      <c r="N260" s="161">
        <v>1.15E-3</v>
      </c>
      <c r="O260" s="161">
        <f>ROUND(E260*N260,2)</f>
        <v>0.08</v>
      </c>
      <c r="P260" s="161">
        <v>0</v>
      </c>
      <c r="Q260" s="161">
        <f>ROUND(E260*P260,2)</f>
        <v>0</v>
      </c>
      <c r="R260" s="161"/>
      <c r="S260" s="161" t="s">
        <v>130</v>
      </c>
      <c r="T260" s="161" t="s">
        <v>130</v>
      </c>
      <c r="U260" s="161">
        <v>0.16</v>
      </c>
      <c r="V260" s="161">
        <f>ROUND(E260*U260,2)</f>
        <v>11.38</v>
      </c>
      <c r="W260" s="161"/>
      <c r="X260" s="161" t="s">
        <v>164</v>
      </c>
      <c r="Y260" s="151"/>
      <c r="Z260" s="151"/>
      <c r="AA260" s="151"/>
      <c r="AB260" s="151"/>
      <c r="AC260" s="151"/>
      <c r="AD260" s="151"/>
      <c r="AE260" s="151"/>
      <c r="AF260" s="151"/>
      <c r="AG260" s="151" t="s">
        <v>165</v>
      </c>
      <c r="AH260" s="151"/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1" x14ac:dyDescent="0.2">
      <c r="A261" s="158"/>
      <c r="B261" s="159"/>
      <c r="C261" s="196" t="s">
        <v>469</v>
      </c>
      <c r="D261" s="189"/>
      <c r="E261" s="190">
        <v>71.132099999999994</v>
      </c>
      <c r="F261" s="161"/>
      <c r="G261" s="161"/>
      <c r="H261" s="161"/>
      <c r="I261" s="161"/>
      <c r="J261" s="161"/>
      <c r="K261" s="161"/>
      <c r="L261" s="161"/>
      <c r="M261" s="161"/>
      <c r="N261" s="161"/>
      <c r="O261" s="161"/>
      <c r="P261" s="161"/>
      <c r="Q261" s="161"/>
      <c r="R261" s="161"/>
      <c r="S261" s="161"/>
      <c r="T261" s="161"/>
      <c r="U261" s="161"/>
      <c r="V261" s="161"/>
      <c r="W261" s="161"/>
      <c r="X261" s="161"/>
      <c r="Y261" s="151"/>
      <c r="Z261" s="151"/>
      <c r="AA261" s="151"/>
      <c r="AB261" s="151"/>
      <c r="AC261" s="151"/>
      <c r="AD261" s="151"/>
      <c r="AE261" s="151"/>
      <c r="AF261" s="151"/>
      <c r="AG261" s="151" t="s">
        <v>167</v>
      </c>
      <c r="AH261" s="151">
        <v>0</v>
      </c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ht="22.5" outlineLevel="1" x14ac:dyDescent="0.2">
      <c r="A262" s="170">
        <v>77</v>
      </c>
      <c r="B262" s="171" t="s">
        <v>470</v>
      </c>
      <c r="C262" s="185" t="s">
        <v>471</v>
      </c>
      <c r="D262" s="172" t="s">
        <v>224</v>
      </c>
      <c r="E262" s="173">
        <v>105.15179999999999</v>
      </c>
      <c r="F262" s="174"/>
      <c r="G262" s="175">
        <f>ROUND(E262*F262,2)</f>
        <v>0</v>
      </c>
      <c r="H262" s="162"/>
      <c r="I262" s="161">
        <f>ROUND(E262*H262,2)</f>
        <v>0</v>
      </c>
      <c r="J262" s="162"/>
      <c r="K262" s="161">
        <f>ROUND(E262*J262,2)</f>
        <v>0</v>
      </c>
      <c r="L262" s="161">
        <v>21</v>
      </c>
      <c r="M262" s="161">
        <f>G262*(1+L262/100)</f>
        <v>0</v>
      </c>
      <c r="N262" s="161">
        <v>3.3E-4</v>
      </c>
      <c r="O262" s="161">
        <f>ROUND(E262*N262,2)</f>
        <v>0.03</v>
      </c>
      <c r="P262" s="161">
        <v>0</v>
      </c>
      <c r="Q262" s="161">
        <f>ROUND(E262*P262,2)</f>
        <v>0</v>
      </c>
      <c r="R262" s="161"/>
      <c r="S262" s="161" t="s">
        <v>130</v>
      </c>
      <c r="T262" s="161" t="s">
        <v>130</v>
      </c>
      <c r="U262" s="161">
        <v>0.1</v>
      </c>
      <c r="V262" s="161">
        <f>ROUND(E262*U262,2)</f>
        <v>10.52</v>
      </c>
      <c r="W262" s="161"/>
      <c r="X262" s="161" t="s">
        <v>164</v>
      </c>
      <c r="Y262" s="151"/>
      <c r="Z262" s="151"/>
      <c r="AA262" s="151"/>
      <c r="AB262" s="151"/>
      <c r="AC262" s="151"/>
      <c r="AD262" s="151"/>
      <c r="AE262" s="151"/>
      <c r="AF262" s="151"/>
      <c r="AG262" s="151" t="s">
        <v>165</v>
      </c>
      <c r="AH262" s="151"/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">
      <c r="A263" s="158"/>
      <c r="B263" s="159"/>
      <c r="C263" s="196" t="s">
        <v>472</v>
      </c>
      <c r="D263" s="189"/>
      <c r="E263" s="190">
        <v>105.15179999999999</v>
      </c>
      <c r="F263" s="161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61"/>
      <c r="Y263" s="151"/>
      <c r="Z263" s="151"/>
      <c r="AA263" s="151"/>
      <c r="AB263" s="151"/>
      <c r="AC263" s="151"/>
      <c r="AD263" s="151"/>
      <c r="AE263" s="151"/>
      <c r="AF263" s="151"/>
      <c r="AG263" s="151" t="s">
        <v>167</v>
      </c>
      <c r="AH263" s="151">
        <v>0</v>
      </c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x14ac:dyDescent="0.2">
      <c r="A264" s="164" t="s">
        <v>125</v>
      </c>
      <c r="B264" s="165" t="s">
        <v>77</v>
      </c>
      <c r="C264" s="183" t="s">
        <v>78</v>
      </c>
      <c r="D264" s="166"/>
      <c r="E264" s="167"/>
      <c r="F264" s="168"/>
      <c r="G264" s="169">
        <f>SUMIF(AG265:AG276,"&lt;&gt;NOR",G265:G276)</f>
        <v>0</v>
      </c>
      <c r="H264" s="163"/>
      <c r="I264" s="163">
        <f>SUM(I265:I276)</f>
        <v>0</v>
      </c>
      <c r="J264" s="163"/>
      <c r="K264" s="163">
        <f>SUM(K265:K276)</f>
        <v>0</v>
      </c>
      <c r="L264" s="163"/>
      <c r="M264" s="163">
        <f>SUM(M265:M276)</f>
        <v>0</v>
      </c>
      <c r="N264" s="163"/>
      <c r="O264" s="163">
        <f>SUM(O265:O276)</f>
        <v>5.44</v>
      </c>
      <c r="P264" s="163"/>
      <c r="Q264" s="163">
        <f>SUM(Q265:Q276)</f>
        <v>6.94</v>
      </c>
      <c r="R264" s="163"/>
      <c r="S264" s="163"/>
      <c r="T264" s="163"/>
      <c r="U264" s="163"/>
      <c r="V264" s="163">
        <f>SUM(V265:V276)</f>
        <v>450.88</v>
      </c>
      <c r="W264" s="163"/>
      <c r="X264" s="163"/>
      <c r="AG264" t="s">
        <v>126</v>
      </c>
    </row>
    <row r="265" spans="1:60" outlineLevel="1" x14ac:dyDescent="0.2">
      <c r="A265" s="170">
        <v>78</v>
      </c>
      <c r="B265" s="171" t="s">
        <v>473</v>
      </c>
      <c r="C265" s="185" t="s">
        <v>474</v>
      </c>
      <c r="D265" s="172" t="s">
        <v>163</v>
      </c>
      <c r="E265" s="173">
        <v>536.529</v>
      </c>
      <c r="F265" s="174"/>
      <c r="G265" s="175">
        <f>ROUND(E265*F265,2)</f>
        <v>0</v>
      </c>
      <c r="H265" s="162"/>
      <c r="I265" s="161">
        <f>ROUND(E265*H265,2)</f>
        <v>0</v>
      </c>
      <c r="J265" s="162"/>
      <c r="K265" s="161">
        <f>ROUND(E265*J265,2)</f>
        <v>0</v>
      </c>
      <c r="L265" s="161">
        <v>21</v>
      </c>
      <c r="M265" s="161">
        <f>G265*(1+L265/100)</f>
        <v>0</v>
      </c>
      <c r="N265" s="161">
        <v>2.2499999999999998E-3</v>
      </c>
      <c r="O265" s="161">
        <f>ROUND(E265*N265,2)</f>
        <v>1.21</v>
      </c>
      <c r="P265" s="161">
        <v>0</v>
      </c>
      <c r="Q265" s="161">
        <f>ROUND(E265*P265,2)</f>
        <v>0</v>
      </c>
      <c r="R265" s="161"/>
      <c r="S265" s="161" t="s">
        <v>130</v>
      </c>
      <c r="T265" s="161" t="s">
        <v>130</v>
      </c>
      <c r="U265" s="161">
        <v>0.123</v>
      </c>
      <c r="V265" s="161">
        <f>ROUND(E265*U265,2)</f>
        <v>65.989999999999995</v>
      </c>
      <c r="W265" s="161"/>
      <c r="X265" s="161" t="s">
        <v>164</v>
      </c>
      <c r="Y265" s="151"/>
      <c r="Z265" s="151"/>
      <c r="AA265" s="151"/>
      <c r="AB265" s="151"/>
      <c r="AC265" s="151"/>
      <c r="AD265" s="151"/>
      <c r="AE265" s="151"/>
      <c r="AF265" s="151"/>
      <c r="AG265" s="151" t="s">
        <v>165</v>
      </c>
      <c r="AH265" s="151"/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1" x14ac:dyDescent="0.2">
      <c r="A266" s="158"/>
      <c r="B266" s="159"/>
      <c r="C266" s="196" t="s">
        <v>475</v>
      </c>
      <c r="D266" s="189"/>
      <c r="E266" s="190">
        <v>536.529</v>
      </c>
      <c r="F266" s="161"/>
      <c r="G266" s="161"/>
      <c r="H266" s="161"/>
      <c r="I266" s="161"/>
      <c r="J266" s="161"/>
      <c r="K266" s="161"/>
      <c r="L266" s="161"/>
      <c r="M266" s="161"/>
      <c r="N266" s="161"/>
      <c r="O266" s="161"/>
      <c r="P266" s="161"/>
      <c r="Q266" s="161"/>
      <c r="R266" s="161"/>
      <c r="S266" s="161"/>
      <c r="T266" s="161"/>
      <c r="U266" s="161"/>
      <c r="V266" s="161"/>
      <c r="W266" s="161"/>
      <c r="X266" s="161"/>
      <c r="Y266" s="151"/>
      <c r="Z266" s="151"/>
      <c r="AA266" s="151"/>
      <c r="AB266" s="151"/>
      <c r="AC266" s="151"/>
      <c r="AD266" s="151"/>
      <c r="AE266" s="151"/>
      <c r="AF266" s="151"/>
      <c r="AG266" s="151" t="s">
        <v>167</v>
      </c>
      <c r="AH266" s="151">
        <v>5</v>
      </c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ht="22.5" outlineLevel="1" x14ac:dyDescent="0.2">
      <c r="A267" s="170">
        <v>79</v>
      </c>
      <c r="B267" s="171" t="s">
        <v>476</v>
      </c>
      <c r="C267" s="185" t="s">
        <v>477</v>
      </c>
      <c r="D267" s="172" t="s">
        <v>163</v>
      </c>
      <c r="E267" s="173">
        <v>536.529</v>
      </c>
      <c r="F267" s="174"/>
      <c r="G267" s="175">
        <f>ROUND(E267*F267,2)</f>
        <v>0</v>
      </c>
      <c r="H267" s="162"/>
      <c r="I267" s="161">
        <f>ROUND(E267*H267,2)</f>
        <v>0</v>
      </c>
      <c r="J267" s="162"/>
      <c r="K267" s="161">
        <f>ROUND(E267*J267,2)</f>
        <v>0</v>
      </c>
      <c r="L267" s="161">
        <v>21</v>
      </c>
      <c r="M267" s="161">
        <f>G267*(1+L267/100)</f>
        <v>0</v>
      </c>
      <c r="N267" s="161">
        <v>2.0899999999999998E-3</v>
      </c>
      <c r="O267" s="161">
        <f>ROUND(E267*N267,2)</f>
        <v>1.1200000000000001</v>
      </c>
      <c r="P267" s="161">
        <v>0</v>
      </c>
      <c r="Q267" s="161">
        <f>ROUND(E267*P267,2)</f>
        <v>0</v>
      </c>
      <c r="R267" s="161"/>
      <c r="S267" s="161" t="s">
        <v>130</v>
      </c>
      <c r="T267" s="161" t="s">
        <v>130</v>
      </c>
      <c r="U267" s="161">
        <v>0.317</v>
      </c>
      <c r="V267" s="161">
        <f>ROUND(E267*U267,2)</f>
        <v>170.08</v>
      </c>
      <c r="W267" s="161"/>
      <c r="X267" s="161" t="s">
        <v>164</v>
      </c>
      <c r="Y267" s="151"/>
      <c r="Z267" s="151"/>
      <c r="AA267" s="151"/>
      <c r="AB267" s="151"/>
      <c r="AC267" s="151"/>
      <c r="AD267" s="151"/>
      <c r="AE267" s="151"/>
      <c r="AF267" s="151"/>
      <c r="AG267" s="151" t="s">
        <v>165</v>
      </c>
      <c r="AH267" s="151"/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1" x14ac:dyDescent="0.2">
      <c r="A268" s="158"/>
      <c r="B268" s="159"/>
      <c r="C268" s="196" t="s">
        <v>478</v>
      </c>
      <c r="D268" s="189"/>
      <c r="E268" s="190">
        <v>495.72899999999998</v>
      </c>
      <c r="F268" s="161"/>
      <c r="G268" s="161"/>
      <c r="H268" s="161"/>
      <c r="I268" s="161"/>
      <c r="J268" s="161"/>
      <c r="K268" s="161"/>
      <c r="L268" s="161"/>
      <c r="M268" s="161"/>
      <c r="N268" s="161"/>
      <c r="O268" s="161"/>
      <c r="P268" s="161"/>
      <c r="Q268" s="161"/>
      <c r="R268" s="161"/>
      <c r="S268" s="161"/>
      <c r="T268" s="161"/>
      <c r="U268" s="161"/>
      <c r="V268" s="161"/>
      <c r="W268" s="161"/>
      <c r="X268" s="161"/>
      <c r="Y268" s="151"/>
      <c r="Z268" s="151"/>
      <c r="AA268" s="151"/>
      <c r="AB268" s="151"/>
      <c r="AC268" s="151"/>
      <c r="AD268" s="151"/>
      <c r="AE268" s="151"/>
      <c r="AF268" s="151"/>
      <c r="AG268" s="151" t="s">
        <v>167</v>
      </c>
      <c r="AH268" s="151">
        <v>0</v>
      </c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 x14ac:dyDescent="0.2">
      <c r="A269" s="158"/>
      <c r="B269" s="159"/>
      <c r="C269" s="196" t="s">
        <v>479</v>
      </c>
      <c r="D269" s="189"/>
      <c r="E269" s="190">
        <v>40.799999999999997</v>
      </c>
      <c r="F269" s="161"/>
      <c r="G269" s="161"/>
      <c r="H269" s="161"/>
      <c r="I269" s="161"/>
      <c r="J269" s="161"/>
      <c r="K269" s="161"/>
      <c r="L269" s="161"/>
      <c r="M269" s="161"/>
      <c r="N269" s="161"/>
      <c r="O269" s="161"/>
      <c r="P269" s="161"/>
      <c r="Q269" s="161"/>
      <c r="R269" s="161"/>
      <c r="S269" s="161"/>
      <c r="T269" s="161"/>
      <c r="U269" s="161"/>
      <c r="V269" s="161"/>
      <c r="W269" s="161"/>
      <c r="X269" s="161"/>
      <c r="Y269" s="151"/>
      <c r="Z269" s="151"/>
      <c r="AA269" s="151"/>
      <c r="AB269" s="151"/>
      <c r="AC269" s="151"/>
      <c r="AD269" s="151"/>
      <c r="AE269" s="151"/>
      <c r="AF269" s="151"/>
      <c r="AG269" s="151" t="s">
        <v>167</v>
      </c>
      <c r="AH269" s="151">
        <v>0</v>
      </c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ht="22.5" outlineLevel="1" x14ac:dyDescent="0.2">
      <c r="A270" s="170">
        <v>80</v>
      </c>
      <c r="B270" s="171" t="s">
        <v>476</v>
      </c>
      <c r="C270" s="185" t="s">
        <v>480</v>
      </c>
      <c r="D270" s="172" t="s">
        <v>163</v>
      </c>
      <c r="E270" s="173">
        <v>46.92</v>
      </c>
      <c r="F270" s="174"/>
      <c r="G270" s="175">
        <f>ROUND(E270*F270,2)</f>
        <v>0</v>
      </c>
      <c r="H270" s="162"/>
      <c r="I270" s="161">
        <f>ROUND(E270*H270,2)</f>
        <v>0</v>
      </c>
      <c r="J270" s="162"/>
      <c r="K270" s="161">
        <f>ROUND(E270*J270,2)</f>
        <v>0</v>
      </c>
      <c r="L270" s="161">
        <v>21</v>
      </c>
      <c r="M270" s="161">
        <f>G270*(1+L270/100)</f>
        <v>0</v>
      </c>
      <c r="N270" s="161">
        <v>2.6099999999999999E-3</v>
      </c>
      <c r="O270" s="161">
        <f>ROUND(E270*N270,2)</f>
        <v>0.12</v>
      </c>
      <c r="P270" s="161">
        <v>0</v>
      </c>
      <c r="Q270" s="161">
        <f>ROUND(E270*P270,2)</f>
        <v>0</v>
      </c>
      <c r="R270" s="161"/>
      <c r="S270" s="161" t="s">
        <v>130</v>
      </c>
      <c r="T270" s="161" t="s">
        <v>130</v>
      </c>
      <c r="U270" s="161">
        <v>0.317</v>
      </c>
      <c r="V270" s="161">
        <f>ROUND(E270*U270,2)</f>
        <v>14.87</v>
      </c>
      <c r="W270" s="161"/>
      <c r="X270" s="161" t="s">
        <v>164</v>
      </c>
      <c r="Y270" s="151"/>
      <c r="Z270" s="151"/>
      <c r="AA270" s="151"/>
      <c r="AB270" s="151"/>
      <c r="AC270" s="151"/>
      <c r="AD270" s="151"/>
      <c r="AE270" s="151"/>
      <c r="AF270" s="151"/>
      <c r="AG270" s="151" t="s">
        <v>165</v>
      </c>
      <c r="AH270" s="151"/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">
      <c r="A271" s="158"/>
      <c r="B271" s="159"/>
      <c r="C271" s="196" t="s">
        <v>481</v>
      </c>
      <c r="D271" s="189"/>
      <c r="E271" s="190">
        <v>46.92</v>
      </c>
      <c r="F271" s="161"/>
      <c r="G271" s="161"/>
      <c r="H271" s="161"/>
      <c r="I271" s="161"/>
      <c r="J271" s="161"/>
      <c r="K271" s="161"/>
      <c r="L271" s="161"/>
      <c r="M271" s="161"/>
      <c r="N271" s="161"/>
      <c r="O271" s="161"/>
      <c r="P271" s="161"/>
      <c r="Q271" s="161"/>
      <c r="R271" s="161"/>
      <c r="S271" s="161"/>
      <c r="T271" s="161"/>
      <c r="U271" s="161"/>
      <c r="V271" s="161"/>
      <c r="W271" s="161"/>
      <c r="X271" s="161"/>
      <c r="Y271" s="151"/>
      <c r="Z271" s="151"/>
      <c r="AA271" s="151"/>
      <c r="AB271" s="151"/>
      <c r="AC271" s="151"/>
      <c r="AD271" s="151"/>
      <c r="AE271" s="151"/>
      <c r="AF271" s="151"/>
      <c r="AG271" s="151" t="s">
        <v>167</v>
      </c>
      <c r="AH271" s="151">
        <v>0</v>
      </c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 x14ac:dyDescent="0.2">
      <c r="A272" s="170">
        <v>81</v>
      </c>
      <c r="B272" s="171" t="s">
        <v>482</v>
      </c>
      <c r="C272" s="185" t="s">
        <v>483</v>
      </c>
      <c r="D272" s="172" t="s">
        <v>163</v>
      </c>
      <c r="E272" s="173">
        <v>495.72899999999998</v>
      </c>
      <c r="F272" s="174"/>
      <c r="G272" s="175">
        <f>ROUND(E272*F272,2)</f>
        <v>0</v>
      </c>
      <c r="H272" s="162"/>
      <c r="I272" s="161">
        <f>ROUND(E272*H272,2)</f>
        <v>0</v>
      </c>
      <c r="J272" s="162"/>
      <c r="K272" s="161">
        <f>ROUND(E272*J272,2)</f>
        <v>0</v>
      </c>
      <c r="L272" s="161">
        <v>21</v>
      </c>
      <c r="M272" s="161">
        <f>G272*(1+L272/100)</f>
        <v>0</v>
      </c>
      <c r="N272" s="161">
        <v>5.6499999999999996E-3</v>
      </c>
      <c r="O272" s="161">
        <f>ROUND(E272*N272,2)</f>
        <v>2.8</v>
      </c>
      <c r="P272" s="161">
        <v>1.4E-2</v>
      </c>
      <c r="Q272" s="161">
        <f>ROUND(E272*P272,2)</f>
        <v>6.94</v>
      </c>
      <c r="R272" s="161"/>
      <c r="S272" s="161" t="s">
        <v>141</v>
      </c>
      <c r="T272" s="161" t="s">
        <v>209</v>
      </c>
      <c r="U272" s="161">
        <v>0.40333000000000002</v>
      </c>
      <c r="V272" s="161">
        <f>ROUND(E272*U272,2)</f>
        <v>199.94</v>
      </c>
      <c r="W272" s="161"/>
      <c r="X272" s="161" t="s">
        <v>164</v>
      </c>
      <c r="Y272" s="151"/>
      <c r="Z272" s="151"/>
      <c r="AA272" s="151"/>
      <c r="AB272" s="151"/>
      <c r="AC272" s="151"/>
      <c r="AD272" s="151"/>
      <c r="AE272" s="151"/>
      <c r="AF272" s="151"/>
      <c r="AG272" s="151" t="s">
        <v>165</v>
      </c>
      <c r="AH272" s="151"/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 x14ac:dyDescent="0.2">
      <c r="A273" s="158"/>
      <c r="B273" s="159"/>
      <c r="C273" s="196" t="s">
        <v>478</v>
      </c>
      <c r="D273" s="189"/>
      <c r="E273" s="190">
        <v>495.72899999999998</v>
      </c>
      <c r="F273" s="161"/>
      <c r="G273" s="161"/>
      <c r="H273" s="161"/>
      <c r="I273" s="161"/>
      <c r="J273" s="161"/>
      <c r="K273" s="161"/>
      <c r="L273" s="161"/>
      <c r="M273" s="161"/>
      <c r="N273" s="161"/>
      <c r="O273" s="161"/>
      <c r="P273" s="161"/>
      <c r="Q273" s="161"/>
      <c r="R273" s="161"/>
      <c r="S273" s="161"/>
      <c r="T273" s="161"/>
      <c r="U273" s="161"/>
      <c r="V273" s="161"/>
      <c r="W273" s="161"/>
      <c r="X273" s="161"/>
      <c r="Y273" s="151"/>
      <c r="Z273" s="151"/>
      <c r="AA273" s="151"/>
      <c r="AB273" s="151"/>
      <c r="AC273" s="151"/>
      <c r="AD273" s="151"/>
      <c r="AE273" s="151"/>
      <c r="AF273" s="151"/>
      <c r="AG273" s="151" t="s">
        <v>167</v>
      </c>
      <c r="AH273" s="151">
        <v>0</v>
      </c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outlineLevel="1" x14ac:dyDescent="0.2">
      <c r="A274" s="170">
        <v>82</v>
      </c>
      <c r="B274" s="171" t="s">
        <v>484</v>
      </c>
      <c r="C274" s="185" t="s">
        <v>485</v>
      </c>
      <c r="D274" s="172" t="s">
        <v>163</v>
      </c>
      <c r="E274" s="173">
        <v>617.00834999999995</v>
      </c>
      <c r="F274" s="174"/>
      <c r="G274" s="175">
        <f>ROUND(E274*F274,2)</f>
        <v>0</v>
      </c>
      <c r="H274" s="162"/>
      <c r="I274" s="161">
        <f>ROUND(E274*H274,2)</f>
        <v>0</v>
      </c>
      <c r="J274" s="162"/>
      <c r="K274" s="161">
        <f>ROUND(E274*J274,2)</f>
        <v>0</v>
      </c>
      <c r="L274" s="161">
        <v>21</v>
      </c>
      <c r="M274" s="161">
        <f>G274*(1+L274/100)</f>
        <v>0</v>
      </c>
      <c r="N274" s="161">
        <v>2.9999999999999997E-4</v>
      </c>
      <c r="O274" s="161">
        <f>ROUND(E274*N274,2)</f>
        <v>0.19</v>
      </c>
      <c r="P274" s="161">
        <v>0</v>
      </c>
      <c r="Q274" s="161">
        <f>ROUND(E274*P274,2)</f>
        <v>0</v>
      </c>
      <c r="R274" s="161" t="s">
        <v>217</v>
      </c>
      <c r="S274" s="161" t="s">
        <v>130</v>
      </c>
      <c r="T274" s="161" t="s">
        <v>130</v>
      </c>
      <c r="U274" s="161">
        <v>0</v>
      </c>
      <c r="V274" s="161">
        <f>ROUND(E274*U274,2)</f>
        <v>0</v>
      </c>
      <c r="W274" s="161"/>
      <c r="X274" s="161" t="s">
        <v>218</v>
      </c>
      <c r="Y274" s="151"/>
      <c r="Z274" s="151"/>
      <c r="AA274" s="151"/>
      <c r="AB274" s="151"/>
      <c r="AC274" s="151"/>
      <c r="AD274" s="151"/>
      <c r="AE274" s="151"/>
      <c r="AF274" s="151"/>
      <c r="AG274" s="151" t="s">
        <v>219</v>
      </c>
      <c r="AH274" s="151"/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1" x14ac:dyDescent="0.2">
      <c r="A275" s="158"/>
      <c r="B275" s="159"/>
      <c r="C275" s="196" t="s">
        <v>486</v>
      </c>
      <c r="D275" s="189"/>
      <c r="E275" s="190">
        <v>617.00834999999995</v>
      </c>
      <c r="F275" s="161"/>
      <c r="G275" s="161"/>
      <c r="H275" s="161"/>
      <c r="I275" s="161"/>
      <c r="J275" s="161"/>
      <c r="K275" s="161"/>
      <c r="L275" s="161"/>
      <c r="M275" s="161"/>
      <c r="N275" s="161"/>
      <c r="O275" s="161"/>
      <c r="P275" s="161"/>
      <c r="Q275" s="161"/>
      <c r="R275" s="161"/>
      <c r="S275" s="161"/>
      <c r="T275" s="161"/>
      <c r="U275" s="161"/>
      <c r="V275" s="161"/>
      <c r="W275" s="161"/>
      <c r="X275" s="161"/>
      <c r="Y275" s="151"/>
      <c r="Z275" s="151"/>
      <c r="AA275" s="151"/>
      <c r="AB275" s="151"/>
      <c r="AC275" s="151"/>
      <c r="AD275" s="151"/>
      <c r="AE275" s="151"/>
      <c r="AF275" s="151"/>
      <c r="AG275" s="151" t="s">
        <v>167</v>
      </c>
      <c r="AH275" s="151">
        <v>5</v>
      </c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1" x14ac:dyDescent="0.2">
      <c r="A276" s="158">
        <v>83</v>
      </c>
      <c r="B276" s="159" t="s">
        <v>487</v>
      </c>
      <c r="C276" s="199" t="s">
        <v>488</v>
      </c>
      <c r="D276" s="160" t="s">
        <v>0</v>
      </c>
      <c r="E276" s="195"/>
      <c r="F276" s="162"/>
      <c r="G276" s="161">
        <f>ROUND(E276*F276,2)</f>
        <v>0</v>
      </c>
      <c r="H276" s="162"/>
      <c r="I276" s="161">
        <f>ROUND(E276*H276,2)</f>
        <v>0</v>
      </c>
      <c r="J276" s="162"/>
      <c r="K276" s="161">
        <f>ROUND(E276*J276,2)</f>
        <v>0</v>
      </c>
      <c r="L276" s="161">
        <v>21</v>
      </c>
      <c r="M276" s="161">
        <f>G276*(1+L276/100)</f>
        <v>0</v>
      </c>
      <c r="N276" s="161">
        <v>0</v>
      </c>
      <c r="O276" s="161">
        <f>ROUND(E276*N276,2)</f>
        <v>0</v>
      </c>
      <c r="P276" s="161">
        <v>0</v>
      </c>
      <c r="Q276" s="161">
        <f>ROUND(E276*P276,2)</f>
        <v>0</v>
      </c>
      <c r="R276" s="161"/>
      <c r="S276" s="161" t="s">
        <v>130</v>
      </c>
      <c r="T276" s="161" t="s">
        <v>130</v>
      </c>
      <c r="U276" s="161">
        <v>0</v>
      </c>
      <c r="V276" s="161">
        <f>ROUND(E276*U276,2)</f>
        <v>0</v>
      </c>
      <c r="W276" s="161"/>
      <c r="X276" s="161" t="s">
        <v>465</v>
      </c>
      <c r="Y276" s="151"/>
      <c r="Z276" s="151"/>
      <c r="AA276" s="151"/>
      <c r="AB276" s="151"/>
      <c r="AC276" s="151"/>
      <c r="AD276" s="151"/>
      <c r="AE276" s="151"/>
      <c r="AF276" s="151"/>
      <c r="AG276" s="151" t="s">
        <v>466</v>
      </c>
      <c r="AH276" s="151"/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x14ac:dyDescent="0.2">
      <c r="A277" s="164" t="s">
        <v>125</v>
      </c>
      <c r="B277" s="165" t="s">
        <v>79</v>
      </c>
      <c r="C277" s="183" t="s">
        <v>80</v>
      </c>
      <c r="D277" s="166"/>
      <c r="E277" s="167"/>
      <c r="F277" s="168"/>
      <c r="G277" s="169">
        <f>SUMIF(AG278:AG289,"&lt;&gt;NOR",G278:G289)</f>
        <v>0</v>
      </c>
      <c r="H277" s="163"/>
      <c r="I277" s="163">
        <f>SUM(I278:I289)</f>
        <v>0</v>
      </c>
      <c r="J277" s="163"/>
      <c r="K277" s="163">
        <f>SUM(K278:K289)</f>
        <v>0</v>
      </c>
      <c r="L277" s="163"/>
      <c r="M277" s="163">
        <f>SUM(M278:M289)</f>
        <v>0</v>
      </c>
      <c r="N277" s="163"/>
      <c r="O277" s="163">
        <f>SUM(O278:O289)</f>
        <v>2.74</v>
      </c>
      <c r="P277" s="163"/>
      <c r="Q277" s="163">
        <f>SUM(Q278:Q289)</f>
        <v>0</v>
      </c>
      <c r="R277" s="163"/>
      <c r="S277" s="163"/>
      <c r="T277" s="163"/>
      <c r="U277" s="163"/>
      <c r="V277" s="163">
        <f>SUM(V278:V289)</f>
        <v>211.47</v>
      </c>
      <c r="W277" s="163"/>
      <c r="X277" s="163"/>
      <c r="AG277" t="s">
        <v>126</v>
      </c>
    </row>
    <row r="278" spans="1:60" ht="22.5" outlineLevel="1" x14ac:dyDescent="0.2">
      <c r="A278" s="170">
        <v>84</v>
      </c>
      <c r="B278" s="171" t="s">
        <v>489</v>
      </c>
      <c r="C278" s="185" t="s">
        <v>490</v>
      </c>
      <c r="D278" s="172" t="s">
        <v>163</v>
      </c>
      <c r="E278" s="173">
        <v>34</v>
      </c>
      <c r="F278" s="174"/>
      <c r="G278" s="175">
        <f>ROUND(E278*F278,2)</f>
        <v>0</v>
      </c>
      <c r="H278" s="162"/>
      <c r="I278" s="161">
        <f>ROUND(E278*H278,2)</f>
        <v>0</v>
      </c>
      <c r="J278" s="162"/>
      <c r="K278" s="161">
        <f>ROUND(E278*J278,2)</f>
        <v>0</v>
      </c>
      <c r="L278" s="161">
        <v>21</v>
      </c>
      <c r="M278" s="161">
        <f>G278*(1+L278/100)</f>
        <v>0</v>
      </c>
      <c r="N278" s="161">
        <v>4.96E-3</v>
      </c>
      <c r="O278" s="161">
        <f>ROUND(E278*N278,2)</f>
        <v>0.17</v>
      </c>
      <c r="P278" s="161">
        <v>0</v>
      </c>
      <c r="Q278" s="161">
        <f>ROUND(E278*P278,2)</f>
        <v>0</v>
      </c>
      <c r="R278" s="161"/>
      <c r="S278" s="161" t="s">
        <v>141</v>
      </c>
      <c r="T278" s="161" t="s">
        <v>131</v>
      </c>
      <c r="U278" s="161">
        <v>0.21</v>
      </c>
      <c r="V278" s="161">
        <f>ROUND(E278*U278,2)</f>
        <v>7.14</v>
      </c>
      <c r="W278" s="161"/>
      <c r="X278" s="161" t="s">
        <v>164</v>
      </c>
      <c r="Y278" s="151"/>
      <c r="Z278" s="151"/>
      <c r="AA278" s="151"/>
      <c r="AB278" s="151"/>
      <c r="AC278" s="151"/>
      <c r="AD278" s="151"/>
      <c r="AE278" s="151"/>
      <c r="AF278" s="151"/>
      <c r="AG278" s="151" t="s">
        <v>165</v>
      </c>
      <c r="AH278" s="151"/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">
      <c r="A279" s="158"/>
      <c r="B279" s="159"/>
      <c r="C279" s="196" t="s">
        <v>491</v>
      </c>
      <c r="D279" s="189"/>
      <c r="E279" s="190">
        <v>34</v>
      </c>
      <c r="F279" s="161"/>
      <c r="G279" s="161"/>
      <c r="H279" s="161"/>
      <c r="I279" s="161"/>
      <c r="J279" s="161"/>
      <c r="K279" s="161"/>
      <c r="L279" s="161"/>
      <c r="M279" s="161"/>
      <c r="N279" s="161"/>
      <c r="O279" s="161"/>
      <c r="P279" s="161"/>
      <c r="Q279" s="161"/>
      <c r="R279" s="161"/>
      <c r="S279" s="161"/>
      <c r="T279" s="161"/>
      <c r="U279" s="161"/>
      <c r="V279" s="161"/>
      <c r="W279" s="161"/>
      <c r="X279" s="161"/>
      <c r="Y279" s="151"/>
      <c r="Z279" s="151"/>
      <c r="AA279" s="151"/>
      <c r="AB279" s="151"/>
      <c r="AC279" s="151"/>
      <c r="AD279" s="151"/>
      <c r="AE279" s="151"/>
      <c r="AF279" s="151"/>
      <c r="AG279" s="151" t="s">
        <v>167</v>
      </c>
      <c r="AH279" s="151">
        <v>0</v>
      </c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1" x14ac:dyDescent="0.2">
      <c r="A280" s="170">
        <v>85</v>
      </c>
      <c r="B280" s="171" t="s">
        <v>492</v>
      </c>
      <c r="C280" s="185" t="s">
        <v>493</v>
      </c>
      <c r="D280" s="172" t="s">
        <v>163</v>
      </c>
      <c r="E280" s="173">
        <v>34</v>
      </c>
      <c r="F280" s="174"/>
      <c r="G280" s="175">
        <f>ROUND(E280*F280,2)</f>
        <v>0</v>
      </c>
      <c r="H280" s="162"/>
      <c r="I280" s="161">
        <f>ROUND(E280*H280,2)</f>
        <v>0</v>
      </c>
      <c r="J280" s="162"/>
      <c r="K280" s="161">
        <f>ROUND(E280*J280,2)</f>
        <v>0</v>
      </c>
      <c r="L280" s="161">
        <v>21</v>
      </c>
      <c r="M280" s="161">
        <f>G280*(1+L280/100)</f>
        <v>0</v>
      </c>
      <c r="N280" s="161">
        <v>3.0000000000000001E-3</v>
      </c>
      <c r="O280" s="161">
        <f>ROUND(E280*N280,2)</f>
        <v>0.1</v>
      </c>
      <c r="P280" s="161">
        <v>0</v>
      </c>
      <c r="Q280" s="161">
        <f>ROUND(E280*P280,2)</f>
        <v>0</v>
      </c>
      <c r="R280" s="161"/>
      <c r="S280" s="161" t="s">
        <v>141</v>
      </c>
      <c r="T280" s="161" t="s">
        <v>209</v>
      </c>
      <c r="U280" s="161">
        <v>0.28000000000000003</v>
      </c>
      <c r="V280" s="161">
        <f>ROUND(E280*U280,2)</f>
        <v>9.52</v>
      </c>
      <c r="W280" s="161"/>
      <c r="X280" s="161" t="s">
        <v>164</v>
      </c>
      <c r="Y280" s="151"/>
      <c r="Z280" s="151"/>
      <c r="AA280" s="151"/>
      <c r="AB280" s="151"/>
      <c r="AC280" s="151"/>
      <c r="AD280" s="151"/>
      <c r="AE280" s="151"/>
      <c r="AF280" s="151"/>
      <c r="AG280" s="151" t="s">
        <v>165</v>
      </c>
      <c r="AH280" s="151"/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1" x14ac:dyDescent="0.2">
      <c r="A281" s="158"/>
      <c r="B281" s="159"/>
      <c r="C281" s="196" t="s">
        <v>491</v>
      </c>
      <c r="D281" s="189"/>
      <c r="E281" s="190">
        <v>34</v>
      </c>
      <c r="F281" s="161"/>
      <c r="G281" s="161"/>
      <c r="H281" s="161"/>
      <c r="I281" s="161"/>
      <c r="J281" s="161"/>
      <c r="K281" s="161"/>
      <c r="L281" s="161"/>
      <c r="M281" s="161"/>
      <c r="N281" s="161"/>
      <c r="O281" s="161"/>
      <c r="P281" s="161"/>
      <c r="Q281" s="161"/>
      <c r="R281" s="161"/>
      <c r="S281" s="161"/>
      <c r="T281" s="161"/>
      <c r="U281" s="161"/>
      <c r="V281" s="161"/>
      <c r="W281" s="161"/>
      <c r="X281" s="161"/>
      <c r="Y281" s="151"/>
      <c r="Z281" s="151"/>
      <c r="AA281" s="151"/>
      <c r="AB281" s="151"/>
      <c r="AC281" s="151"/>
      <c r="AD281" s="151"/>
      <c r="AE281" s="151"/>
      <c r="AF281" s="151"/>
      <c r="AG281" s="151" t="s">
        <v>167</v>
      </c>
      <c r="AH281" s="151">
        <v>0</v>
      </c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outlineLevel="1" x14ac:dyDescent="0.2">
      <c r="A282" s="170">
        <v>86</v>
      </c>
      <c r="B282" s="171" t="s">
        <v>494</v>
      </c>
      <c r="C282" s="185" t="s">
        <v>495</v>
      </c>
      <c r="D282" s="172" t="s">
        <v>163</v>
      </c>
      <c r="E282" s="173">
        <v>432.90899999999999</v>
      </c>
      <c r="F282" s="174"/>
      <c r="G282" s="175">
        <f>ROUND(E282*F282,2)</f>
        <v>0</v>
      </c>
      <c r="H282" s="162"/>
      <c r="I282" s="161">
        <f>ROUND(E282*H282,2)</f>
        <v>0</v>
      </c>
      <c r="J282" s="162"/>
      <c r="K282" s="161">
        <f>ROUND(E282*J282,2)</f>
        <v>0</v>
      </c>
      <c r="L282" s="161">
        <v>21</v>
      </c>
      <c r="M282" s="161">
        <f>G282*(1+L282/100)</f>
        <v>0</v>
      </c>
      <c r="N282" s="161">
        <v>0</v>
      </c>
      <c r="O282" s="161">
        <f>ROUND(E282*N282,2)</f>
        <v>0</v>
      </c>
      <c r="P282" s="161">
        <v>0</v>
      </c>
      <c r="Q282" s="161">
        <f>ROUND(E282*P282,2)</f>
        <v>0</v>
      </c>
      <c r="R282" s="161"/>
      <c r="S282" s="161" t="s">
        <v>141</v>
      </c>
      <c r="T282" s="161" t="s">
        <v>209</v>
      </c>
      <c r="U282" s="161">
        <v>0.45</v>
      </c>
      <c r="V282" s="161">
        <f>ROUND(E282*U282,2)</f>
        <v>194.81</v>
      </c>
      <c r="W282" s="161"/>
      <c r="X282" s="161" t="s">
        <v>164</v>
      </c>
      <c r="Y282" s="151"/>
      <c r="Z282" s="151"/>
      <c r="AA282" s="151"/>
      <c r="AB282" s="151"/>
      <c r="AC282" s="151"/>
      <c r="AD282" s="151"/>
      <c r="AE282" s="151"/>
      <c r="AF282" s="151"/>
      <c r="AG282" s="151" t="s">
        <v>165</v>
      </c>
      <c r="AH282" s="151"/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1" x14ac:dyDescent="0.2">
      <c r="A283" s="158"/>
      <c r="B283" s="159"/>
      <c r="C283" s="196" t="s">
        <v>496</v>
      </c>
      <c r="D283" s="189"/>
      <c r="E283" s="190">
        <v>495.72899999999998</v>
      </c>
      <c r="F283" s="161"/>
      <c r="G283" s="161"/>
      <c r="H283" s="161"/>
      <c r="I283" s="161"/>
      <c r="J283" s="161"/>
      <c r="K283" s="161"/>
      <c r="L283" s="161"/>
      <c r="M283" s="161"/>
      <c r="N283" s="161"/>
      <c r="O283" s="161"/>
      <c r="P283" s="161"/>
      <c r="Q283" s="161"/>
      <c r="R283" s="161"/>
      <c r="S283" s="161"/>
      <c r="T283" s="161"/>
      <c r="U283" s="161"/>
      <c r="V283" s="161"/>
      <c r="W283" s="161"/>
      <c r="X283" s="161"/>
      <c r="Y283" s="151"/>
      <c r="Z283" s="151"/>
      <c r="AA283" s="151"/>
      <c r="AB283" s="151"/>
      <c r="AC283" s="151"/>
      <c r="AD283" s="151"/>
      <c r="AE283" s="151"/>
      <c r="AF283" s="151"/>
      <c r="AG283" s="151" t="s">
        <v>167</v>
      </c>
      <c r="AH283" s="151">
        <v>0</v>
      </c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1" x14ac:dyDescent="0.2">
      <c r="A284" s="158"/>
      <c r="B284" s="159"/>
      <c r="C284" s="196" t="s">
        <v>497</v>
      </c>
      <c r="D284" s="189"/>
      <c r="E284" s="190">
        <v>-62.82</v>
      </c>
      <c r="F284" s="161"/>
      <c r="G284" s="161"/>
      <c r="H284" s="161"/>
      <c r="I284" s="161"/>
      <c r="J284" s="161"/>
      <c r="K284" s="161"/>
      <c r="L284" s="161"/>
      <c r="M284" s="161"/>
      <c r="N284" s="161"/>
      <c r="O284" s="161"/>
      <c r="P284" s="161"/>
      <c r="Q284" s="161"/>
      <c r="R284" s="161"/>
      <c r="S284" s="161"/>
      <c r="T284" s="161"/>
      <c r="U284" s="161"/>
      <c r="V284" s="161"/>
      <c r="W284" s="161"/>
      <c r="X284" s="161"/>
      <c r="Y284" s="151"/>
      <c r="Z284" s="151"/>
      <c r="AA284" s="151"/>
      <c r="AB284" s="151"/>
      <c r="AC284" s="151"/>
      <c r="AD284" s="151"/>
      <c r="AE284" s="151"/>
      <c r="AF284" s="151"/>
      <c r="AG284" s="151" t="s">
        <v>167</v>
      </c>
      <c r="AH284" s="151">
        <v>0</v>
      </c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 x14ac:dyDescent="0.2">
      <c r="A285" s="170">
        <v>87</v>
      </c>
      <c r="B285" s="171" t="s">
        <v>498</v>
      </c>
      <c r="C285" s="185" t="s">
        <v>499</v>
      </c>
      <c r="D285" s="172" t="s">
        <v>163</v>
      </c>
      <c r="E285" s="173">
        <v>39.1</v>
      </c>
      <c r="F285" s="174"/>
      <c r="G285" s="175">
        <f>ROUND(E285*F285,2)</f>
        <v>0</v>
      </c>
      <c r="H285" s="162"/>
      <c r="I285" s="161">
        <f>ROUND(E285*H285,2)</f>
        <v>0</v>
      </c>
      <c r="J285" s="162"/>
      <c r="K285" s="161">
        <f>ROUND(E285*J285,2)</f>
        <v>0</v>
      </c>
      <c r="L285" s="161">
        <v>21</v>
      </c>
      <c r="M285" s="161">
        <f>G285*(1+L285/100)</f>
        <v>0</v>
      </c>
      <c r="N285" s="161">
        <v>5.5999999999999999E-3</v>
      </c>
      <c r="O285" s="161">
        <f>ROUND(E285*N285,2)</f>
        <v>0.22</v>
      </c>
      <c r="P285" s="161">
        <v>0</v>
      </c>
      <c r="Q285" s="161">
        <f>ROUND(E285*P285,2)</f>
        <v>0</v>
      </c>
      <c r="R285" s="161"/>
      <c r="S285" s="161" t="s">
        <v>141</v>
      </c>
      <c r="T285" s="161" t="s">
        <v>131</v>
      </c>
      <c r="U285" s="161">
        <v>0</v>
      </c>
      <c r="V285" s="161">
        <f>ROUND(E285*U285,2)</f>
        <v>0</v>
      </c>
      <c r="W285" s="161"/>
      <c r="X285" s="161" t="s">
        <v>218</v>
      </c>
      <c r="Y285" s="151"/>
      <c r="Z285" s="151"/>
      <c r="AA285" s="151"/>
      <c r="AB285" s="151"/>
      <c r="AC285" s="151"/>
      <c r="AD285" s="151"/>
      <c r="AE285" s="151"/>
      <c r="AF285" s="151"/>
      <c r="AG285" s="151" t="s">
        <v>219</v>
      </c>
      <c r="AH285" s="151"/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">
      <c r="A286" s="158"/>
      <c r="B286" s="159"/>
      <c r="C286" s="196" t="s">
        <v>500</v>
      </c>
      <c r="D286" s="189"/>
      <c r="E286" s="190">
        <v>39.1</v>
      </c>
      <c r="F286" s="161"/>
      <c r="G286" s="161"/>
      <c r="H286" s="161"/>
      <c r="I286" s="161"/>
      <c r="J286" s="161"/>
      <c r="K286" s="161"/>
      <c r="L286" s="161"/>
      <c r="M286" s="161"/>
      <c r="N286" s="161"/>
      <c r="O286" s="161"/>
      <c r="P286" s="161"/>
      <c r="Q286" s="161"/>
      <c r="R286" s="161"/>
      <c r="S286" s="161"/>
      <c r="T286" s="161"/>
      <c r="U286" s="161"/>
      <c r="V286" s="161"/>
      <c r="W286" s="161"/>
      <c r="X286" s="161"/>
      <c r="Y286" s="151"/>
      <c r="Z286" s="151"/>
      <c r="AA286" s="151"/>
      <c r="AB286" s="151"/>
      <c r="AC286" s="151"/>
      <c r="AD286" s="151"/>
      <c r="AE286" s="151"/>
      <c r="AF286" s="151"/>
      <c r="AG286" s="151" t="s">
        <v>167</v>
      </c>
      <c r="AH286" s="151">
        <v>5</v>
      </c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1" x14ac:dyDescent="0.2">
      <c r="A287" s="170">
        <v>88</v>
      </c>
      <c r="B287" s="171" t="s">
        <v>501</v>
      </c>
      <c r="C287" s="185" t="s">
        <v>502</v>
      </c>
      <c r="D287" s="172" t="s">
        <v>170</v>
      </c>
      <c r="E287" s="173">
        <v>112.554</v>
      </c>
      <c r="F287" s="174"/>
      <c r="G287" s="175">
        <f>ROUND(E287*F287,2)</f>
        <v>0</v>
      </c>
      <c r="H287" s="162"/>
      <c r="I287" s="161">
        <f>ROUND(E287*H287,2)</f>
        <v>0</v>
      </c>
      <c r="J287" s="162"/>
      <c r="K287" s="161">
        <f>ROUND(E287*J287,2)</f>
        <v>0</v>
      </c>
      <c r="L287" s="161">
        <v>21</v>
      </c>
      <c r="M287" s="161">
        <f>G287*(1+L287/100)</f>
        <v>0</v>
      </c>
      <c r="N287" s="161">
        <v>0.02</v>
      </c>
      <c r="O287" s="161">
        <f>ROUND(E287*N287,2)</f>
        <v>2.25</v>
      </c>
      <c r="P287" s="161">
        <v>0</v>
      </c>
      <c r="Q287" s="161">
        <f>ROUND(E287*P287,2)</f>
        <v>0</v>
      </c>
      <c r="R287" s="161" t="s">
        <v>217</v>
      </c>
      <c r="S287" s="161" t="s">
        <v>130</v>
      </c>
      <c r="T287" s="161" t="s">
        <v>130</v>
      </c>
      <c r="U287" s="161">
        <v>0</v>
      </c>
      <c r="V287" s="161">
        <f>ROUND(E287*U287,2)</f>
        <v>0</v>
      </c>
      <c r="W287" s="161"/>
      <c r="X287" s="161" t="s">
        <v>218</v>
      </c>
      <c r="Y287" s="151"/>
      <c r="Z287" s="151"/>
      <c r="AA287" s="151"/>
      <c r="AB287" s="151"/>
      <c r="AC287" s="151"/>
      <c r="AD287" s="151"/>
      <c r="AE287" s="151"/>
      <c r="AF287" s="151"/>
      <c r="AG287" s="151" t="s">
        <v>219</v>
      </c>
      <c r="AH287" s="151"/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1" x14ac:dyDescent="0.2">
      <c r="A288" s="158"/>
      <c r="B288" s="159"/>
      <c r="C288" s="196" t="s">
        <v>503</v>
      </c>
      <c r="D288" s="189"/>
      <c r="E288" s="190">
        <v>112.554</v>
      </c>
      <c r="F288" s="161"/>
      <c r="G288" s="161"/>
      <c r="H288" s="161"/>
      <c r="I288" s="161"/>
      <c r="J288" s="161"/>
      <c r="K288" s="161"/>
      <c r="L288" s="161"/>
      <c r="M288" s="161"/>
      <c r="N288" s="161"/>
      <c r="O288" s="161"/>
      <c r="P288" s="161"/>
      <c r="Q288" s="161"/>
      <c r="R288" s="161"/>
      <c r="S288" s="161"/>
      <c r="T288" s="161"/>
      <c r="U288" s="161"/>
      <c r="V288" s="161"/>
      <c r="W288" s="161"/>
      <c r="X288" s="161"/>
      <c r="Y288" s="151"/>
      <c r="Z288" s="151"/>
      <c r="AA288" s="151"/>
      <c r="AB288" s="151"/>
      <c r="AC288" s="151"/>
      <c r="AD288" s="151"/>
      <c r="AE288" s="151"/>
      <c r="AF288" s="151"/>
      <c r="AG288" s="151" t="s">
        <v>167</v>
      </c>
      <c r="AH288" s="151">
        <v>0</v>
      </c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1" x14ac:dyDescent="0.2">
      <c r="A289" s="158">
        <v>89</v>
      </c>
      <c r="B289" s="159" t="s">
        <v>504</v>
      </c>
      <c r="C289" s="199" t="s">
        <v>505</v>
      </c>
      <c r="D289" s="160" t="s">
        <v>0</v>
      </c>
      <c r="E289" s="195"/>
      <c r="F289" s="162"/>
      <c r="G289" s="161">
        <f>ROUND(E289*F289,2)</f>
        <v>0</v>
      </c>
      <c r="H289" s="162"/>
      <c r="I289" s="161">
        <f>ROUND(E289*H289,2)</f>
        <v>0</v>
      </c>
      <c r="J289" s="162"/>
      <c r="K289" s="161">
        <f>ROUND(E289*J289,2)</f>
        <v>0</v>
      </c>
      <c r="L289" s="161">
        <v>21</v>
      </c>
      <c r="M289" s="161">
        <f>G289*(1+L289/100)</f>
        <v>0</v>
      </c>
      <c r="N289" s="161">
        <v>0</v>
      </c>
      <c r="O289" s="161">
        <f>ROUND(E289*N289,2)</f>
        <v>0</v>
      </c>
      <c r="P289" s="161">
        <v>0</v>
      </c>
      <c r="Q289" s="161">
        <f>ROUND(E289*P289,2)</f>
        <v>0</v>
      </c>
      <c r="R289" s="161"/>
      <c r="S289" s="161" t="s">
        <v>130</v>
      </c>
      <c r="T289" s="161" t="s">
        <v>130</v>
      </c>
      <c r="U289" s="161">
        <v>0</v>
      </c>
      <c r="V289" s="161">
        <f>ROUND(E289*U289,2)</f>
        <v>0</v>
      </c>
      <c r="W289" s="161"/>
      <c r="X289" s="161" t="s">
        <v>465</v>
      </c>
      <c r="Y289" s="151"/>
      <c r="Z289" s="151"/>
      <c r="AA289" s="151"/>
      <c r="AB289" s="151"/>
      <c r="AC289" s="151"/>
      <c r="AD289" s="151"/>
      <c r="AE289" s="151"/>
      <c r="AF289" s="151"/>
      <c r="AG289" s="151" t="s">
        <v>466</v>
      </c>
      <c r="AH289" s="151"/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x14ac:dyDescent="0.2">
      <c r="A290" s="164" t="s">
        <v>125</v>
      </c>
      <c r="B290" s="165" t="s">
        <v>81</v>
      </c>
      <c r="C290" s="183" t="s">
        <v>82</v>
      </c>
      <c r="D290" s="166"/>
      <c r="E290" s="167"/>
      <c r="F290" s="168"/>
      <c r="G290" s="169">
        <f>SUMIF(AG291:AG291,"&lt;&gt;NOR",G291:G291)</f>
        <v>0</v>
      </c>
      <c r="H290" s="163"/>
      <c r="I290" s="163">
        <f>SUM(I291:I291)</f>
        <v>0</v>
      </c>
      <c r="J290" s="163"/>
      <c r="K290" s="163">
        <f>SUM(K291:K291)</f>
        <v>0</v>
      </c>
      <c r="L290" s="163"/>
      <c r="M290" s="163">
        <f>SUM(M291:M291)</f>
        <v>0</v>
      </c>
      <c r="N290" s="163"/>
      <c r="O290" s="163">
        <f>SUM(O291:O291)</f>
        <v>0</v>
      </c>
      <c r="P290" s="163"/>
      <c r="Q290" s="163">
        <f>SUM(Q291:Q291)</f>
        <v>0</v>
      </c>
      <c r="R290" s="163"/>
      <c r="S290" s="163"/>
      <c r="T290" s="163"/>
      <c r="U290" s="163"/>
      <c r="V290" s="163">
        <f>SUM(V291:V291)</f>
        <v>0</v>
      </c>
      <c r="W290" s="163"/>
      <c r="X290" s="163"/>
      <c r="AG290" t="s">
        <v>126</v>
      </c>
    </row>
    <row r="291" spans="1:60" ht="22.5" outlineLevel="1" x14ac:dyDescent="0.2">
      <c r="A291" s="176">
        <v>90</v>
      </c>
      <c r="B291" s="177" t="s">
        <v>506</v>
      </c>
      <c r="C291" s="184" t="s">
        <v>507</v>
      </c>
      <c r="D291" s="178" t="s">
        <v>140</v>
      </c>
      <c r="E291" s="179">
        <v>1</v>
      </c>
      <c r="F291" s="180"/>
      <c r="G291" s="181">
        <f>ROUND(E291*F291,2)</f>
        <v>0</v>
      </c>
      <c r="H291" s="162"/>
      <c r="I291" s="161">
        <f>ROUND(E291*H291,2)</f>
        <v>0</v>
      </c>
      <c r="J291" s="162"/>
      <c r="K291" s="161">
        <f>ROUND(E291*J291,2)</f>
        <v>0</v>
      </c>
      <c r="L291" s="161">
        <v>21</v>
      </c>
      <c r="M291" s="161">
        <f>G291*(1+L291/100)</f>
        <v>0</v>
      </c>
      <c r="N291" s="161">
        <v>0</v>
      </c>
      <c r="O291" s="161">
        <f>ROUND(E291*N291,2)</f>
        <v>0</v>
      </c>
      <c r="P291" s="161">
        <v>0</v>
      </c>
      <c r="Q291" s="161">
        <f>ROUND(E291*P291,2)</f>
        <v>0</v>
      </c>
      <c r="R291" s="161"/>
      <c r="S291" s="161" t="s">
        <v>141</v>
      </c>
      <c r="T291" s="161" t="s">
        <v>131</v>
      </c>
      <c r="U291" s="161">
        <v>0</v>
      </c>
      <c r="V291" s="161">
        <f>ROUND(E291*U291,2)</f>
        <v>0</v>
      </c>
      <c r="W291" s="161"/>
      <c r="X291" s="161" t="s">
        <v>164</v>
      </c>
      <c r="Y291" s="151"/>
      <c r="Z291" s="151"/>
      <c r="AA291" s="151"/>
      <c r="AB291" s="151"/>
      <c r="AC291" s="151"/>
      <c r="AD291" s="151"/>
      <c r="AE291" s="151"/>
      <c r="AF291" s="151"/>
      <c r="AG291" s="151" t="s">
        <v>165</v>
      </c>
      <c r="AH291" s="151"/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x14ac:dyDescent="0.2">
      <c r="A292" s="164" t="s">
        <v>125</v>
      </c>
      <c r="B292" s="165" t="s">
        <v>83</v>
      </c>
      <c r="C292" s="183" t="s">
        <v>84</v>
      </c>
      <c r="D292" s="166"/>
      <c r="E292" s="167"/>
      <c r="F292" s="168"/>
      <c r="G292" s="169">
        <f>SUMIF(AG293:AG299,"&lt;&gt;NOR",G293:G299)</f>
        <v>0</v>
      </c>
      <c r="H292" s="163"/>
      <c r="I292" s="163">
        <f>SUM(I293:I299)</f>
        <v>0</v>
      </c>
      <c r="J292" s="163"/>
      <c r="K292" s="163">
        <f>SUM(K293:K299)</f>
        <v>0</v>
      </c>
      <c r="L292" s="163"/>
      <c r="M292" s="163">
        <f>SUM(M293:M299)</f>
        <v>0</v>
      </c>
      <c r="N292" s="163"/>
      <c r="O292" s="163">
        <f>SUM(O293:O299)</f>
        <v>0.56000000000000005</v>
      </c>
      <c r="P292" s="163"/>
      <c r="Q292" s="163">
        <f>SUM(Q293:Q299)</f>
        <v>0</v>
      </c>
      <c r="R292" s="163"/>
      <c r="S292" s="163"/>
      <c r="T292" s="163"/>
      <c r="U292" s="163"/>
      <c r="V292" s="163">
        <f>SUM(V293:V299)</f>
        <v>13.84</v>
      </c>
      <c r="W292" s="163"/>
      <c r="X292" s="163"/>
      <c r="AG292" t="s">
        <v>126</v>
      </c>
    </row>
    <row r="293" spans="1:60" ht="22.5" outlineLevel="1" x14ac:dyDescent="0.2">
      <c r="A293" s="170">
        <v>91</v>
      </c>
      <c r="B293" s="171" t="s">
        <v>508</v>
      </c>
      <c r="C293" s="185" t="s">
        <v>509</v>
      </c>
      <c r="D293" s="172" t="s">
        <v>163</v>
      </c>
      <c r="E293" s="173">
        <v>46.92</v>
      </c>
      <c r="F293" s="174"/>
      <c r="G293" s="175">
        <f>ROUND(E293*F293,2)</f>
        <v>0</v>
      </c>
      <c r="H293" s="162"/>
      <c r="I293" s="161">
        <f>ROUND(E293*H293,2)</f>
        <v>0</v>
      </c>
      <c r="J293" s="162"/>
      <c r="K293" s="161">
        <f>ROUND(E293*J293,2)</f>
        <v>0</v>
      </c>
      <c r="L293" s="161">
        <v>21</v>
      </c>
      <c r="M293" s="161">
        <f>G293*(1+L293/100)</f>
        <v>0</v>
      </c>
      <c r="N293" s="161">
        <v>1.1769999999999999E-2</v>
      </c>
      <c r="O293" s="161">
        <f>ROUND(E293*N293,2)</f>
        <v>0.55000000000000004</v>
      </c>
      <c r="P293" s="161">
        <v>0</v>
      </c>
      <c r="Q293" s="161">
        <f>ROUND(E293*P293,2)</f>
        <v>0</v>
      </c>
      <c r="R293" s="161"/>
      <c r="S293" s="161" t="s">
        <v>130</v>
      </c>
      <c r="T293" s="161" t="s">
        <v>130</v>
      </c>
      <c r="U293" s="161">
        <v>0.29499999999999998</v>
      </c>
      <c r="V293" s="161">
        <f>ROUND(E293*U293,2)</f>
        <v>13.84</v>
      </c>
      <c r="W293" s="161"/>
      <c r="X293" s="161" t="s">
        <v>164</v>
      </c>
      <c r="Y293" s="151"/>
      <c r="Z293" s="151"/>
      <c r="AA293" s="151"/>
      <c r="AB293" s="151"/>
      <c r="AC293" s="151"/>
      <c r="AD293" s="151"/>
      <c r="AE293" s="151"/>
      <c r="AF293" s="151"/>
      <c r="AG293" s="151" t="s">
        <v>165</v>
      </c>
      <c r="AH293" s="151"/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outlineLevel="1" x14ac:dyDescent="0.2">
      <c r="A294" s="158"/>
      <c r="B294" s="159"/>
      <c r="C294" s="196" t="s">
        <v>481</v>
      </c>
      <c r="D294" s="189"/>
      <c r="E294" s="190">
        <v>46.92</v>
      </c>
      <c r="F294" s="161"/>
      <c r="G294" s="161"/>
      <c r="H294" s="161"/>
      <c r="I294" s="161"/>
      <c r="J294" s="161"/>
      <c r="K294" s="161"/>
      <c r="L294" s="161"/>
      <c r="M294" s="161"/>
      <c r="N294" s="161"/>
      <c r="O294" s="161"/>
      <c r="P294" s="161"/>
      <c r="Q294" s="161"/>
      <c r="R294" s="161"/>
      <c r="S294" s="161"/>
      <c r="T294" s="161"/>
      <c r="U294" s="161"/>
      <c r="V294" s="161"/>
      <c r="W294" s="161"/>
      <c r="X294" s="161"/>
      <c r="Y294" s="151"/>
      <c r="Z294" s="151"/>
      <c r="AA294" s="151"/>
      <c r="AB294" s="151"/>
      <c r="AC294" s="151"/>
      <c r="AD294" s="151"/>
      <c r="AE294" s="151"/>
      <c r="AF294" s="151"/>
      <c r="AG294" s="151" t="s">
        <v>167</v>
      </c>
      <c r="AH294" s="151">
        <v>0</v>
      </c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outlineLevel="1" x14ac:dyDescent="0.2">
      <c r="A295" s="170">
        <v>92</v>
      </c>
      <c r="B295" s="171" t="s">
        <v>510</v>
      </c>
      <c r="C295" s="185" t="s">
        <v>511</v>
      </c>
      <c r="D295" s="172" t="s">
        <v>163</v>
      </c>
      <c r="E295" s="173">
        <v>46.92</v>
      </c>
      <c r="F295" s="174"/>
      <c r="G295" s="175">
        <f>ROUND(E295*F295,2)</f>
        <v>0</v>
      </c>
      <c r="H295" s="162"/>
      <c r="I295" s="161">
        <f>ROUND(E295*H295,2)</f>
        <v>0</v>
      </c>
      <c r="J295" s="162"/>
      <c r="K295" s="161">
        <f>ROUND(E295*J295,2)</f>
        <v>0</v>
      </c>
      <c r="L295" s="161">
        <v>21</v>
      </c>
      <c r="M295" s="161">
        <f>G295*(1+L295/100)</f>
        <v>0</v>
      </c>
      <c r="N295" s="161">
        <v>2.4000000000000001E-4</v>
      </c>
      <c r="O295" s="161">
        <f>ROUND(E295*N295,2)</f>
        <v>0.01</v>
      </c>
      <c r="P295" s="161">
        <v>0</v>
      </c>
      <c r="Q295" s="161">
        <f>ROUND(E295*P295,2)</f>
        <v>0</v>
      </c>
      <c r="R295" s="161"/>
      <c r="S295" s="161" t="s">
        <v>130</v>
      </c>
      <c r="T295" s="161" t="s">
        <v>130</v>
      </c>
      <c r="U295" s="161">
        <v>0</v>
      </c>
      <c r="V295" s="161">
        <f>ROUND(E295*U295,2)</f>
        <v>0</v>
      </c>
      <c r="W295" s="161"/>
      <c r="X295" s="161" t="s">
        <v>164</v>
      </c>
      <c r="Y295" s="151"/>
      <c r="Z295" s="151"/>
      <c r="AA295" s="151"/>
      <c r="AB295" s="151"/>
      <c r="AC295" s="151"/>
      <c r="AD295" s="151"/>
      <c r="AE295" s="151"/>
      <c r="AF295" s="151"/>
      <c r="AG295" s="151" t="s">
        <v>165</v>
      </c>
      <c r="AH295" s="151"/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1" x14ac:dyDescent="0.2">
      <c r="A296" s="158"/>
      <c r="B296" s="159"/>
      <c r="C296" s="196" t="s">
        <v>512</v>
      </c>
      <c r="D296" s="189"/>
      <c r="E296" s="190">
        <v>46.92</v>
      </c>
      <c r="F296" s="161"/>
      <c r="G296" s="161"/>
      <c r="H296" s="161"/>
      <c r="I296" s="161"/>
      <c r="J296" s="161"/>
      <c r="K296" s="161"/>
      <c r="L296" s="161"/>
      <c r="M296" s="161"/>
      <c r="N296" s="161"/>
      <c r="O296" s="161"/>
      <c r="P296" s="161"/>
      <c r="Q296" s="161"/>
      <c r="R296" s="161"/>
      <c r="S296" s="161"/>
      <c r="T296" s="161"/>
      <c r="U296" s="161"/>
      <c r="V296" s="161"/>
      <c r="W296" s="161"/>
      <c r="X296" s="161"/>
      <c r="Y296" s="151"/>
      <c r="Z296" s="151"/>
      <c r="AA296" s="151"/>
      <c r="AB296" s="151"/>
      <c r="AC296" s="151"/>
      <c r="AD296" s="151"/>
      <c r="AE296" s="151"/>
      <c r="AF296" s="151"/>
      <c r="AG296" s="151" t="s">
        <v>167</v>
      </c>
      <c r="AH296" s="151">
        <v>5</v>
      </c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1" x14ac:dyDescent="0.2">
      <c r="A297" s="170">
        <v>93</v>
      </c>
      <c r="B297" s="171" t="s">
        <v>513</v>
      </c>
      <c r="C297" s="185" t="s">
        <v>514</v>
      </c>
      <c r="D297" s="172" t="s">
        <v>163</v>
      </c>
      <c r="E297" s="173">
        <v>46.92</v>
      </c>
      <c r="F297" s="174"/>
      <c r="G297" s="175">
        <f>ROUND(E297*F297,2)</f>
        <v>0</v>
      </c>
      <c r="H297" s="162"/>
      <c r="I297" s="161">
        <f>ROUND(E297*H297,2)</f>
        <v>0</v>
      </c>
      <c r="J297" s="162"/>
      <c r="K297" s="161">
        <f>ROUND(E297*J297,2)</f>
        <v>0</v>
      </c>
      <c r="L297" s="161">
        <v>21</v>
      </c>
      <c r="M297" s="161">
        <f>G297*(1+L297/100)</f>
        <v>0</v>
      </c>
      <c r="N297" s="161">
        <v>0</v>
      </c>
      <c r="O297" s="161">
        <f>ROUND(E297*N297,2)</f>
        <v>0</v>
      </c>
      <c r="P297" s="161">
        <v>0</v>
      </c>
      <c r="Q297" s="161">
        <f>ROUND(E297*P297,2)</f>
        <v>0</v>
      </c>
      <c r="R297" s="161"/>
      <c r="S297" s="161" t="s">
        <v>141</v>
      </c>
      <c r="T297" s="161" t="s">
        <v>131</v>
      </c>
      <c r="U297" s="161">
        <v>0</v>
      </c>
      <c r="V297" s="161">
        <f>ROUND(E297*U297,2)</f>
        <v>0</v>
      </c>
      <c r="W297" s="161"/>
      <c r="X297" s="161" t="s">
        <v>164</v>
      </c>
      <c r="Y297" s="151"/>
      <c r="Z297" s="151"/>
      <c r="AA297" s="151"/>
      <c r="AB297" s="151"/>
      <c r="AC297" s="151"/>
      <c r="AD297" s="151"/>
      <c r="AE297" s="151"/>
      <c r="AF297" s="151"/>
      <c r="AG297" s="151" t="s">
        <v>165</v>
      </c>
      <c r="AH297" s="151"/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1" x14ac:dyDescent="0.2">
      <c r="A298" s="158"/>
      <c r="B298" s="159"/>
      <c r="C298" s="196" t="s">
        <v>512</v>
      </c>
      <c r="D298" s="189"/>
      <c r="E298" s="190">
        <v>46.92</v>
      </c>
      <c r="F298" s="161"/>
      <c r="G298" s="161"/>
      <c r="H298" s="161"/>
      <c r="I298" s="161"/>
      <c r="J298" s="161"/>
      <c r="K298" s="161"/>
      <c r="L298" s="161"/>
      <c r="M298" s="161"/>
      <c r="N298" s="161"/>
      <c r="O298" s="161"/>
      <c r="P298" s="161"/>
      <c r="Q298" s="161"/>
      <c r="R298" s="161"/>
      <c r="S298" s="161"/>
      <c r="T298" s="161"/>
      <c r="U298" s="161"/>
      <c r="V298" s="161"/>
      <c r="W298" s="161"/>
      <c r="X298" s="161"/>
      <c r="Y298" s="151"/>
      <c r="Z298" s="151"/>
      <c r="AA298" s="151"/>
      <c r="AB298" s="151"/>
      <c r="AC298" s="151"/>
      <c r="AD298" s="151"/>
      <c r="AE298" s="151"/>
      <c r="AF298" s="151"/>
      <c r="AG298" s="151" t="s">
        <v>167</v>
      </c>
      <c r="AH298" s="151">
        <v>5</v>
      </c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ht="22.5" outlineLevel="1" x14ac:dyDescent="0.2">
      <c r="A299" s="158">
        <v>94</v>
      </c>
      <c r="B299" s="159" t="s">
        <v>515</v>
      </c>
      <c r="C299" s="199" t="s">
        <v>516</v>
      </c>
      <c r="D299" s="160" t="s">
        <v>0</v>
      </c>
      <c r="E299" s="195"/>
      <c r="F299" s="162"/>
      <c r="G299" s="161">
        <f>ROUND(E299*F299,2)</f>
        <v>0</v>
      </c>
      <c r="H299" s="162"/>
      <c r="I299" s="161">
        <f>ROUND(E299*H299,2)</f>
        <v>0</v>
      </c>
      <c r="J299" s="162"/>
      <c r="K299" s="161">
        <f>ROUND(E299*J299,2)</f>
        <v>0</v>
      </c>
      <c r="L299" s="161">
        <v>21</v>
      </c>
      <c r="M299" s="161">
        <f>G299*(1+L299/100)</f>
        <v>0</v>
      </c>
      <c r="N299" s="161">
        <v>0</v>
      </c>
      <c r="O299" s="161">
        <f>ROUND(E299*N299,2)</f>
        <v>0</v>
      </c>
      <c r="P299" s="161">
        <v>0</v>
      </c>
      <c r="Q299" s="161">
        <f>ROUND(E299*P299,2)</f>
        <v>0</v>
      </c>
      <c r="R299" s="161"/>
      <c r="S299" s="161" t="s">
        <v>130</v>
      </c>
      <c r="T299" s="161" t="s">
        <v>130</v>
      </c>
      <c r="U299" s="161">
        <v>0</v>
      </c>
      <c r="V299" s="161">
        <f>ROUND(E299*U299,2)</f>
        <v>0</v>
      </c>
      <c r="W299" s="161"/>
      <c r="X299" s="161" t="s">
        <v>465</v>
      </c>
      <c r="Y299" s="151"/>
      <c r="Z299" s="151"/>
      <c r="AA299" s="151"/>
      <c r="AB299" s="151"/>
      <c r="AC299" s="151"/>
      <c r="AD299" s="151"/>
      <c r="AE299" s="151"/>
      <c r="AF299" s="151"/>
      <c r="AG299" s="151" t="s">
        <v>466</v>
      </c>
      <c r="AH299" s="151"/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x14ac:dyDescent="0.2">
      <c r="A300" s="164" t="s">
        <v>125</v>
      </c>
      <c r="B300" s="165" t="s">
        <v>85</v>
      </c>
      <c r="C300" s="183" t="s">
        <v>86</v>
      </c>
      <c r="D300" s="166"/>
      <c r="E300" s="167"/>
      <c r="F300" s="168"/>
      <c r="G300" s="169">
        <f>SUMIF(AG301:AG329,"&lt;&gt;NOR",G301:G329)</f>
        <v>0</v>
      </c>
      <c r="H300" s="163"/>
      <c r="I300" s="163">
        <f>SUM(I301:I329)</f>
        <v>0</v>
      </c>
      <c r="J300" s="163"/>
      <c r="K300" s="163">
        <f>SUM(K301:K329)</f>
        <v>0</v>
      </c>
      <c r="L300" s="163"/>
      <c r="M300" s="163">
        <f>SUM(M301:M329)</f>
        <v>0</v>
      </c>
      <c r="N300" s="163"/>
      <c r="O300" s="163">
        <f>SUM(O301:O329)</f>
        <v>0.70000000000000007</v>
      </c>
      <c r="P300" s="163"/>
      <c r="Q300" s="163">
        <f>SUM(Q301:Q329)</f>
        <v>0.73000000000000009</v>
      </c>
      <c r="R300" s="163"/>
      <c r="S300" s="163"/>
      <c r="T300" s="163"/>
      <c r="U300" s="163"/>
      <c r="V300" s="163">
        <f>SUM(V301:V329)</f>
        <v>148.25</v>
      </c>
      <c r="W300" s="163"/>
      <c r="X300" s="163"/>
      <c r="AG300" t="s">
        <v>126</v>
      </c>
    </row>
    <row r="301" spans="1:60" outlineLevel="1" x14ac:dyDescent="0.2">
      <c r="A301" s="170">
        <v>95</v>
      </c>
      <c r="B301" s="171" t="s">
        <v>517</v>
      </c>
      <c r="C301" s="185" t="s">
        <v>518</v>
      </c>
      <c r="D301" s="172" t="s">
        <v>224</v>
      </c>
      <c r="E301" s="173">
        <v>40</v>
      </c>
      <c r="F301" s="174"/>
      <c r="G301" s="175">
        <f>ROUND(E301*F301,2)</f>
        <v>0</v>
      </c>
      <c r="H301" s="162"/>
      <c r="I301" s="161">
        <f>ROUND(E301*H301,2)</f>
        <v>0</v>
      </c>
      <c r="J301" s="162"/>
      <c r="K301" s="161">
        <f>ROUND(E301*J301,2)</f>
        <v>0</v>
      </c>
      <c r="L301" s="161">
        <v>21</v>
      </c>
      <c r="M301" s="161">
        <f>G301*(1+L301/100)</f>
        <v>0</v>
      </c>
      <c r="N301" s="161">
        <v>3.0799999999999998E-3</v>
      </c>
      <c r="O301" s="161">
        <f>ROUND(E301*N301,2)</f>
        <v>0.12</v>
      </c>
      <c r="P301" s="161">
        <v>0</v>
      </c>
      <c r="Q301" s="161">
        <f>ROUND(E301*P301,2)</f>
        <v>0</v>
      </c>
      <c r="R301" s="161"/>
      <c r="S301" s="161" t="s">
        <v>130</v>
      </c>
      <c r="T301" s="161" t="s">
        <v>130</v>
      </c>
      <c r="U301" s="161">
        <v>0.57499999999999996</v>
      </c>
      <c r="V301" s="161">
        <f>ROUND(E301*U301,2)</f>
        <v>23</v>
      </c>
      <c r="W301" s="161"/>
      <c r="X301" s="161" t="s">
        <v>164</v>
      </c>
      <c r="Y301" s="151"/>
      <c r="Z301" s="151"/>
      <c r="AA301" s="151"/>
      <c r="AB301" s="151"/>
      <c r="AC301" s="151"/>
      <c r="AD301" s="151"/>
      <c r="AE301" s="151"/>
      <c r="AF301" s="151"/>
      <c r="AG301" s="151" t="s">
        <v>165</v>
      </c>
      <c r="AH301" s="151"/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1" x14ac:dyDescent="0.2">
      <c r="A302" s="158"/>
      <c r="B302" s="159"/>
      <c r="C302" s="196" t="s">
        <v>519</v>
      </c>
      <c r="D302" s="189"/>
      <c r="E302" s="190">
        <v>40</v>
      </c>
      <c r="F302" s="161"/>
      <c r="G302" s="161"/>
      <c r="H302" s="161"/>
      <c r="I302" s="161"/>
      <c r="J302" s="161"/>
      <c r="K302" s="161"/>
      <c r="L302" s="161"/>
      <c r="M302" s="161"/>
      <c r="N302" s="161"/>
      <c r="O302" s="161"/>
      <c r="P302" s="161"/>
      <c r="Q302" s="161"/>
      <c r="R302" s="161"/>
      <c r="S302" s="161"/>
      <c r="T302" s="161"/>
      <c r="U302" s="161"/>
      <c r="V302" s="161"/>
      <c r="W302" s="161"/>
      <c r="X302" s="161"/>
      <c r="Y302" s="151"/>
      <c r="Z302" s="151"/>
      <c r="AA302" s="151"/>
      <c r="AB302" s="151"/>
      <c r="AC302" s="151"/>
      <c r="AD302" s="151"/>
      <c r="AE302" s="151"/>
      <c r="AF302" s="151"/>
      <c r="AG302" s="151" t="s">
        <v>167</v>
      </c>
      <c r="AH302" s="151">
        <v>0</v>
      </c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outlineLevel="1" x14ac:dyDescent="0.2">
      <c r="A303" s="170">
        <v>96</v>
      </c>
      <c r="B303" s="171" t="s">
        <v>520</v>
      </c>
      <c r="C303" s="185" t="s">
        <v>521</v>
      </c>
      <c r="D303" s="172" t="s">
        <v>224</v>
      </c>
      <c r="E303" s="173">
        <v>40</v>
      </c>
      <c r="F303" s="174"/>
      <c r="G303" s="175">
        <f>ROUND(E303*F303,2)</f>
        <v>0</v>
      </c>
      <c r="H303" s="162"/>
      <c r="I303" s="161">
        <f>ROUND(E303*H303,2)</f>
        <v>0</v>
      </c>
      <c r="J303" s="162"/>
      <c r="K303" s="161">
        <f>ROUND(E303*J303,2)</f>
        <v>0</v>
      </c>
      <c r="L303" s="161">
        <v>21</v>
      </c>
      <c r="M303" s="161">
        <f>G303*(1+L303/100)</f>
        <v>0</v>
      </c>
      <c r="N303" s="161">
        <v>2.5000000000000001E-3</v>
      </c>
      <c r="O303" s="161">
        <f>ROUND(E303*N303,2)</f>
        <v>0.1</v>
      </c>
      <c r="P303" s="161">
        <v>0</v>
      </c>
      <c r="Q303" s="161">
        <f>ROUND(E303*P303,2)</f>
        <v>0</v>
      </c>
      <c r="R303" s="161"/>
      <c r="S303" s="161" t="s">
        <v>130</v>
      </c>
      <c r="T303" s="161" t="s">
        <v>209</v>
      </c>
      <c r="U303" s="161">
        <v>0.55184999999999995</v>
      </c>
      <c r="V303" s="161">
        <f>ROUND(E303*U303,2)</f>
        <v>22.07</v>
      </c>
      <c r="W303" s="161"/>
      <c r="X303" s="161" t="s">
        <v>164</v>
      </c>
      <c r="Y303" s="151"/>
      <c r="Z303" s="151"/>
      <c r="AA303" s="151"/>
      <c r="AB303" s="151"/>
      <c r="AC303" s="151"/>
      <c r="AD303" s="151"/>
      <c r="AE303" s="151"/>
      <c r="AF303" s="151"/>
      <c r="AG303" s="151" t="s">
        <v>165</v>
      </c>
      <c r="AH303" s="151"/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outlineLevel="1" x14ac:dyDescent="0.2">
      <c r="A304" s="158"/>
      <c r="B304" s="159"/>
      <c r="C304" s="196" t="s">
        <v>522</v>
      </c>
      <c r="D304" s="189"/>
      <c r="E304" s="190">
        <v>40</v>
      </c>
      <c r="F304" s="161"/>
      <c r="G304" s="161"/>
      <c r="H304" s="161"/>
      <c r="I304" s="161"/>
      <c r="J304" s="161"/>
      <c r="K304" s="161"/>
      <c r="L304" s="161"/>
      <c r="M304" s="161"/>
      <c r="N304" s="161"/>
      <c r="O304" s="161"/>
      <c r="P304" s="161"/>
      <c r="Q304" s="161"/>
      <c r="R304" s="161"/>
      <c r="S304" s="161"/>
      <c r="T304" s="161"/>
      <c r="U304" s="161"/>
      <c r="V304" s="161"/>
      <c r="W304" s="161"/>
      <c r="X304" s="161"/>
      <c r="Y304" s="151"/>
      <c r="Z304" s="151"/>
      <c r="AA304" s="151"/>
      <c r="AB304" s="151"/>
      <c r="AC304" s="151"/>
      <c r="AD304" s="151"/>
      <c r="AE304" s="151"/>
      <c r="AF304" s="151"/>
      <c r="AG304" s="151" t="s">
        <v>167</v>
      </c>
      <c r="AH304" s="151">
        <v>0</v>
      </c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outlineLevel="1" x14ac:dyDescent="0.2">
      <c r="A305" s="170">
        <v>97</v>
      </c>
      <c r="B305" s="171" t="s">
        <v>523</v>
      </c>
      <c r="C305" s="185" t="s">
        <v>524</v>
      </c>
      <c r="D305" s="172" t="s">
        <v>224</v>
      </c>
      <c r="E305" s="173">
        <v>19</v>
      </c>
      <c r="F305" s="174"/>
      <c r="G305" s="175">
        <f>ROUND(E305*F305,2)</f>
        <v>0</v>
      </c>
      <c r="H305" s="162"/>
      <c r="I305" s="161">
        <f>ROUND(E305*H305,2)</f>
        <v>0</v>
      </c>
      <c r="J305" s="162"/>
      <c r="K305" s="161">
        <f>ROUND(E305*J305,2)</f>
        <v>0</v>
      </c>
      <c r="L305" s="161">
        <v>21</v>
      </c>
      <c r="M305" s="161">
        <f>G305*(1+L305/100)</f>
        <v>0</v>
      </c>
      <c r="N305" s="161">
        <v>2.63E-3</v>
      </c>
      <c r="O305" s="161">
        <f>ROUND(E305*N305,2)</f>
        <v>0.05</v>
      </c>
      <c r="P305" s="161">
        <v>0</v>
      </c>
      <c r="Q305" s="161">
        <f>ROUND(E305*P305,2)</f>
        <v>0</v>
      </c>
      <c r="R305" s="161"/>
      <c r="S305" s="161" t="s">
        <v>130</v>
      </c>
      <c r="T305" s="161" t="s">
        <v>130</v>
      </c>
      <c r="U305" s="161">
        <v>0.54305000000000003</v>
      </c>
      <c r="V305" s="161">
        <f>ROUND(E305*U305,2)</f>
        <v>10.32</v>
      </c>
      <c r="W305" s="161"/>
      <c r="X305" s="161" t="s">
        <v>164</v>
      </c>
      <c r="Y305" s="151"/>
      <c r="Z305" s="151"/>
      <c r="AA305" s="151"/>
      <c r="AB305" s="151"/>
      <c r="AC305" s="151"/>
      <c r="AD305" s="151"/>
      <c r="AE305" s="151"/>
      <c r="AF305" s="151"/>
      <c r="AG305" s="151" t="s">
        <v>165</v>
      </c>
      <c r="AH305" s="151"/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1" x14ac:dyDescent="0.2">
      <c r="A306" s="158"/>
      <c r="B306" s="159"/>
      <c r="C306" s="196" t="s">
        <v>525</v>
      </c>
      <c r="D306" s="189"/>
      <c r="E306" s="190">
        <v>19</v>
      </c>
      <c r="F306" s="161"/>
      <c r="G306" s="161"/>
      <c r="H306" s="161"/>
      <c r="I306" s="161"/>
      <c r="J306" s="161"/>
      <c r="K306" s="161"/>
      <c r="L306" s="161"/>
      <c r="M306" s="161"/>
      <c r="N306" s="161"/>
      <c r="O306" s="161"/>
      <c r="P306" s="161"/>
      <c r="Q306" s="161"/>
      <c r="R306" s="161"/>
      <c r="S306" s="161"/>
      <c r="T306" s="161"/>
      <c r="U306" s="161"/>
      <c r="V306" s="161"/>
      <c r="W306" s="161"/>
      <c r="X306" s="161"/>
      <c r="Y306" s="151"/>
      <c r="Z306" s="151"/>
      <c r="AA306" s="151"/>
      <c r="AB306" s="151"/>
      <c r="AC306" s="151"/>
      <c r="AD306" s="151"/>
      <c r="AE306" s="151"/>
      <c r="AF306" s="151"/>
      <c r="AG306" s="151" t="s">
        <v>167</v>
      </c>
      <c r="AH306" s="151">
        <v>0</v>
      </c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ht="22.5" outlineLevel="1" x14ac:dyDescent="0.2">
      <c r="A307" s="170">
        <v>98</v>
      </c>
      <c r="B307" s="171" t="s">
        <v>526</v>
      </c>
      <c r="C307" s="185" t="s">
        <v>527</v>
      </c>
      <c r="D307" s="172" t="s">
        <v>224</v>
      </c>
      <c r="E307" s="173">
        <v>68</v>
      </c>
      <c r="F307" s="174"/>
      <c r="G307" s="175">
        <f>ROUND(E307*F307,2)</f>
        <v>0</v>
      </c>
      <c r="H307" s="162"/>
      <c r="I307" s="161">
        <f>ROUND(E307*H307,2)</f>
        <v>0</v>
      </c>
      <c r="J307" s="162"/>
      <c r="K307" s="161">
        <f>ROUND(E307*J307,2)</f>
        <v>0</v>
      </c>
      <c r="L307" s="161">
        <v>21</v>
      </c>
      <c r="M307" s="161">
        <f>G307*(1+L307/100)</f>
        <v>0</v>
      </c>
      <c r="N307" s="161">
        <v>2.7399999999999998E-3</v>
      </c>
      <c r="O307" s="161">
        <f>ROUND(E307*N307,2)</f>
        <v>0.19</v>
      </c>
      <c r="P307" s="161">
        <v>0</v>
      </c>
      <c r="Q307" s="161">
        <f>ROUND(E307*P307,2)</f>
        <v>0</v>
      </c>
      <c r="R307" s="161"/>
      <c r="S307" s="161" t="s">
        <v>130</v>
      </c>
      <c r="T307" s="161" t="s">
        <v>130</v>
      </c>
      <c r="U307" s="161">
        <v>0.39</v>
      </c>
      <c r="V307" s="161">
        <f>ROUND(E307*U307,2)</f>
        <v>26.52</v>
      </c>
      <c r="W307" s="161"/>
      <c r="X307" s="161" t="s">
        <v>164</v>
      </c>
      <c r="Y307" s="151"/>
      <c r="Z307" s="151"/>
      <c r="AA307" s="151"/>
      <c r="AB307" s="151"/>
      <c r="AC307" s="151"/>
      <c r="AD307" s="151"/>
      <c r="AE307" s="151"/>
      <c r="AF307" s="151"/>
      <c r="AG307" s="151" t="s">
        <v>165</v>
      </c>
      <c r="AH307" s="151"/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outlineLevel="1" x14ac:dyDescent="0.2">
      <c r="A308" s="158"/>
      <c r="B308" s="159"/>
      <c r="C308" s="196" t="s">
        <v>528</v>
      </c>
      <c r="D308" s="189"/>
      <c r="E308" s="190">
        <v>68</v>
      </c>
      <c r="F308" s="161"/>
      <c r="G308" s="161"/>
      <c r="H308" s="161"/>
      <c r="I308" s="161"/>
      <c r="J308" s="161"/>
      <c r="K308" s="161"/>
      <c r="L308" s="161"/>
      <c r="M308" s="161"/>
      <c r="N308" s="161"/>
      <c r="O308" s="161"/>
      <c r="P308" s="161"/>
      <c r="Q308" s="161"/>
      <c r="R308" s="161"/>
      <c r="S308" s="161"/>
      <c r="T308" s="161"/>
      <c r="U308" s="161"/>
      <c r="V308" s="161"/>
      <c r="W308" s="161"/>
      <c r="X308" s="161"/>
      <c r="Y308" s="151"/>
      <c r="Z308" s="151"/>
      <c r="AA308" s="151"/>
      <c r="AB308" s="151"/>
      <c r="AC308" s="151"/>
      <c r="AD308" s="151"/>
      <c r="AE308" s="151"/>
      <c r="AF308" s="151"/>
      <c r="AG308" s="151" t="s">
        <v>167</v>
      </c>
      <c r="AH308" s="151">
        <v>0</v>
      </c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ht="22.5" outlineLevel="1" x14ac:dyDescent="0.2">
      <c r="A309" s="170">
        <v>99</v>
      </c>
      <c r="B309" s="171" t="s">
        <v>529</v>
      </c>
      <c r="C309" s="185" t="s">
        <v>530</v>
      </c>
      <c r="D309" s="172" t="s">
        <v>224</v>
      </c>
      <c r="E309" s="173">
        <v>34.799999999999997</v>
      </c>
      <c r="F309" s="174"/>
      <c r="G309" s="175">
        <f>ROUND(E309*F309,2)</f>
        <v>0</v>
      </c>
      <c r="H309" s="162"/>
      <c r="I309" s="161">
        <f>ROUND(E309*H309,2)</f>
        <v>0</v>
      </c>
      <c r="J309" s="162"/>
      <c r="K309" s="161">
        <f>ROUND(E309*J309,2)</f>
        <v>0</v>
      </c>
      <c r="L309" s="161">
        <v>21</v>
      </c>
      <c r="M309" s="161">
        <f>G309*(1+L309/100)</f>
        <v>0</v>
      </c>
      <c r="N309" s="161">
        <v>2.4199999999999998E-3</v>
      </c>
      <c r="O309" s="161">
        <f>ROUND(E309*N309,2)</f>
        <v>0.08</v>
      </c>
      <c r="P309" s="161">
        <v>0</v>
      </c>
      <c r="Q309" s="161">
        <f>ROUND(E309*P309,2)</f>
        <v>0</v>
      </c>
      <c r="R309" s="161"/>
      <c r="S309" s="161" t="s">
        <v>130</v>
      </c>
      <c r="T309" s="161" t="s">
        <v>130</v>
      </c>
      <c r="U309" s="161">
        <v>0.28999999999999998</v>
      </c>
      <c r="V309" s="161">
        <f>ROUND(E309*U309,2)</f>
        <v>10.09</v>
      </c>
      <c r="W309" s="161"/>
      <c r="X309" s="161" t="s">
        <v>164</v>
      </c>
      <c r="Y309" s="151"/>
      <c r="Z309" s="151"/>
      <c r="AA309" s="151"/>
      <c r="AB309" s="151"/>
      <c r="AC309" s="151"/>
      <c r="AD309" s="151"/>
      <c r="AE309" s="151"/>
      <c r="AF309" s="151"/>
      <c r="AG309" s="151" t="s">
        <v>165</v>
      </c>
      <c r="AH309" s="151"/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outlineLevel="1" x14ac:dyDescent="0.2">
      <c r="A310" s="158"/>
      <c r="B310" s="159"/>
      <c r="C310" s="196" t="s">
        <v>531</v>
      </c>
      <c r="D310" s="189"/>
      <c r="E310" s="190">
        <v>5.4</v>
      </c>
      <c r="F310" s="161"/>
      <c r="G310" s="161"/>
      <c r="H310" s="161"/>
      <c r="I310" s="161"/>
      <c r="J310" s="161"/>
      <c r="K310" s="161"/>
      <c r="L310" s="161"/>
      <c r="M310" s="161"/>
      <c r="N310" s="161"/>
      <c r="O310" s="161"/>
      <c r="P310" s="161"/>
      <c r="Q310" s="161"/>
      <c r="R310" s="161"/>
      <c r="S310" s="161"/>
      <c r="T310" s="161"/>
      <c r="U310" s="161"/>
      <c r="V310" s="161"/>
      <c r="W310" s="161"/>
      <c r="X310" s="161"/>
      <c r="Y310" s="151"/>
      <c r="Z310" s="151"/>
      <c r="AA310" s="151"/>
      <c r="AB310" s="151"/>
      <c r="AC310" s="151"/>
      <c r="AD310" s="151"/>
      <c r="AE310" s="151"/>
      <c r="AF310" s="151"/>
      <c r="AG310" s="151" t="s">
        <v>167</v>
      </c>
      <c r="AH310" s="151">
        <v>0</v>
      </c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1" x14ac:dyDescent="0.2">
      <c r="A311" s="158"/>
      <c r="B311" s="159"/>
      <c r="C311" s="196" t="s">
        <v>532</v>
      </c>
      <c r="D311" s="189"/>
      <c r="E311" s="190">
        <v>27.6</v>
      </c>
      <c r="F311" s="161"/>
      <c r="G311" s="161"/>
      <c r="H311" s="161"/>
      <c r="I311" s="161"/>
      <c r="J311" s="161"/>
      <c r="K311" s="161"/>
      <c r="L311" s="161"/>
      <c r="M311" s="161"/>
      <c r="N311" s="161"/>
      <c r="O311" s="161"/>
      <c r="P311" s="161"/>
      <c r="Q311" s="161"/>
      <c r="R311" s="161"/>
      <c r="S311" s="161"/>
      <c r="T311" s="161"/>
      <c r="U311" s="161"/>
      <c r="V311" s="161"/>
      <c r="W311" s="161"/>
      <c r="X311" s="161"/>
      <c r="Y311" s="151"/>
      <c r="Z311" s="151"/>
      <c r="AA311" s="151"/>
      <c r="AB311" s="151"/>
      <c r="AC311" s="151"/>
      <c r="AD311" s="151"/>
      <c r="AE311" s="151"/>
      <c r="AF311" s="151"/>
      <c r="AG311" s="151" t="s">
        <v>167</v>
      </c>
      <c r="AH311" s="151">
        <v>0</v>
      </c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outlineLevel="1" x14ac:dyDescent="0.2">
      <c r="A312" s="158"/>
      <c r="B312" s="159"/>
      <c r="C312" s="196" t="s">
        <v>533</v>
      </c>
      <c r="D312" s="189"/>
      <c r="E312" s="190">
        <v>0.65</v>
      </c>
      <c r="F312" s="161"/>
      <c r="G312" s="161"/>
      <c r="H312" s="161"/>
      <c r="I312" s="161"/>
      <c r="J312" s="161"/>
      <c r="K312" s="161"/>
      <c r="L312" s="161"/>
      <c r="M312" s="161"/>
      <c r="N312" s="161"/>
      <c r="O312" s="161"/>
      <c r="P312" s="161"/>
      <c r="Q312" s="161"/>
      <c r="R312" s="161"/>
      <c r="S312" s="161"/>
      <c r="T312" s="161"/>
      <c r="U312" s="161"/>
      <c r="V312" s="161"/>
      <c r="W312" s="161"/>
      <c r="X312" s="161"/>
      <c r="Y312" s="151"/>
      <c r="Z312" s="151"/>
      <c r="AA312" s="151"/>
      <c r="AB312" s="151"/>
      <c r="AC312" s="151"/>
      <c r="AD312" s="151"/>
      <c r="AE312" s="151"/>
      <c r="AF312" s="151"/>
      <c r="AG312" s="151" t="s">
        <v>167</v>
      </c>
      <c r="AH312" s="151">
        <v>0</v>
      </c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outlineLevel="1" x14ac:dyDescent="0.2">
      <c r="A313" s="158"/>
      <c r="B313" s="159"/>
      <c r="C313" s="196" t="s">
        <v>534</v>
      </c>
      <c r="D313" s="189"/>
      <c r="E313" s="190">
        <v>1.1499999999999999</v>
      </c>
      <c r="F313" s="161"/>
      <c r="G313" s="161"/>
      <c r="H313" s="161"/>
      <c r="I313" s="161"/>
      <c r="J313" s="161"/>
      <c r="K313" s="161"/>
      <c r="L313" s="161"/>
      <c r="M313" s="161"/>
      <c r="N313" s="161"/>
      <c r="O313" s="161"/>
      <c r="P313" s="161"/>
      <c r="Q313" s="161"/>
      <c r="R313" s="161"/>
      <c r="S313" s="161"/>
      <c r="T313" s="161"/>
      <c r="U313" s="161"/>
      <c r="V313" s="161"/>
      <c r="W313" s="161"/>
      <c r="X313" s="161"/>
      <c r="Y313" s="151"/>
      <c r="Z313" s="151"/>
      <c r="AA313" s="151"/>
      <c r="AB313" s="151"/>
      <c r="AC313" s="151"/>
      <c r="AD313" s="151"/>
      <c r="AE313" s="151"/>
      <c r="AF313" s="151"/>
      <c r="AG313" s="151" t="s">
        <v>167</v>
      </c>
      <c r="AH313" s="151">
        <v>0</v>
      </c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ht="22.5" outlineLevel="1" x14ac:dyDescent="0.2">
      <c r="A314" s="170">
        <v>100</v>
      </c>
      <c r="B314" s="171" t="s">
        <v>535</v>
      </c>
      <c r="C314" s="185" t="s">
        <v>536</v>
      </c>
      <c r="D314" s="172" t="s">
        <v>224</v>
      </c>
      <c r="E314" s="173">
        <v>34.85</v>
      </c>
      <c r="F314" s="174"/>
      <c r="G314" s="175">
        <f>ROUND(E314*F314,2)</f>
        <v>0</v>
      </c>
      <c r="H314" s="162"/>
      <c r="I314" s="161">
        <f>ROUND(E314*H314,2)</f>
        <v>0</v>
      </c>
      <c r="J314" s="162"/>
      <c r="K314" s="161">
        <f>ROUND(E314*J314,2)</f>
        <v>0</v>
      </c>
      <c r="L314" s="161">
        <v>21</v>
      </c>
      <c r="M314" s="161">
        <f>G314*(1+L314/100)</f>
        <v>0</v>
      </c>
      <c r="N314" s="161">
        <v>4.3400000000000001E-3</v>
      </c>
      <c r="O314" s="161">
        <f>ROUND(E314*N314,2)</f>
        <v>0.15</v>
      </c>
      <c r="P314" s="161">
        <v>0</v>
      </c>
      <c r="Q314" s="161">
        <f>ROUND(E314*P314,2)</f>
        <v>0</v>
      </c>
      <c r="R314" s="161"/>
      <c r="S314" s="161" t="s">
        <v>130</v>
      </c>
      <c r="T314" s="161" t="s">
        <v>130</v>
      </c>
      <c r="U314" s="161">
        <v>0.3</v>
      </c>
      <c r="V314" s="161">
        <f>ROUND(E314*U314,2)</f>
        <v>10.46</v>
      </c>
      <c r="W314" s="161"/>
      <c r="X314" s="161" t="s">
        <v>164</v>
      </c>
      <c r="Y314" s="151"/>
      <c r="Z314" s="151"/>
      <c r="AA314" s="151"/>
      <c r="AB314" s="151"/>
      <c r="AC314" s="151"/>
      <c r="AD314" s="151"/>
      <c r="AE314" s="151"/>
      <c r="AF314" s="151"/>
      <c r="AG314" s="151" t="s">
        <v>165</v>
      </c>
      <c r="AH314" s="151"/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outlineLevel="1" x14ac:dyDescent="0.2">
      <c r="A315" s="158"/>
      <c r="B315" s="159"/>
      <c r="C315" s="196" t="s">
        <v>537</v>
      </c>
      <c r="D315" s="189"/>
      <c r="E315" s="190">
        <v>23.1</v>
      </c>
      <c r="F315" s="161"/>
      <c r="G315" s="161"/>
      <c r="H315" s="161"/>
      <c r="I315" s="161"/>
      <c r="J315" s="161"/>
      <c r="K315" s="161"/>
      <c r="L315" s="161"/>
      <c r="M315" s="161"/>
      <c r="N315" s="161"/>
      <c r="O315" s="161"/>
      <c r="P315" s="161"/>
      <c r="Q315" s="161"/>
      <c r="R315" s="161"/>
      <c r="S315" s="161"/>
      <c r="T315" s="161"/>
      <c r="U315" s="161"/>
      <c r="V315" s="161"/>
      <c r="W315" s="161"/>
      <c r="X315" s="161"/>
      <c r="Y315" s="151"/>
      <c r="Z315" s="151"/>
      <c r="AA315" s="151"/>
      <c r="AB315" s="151"/>
      <c r="AC315" s="151"/>
      <c r="AD315" s="151"/>
      <c r="AE315" s="151"/>
      <c r="AF315" s="151"/>
      <c r="AG315" s="151" t="s">
        <v>167</v>
      </c>
      <c r="AH315" s="151">
        <v>0</v>
      </c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1" x14ac:dyDescent="0.2">
      <c r="A316" s="158"/>
      <c r="B316" s="159"/>
      <c r="C316" s="196" t="s">
        <v>538</v>
      </c>
      <c r="D316" s="189"/>
      <c r="E316" s="190">
        <v>11.75</v>
      </c>
      <c r="F316" s="161"/>
      <c r="G316" s="161"/>
      <c r="H316" s="161"/>
      <c r="I316" s="161"/>
      <c r="J316" s="161"/>
      <c r="K316" s="161"/>
      <c r="L316" s="161"/>
      <c r="M316" s="161"/>
      <c r="N316" s="161"/>
      <c r="O316" s="161"/>
      <c r="P316" s="161"/>
      <c r="Q316" s="161"/>
      <c r="R316" s="161"/>
      <c r="S316" s="161"/>
      <c r="T316" s="161"/>
      <c r="U316" s="161"/>
      <c r="V316" s="161"/>
      <c r="W316" s="161"/>
      <c r="X316" s="161"/>
      <c r="Y316" s="151"/>
      <c r="Z316" s="151"/>
      <c r="AA316" s="151"/>
      <c r="AB316" s="151"/>
      <c r="AC316" s="151"/>
      <c r="AD316" s="151"/>
      <c r="AE316" s="151"/>
      <c r="AF316" s="151"/>
      <c r="AG316" s="151" t="s">
        <v>167</v>
      </c>
      <c r="AH316" s="151">
        <v>0</v>
      </c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1" x14ac:dyDescent="0.2">
      <c r="A317" s="176">
        <v>101</v>
      </c>
      <c r="B317" s="177" t="s">
        <v>539</v>
      </c>
      <c r="C317" s="184" t="s">
        <v>540</v>
      </c>
      <c r="D317" s="178" t="s">
        <v>224</v>
      </c>
      <c r="E317" s="179">
        <v>40</v>
      </c>
      <c r="F317" s="180"/>
      <c r="G317" s="181">
        <f>ROUND(E317*F317,2)</f>
        <v>0</v>
      </c>
      <c r="H317" s="162"/>
      <c r="I317" s="161">
        <f>ROUND(E317*H317,2)</f>
        <v>0</v>
      </c>
      <c r="J317" s="162"/>
      <c r="K317" s="161">
        <f>ROUND(E317*J317,2)</f>
        <v>0</v>
      </c>
      <c r="L317" s="161">
        <v>21</v>
      </c>
      <c r="M317" s="161">
        <f>G317*(1+L317/100)</f>
        <v>0</v>
      </c>
      <c r="N317" s="161">
        <v>0</v>
      </c>
      <c r="O317" s="161">
        <f>ROUND(E317*N317,2)</f>
        <v>0</v>
      </c>
      <c r="P317" s="161">
        <v>3.3600000000000001E-3</v>
      </c>
      <c r="Q317" s="161">
        <f>ROUND(E317*P317,2)</f>
        <v>0.13</v>
      </c>
      <c r="R317" s="161"/>
      <c r="S317" s="161" t="s">
        <v>130</v>
      </c>
      <c r="T317" s="161" t="s">
        <v>130</v>
      </c>
      <c r="U317" s="161">
        <v>7.9350000000000004E-2</v>
      </c>
      <c r="V317" s="161">
        <f>ROUND(E317*U317,2)</f>
        <v>3.17</v>
      </c>
      <c r="W317" s="161"/>
      <c r="X317" s="161" t="s">
        <v>164</v>
      </c>
      <c r="Y317" s="151"/>
      <c r="Z317" s="151"/>
      <c r="AA317" s="151"/>
      <c r="AB317" s="151"/>
      <c r="AC317" s="151"/>
      <c r="AD317" s="151"/>
      <c r="AE317" s="151"/>
      <c r="AF317" s="151"/>
      <c r="AG317" s="151" t="s">
        <v>165</v>
      </c>
      <c r="AH317" s="151"/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outlineLevel="1" x14ac:dyDescent="0.2">
      <c r="A318" s="170">
        <v>102</v>
      </c>
      <c r="B318" s="171" t="s">
        <v>541</v>
      </c>
      <c r="C318" s="185" t="s">
        <v>542</v>
      </c>
      <c r="D318" s="172" t="s">
        <v>224</v>
      </c>
      <c r="E318" s="173">
        <v>298.95</v>
      </c>
      <c r="F318" s="174"/>
      <c r="G318" s="175">
        <f>ROUND(E318*F318,2)</f>
        <v>0</v>
      </c>
      <c r="H318" s="162"/>
      <c r="I318" s="161">
        <f>ROUND(E318*H318,2)</f>
        <v>0</v>
      </c>
      <c r="J318" s="162"/>
      <c r="K318" s="161">
        <f>ROUND(E318*J318,2)</f>
        <v>0</v>
      </c>
      <c r="L318" s="161">
        <v>21</v>
      </c>
      <c r="M318" s="161">
        <f>G318*(1+L318/100)</f>
        <v>0</v>
      </c>
      <c r="N318" s="161">
        <v>0</v>
      </c>
      <c r="O318" s="161">
        <f>ROUND(E318*N318,2)</f>
        <v>0</v>
      </c>
      <c r="P318" s="161">
        <v>1.3500000000000001E-3</v>
      </c>
      <c r="Q318" s="161">
        <f>ROUND(E318*P318,2)</f>
        <v>0.4</v>
      </c>
      <c r="R318" s="161"/>
      <c r="S318" s="161" t="s">
        <v>130</v>
      </c>
      <c r="T318" s="161" t="s">
        <v>130</v>
      </c>
      <c r="U318" s="161">
        <v>9.1999999999999998E-2</v>
      </c>
      <c r="V318" s="161">
        <f>ROUND(E318*U318,2)</f>
        <v>27.5</v>
      </c>
      <c r="W318" s="161"/>
      <c r="X318" s="161" t="s">
        <v>164</v>
      </c>
      <c r="Y318" s="151"/>
      <c r="Z318" s="151"/>
      <c r="AA318" s="151"/>
      <c r="AB318" s="151"/>
      <c r="AC318" s="151"/>
      <c r="AD318" s="151"/>
      <c r="AE318" s="151"/>
      <c r="AF318" s="151"/>
      <c r="AG318" s="151" t="s">
        <v>165</v>
      </c>
      <c r="AH318" s="151"/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outlineLevel="1" x14ac:dyDescent="0.2">
      <c r="A319" s="158"/>
      <c r="B319" s="159"/>
      <c r="C319" s="196" t="s">
        <v>325</v>
      </c>
      <c r="D319" s="189"/>
      <c r="E319" s="190"/>
      <c r="F319" s="161"/>
      <c r="G319" s="161"/>
      <c r="H319" s="161"/>
      <c r="I319" s="161"/>
      <c r="J319" s="161"/>
      <c r="K319" s="161"/>
      <c r="L319" s="161"/>
      <c r="M319" s="161"/>
      <c r="N319" s="161"/>
      <c r="O319" s="161"/>
      <c r="P319" s="161"/>
      <c r="Q319" s="161"/>
      <c r="R319" s="161"/>
      <c r="S319" s="161"/>
      <c r="T319" s="161"/>
      <c r="U319" s="161"/>
      <c r="V319" s="161"/>
      <c r="W319" s="161"/>
      <c r="X319" s="161"/>
      <c r="Y319" s="151"/>
      <c r="Z319" s="151"/>
      <c r="AA319" s="151"/>
      <c r="AB319" s="151"/>
      <c r="AC319" s="151"/>
      <c r="AD319" s="151"/>
      <c r="AE319" s="151"/>
      <c r="AF319" s="151"/>
      <c r="AG319" s="151" t="s">
        <v>167</v>
      </c>
      <c r="AH319" s="151">
        <v>0</v>
      </c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outlineLevel="1" x14ac:dyDescent="0.2">
      <c r="A320" s="158"/>
      <c r="B320" s="159"/>
      <c r="C320" s="196" t="s">
        <v>543</v>
      </c>
      <c r="D320" s="189"/>
      <c r="E320" s="190">
        <v>70.05</v>
      </c>
      <c r="F320" s="161"/>
      <c r="G320" s="161"/>
      <c r="H320" s="161"/>
      <c r="I320" s="161"/>
      <c r="J320" s="161"/>
      <c r="K320" s="161"/>
      <c r="L320" s="161"/>
      <c r="M320" s="161"/>
      <c r="N320" s="161"/>
      <c r="O320" s="161"/>
      <c r="P320" s="161"/>
      <c r="Q320" s="161"/>
      <c r="R320" s="161"/>
      <c r="S320" s="161"/>
      <c r="T320" s="161"/>
      <c r="U320" s="161"/>
      <c r="V320" s="161"/>
      <c r="W320" s="161"/>
      <c r="X320" s="161"/>
      <c r="Y320" s="151"/>
      <c r="Z320" s="151"/>
      <c r="AA320" s="151"/>
      <c r="AB320" s="151"/>
      <c r="AC320" s="151"/>
      <c r="AD320" s="151"/>
      <c r="AE320" s="151"/>
      <c r="AF320" s="151"/>
      <c r="AG320" s="151" t="s">
        <v>167</v>
      </c>
      <c r="AH320" s="151">
        <v>0</v>
      </c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outlineLevel="1" x14ac:dyDescent="0.2">
      <c r="A321" s="158"/>
      <c r="B321" s="159"/>
      <c r="C321" s="196" t="s">
        <v>544</v>
      </c>
      <c r="D321" s="189"/>
      <c r="E321" s="190">
        <v>222.6</v>
      </c>
      <c r="F321" s="161"/>
      <c r="G321" s="161"/>
      <c r="H321" s="161"/>
      <c r="I321" s="161"/>
      <c r="J321" s="161"/>
      <c r="K321" s="161"/>
      <c r="L321" s="161"/>
      <c r="M321" s="161"/>
      <c r="N321" s="161"/>
      <c r="O321" s="161"/>
      <c r="P321" s="161"/>
      <c r="Q321" s="161"/>
      <c r="R321" s="161"/>
      <c r="S321" s="161"/>
      <c r="T321" s="161"/>
      <c r="U321" s="161"/>
      <c r="V321" s="161"/>
      <c r="W321" s="161"/>
      <c r="X321" s="161"/>
      <c r="Y321" s="151"/>
      <c r="Z321" s="151"/>
      <c r="AA321" s="151"/>
      <c r="AB321" s="151"/>
      <c r="AC321" s="151"/>
      <c r="AD321" s="151"/>
      <c r="AE321" s="151"/>
      <c r="AF321" s="151"/>
      <c r="AG321" s="151" t="s">
        <v>167</v>
      </c>
      <c r="AH321" s="151">
        <v>0</v>
      </c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outlineLevel="1" x14ac:dyDescent="0.2">
      <c r="A322" s="158"/>
      <c r="B322" s="159"/>
      <c r="C322" s="196" t="s">
        <v>545</v>
      </c>
      <c r="D322" s="189"/>
      <c r="E322" s="190">
        <v>6.3</v>
      </c>
      <c r="F322" s="161"/>
      <c r="G322" s="161"/>
      <c r="H322" s="161"/>
      <c r="I322" s="161"/>
      <c r="J322" s="161"/>
      <c r="K322" s="161"/>
      <c r="L322" s="161"/>
      <c r="M322" s="161"/>
      <c r="N322" s="161"/>
      <c r="O322" s="161"/>
      <c r="P322" s="161"/>
      <c r="Q322" s="161"/>
      <c r="R322" s="161"/>
      <c r="S322" s="161"/>
      <c r="T322" s="161"/>
      <c r="U322" s="161"/>
      <c r="V322" s="161"/>
      <c r="W322" s="161"/>
      <c r="X322" s="161"/>
      <c r="Y322" s="151"/>
      <c r="Z322" s="151"/>
      <c r="AA322" s="151"/>
      <c r="AB322" s="151"/>
      <c r="AC322" s="151"/>
      <c r="AD322" s="151"/>
      <c r="AE322" s="151"/>
      <c r="AF322" s="151"/>
      <c r="AG322" s="151" t="s">
        <v>167</v>
      </c>
      <c r="AH322" s="151">
        <v>0</v>
      </c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outlineLevel="1" x14ac:dyDescent="0.2">
      <c r="A323" s="170">
        <v>103</v>
      </c>
      <c r="B323" s="171" t="s">
        <v>546</v>
      </c>
      <c r="C323" s="185" t="s">
        <v>547</v>
      </c>
      <c r="D323" s="172" t="s">
        <v>224</v>
      </c>
      <c r="E323" s="173">
        <v>68</v>
      </c>
      <c r="F323" s="174"/>
      <c r="G323" s="175">
        <f>ROUND(E323*F323,2)</f>
        <v>0</v>
      </c>
      <c r="H323" s="162"/>
      <c r="I323" s="161">
        <f>ROUND(E323*H323,2)</f>
        <v>0</v>
      </c>
      <c r="J323" s="162"/>
      <c r="K323" s="161">
        <f>ROUND(E323*J323,2)</f>
        <v>0</v>
      </c>
      <c r="L323" s="161">
        <v>21</v>
      </c>
      <c r="M323" s="161">
        <f>G323*(1+L323/100)</f>
        <v>0</v>
      </c>
      <c r="N323" s="161">
        <v>0</v>
      </c>
      <c r="O323" s="161">
        <f>ROUND(E323*N323,2)</f>
        <v>0</v>
      </c>
      <c r="P323" s="161">
        <v>2.3E-3</v>
      </c>
      <c r="Q323" s="161">
        <f>ROUND(E323*P323,2)</f>
        <v>0.16</v>
      </c>
      <c r="R323" s="161"/>
      <c r="S323" s="161" t="s">
        <v>130</v>
      </c>
      <c r="T323" s="161" t="s">
        <v>130</v>
      </c>
      <c r="U323" s="161">
        <v>0.10349999999999999</v>
      </c>
      <c r="V323" s="161">
        <f>ROUND(E323*U323,2)</f>
        <v>7.04</v>
      </c>
      <c r="W323" s="161"/>
      <c r="X323" s="161" t="s">
        <v>164</v>
      </c>
      <c r="Y323" s="151"/>
      <c r="Z323" s="151"/>
      <c r="AA323" s="151"/>
      <c r="AB323" s="151"/>
      <c r="AC323" s="151"/>
      <c r="AD323" s="151"/>
      <c r="AE323" s="151"/>
      <c r="AF323" s="151"/>
      <c r="AG323" s="151" t="s">
        <v>165</v>
      </c>
      <c r="AH323" s="151"/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outlineLevel="1" x14ac:dyDescent="0.2">
      <c r="A324" s="158"/>
      <c r="B324" s="159"/>
      <c r="C324" s="196" t="s">
        <v>548</v>
      </c>
      <c r="D324" s="189"/>
      <c r="E324" s="190">
        <v>68</v>
      </c>
      <c r="F324" s="161"/>
      <c r="G324" s="161"/>
      <c r="H324" s="161"/>
      <c r="I324" s="161"/>
      <c r="J324" s="161"/>
      <c r="K324" s="161"/>
      <c r="L324" s="161"/>
      <c r="M324" s="161"/>
      <c r="N324" s="161"/>
      <c r="O324" s="161"/>
      <c r="P324" s="161"/>
      <c r="Q324" s="161"/>
      <c r="R324" s="161"/>
      <c r="S324" s="161"/>
      <c r="T324" s="161"/>
      <c r="U324" s="161"/>
      <c r="V324" s="161"/>
      <c r="W324" s="161"/>
      <c r="X324" s="161"/>
      <c r="Y324" s="151"/>
      <c r="Z324" s="151"/>
      <c r="AA324" s="151"/>
      <c r="AB324" s="151"/>
      <c r="AC324" s="151"/>
      <c r="AD324" s="151"/>
      <c r="AE324" s="151"/>
      <c r="AF324" s="151"/>
      <c r="AG324" s="151" t="s">
        <v>167</v>
      </c>
      <c r="AH324" s="151">
        <v>0</v>
      </c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outlineLevel="1" x14ac:dyDescent="0.2">
      <c r="A325" s="176">
        <v>104</v>
      </c>
      <c r="B325" s="177" t="s">
        <v>549</v>
      </c>
      <c r="C325" s="184" t="s">
        <v>550</v>
      </c>
      <c r="D325" s="178" t="s">
        <v>224</v>
      </c>
      <c r="E325" s="179">
        <v>19</v>
      </c>
      <c r="F325" s="180"/>
      <c r="G325" s="181">
        <f>ROUND(E325*F325,2)</f>
        <v>0</v>
      </c>
      <c r="H325" s="162"/>
      <c r="I325" s="161">
        <f>ROUND(E325*H325,2)</f>
        <v>0</v>
      </c>
      <c r="J325" s="162"/>
      <c r="K325" s="161">
        <f>ROUND(E325*J325,2)</f>
        <v>0</v>
      </c>
      <c r="L325" s="161">
        <v>21</v>
      </c>
      <c r="M325" s="161">
        <f>G325*(1+L325/100)</f>
        <v>0</v>
      </c>
      <c r="N325" s="161">
        <v>0</v>
      </c>
      <c r="O325" s="161">
        <f>ROUND(E325*N325,2)</f>
        <v>0</v>
      </c>
      <c r="P325" s="161">
        <v>2.2599999999999999E-3</v>
      </c>
      <c r="Q325" s="161">
        <f>ROUND(E325*P325,2)</f>
        <v>0.04</v>
      </c>
      <c r="R325" s="161"/>
      <c r="S325" s="161" t="s">
        <v>130</v>
      </c>
      <c r="T325" s="161" t="s">
        <v>130</v>
      </c>
      <c r="U325" s="161">
        <v>5.7500000000000002E-2</v>
      </c>
      <c r="V325" s="161">
        <f>ROUND(E325*U325,2)</f>
        <v>1.0900000000000001</v>
      </c>
      <c r="W325" s="161"/>
      <c r="X325" s="161" t="s">
        <v>164</v>
      </c>
      <c r="Y325" s="151"/>
      <c r="Z325" s="151"/>
      <c r="AA325" s="151"/>
      <c r="AB325" s="151"/>
      <c r="AC325" s="151"/>
      <c r="AD325" s="151"/>
      <c r="AE325" s="151"/>
      <c r="AF325" s="151"/>
      <c r="AG325" s="151" t="s">
        <v>165</v>
      </c>
      <c r="AH325" s="151"/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51"/>
      <c r="BB325" s="151"/>
      <c r="BC325" s="151"/>
      <c r="BD325" s="151"/>
      <c r="BE325" s="151"/>
      <c r="BF325" s="151"/>
      <c r="BG325" s="151"/>
      <c r="BH325" s="151"/>
    </row>
    <row r="326" spans="1:60" ht="22.5" outlineLevel="1" x14ac:dyDescent="0.2">
      <c r="A326" s="170">
        <v>105</v>
      </c>
      <c r="B326" s="171" t="s">
        <v>551</v>
      </c>
      <c r="C326" s="185" t="s">
        <v>552</v>
      </c>
      <c r="D326" s="172" t="s">
        <v>361</v>
      </c>
      <c r="E326" s="173">
        <v>12</v>
      </c>
      <c r="F326" s="174"/>
      <c r="G326" s="175">
        <f>ROUND(E326*F326,2)</f>
        <v>0</v>
      </c>
      <c r="H326" s="162"/>
      <c r="I326" s="161">
        <f>ROUND(E326*H326,2)</f>
        <v>0</v>
      </c>
      <c r="J326" s="162"/>
      <c r="K326" s="161">
        <f>ROUND(E326*J326,2)</f>
        <v>0</v>
      </c>
      <c r="L326" s="161">
        <v>21</v>
      </c>
      <c r="M326" s="161">
        <f>G326*(1+L326/100)</f>
        <v>0</v>
      </c>
      <c r="N326" s="161">
        <v>6.2E-4</v>
      </c>
      <c r="O326" s="161">
        <f>ROUND(E326*N326,2)</f>
        <v>0.01</v>
      </c>
      <c r="P326" s="161">
        <v>0</v>
      </c>
      <c r="Q326" s="161">
        <f>ROUND(E326*P326,2)</f>
        <v>0</v>
      </c>
      <c r="R326" s="161"/>
      <c r="S326" s="161" t="s">
        <v>141</v>
      </c>
      <c r="T326" s="161" t="s">
        <v>209</v>
      </c>
      <c r="U326" s="161">
        <v>0.58225000000000005</v>
      </c>
      <c r="V326" s="161">
        <f>ROUND(E326*U326,2)</f>
        <v>6.99</v>
      </c>
      <c r="W326" s="161"/>
      <c r="X326" s="161" t="s">
        <v>164</v>
      </c>
      <c r="Y326" s="151"/>
      <c r="Z326" s="151"/>
      <c r="AA326" s="151"/>
      <c r="AB326" s="151"/>
      <c r="AC326" s="151"/>
      <c r="AD326" s="151"/>
      <c r="AE326" s="151"/>
      <c r="AF326" s="151"/>
      <c r="AG326" s="151" t="s">
        <v>165</v>
      </c>
      <c r="AH326" s="151"/>
      <c r="AI326" s="151"/>
      <c r="AJ326" s="151"/>
      <c r="AK326" s="151"/>
      <c r="AL326" s="151"/>
      <c r="AM326" s="151"/>
      <c r="AN326" s="151"/>
      <c r="AO326" s="151"/>
      <c r="AP326" s="151"/>
      <c r="AQ326" s="151"/>
      <c r="AR326" s="151"/>
      <c r="AS326" s="151"/>
      <c r="AT326" s="151"/>
      <c r="AU326" s="151"/>
      <c r="AV326" s="151"/>
      <c r="AW326" s="151"/>
      <c r="AX326" s="151"/>
      <c r="AY326" s="151"/>
      <c r="AZ326" s="151"/>
      <c r="BA326" s="151"/>
      <c r="BB326" s="151"/>
      <c r="BC326" s="151"/>
      <c r="BD326" s="151"/>
      <c r="BE326" s="151"/>
      <c r="BF326" s="151"/>
      <c r="BG326" s="151"/>
      <c r="BH326" s="151"/>
    </row>
    <row r="327" spans="1:60" outlineLevel="1" x14ac:dyDescent="0.2">
      <c r="A327" s="158"/>
      <c r="B327" s="159"/>
      <c r="C327" s="196" t="s">
        <v>553</v>
      </c>
      <c r="D327" s="189"/>
      <c r="E327" s="190">
        <v>12</v>
      </c>
      <c r="F327" s="161"/>
      <c r="G327" s="161"/>
      <c r="H327" s="161"/>
      <c r="I327" s="161"/>
      <c r="J327" s="161"/>
      <c r="K327" s="161"/>
      <c r="L327" s="161"/>
      <c r="M327" s="161"/>
      <c r="N327" s="161"/>
      <c r="O327" s="161"/>
      <c r="P327" s="161"/>
      <c r="Q327" s="161"/>
      <c r="R327" s="161"/>
      <c r="S327" s="161"/>
      <c r="T327" s="161"/>
      <c r="U327" s="161"/>
      <c r="V327" s="161"/>
      <c r="W327" s="161"/>
      <c r="X327" s="161"/>
      <c r="Y327" s="151"/>
      <c r="Z327" s="151"/>
      <c r="AA327" s="151"/>
      <c r="AB327" s="151"/>
      <c r="AC327" s="151"/>
      <c r="AD327" s="151"/>
      <c r="AE327" s="151"/>
      <c r="AF327" s="151"/>
      <c r="AG327" s="151" t="s">
        <v>167</v>
      </c>
      <c r="AH327" s="151">
        <v>0</v>
      </c>
      <c r="AI327" s="151"/>
      <c r="AJ327" s="151"/>
      <c r="AK327" s="151"/>
      <c r="AL327" s="151"/>
      <c r="AM327" s="151"/>
      <c r="AN327" s="151"/>
      <c r="AO327" s="151"/>
      <c r="AP327" s="151"/>
      <c r="AQ327" s="151"/>
      <c r="AR327" s="151"/>
      <c r="AS327" s="151"/>
      <c r="AT327" s="151"/>
      <c r="AU327" s="151"/>
      <c r="AV327" s="151"/>
      <c r="AW327" s="151"/>
      <c r="AX327" s="151"/>
      <c r="AY327" s="151"/>
      <c r="AZ327" s="151"/>
      <c r="BA327" s="151"/>
      <c r="BB327" s="151"/>
      <c r="BC327" s="151"/>
      <c r="BD327" s="151"/>
      <c r="BE327" s="151"/>
      <c r="BF327" s="151"/>
      <c r="BG327" s="151"/>
      <c r="BH327" s="151"/>
    </row>
    <row r="328" spans="1:60" outlineLevel="1" x14ac:dyDescent="0.2">
      <c r="A328" s="170">
        <v>106</v>
      </c>
      <c r="B328" s="171" t="s">
        <v>554</v>
      </c>
      <c r="C328" s="185" t="s">
        <v>555</v>
      </c>
      <c r="D328" s="172" t="s">
        <v>140</v>
      </c>
      <c r="E328" s="173">
        <v>1</v>
      </c>
      <c r="F328" s="174"/>
      <c r="G328" s="175">
        <f>ROUND(E328*F328,2)</f>
        <v>0</v>
      </c>
      <c r="H328" s="162"/>
      <c r="I328" s="161">
        <f>ROUND(E328*H328,2)</f>
        <v>0</v>
      </c>
      <c r="J328" s="162"/>
      <c r="K328" s="161">
        <f>ROUND(E328*J328,2)</f>
        <v>0</v>
      </c>
      <c r="L328" s="161">
        <v>21</v>
      </c>
      <c r="M328" s="161">
        <f>G328*(1+L328/100)</f>
        <v>0</v>
      </c>
      <c r="N328" s="161">
        <v>0</v>
      </c>
      <c r="O328" s="161">
        <f>ROUND(E328*N328,2)</f>
        <v>0</v>
      </c>
      <c r="P328" s="161">
        <v>0</v>
      </c>
      <c r="Q328" s="161">
        <f>ROUND(E328*P328,2)</f>
        <v>0</v>
      </c>
      <c r="R328" s="161"/>
      <c r="S328" s="161" t="s">
        <v>141</v>
      </c>
      <c r="T328" s="161" t="s">
        <v>131</v>
      </c>
      <c r="U328" s="161">
        <v>0</v>
      </c>
      <c r="V328" s="161">
        <f>ROUND(E328*U328,2)</f>
        <v>0</v>
      </c>
      <c r="W328" s="161"/>
      <c r="X328" s="161" t="s">
        <v>164</v>
      </c>
      <c r="Y328" s="151"/>
      <c r="Z328" s="151"/>
      <c r="AA328" s="151"/>
      <c r="AB328" s="151"/>
      <c r="AC328" s="151"/>
      <c r="AD328" s="151"/>
      <c r="AE328" s="151"/>
      <c r="AF328" s="151"/>
      <c r="AG328" s="151" t="s">
        <v>165</v>
      </c>
      <c r="AH328" s="151"/>
      <c r="AI328" s="151"/>
      <c r="AJ328" s="151"/>
      <c r="AK328" s="151"/>
      <c r="AL328" s="151"/>
      <c r="AM328" s="151"/>
      <c r="AN328" s="151"/>
      <c r="AO328" s="151"/>
      <c r="AP328" s="151"/>
      <c r="AQ328" s="151"/>
      <c r="AR328" s="151"/>
      <c r="AS328" s="151"/>
      <c r="AT328" s="151"/>
      <c r="AU328" s="151"/>
      <c r="AV328" s="151"/>
      <c r="AW328" s="151"/>
      <c r="AX328" s="151"/>
      <c r="AY328" s="151"/>
      <c r="AZ328" s="151"/>
      <c r="BA328" s="151"/>
      <c r="BB328" s="151"/>
      <c r="BC328" s="151"/>
      <c r="BD328" s="151"/>
      <c r="BE328" s="151"/>
      <c r="BF328" s="151"/>
      <c r="BG328" s="151"/>
      <c r="BH328" s="151"/>
    </row>
    <row r="329" spans="1:60" outlineLevel="1" x14ac:dyDescent="0.2">
      <c r="A329" s="158">
        <v>107</v>
      </c>
      <c r="B329" s="159" t="s">
        <v>556</v>
      </c>
      <c r="C329" s="199" t="s">
        <v>557</v>
      </c>
      <c r="D329" s="160" t="s">
        <v>0</v>
      </c>
      <c r="E329" s="195"/>
      <c r="F329" s="162"/>
      <c r="G329" s="161">
        <f>ROUND(E329*F329,2)</f>
        <v>0</v>
      </c>
      <c r="H329" s="162"/>
      <c r="I329" s="161">
        <f>ROUND(E329*H329,2)</f>
        <v>0</v>
      </c>
      <c r="J329" s="162"/>
      <c r="K329" s="161">
        <f>ROUND(E329*J329,2)</f>
        <v>0</v>
      </c>
      <c r="L329" s="161">
        <v>21</v>
      </c>
      <c r="M329" s="161">
        <f>G329*(1+L329/100)</f>
        <v>0</v>
      </c>
      <c r="N329" s="161">
        <v>0</v>
      </c>
      <c r="O329" s="161">
        <f>ROUND(E329*N329,2)</f>
        <v>0</v>
      </c>
      <c r="P329" s="161">
        <v>0</v>
      </c>
      <c r="Q329" s="161">
        <f>ROUND(E329*P329,2)</f>
        <v>0</v>
      </c>
      <c r="R329" s="161"/>
      <c r="S329" s="161" t="s">
        <v>130</v>
      </c>
      <c r="T329" s="161" t="s">
        <v>130</v>
      </c>
      <c r="U329" s="161">
        <v>0</v>
      </c>
      <c r="V329" s="161">
        <f>ROUND(E329*U329,2)</f>
        <v>0</v>
      </c>
      <c r="W329" s="161"/>
      <c r="X329" s="161" t="s">
        <v>465</v>
      </c>
      <c r="Y329" s="151"/>
      <c r="Z329" s="151"/>
      <c r="AA329" s="151"/>
      <c r="AB329" s="151"/>
      <c r="AC329" s="151"/>
      <c r="AD329" s="151"/>
      <c r="AE329" s="151"/>
      <c r="AF329" s="151"/>
      <c r="AG329" s="151" t="s">
        <v>466</v>
      </c>
      <c r="AH329" s="151"/>
      <c r="AI329" s="151"/>
      <c r="AJ329" s="151"/>
      <c r="AK329" s="151"/>
      <c r="AL329" s="151"/>
      <c r="AM329" s="151"/>
      <c r="AN329" s="151"/>
      <c r="AO329" s="151"/>
      <c r="AP329" s="151"/>
      <c r="AQ329" s="151"/>
      <c r="AR329" s="151"/>
      <c r="AS329" s="151"/>
      <c r="AT329" s="151"/>
      <c r="AU329" s="151"/>
      <c r="AV329" s="151"/>
      <c r="AW329" s="151"/>
      <c r="AX329" s="151"/>
      <c r="AY329" s="151"/>
      <c r="AZ329" s="151"/>
      <c r="BA329" s="151"/>
      <c r="BB329" s="151"/>
      <c r="BC329" s="151"/>
      <c r="BD329" s="151"/>
      <c r="BE329" s="151"/>
      <c r="BF329" s="151"/>
      <c r="BG329" s="151"/>
      <c r="BH329" s="151"/>
    </row>
    <row r="330" spans="1:60" x14ac:dyDescent="0.2">
      <c r="A330" s="164" t="s">
        <v>125</v>
      </c>
      <c r="B330" s="165" t="s">
        <v>87</v>
      </c>
      <c r="C330" s="183" t="s">
        <v>88</v>
      </c>
      <c r="D330" s="166"/>
      <c r="E330" s="167"/>
      <c r="F330" s="168"/>
      <c r="G330" s="169">
        <f>SUMIF(AG331:AG351,"&lt;&gt;NOR",G331:G351)</f>
        <v>0</v>
      </c>
      <c r="H330" s="163"/>
      <c r="I330" s="163">
        <f>SUM(I331:I351)</f>
        <v>0</v>
      </c>
      <c r="J330" s="163"/>
      <c r="K330" s="163">
        <f>SUM(K331:K351)</f>
        <v>0</v>
      </c>
      <c r="L330" s="163"/>
      <c r="M330" s="163">
        <f>SUM(M331:M351)</f>
        <v>0</v>
      </c>
      <c r="N330" s="163"/>
      <c r="O330" s="163">
        <f>SUM(O331:O351)</f>
        <v>0</v>
      </c>
      <c r="P330" s="163"/>
      <c r="Q330" s="163">
        <f>SUM(Q331:Q351)</f>
        <v>0</v>
      </c>
      <c r="R330" s="163"/>
      <c r="S330" s="163"/>
      <c r="T330" s="163"/>
      <c r="U330" s="163"/>
      <c r="V330" s="163">
        <f>SUM(V331:V351)</f>
        <v>68.489999999999995</v>
      </c>
      <c r="W330" s="163"/>
      <c r="X330" s="163"/>
      <c r="AG330" t="s">
        <v>126</v>
      </c>
    </row>
    <row r="331" spans="1:60" outlineLevel="1" x14ac:dyDescent="0.2">
      <c r="A331" s="170">
        <v>108</v>
      </c>
      <c r="B331" s="171" t="s">
        <v>558</v>
      </c>
      <c r="C331" s="185" t="s">
        <v>559</v>
      </c>
      <c r="D331" s="172" t="s">
        <v>163</v>
      </c>
      <c r="E331" s="173">
        <v>55.68</v>
      </c>
      <c r="F331" s="174"/>
      <c r="G331" s="175">
        <f>ROUND(E331*F331,2)</f>
        <v>0</v>
      </c>
      <c r="H331" s="162"/>
      <c r="I331" s="161">
        <f>ROUND(E331*H331,2)</f>
        <v>0</v>
      </c>
      <c r="J331" s="162"/>
      <c r="K331" s="161">
        <f>ROUND(E331*J331,2)</f>
        <v>0</v>
      </c>
      <c r="L331" s="161">
        <v>21</v>
      </c>
      <c r="M331" s="161">
        <f>G331*(1+L331/100)</f>
        <v>0</v>
      </c>
      <c r="N331" s="161">
        <v>0</v>
      </c>
      <c r="O331" s="161">
        <f>ROUND(E331*N331,2)</f>
        <v>0</v>
      </c>
      <c r="P331" s="161">
        <v>0</v>
      </c>
      <c r="Q331" s="161">
        <f>ROUND(E331*P331,2)</f>
        <v>0</v>
      </c>
      <c r="R331" s="161"/>
      <c r="S331" s="161" t="s">
        <v>130</v>
      </c>
      <c r="T331" s="161" t="s">
        <v>130</v>
      </c>
      <c r="U331" s="161">
        <v>1.23</v>
      </c>
      <c r="V331" s="161">
        <f>ROUND(E331*U331,2)</f>
        <v>68.489999999999995</v>
      </c>
      <c r="W331" s="161"/>
      <c r="X331" s="161" t="s">
        <v>164</v>
      </c>
      <c r="Y331" s="151"/>
      <c r="Z331" s="151"/>
      <c r="AA331" s="151"/>
      <c r="AB331" s="151"/>
      <c r="AC331" s="151"/>
      <c r="AD331" s="151"/>
      <c r="AE331" s="151"/>
      <c r="AF331" s="151"/>
      <c r="AG331" s="151" t="s">
        <v>165</v>
      </c>
      <c r="AH331" s="151"/>
      <c r="AI331" s="151"/>
      <c r="AJ331" s="151"/>
      <c r="AK331" s="151"/>
      <c r="AL331" s="151"/>
      <c r="AM331" s="151"/>
      <c r="AN331" s="151"/>
      <c r="AO331" s="151"/>
      <c r="AP331" s="151"/>
      <c r="AQ331" s="151"/>
      <c r="AR331" s="151"/>
      <c r="AS331" s="151"/>
      <c r="AT331" s="151"/>
      <c r="AU331" s="151"/>
      <c r="AV331" s="151"/>
      <c r="AW331" s="151"/>
      <c r="AX331" s="151"/>
      <c r="AY331" s="151"/>
      <c r="AZ331" s="151"/>
      <c r="BA331" s="151"/>
      <c r="BB331" s="151"/>
      <c r="BC331" s="151"/>
      <c r="BD331" s="151"/>
      <c r="BE331" s="151"/>
      <c r="BF331" s="151"/>
      <c r="BG331" s="151"/>
      <c r="BH331" s="151"/>
    </row>
    <row r="332" spans="1:60" outlineLevel="1" x14ac:dyDescent="0.2">
      <c r="A332" s="158"/>
      <c r="B332" s="159"/>
      <c r="C332" s="196" t="s">
        <v>560</v>
      </c>
      <c r="D332" s="189"/>
      <c r="E332" s="190">
        <v>22.08</v>
      </c>
      <c r="F332" s="161"/>
      <c r="G332" s="161"/>
      <c r="H332" s="161"/>
      <c r="I332" s="161"/>
      <c r="J332" s="161"/>
      <c r="K332" s="161"/>
      <c r="L332" s="161"/>
      <c r="M332" s="161"/>
      <c r="N332" s="161"/>
      <c r="O332" s="161"/>
      <c r="P332" s="161"/>
      <c r="Q332" s="161"/>
      <c r="R332" s="161"/>
      <c r="S332" s="161"/>
      <c r="T332" s="161"/>
      <c r="U332" s="161"/>
      <c r="V332" s="161"/>
      <c r="W332" s="161"/>
      <c r="X332" s="161"/>
      <c r="Y332" s="151"/>
      <c r="Z332" s="151"/>
      <c r="AA332" s="151"/>
      <c r="AB332" s="151"/>
      <c r="AC332" s="151"/>
      <c r="AD332" s="151"/>
      <c r="AE332" s="151"/>
      <c r="AF332" s="151"/>
      <c r="AG332" s="151" t="s">
        <v>167</v>
      </c>
      <c r="AH332" s="151">
        <v>0</v>
      </c>
      <c r="AI332" s="151"/>
      <c r="AJ332" s="151"/>
      <c r="AK332" s="151"/>
      <c r="AL332" s="151"/>
      <c r="AM332" s="151"/>
      <c r="AN332" s="151"/>
      <c r="AO332" s="151"/>
      <c r="AP332" s="151"/>
      <c r="AQ332" s="151"/>
      <c r="AR332" s="151"/>
      <c r="AS332" s="151"/>
      <c r="AT332" s="151"/>
      <c r="AU332" s="151"/>
      <c r="AV332" s="151"/>
      <c r="AW332" s="151"/>
      <c r="AX332" s="151"/>
      <c r="AY332" s="151"/>
      <c r="AZ332" s="151"/>
      <c r="BA332" s="151"/>
      <c r="BB332" s="151"/>
      <c r="BC332" s="151"/>
      <c r="BD332" s="151"/>
      <c r="BE332" s="151"/>
      <c r="BF332" s="151"/>
      <c r="BG332" s="151"/>
      <c r="BH332" s="151"/>
    </row>
    <row r="333" spans="1:60" outlineLevel="1" x14ac:dyDescent="0.2">
      <c r="A333" s="158"/>
      <c r="B333" s="159"/>
      <c r="C333" s="196" t="s">
        <v>561</v>
      </c>
      <c r="D333" s="189"/>
      <c r="E333" s="190">
        <v>33.6</v>
      </c>
      <c r="F333" s="161"/>
      <c r="G333" s="161"/>
      <c r="H333" s="161"/>
      <c r="I333" s="161"/>
      <c r="J333" s="161"/>
      <c r="K333" s="161"/>
      <c r="L333" s="161"/>
      <c r="M333" s="161"/>
      <c r="N333" s="161"/>
      <c r="O333" s="161"/>
      <c r="P333" s="161"/>
      <c r="Q333" s="161"/>
      <c r="R333" s="161"/>
      <c r="S333" s="161"/>
      <c r="T333" s="161"/>
      <c r="U333" s="161"/>
      <c r="V333" s="161"/>
      <c r="W333" s="161"/>
      <c r="X333" s="161"/>
      <c r="Y333" s="151"/>
      <c r="Z333" s="151"/>
      <c r="AA333" s="151"/>
      <c r="AB333" s="151"/>
      <c r="AC333" s="151"/>
      <c r="AD333" s="151"/>
      <c r="AE333" s="151"/>
      <c r="AF333" s="151"/>
      <c r="AG333" s="151" t="s">
        <v>167</v>
      </c>
      <c r="AH333" s="151">
        <v>0</v>
      </c>
      <c r="AI333" s="151"/>
      <c r="AJ333" s="151"/>
      <c r="AK333" s="151"/>
      <c r="AL333" s="151"/>
      <c r="AM333" s="151"/>
      <c r="AN333" s="151"/>
      <c r="AO333" s="151"/>
      <c r="AP333" s="151"/>
      <c r="AQ333" s="151"/>
      <c r="AR333" s="151"/>
      <c r="AS333" s="151"/>
      <c r="AT333" s="151"/>
      <c r="AU333" s="151"/>
      <c r="AV333" s="151"/>
      <c r="AW333" s="151"/>
      <c r="AX333" s="151"/>
      <c r="AY333" s="151"/>
      <c r="AZ333" s="151"/>
      <c r="BA333" s="151"/>
      <c r="BB333" s="151"/>
      <c r="BC333" s="151"/>
      <c r="BD333" s="151"/>
      <c r="BE333" s="151"/>
      <c r="BF333" s="151"/>
      <c r="BG333" s="151"/>
      <c r="BH333" s="151"/>
    </row>
    <row r="334" spans="1:60" outlineLevel="1" x14ac:dyDescent="0.2">
      <c r="A334" s="170">
        <v>109</v>
      </c>
      <c r="B334" s="171" t="s">
        <v>562</v>
      </c>
      <c r="C334" s="185" t="s">
        <v>563</v>
      </c>
      <c r="D334" s="172" t="s">
        <v>163</v>
      </c>
      <c r="E334" s="173">
        <v>22.08</v>
      </c>
      <c r="F334" s="174"/>
      <c r="G334" s="175">
        <f>ROUND(E334*F334,2)</f>
        <v>0</v>
      </c>
      <c r="H334" s="162"/>
      <c r="I334" s="161">
        <f>ROUND(E334*H334,2)</f>
        <v>0</v>
      </c>
      <c r="J334" s="162"/>
      <c r="K334" s="161">
        <f>ROUND(E334*J334,2)</f>
        <v>0</v>
      </c>
      <c r="L334" s="161">
        <v>21</v>
      </c>
      <c r="M334" s="161">
        <f>G334*(1+L334/100)</f>
        <v>0</v>
      </c>
      <c r="N334" s="161">
        <v>0</v>
      </c>
      <c r="O334" s="161">
        <f>ROUND(E334*N334,2)</f>
        <v>0</v>
      </c>
      <c r="P334" s="161">
        <v>0</v>
      </c>
      <c r="Q334" s="161">
        <f>ROUND(E334*P334,2)</f>
        <v>0</v>
      </c>
      <c r="R334" s="161"/>
      <c r="S334" s="161" t="s">
        <v>141</v>
      </c>
      <c r="T334" s="161" t="s">
        <v>209</v>
      </c>
      <c r="U334" s="161">
        <v>0</v>
      </c>
      <c r="V334" s="161">
        <f>ROUND(E334*U334,2)</f>
        <v>0</v>
      </c>
      <c r="W334" s="161"/>
      <c r="X334" s="161" t="s">
        <v>164</v>
      </c>
      <c r="Y334" s="151"/>
      <c r="Z334" s="151"/>
      <c r="AA334" s="151"/>
      <c r="AB334" s="151"/>
      <c r="AC334" s="151"/>
      <c r="AD334" s="151"/>
      <c r="AE334" s="151"/>
      <c r="AF334" s="151"/>
      <c r="AG334" s="151" t="s">
        <v>165</v>
      </c>
      <c r="AH334" s="151"/>
      <c r="AI334" s="151"/>
      <c r="AJ334" s="151"/>
      <c r="AK334" s="151"/>
      <c r="AL334" s="151"/>
      <c r="AM334" s="151"/>
      <c r="AN334" s="151"/>
      <c r="AO334" s="151"/>
      <c r="AP334" s="151"/>
      <c r="AQ334" s="151"/>
      <c r="AR334" s="151"/>
      <c r="AS334" s="151"/>
      <c r="AT334" s="151"/>
      <c r="AU334" s="151"/>
      <c r="AV334" s="151"/>
      <c r="AW334" s="151"/>
      <c r="AX334" s="151"/>
      <c r="AY334" s="151"/>
      <c r="AZ334" s="151"/>
      <c r="BA334" s="151"/>
      <c r="BB334" s="151"/>
      <c r="BC334" s="151"/>
      <c r="BD334" s="151"/>
      <c r="BE334" s="151"/>
      <c r="BF334" s="151"/>
      <c r="BG334" s="151"/>
      <c r="BH334" s="151"/>
    </row>
    <row r="335" spans="1:60" outlineLevel="1" x14ac:dyDescent="0.2">
      <c r="A335" s="158"/>
      <c r="B335" s="159"/>
      <c r="C335" s="196" t="s">
        <v>564</v>
      </c>
      <c r="D335" s="189"/>
      <c r="E335" s="190">
        <v>22.08</v>
      </c>
      <c r="F335" s="161"/>
      <c r="G335" s="161"/>
      <c r="H335" s="161"/>
      <c r="I335" s="161"/>
      <c r="J335" s="161"/>
      <c r="K335" s="161"/>
      <c r="L335" s="161"/>
      <c r="M335" s="161"/>
      <c r="N335" s="161"/>
      <c r="O335" s="161"/>
      <c r="P335" s="161"/>
      <c r="Q335" s="161"/>
      <c r="R335" s="161"/>
      <c r="S335" s="161"/>
      <c r="T335" s="161"/>
      <c r="U335" s="161"/>
      <c r="V335" s="161"/>
      <c r="W335" s="161"/>
      <c r="X335" s="161"/>
      <c r="Y335" s="151"/>
      <c r="Z335" s="151"/>
      <c r="AA335" s="151"/>
      <c r="AB335" s="151"/>
      <c r="AC335" s="151"/>
      <c r="AD335" s="151"/>
      <c r="AE335" s="151"/>
      <c r="AF335" s="151"/>
      <c r="AG335" s="151" t="s">
        <v>167</v>
      </c>
      <c r="AH335" s="151">
        <v>0</v>
      </c>
      <c r="AI335" s="151"/>
      <c r="AJ335" s="151"/>
      <c r="AK335" s="151"/>
      <c r="AL335" s="151"/>
      <c r="AM335" s="151"/>
      <c r="AN335" s="151"/>
      <c r="AO335" s="151"/>
      <c r="AP335" s="151"/>
      <c r="AQ335" s="151"/>
      <c r="AR335" s="151"/>
      <c r="AS335" s="151"/>
      <c r="AT335" s="151"/>
      <c r="AU335" s="151"/>
      <c r="AV335" s="151"/>
      <c r="AW335" s="151"/>
      <c r="AX335" s="151"/>
      <c r="AY335" s="151"/>
      <c r="AZ335" s="151"/>
      <c r="BA335" s="151"/>
      <c r="BB335" s="151"/>
      <c r="BC335" s="151"/>
      <c r="BD335" s="151"/>
      <c r="BE335" s="151"/>
      <c r="BF335" s="151"/>
      <c r="BG335" s="151"/>
      <c r="BH335" s="151"/>
    </row>
    <row r="336" spans="1:60" outlineLevel="1" x14ac:dyDescent="0.2">
      <c r="A336" s="170">
        <v>110</v>
      </c>
      <c r="B336" s="171" t="s">
        <v>565</v>
      </c>
      <c r="C336" s="185" t="s">
        <v>566</v>
      </c>
      <c r="D336" s="172" t="s">
        <v>163</v>
      </c>
      <c r="E336" s="173">
        <v>33.6</v>
      </c>
      <c r="F336" s="174"/>
      <c r="G336" s="175">
        <f>ROUND(E336*F336,2)</f>
        <v>0</v>
      </c>
      <c r="H336" s="162"/>
      <c r="I336" s="161">
        <f>ROUND(E336*H336,2)</f>
        <v>0</v>
      </c>
      <c r="J336" s="162"/>
      <c r="K336" s="161">
        <f>ROUND(E336*J336,2)</f>
        <v>0</v>
      </c>
      <c r="L336" s="161">
        <v>21</v>
      </c>
      <c r="M336" s="161">
        <f>G336*(1+L336/100)</f>
        <v>0</v>
      </c>
      <c r="N336" s="161">
        <v>0</v>
      </c>
      <c r="O336" s="161">
        <f>ROUND(E336*N336,2)</f>
        <v>0</v>
      </c>
      <c r="P336" s="161">
        <v>0</v>
      </c>
      <c r="Q336" s="161">
        <f>ROUND(E336*P336,2)</f>
        <v>0</v>
      </c>
      <c r="R336" s="161"/>
      <c r="S336" s="161" t="s">
        <v>141</v>
      </c>
      <c r="T336" s="161" t="s">
        <v>209</v>
      </c>
      <c r="U336" s="161">
        <v>0</v>
      </c>
      <c r="V336" s="161">
        <f>ROUND(E336*U336,2)</f>
        <v>0</v>
      </c>
      <c r="W336" s="161"/>
      <c r="X336" s="161" t="s">
        <v>164</v>
      </c>
      <c r="Y336" s="151"/>
      <c r="Z336" s="151"/>
      <c r="AA336" s="151"/>
      <c r="AB336" s="151"/>
      <c r="AC336" s="151"/>
      <c r="AD336" s="151"/>
      <c r="AE336" s="151"/>
      <c r="AF336" s="151"/>
      <c r="AG336" s="151" t="s">
        <v>165</v>
      </c>
      <c r="AH336" s="151"/>
      <c r="AI336" s="151"/>
      <c r="AJ336" s="151"/>
      <c r="AK336" s="151"/>
      <c r="AL336" s="151"/>
      <c r="AM336" s="151"/>
      <c r="AN336" s="151"/>
      <c r="AO336" s="151"/>
      <c r="AP336" s="151"/>
      <c r="AQ336" s="151"/>
      <c r="AR336" s="151"/>
      <c r="AS336" s="151"/>
      <c r="AT336" s="151"/>
      <c r="AU336" s="151"/>
      <c r="AV336" s="151"/>
      <c r="AW336" s="151"/>
      <c r="AX336" s="151"/>
      <c r="AY336" s="151"/>
      <c r="AZ336" s="151"/>
      <c r="BA336" s="151"/>
      <c r="BB336" s="151"/>
      <c r="BC336" s="151"/>
      <c r="BD336" s="151"/>
      <c r="BE336" s="151"/>
      <c r="BF336" s="151"/>
      <c r="BG336" s="151"/>
      <c r="BH336" s="151"/>
    </row>
    <row r="337" spans="1:60" outlineLevel="1" x14ac:dyDescent="0.2">
      <c r="A337" s="158"/>
      <c r="B337" s="159"/>
      <c r="C337" s="196" t="s">
        <v>567</v>
      </c>
      <c r="D337" s="189"/>
      <c r="E337" s="190">
        <v>33.6</v>
      </c>
      <c r="F337" s="161"/>
      <c r="G337" s="161"/>
      <c r="H337" s="161"/>
      <c r="I337" s="161"/>
      <c r="J337" s="161"/>
      <c r="K337" s="161"/>
      <c r="L337" s="161"/>
      <c r="M337" s="161"/>
      <c r="N337" s="161"/>
      <c r="O337" s="161"/>
      <c r="P337" s="161"/>
      <c r="Q337" s="161"/>
      <c r="R337" s="161"/>
      <c r="S337" s="161"/>
      <c r="T337" s="161"/>
      <c r="U337" s="161"/>
      <c r="V337" s="161"/>
      <c r="W337" s="161"/>
      <c r="X337" s="161"/>
      <c r="Y337" s="151"/>
      <c r="Z337" s="151"/>
      <c r="AA337" s="151"/>
      <c r="AB337" s="151"/>
      <c r="AC337" s="151"/>
      <c r="AD337" s="151"/>
      <c r="AE337" s="151"/>
      <c r="AF337" s="151"/>
      <c r="AG337" s="151" t="s">
        <v>167</v>
      </c>
      <c r="AH337" s="151">
        <v>0</v>
      </c>
      <c r="AI337" s="151"/>
      <c r="AJ337" s="151"/>
      <c r="AK337" s="151"/>
      <c r="AL337" s="151"/>
      <c r="AM337" s="151"/>
      <c r="AN337" s="151"/>
      <c r="AO337" s="151"/>
      <c r="AP337" s="151"/>
      <c r="AQ337" s="151"/>
      <c r="AR337" s="151"/>
      <c r="AS337" s="151"/>
      <c r="AT337" s="151"/>
      <c r="AU337" s="151"/>
      <c r="AV337" s="151"/>
      <c r="AW337" s="151"/>
      <c r="AX337" s="151"/>
      <c r="AY337" s="151"/>
      <c r="AZ337" s="151"/>
      <c r="BA337" s="151"/>
      <c r="BB337" s="151"/>
      <c r="BC337" s="151"/>
      <c r="BD337" s="151"/>
      <c r="BE337" s="151"/>
      <c r="BF337" s="151"/>
      <c r="BG337" s="151"/>
      <c r="BH337" s="151"/>
    </row>
    <row r="338" spans="1:60" ht="22.5" outlineLevel="1" x14ac:dyDescent="0.2">
      <c r="A338" s="176">
        <v>111</v>
      </c>
      <c r="B338" s="177" t="s">
        <v>568</v>
      </c>
      <c r="C338" s="184" t="s">
        <v>569</v>
      </c>
      <c r="D338" s="178" t="s">
        <v>570</v>
      </c>
      <c r="E338" s="179">
        <v>1</v>
      </c>
      <c r="F338" s="180"/>
      <c r="G338" s="181">
        <f>ROUND(E338*F338,2)</f>
        <v>0</v>
      </c>
      <c r="H338" s="162"/>
      <c r="I338" s="161">
        <f>ROUND(E338*H338,2)</f>
        <v>0</v>
      </c>
      <c r="J338" s="162"/>
      <c r="K338" s="161">
        <f>ROUND(E338*J338,2)</f>
        <v>0</v>
      </c>
      <c r="L338" s="161">
        <v>21</v>
      </c>
      <c r="M338" s="161">
        <f>G338*(1+L338/100)</f>
        <v>0</v>
      </c>
      <c r="N338" s="161">
        <v>0</v>
      </c>
      <c r="O338" s="161">
        <f>ROUND(E338*N338,2)</f>
        <v>0</v>
      </c>
      <c r="P338" s="161">
        <v>0</v>
      </c>
      <c r="Q338" s="161">
        <f>ROUND(E338*P338,2)</f>
        <v>0</v>
      </c>
      <c r="R338" s="161"/>
      <c r="S338" s="161" t="s">
        <v>141</v>
      </c>
      <c r="T338" s="161" t="s">
        <v>209</v>
      </c>
      <c r="U338" s="161">
        <v>0</v>
      </c>
      <c r="V338" s="161">
        <f>ROUND(E338*U338,2)</f>
        <v>0</v>
      </c>
      <c r="W338" s="161"/>
      <c r="X338" s="161" t="s">
        <v>164</v>
      </c>
      <c r="Y338" s="151"/>
      <c r="Z338" s="151"/>
      <c r="AA338" s="151"/>
      <c r="AB338" s="151"/>
      <c r="AC338" s="151"/>
      <c r="AD338" s="151"/>
      <c r="AE338" s="151"/>
      <c r="AF338" s="151"/>
      <c r="AG338" s="151" t="s">
        <v>165</v>
      </c>
      <c r="AH338" s="151"/>
      <c r="AI338" s="151"/>
      <c r="AJ338" s="151"/>
      <c r="AK338" s="151"/>
      <c r="AL338" s="151"/>
      <c r="AM338" s="151"/>
      <c r="AN338" s="151"/>
      <c r="AO338" s="151"/>
      <c r="AP338" s="151"/>
      <c r="AQ338" s="151"/>
      <c r="AR338" s="151"/>
      <c r="AS338" s="151"/>
      <c r="AT338" s="151"/>
      <c r="AU338" s="151"/>
      <c r="AV338" s="151"/>
      <c r="AW338" s="151"/>
      <c r="AX338" s="151"/>
      <c r="AY338" s="151"/>
      <c r="AZ338" s="151"/>
      <c r="BA338" s="151"/>
      <c r="BB338" s="151"/>
      <c r="BC338" s="151"/>
      <c r="BD338" s="151"/>
      <c r="BE338" s="151"/>
      <c r="BF338" s="151"/>
      <c r="BG338" s="151"/>
      <c r="BH338" s="151"/>
    </row>
    <row r="339" spans="1:60" ht="22.5" outlineLevel="1" x14ac:dyDescent="0.2">
      <c r="A339" s="176">
        <v>112</v>
      </c>
      <c r="B339" s="177" t="s">
        <v>571</v>
      </c>
      <c r="C339" s="184" t="s">
        <v>572</v>
      </c>
      <c r="D339" s="178" t="s">
        <v>570</v>
      </c>
      <c r="E339" s="179">
        <v>1</v>
      </c>
      <c r="F339" s="180"/>
      <c r="G339" s="181">
        <f>ROUND(E339*F339,2)</f>
        <v>0</v>
      </c>
      <c r="H339" s="162"/>
      <c r="I339" s="161">
        <f>ROUND(E339*H339,2)</f>
        <v>0</v>
      </c>
      <c r="J339" s="162"/>
      <c r="K339" s="161">
        <f>ROUND(E339*J339,2)</f>
        <v>0</v>
      </c>
      <c r="L339" s="161">
        <v>21</v>
      </c>
      <c r="M339" s="161">
        <f>G339*(1+L339/100)</f>
        <v>0</v>
      </c>
      <c r="N339" s="161">
        <v>0</v>
      </c>
      <c r="O339" s="161">
        <f>ROUND(E339*N339,2)</f>
        <v>0</v>
      </c>
      <c r="P339" s="161">
        <v>0</v>
      </c>
      <c r="Q339" s="161">
        <f>ROUND(E339*P339,2)</f>
        <v>0</v>
      </c>
      <c r="R339" s="161"/>
      <c r="S339" s="161" t="s">
        <v>141</v>
      </c>
      <c r="T339" s="161" t="s">
        <v>209</v>
      </c>
      <c r="U339" s="161">
        <v>0</v>
      </c>
      <c r="V339" s="161">
        <f>ROUND(E339*U339,2)</f>
        <v>0</v>
      </c>
      <c r="W339" s="161"/>
      <c r="X339" s="161" t="s">
        <v>164</v>
      </c>
      <c r="Y339" s="151"/>
      <c r="Z339" s="151"/>
      <c r="AA339" s="151"/>
      <c r="AB339" s="151"/>
      <c r="AC339" s="151"/>
      <c r="AD339" s="151"/>
      <c r="AE339" s="151"/>
      <c r="AF339" s="151"/>
      <c r="AG339" s="151" t="s">
        <v>165</v>
      </c>
      <c r="AH339" s="151"/>
      <c r="AI339" s="151"/>
      <c r="AJ339" s="151"/>
      <c r="AK339" s="151"/>
      <c r="AL339" s="151"/>
      <c r="AM339" s="151"/>
      <c r="AN339" s="151"/>
      <c r="AO339" s="151"/>
      <c r="AP339" s="151"/>
      <c r="AQ339" s="151"/>
      <c r="AR339" s="151"/>
      <c r="AS339" s="151"/>
      <c r="AT339" s="151"/>
      <c r="AU339" s="151"/>
      <c r="AV339" s="151"/>
      <c r="AW339" s="151"/>
      <c r="AX339" s="151"/>
      <c r="AY339" s="151"/>
      <c r="AZ339" s="151"/>
      <c r="BA339" s="151"/>
      <c r="BB339" s="151"/>
      <c r="BC339" s="151"/>
      <c r="BD339" s="151"/>
      <c r="BE339" s="151"/>
      <c r="BF339" s="151"/>
      <c r="BG339" s="151"/>
      <c r="BH339" s="151"/>
    </row>
    <row r="340" spans="1:60" outlineLevel="1" x14ac:dyDescent="0.2">
      <c r="A340" s="176">
        <v>113</v>
      </c>
      <c r="B340" s="177" t="s">
        <v>573</v>
      </c>
      <c r="C340" s="184" t="s">
        <v>574</v>
      </c>
      <c r="D340" s="178" t="s">
        <v>570</v>
      </c>
      <c r="E340" s="179">
        <v>1</v>
      </c>
      <c r="F340" s="180"/>
      <c r="G340" s="181">
        <f>ROUND(E340*F340,2)</f>
        <v>0</v>
      </c>
      <c r="H340" s="162"/>
      <c r="I340" s="161">
        <f>ROUND(E340*H340,2)</f>
        <v>0</v>
      </c>
      <c r="J340" s="162"/>
      <c r="K340" s="161">
        <f>ROUND(E340*J340,2)</f>
        <v>0</v>
      </c>
      <c r="L340" s="161">
        <v>21</v>
      </c>
      <c r="M340" s="161">
        <f>G340*(1+L340/100)</f>
        <v>0</v>
      </c>
      <c r="N340" s="161">
        <v>0</v>
      </c>
      <c r="O340" s="161">
        <f>ROUND(E340*N340,2)</f>
        <v>0</v>
      </c>
      <c r="P340" s="161">
        <v>0</v>
      </c>
      <c r="Q340" s="161">
        <f>ROUND(E340*P340,2)</f>
        <v>0</v>
      </c>
      <c r="R340" s="161"/>
      <c r="S340" s="161" t="s">
        <v>141</v>
      </c>
      <c r="T340" s="161" t="s">
        <v>131</v>
      </c>
      <c r="U340" s="161">
        <v>0</v>
      </c>
      <c r="V340" s="161">
        <f>ROUND(E340*U340,2)</f>
        <v>0</v>
      </c>
      <c r="W340" s="161"/>
      <c r="X340" s="161" t="s">
        <v>164</v>
      </c>
      <c r="Y340" s="151"/>
      <c r="Z340" s="151"/>
      <c r="AA340" s="151"/>
      <c r="AB340" s="151"/>
      <c r="AC340" s="151"/>
      <c r="AD340" s="151"/>
      <c r="AE340" s="151"/>
      <c r="AF340" s="151"/>
      <c r="AG340" s="151" t="s">
        <v>165</v>
      </c>
      <c r="AH340" s="151"/>
      <c r="AI340" s="151"/>
      <c r="AJ340" s="151"/>
      <c r="AK340" s="151"/>
      <c r="AL340" s="151"/>
      <c r="AM340" s="151"/>
      <c r="AN340" s="151"/>
      <c r="AO340" s="151"/>
      <c r="AP340" s="151"/>
      <c r="AQ340" s="151"/>
      <c r="AR340" s="151"/>
      <c r="AS340" s="151"/>
      <c r="AT340" s="151"/>
      <c r="AU340" s="151"/>
      <c r="AV340" s="151"/>
      <c r="AW340" s="151"/>
      <c r="AX340" s="151"/>
      <c r="AY340" s="151"/>
      <c r="AZ340" s="151"/>
      <c r="BA340" s="151"/>
      <c r="BB340" s="151"/>
      <c r="BC340" s="151"/>
      <c r="BD340" s="151"/>
      <c r="BE340" s="151"/>
      <c r="BF340" s="151"/>
      <c r="BG340" s="151"/>
      <c r="BH340" s="151"/>
    </row>
    <row r="341" spans="1:60" outlineLevel="1" x14ac:dyDescent="0.2">
      <c r="A341" s="170">
        <v>114</v>
      </c>
      <c r="B341" s="171" t="s">
        <v>575</v>
      </c>
      <c r="C341" s="185" t="s">
        <v>576</v>
      </c>
      <c r="D341" s="172" t="s">
        <v>163</v>
      </c>
      <c r="E341" s="173">
        <v>0.36399999999999999</v>
      </c>
      <c r="F341" s="174"/>
      <c r="G341" s="175">
        <f>ROUND(E341*F341,2)</f>
        <v>0</v>
      </c>
      <c r="H341" s="162"/>
      <c r="I341" s="161">
        <f>ROUND(E341*H341,2)</f>
        <v>0</v>
      </c>
      <c r="J341" s="162"/>
      <c r="K341" s="161">
        <f>ROUND(E341*J341,2)</f>
        <v>0</v>
      </c>
      <c r="L341" s="161">
        <v>21</v>
      </c>
      <c r="M341" s="161">
        <f>G341*(1+L341/100)</f>
        <v>0</v>
      </c>
      <c r="N341" s="161">
        <v>0</v>
      </c>
      <c r="O341" s="161">
        <f>ROUND(E341*N341,2)</f>
        <v>0</v>
      </c>
      <c r="P341" s="161">
        <v>0</v>
      </c>
      <c r="Q341" s="161">
        <f>ROUND(E341*P341,2)</f>
        <v>0</v>
      </c>
      <c r="R341" s="161"/>
      <c r="S341" s="161" t="s">
        <v>141</v>
      </c>
      <c r="T341" s="161" t="s">
        <v>131</v>
      </c>
      <c r="U341" s="161">
        <v>0</v>
      </c>
      <c r="V341" s="161">
        <f>ROUND(E341*U341,2)</f>
        <v>0</v>
      </c>
      <c r="W341" s="161"/>
      <c r="X341" s="161" t="s">
        <v>164</v>
      </c>
      <c r="Y341" s="151"/>
      <c r="Z341" s="151"/>
      <c r="AA341" s="151"/>
      <c r="AB341" s="151"/>
      <c r="AC341" s="151"/>
      <c r="AD341" s="151"/>
      <c r="AE341" s="151"/>
      <c r="AF341" s="151"/>
      <c r="AG341" s="151" t="s">
        <v>165</v>
      </c>
      <c r="AH341" s="151"/>
      <c r="AI341" s="151"/>
      <c r="AJ341" s="151"/>
      <c r="AK341" s="151"/>
      <c r="AL341" s="151"/>
      <c r="AM341" s="151"/>
      <c r="AN341" s="151"/>
      <c r="AO341" s="151"/>
      <c r="AP341" s="151"/>
      <c r="AQ341" s="151"/>
      <c r="AR341" s="151"/>
      <c r="AS341" s="151"/>
      <c r="AT341" s="151"/>
      <c r="AU341" s="151"/>
      <c r="AV341" s="151"/>
      <c r="AW341" s="151"/>
      <c r="AX341" s="151"/>
      <c r="AY341" s="151"/>
      <c r="AZ341" s="151"/>
      <c r="BA341" s="151"/>
      <c r="BB341" s="151"/>
      <c r="BC341" s="151"/>
      <c r="BD341" s="151"/>
      <c r="BE341" s="151"/>
      <c r="BF341" s="151"/>
      <c r="BG341" s="151"/>
      <c r="BH341" s="151"/>
    </row>
    <row r="342" spans="1:60" outlineLevel="1" x14ac:dyDescent="0.2">
      <c r="A342" s="158"/>
      <c r="B342" s="159"/>
      <c r="C342" s="196" t="s">
        <v>577</v>
      </c>
      <c r="D342" s="189"/>
      <c r="E342" s="190">
        <v>0.36399999999999999</v>
      </c>
      <c r="F342" s="161"/>
      <c r="G342" s="161"/>
      <c r="H342" s="161"/>
      <c r="I342" s="161"/>
      <c r="J342" s="161"/>
      <c r="K342" s="161"/>
      <c r="L342" s="161"/>
      <c r="M342" s="161"/>
      <c r="N342" s="161"/>
      <c r="O342" s="161"/>
      <c r="P342" s="161"/>
      <c r="Q342" s="161"/>
      <c r="R342" s="161"/>
      <c r="S342" s="161"/>
      <c r="T342" s="161"/>
      <c r="U342" s="161"/>
      <c r="V342" s="161"/>
      <c r="W342" s="161"/>
      <c r="X342" s="161"/>
      <c r="Y342" s="151"/>
      <c r="Z342" s="151"/>
      <c r="AA342" s="151"/>
      <c r="AB342" s="151"/>
      <c r="AC342" s="151"/>
      <c r="AD342" s="151"/>
      <c r="AE342" s="151"/>
      <c r="AF342" s="151"/>
      <c r="AG342" s="151" t="s">
        <v>167</v>
      </c>
      <c r="AH342" s="151">
        <v>0</v>
      </c>
      <c r="AI342" s="151"/>
      <c r="AJ342" s="151"/>
      <c r="AK342" s="151"/>
      <c r="AL342" s="151"/>
      <c r="AM342" s="151"/>
      <c r="AN342" s="151"/>
      <c r="AO342" s="151"/>
      <c r="AP342" s="151"/>
      <c r="AQ342" s="151"/>
      <c r="AR342" s="151"/>
      <c r="AS342" s="151"/>
      <c r="AT342" s="151"/>
      <c r="AU342" s="151"/>
      <c r="AV342" s="151"/>
      <c r="AW342" s="151"/>
      <c r="AX342" s="151"/>
      <c r="AY342" s="151"/>
      <c r="AZ342" s="151"/>
      <c r="BA342" s="151"/>
      <c r="BB342" s="151"/>
      <c r="BC342" s="151"/>
      <c r="BD342" s="151"/>
      <c r="BE342" s="151"/>
      <c r="BF342" s="151"/>
      <c r="BG342" s="151"/>
      <c r="BH342" s="151"/>
    </row>
    <row r="343" spans="1:60" outlineLevel="1" x14ac:dyDescent="0.2">
      <c r="A343" s="170">
        <v>115</v>
      </c>
      <c r="B343" s="171" t="s">
        <v>578</v>
      </c>
      <c r="C343" s="185" t="s">
        <v>579</v>
      </c>
      <c r="D343" s="172" t="s">
        <v>163</v>
      </c>
      <c r="E343" s="173">
        <v>2.2324999999999999</v>
      </c>
      <c r="F343" s="174"/>
      <c r="G343" s="175">
        <f>ROUND(E343*F343,2)</f>
        <v>0</v>
      </c>
      <c r="H343" s="162"/>
      <c r="I343" s="161">
        <f>ROUND(E343*H343,2)</f>
        <v>0</v>
      </c>
      <c r="J343" s="162"/>
      <c r="K343" s="161">
        <f>ROUND(E343*J343,2)</f>
        <v>0</v>
      </c>
      <c r="L343" s="161">
        <v>21</v>
      </c>
      <c r="M343" s="161">
        <f>G343*(1+L343/100)</f>
        <v>0</v>
      </c>
      <c r="N343" s="161">
        <v>0</v>
      </c>
      <c r="O343" s="161">
        <f>ROUND(E343*N343,2)</f>
        <v>0</v>
      </c>
      <c r="P343" s="161">
        <v>0</v>
      </c>
      <c r="Q343" s="161">
        <f>ROUND(E343*P343,2)</f>
        <v>0</v>
      </c>
      <c r="R343" s="161"/>
      <c r="S343" s="161" t="s">
        <v>141</v>
      </c>
      <c r="T343" s="161" t="s">
        <v>131</v>
      </c>
      <c r="U343" s="161">
        <v>0</v>
      </c>
      <c r="V343" s="161">
        <f>ROUND(E343*U343,2)</f>
        <v>0</v>
      </c>
      <c r="W343" s="161"/>
      <c r="X343" s="161" t="s">
        <v>164</v>
      </c>
      <c r="Y343" s="151"/>
      <c r="Z343" s="151"/>
      <c r="AA343" s="151"/>
      <c r="AB343" s="151"/>
      <c r="AC343" s="151"/>
      <c r="AD343" s="151"/>
      <c r="AE343" s="151"/>
      <c r="AF343" s="151"/>
      <c r="AG343" s="151" t="s">
        <v>165</v>
      </c>
      <c r="AH343" s="151"/>
      <c r="AI343" s="151"/>
      <c r="AJ343" s="151"/>
      <c r="AK343" s="151"/>
      <c r="AL343" s="151"/>
      <c r="AM343" s="151"/>
      <c r="AN343" s="151"/>
      <c r="AO343" s="151"/>
      <c r="AP343" s="151"/>
      <c r="AQ343" s="151"/>
      <c r="AR343" s="151"/>
      <c r="AS343" s="151"/>
      <c r="AT343" s="151"/>
      <c r="AU343" s="151"/>
      <c r="AV343" s="151"/>
      <c r="AW343" s="151"/>
      <c r="AX343" s="151"/>
      <c r="AY343" s="151"/>
      <c r="AZ343" s="151"/>
      <c r="BA343" s="151"/>
      <c r="BB343" s="151"/>
      <c r="BC343" s="151"/>
      <c r="BD343" s="151"/>
      <c r="BE343" s="151"/>
      <c r="BF343" s="151"/>
      <c r="BG343" s="151"/>
      <c r="BH343" s="151"/>
    </row>
    <row r="344" spans="1:60" outlineLevel="1" x14ac:dyDescent="0.2">
      <c r="A344" s="158"/>
      <c r="B344" s="159"/>
      <c r="C344" s="196" t="s">
        <v>580</v>
      </c>
      <c r="D344" s="189"/>
      <c r="E344" s="190">
        <v>2.2324999999999999</v>
      </c>
      <c r="F344" s="161"/>
      <c r="G344" s="161"/>
      <c r="H344" s="161"/>
      <c r="I344" s="161"/>
      <c r="J344" s="161"/>
      <c r="K344" s="161"/>
      <c r="L344" s="161"/>
      <c r="M344" s="161"/>
      <c r="N344" s="161"/>
      <c r="O344" s="161"/>
      <c r="P344" s="161"/>
      <c r="Q344" s="161"/>
      <c r="R344" s="161"/>
      <c r="S344" s="161"/>
      <c r="T344" s="161"/>
      <c r="U344" s="161"/>
      <c r="V344" s="161"/>
      <c r="W344" s="161"/>
      <c r="X344" s="161"/>
      <c r="Y344" s="151"/>
      <c r="Z344" s="151"/>
      <c r="AA344" s="151"/>
      <c r="AB344" s="151"/>
      <c r="AC344" s="151"/>
      <c r="AD344" s="151"/>
      <c r="AE344" s="151"/>
      <c r="AF344" s="151"/>
      <c r="AG344" s="151" t="s">
        <v>167</v>
      </c>
      <c r="AH344" s="151">
        <v>0</v>
      </c>
      <c r="AI344" s="151"/>
      <c r="AJ344" s="151"/>
      <c r="AK344" s="151"/>
      <c r="AL344" s="151"/>
      <c r="AM344" s="151"/>
      <c r="AN344" s="151"/>
      <c r="AO344" s="151"/>
      <c r="AP344" s="151"/>
      <c r="AQ344" s="151"/>
      <c r="AR344" s="151"/>
      <c r="AS344" s="151"/>
      <c r="AT344" s="151"/>
      <c r="AU344" s="151"/>
      <c r="AV344" s="151"/>
      <c r="AW344" s="151"/>
      <c r="AX344" s="151"/>
      <c r="AY344" s="151"/>
      <c r="AZ344" s="151"/>
      <c r="BA344" s="151"/>
      <c r="BB344" s="151"/>
      <c r="BC344" s="151"/>
      <c r="BD344" s="151"/>
      <c r="BE344" s="151"/>
      <c r="BF344" s="151"/>
      <c r="BG344" s="151"/>
      <c r="BH344" s="151"/>
    </row>
    <row r="345" spans="1:60" outlineLevel="1" x14ac:dyDescent="0.2">
      <c r="A345" s="170">
        <v>116</v>
      </c>
      <c r="B345" s="171" t="s">
        <v>581</v>
      </c>
      <c r="C345" s="185" t="s">
        <v>582</v>
      </c>
      <c r="D345" s="172" t="s">
        <v>163</v>
      </c>
      <c r="E345" s="173">
        <v>7.7279999999999998</v>
      </c>
      <c r="F345" s="174"/>
      <c r="G345" s="175">
        <f>ROUND(E345*F345,2)</f>
        <v>0</v>
      </c>
      <c r="H345" s="162"/>
      <c r="I345" s="161">
        <f>ROUND(E345*H345,2)</f>
        <v>0</v>
      </c>
      <c r="J345" s="162"/>
      <c r="K345" s="161">
        <f>ROUND(E345*J345,2)</f>
        <v>0</v>
      </c>
      <c r="L345" s="161">
        <v>21</v>
      </c>
      <c r="M345" s="161">
        <f>G345*(1+L345/100)</f>
        <v>0</v>
      </c>
      <c r="N345" s="161">
        <v>0</v>
      </c>
      <c r="O345" s="161">
        <f>ROUND(E345*N345,2)</f>
        <v>0</v>
      </c>
      <c r="P345" s="161">
        <v>0</v>
      </c>
      <c r="Q345" s="161">
        <f>ROUND(E345*P345,2)</f>
        <v>0</v>
      </c>
      <c r="R345" s="161"/>
      <c r="S345" s="161" t="s">
        <v>141</v>
      </c>
      <c r="T345" s="161" t="s">
        <v>131</v>
      </c>
      <c r="U345" s="161">
        <v>0</v>
      </c>
      <c r="V345" s="161">
        <f>ROUND(E345*U345,2)</f>
        <v>0</v>
      </c>
      <c r="W345" s="161"/>
      <c r="X345" s="161" t="s">
        <v>164</v>
      </c>
      <c r="Y345" s="151"/>
      <c r="Z345" s="151"/>
      <c r="AA345" s="151"/>
      <c r="AB345" s="151"/>
      <c r="AC345" s="151"/>
      <c r="AD345" s="151"/>
      <c r="AE345" s="151"/>
      <c r="AF345" s="151"/>
      <c r="AG345" s="151" t="s">
        <v>165</v>
      </c>
      <c r="AH345" s="151"/>
      <c r="AI345" s="151"/>
      <c r="AJ345" s="151"/>
      <c r="AK345" s="151"/>
      <c r="AL345" s="151"/>
      <c r="AM345" s="151"/>
      <c r="AN345" s="151"/>
      <c r="AO345" s="151"/>
      <c r="AP345" s="151"/>
      <c r="AQ345" s="151"/>
      <c r="AR345" s="151"/>
      <c r="AS345" s="151"/>
      <c r="AT345" s="151"/>
      <c r="AU345" s="151"/>
      <c r="AV345" s="151"/>
      <c r="AW345" s="151"/>
      <c r="AX345" s="151"/>
      <c r="AY345" s="151"/>
      <c r="AZ345" s="151"/>
      <c r="BA345" s="151"/>
      <c r="BB345" s="151"/>
      <c r="BC345" s="151"/>
      <c r="BD345" s="151"/>
      <c r="BE345" s="151"/>
      <c r="BF345" s="151"/>
      <c r="BG345" s="151"/>
      <c r="BH345" s="151"/>
    </row>
    <row r="346" spans="1:60" outlineLevel="1" x14ac:dyDescent="0.2">
      <c r="A346" s="158"/>
      <c r="B346" s="159"/>
      <c r="C346" s="196" t="s">
        <v>583</v>
      </c>
      <c r="D346" s="189"/>
      <c r="E346" s="190">
        <v>7.7279999999999998</v>
      </c>
      <c r="F346" s="161"/>
      <c r="G346" s="161"/>
      <c r="H346" s="161"/>
      <c r="I346" s="161"/>
      <c r="J346" s="161"/>
      <c r="K346" s="161"/>
      <c r="L346" s="161"/>
      <c r="M346" s="161"/>
      <c r="N346" s="161"/>
      <c r="O346" s="161"/>
      <c r="P346" s="161"/>
      <c r="Q346" s="161"/>
      <c r="R346" s="161"/>
      <c r="S346" s="161"/>
      <c r="T346" s="161"/>
      <c r="U346" s="161"/>
      <c r="V346" s="161"/>
      <c r="W346" s="161"/>
      <c r="X346" s="161"/>
      <c r="Y346" s="151"/>
      <c r="Z346" s="151"/>
      <c r="AA346" s="151"/>
      <c r="AB346" s="151"/>
      <c r="AC346" s="151"/>
      <c r="AD346" s="151"/>
      <c r="AE346" s="151"/>
      <c r="AF346" s="151"/>
      <c r="AG346" s="151" t="s">
        <v>167</v>
      </c>
      <c r="AH346" s="151">
        <v>0</v>
      </c>
      <c r="AI346" s="151"/>
      <c r="AJ346" s="151"/>
      <c r="AK346" s="151"/>
      <c r="AL346" s="151"/>
      <c r="AM346" s="151"/>
      <c r="AN346" s="151"/>
      <c r="AO346" s="151"/>
      <c r="AP346" s="151"/>
      <c r="AQ346" s="151"/>
      <c r="AR346" s="151"/>
      <c r="AS346" s="151"/>
      <c r="AT346" s="151"/>
      <c r="AU346" s="151"/>
      <c r="AV346" s="151"/>
      <c r="AW346" s="151"/>
      <c r="AX346" s="151"/>
      <c r="AY346" s="151"/>
      <c r="AZ346" s="151"/>
      <c r="BA346" s="151"/>
      <c r="BB346" s="151"/>
      <c r="BC346" s="151"/>
      <c r="BD346" s="151"/>
      <c r="BE346" s="151"/>
      <c r="BF346" s="151"/>
      <c r="BG346" s="151"/>
      <c r="BH346" s="151"/>
    </row>
    <row r="347" spans="1:60" outlineLevel="1" x14ac:dyDescent="0.2">
      <c r="A347" s="170">
        <v>117</v>
      </c>
      <c r="B347" s="171" t="s">
        <v>584</v>
      </c>
      <c r="C347" s="185" t="s">
        <v>585</v>
      </c>
      <c r="D347" s="172" t="s">
        <v>163</v>
      </c>
      <c r="E347" s="173">
        <v>11.55</v>
      </c>
      <c r="F347" s="174"/>
      <c r="G347" s="175">
        <f>ROUND(E347*F347,2)</f>
        <v>0</v>
      </c>
      <c r="H347" s="162"/>
      <c r="I347" s="161">
        <f>ROUND(E347*H347,2)</f>
        <v>0</v>
      </c>
      <c r="J347" s="162"/>
      <c r="K347" s="161">
        <f>ROUND(E347*J347,2)</f>
        <v>0</v>
      </c>
      <c r="L347" s="161">
        <v>21</v>
      </c>
      <c r="M347" s="161">
        <f>G347*(1+L347/100)</f>
        <v>0</v>
      </c>
      <c r="N347" s="161">
        <v>0</v>
      </c>
      <c r="O347" s="161">
        <f>ROUND(E347*N347,2)</f>
        <v>0</v>
      </c>
      <c r="P347" s="161">
        <v>0</v>
      </c>
      <c r="Q347" s="161">
        <f>ROUND(E347*P347,2)</f>
        <v>0</v>
      </c>
      <c r="R347" s="161"/>
      <c r="S347" s="161" t="s">
        <v>141</v>
      </c>
      <c r="T347" s="161" t="s">
        <v>131</v>
      </c>
      <c r="U347" s="161">
        <v>0</v>
      </c>
      <c r="V347" s="161">
        <f>ROUND(E347*U347,2)</f>
        <v>0</v>
      </c>
      <c r="W347" s="161"/>
      <c r="X347" s="161" t="s">
        <v>164</v>
      </c>
      <c r="Y347" s="151"/>
      <c r="Z347" s="151"/>
      <c r="AA347" s="151"/>
      <c r="AB347" s="151"/>
      <c r="AC347" s="151"/>
      <c r="AD347" s="151"/>
      <c r="AE347" s="151"/>
      <c r="AF347" s="151"/>
      <c r="AG347" s="151" t="s">
        <v>165</v>
      </c>
      <c r="AH347" s="151"/>
      <c r="AI347" s="151"/>
      <c r="AJ347" s="151"/>
      <c r="AK347" s="151"/>
      <c r="AL347" s="151"/>
      <c r="AM347" s="151"/>
      <c r="AN347" s="151"/>
      <c r="AO347" s="151"/>
      <c r="AP347" s="151"/>
      <c r="AQ347" s="151"/>
      <c r="AR347" s="151"/>
      <c r="AS347" s="151"/>
      <c r="AT347" s="151"/>
      <c r="AU347" s="151"/>
      <c r="AV347" s="151"/>
      <c r="AW347" s="151"/>
      <c r="AX347" s="151"/>
      <c r="AY347" s="151"/>
      <c r="AZ347" s="151"/>
      <c r="BA347" s="151"/>
      <c r="BB347" s="151"/>
      <c r="BC347" s="151"/>
      <c r="BD347" s="151"/>
      <c r="BE347" s="151"/>
      <c r="BF347" s="151"/>
      <c r="BG347" s="151"/>
      <c r="BH347" s="151"/>
    </row>
    <row r="348" spans="1:60" outlineLevel="1" x14ac:dyDescent="0.2">
      <c r="A348" s="158"/>
      <c r="B348" s="159"/>
      <c r="C348" s="196" t="s">
        <v>586</v>
      </c>
      <c r="D348" s="189"/>
      <c r="E348" s="190">
        <v>11.55</v>
      </c>
      <c r="F348" s="161"/>
      <c r="G348" s="161"/>
      <c r="H348" s="161"/>
      <c r="I348" s="161"/>
      <c r="J348" s="161"/>
      <c r="K348" s="161"/>
      <c r="L348" s="161"/>
      <c r="M348" s="161"/>
      <c r="N348" s="161"/>
      <c r="O348" s="161"/>
      <c r="P348" s="161"/>
      <c r="Q348" s="161"/>
      <c r="R348" s="161"/>
      <c r="S348" s="161"/>
      <c r="T348" s="161"/>
      <c r="U348" s="161"/>
      <c r="V348" s="161"/>
      <c r="W348" s="161"/>
      <c r="X348" s="161"/>
      <c r="Y348" s="151"/>
      <c r="Z348" s="151"/>
      <c r="AA348" s="151"/>
      <c r="AB348" s="151"/>
      <c r="AC348" s="151"/>
      <c r="AD348" s="151"/>
      <c r="AE348" s="151"/>
      <c r="AF348" s="151"/>
      <c r="AG348" s="151" t="s">
        <v>167</v>
      </c>
      <c r="AH348" s="151">
        <v>0</v>
      </c>
      <c r="AI348" s="151"/>
      <c r="AJ348" s="151"/>
      <c r="AK348" s="151"/>
      <c r="AL348" s="151"/>
      <c r="AM348" s="151"/>
      <c r="AN348" s="151"/>
      <c r="AO348" s="151"/>
      <c r="AP348" s="151"/>
      <c r="AQ348" s="151"/>
      <c r="AR348" s="151"/>
      <c r="AS348" s="151"/>
      <c r="AT348" s="151"/>
      <c r="AU348" s="151"/>
      <c r="AV348" s="151"/>
      <c r="AW348" s="151"/>
      <c r="AX348" s="151"/>
      <c r="AY348" s="151"/>
      <c r="AZ348" s="151"/>
      <c r="BA348" s="151"/>
      <c r="BB348" s="151"/>
      <c r="BC348" s="151"/>
      <c r="BD348" s="151"/>
      <c r="BE348" s="151"/>
      <c r="BF348" s="151"/>
      <c r="BG348" s="151"/>
      <c r="BH348" s="151"/>
    </row>
    <row r="349" spans="1:60" outlineLevel="1" x14ac:dyDescent="0.2">
      <c r="A349" s="170">
        <v>118</v>
      </c>
      <c r="B349" s="171" t="s">
        <v>587</v>
      </c>
      <c r="C349" s="185" t="s">
        <v>588</v>
      </c>
      <c r="D349" s="172" t="s">
        <v>570</v>
      </c>
      <c r="E349" s="173">
        <v>3.24</v>
      </c>
      <c r="F349" s="174"/>
      <c r="G349" s="175">
        <f>ROUND(E349*F349,2)</f>
        <v>0</v>
      </c>
      <c r="H349" s="162"/>
      <c r="I349" s="161">
        <f>ROUND(E349*H349,2)</f>
        <v>0</v>
      </c>
      <c r="J349" s="162"/>
      <c r="K349" s="161">
        <f>ROUND(E349*J349,2)</f>
        <v>0</v>
      </c>
      <c r="L349" s="161">
        <v>21</v>
      </c>
      <c r="M349" s="161">
        <f>G349*(1+L349/100)</f>
        <v>0</v>
      </c>
      <c r="N349" s="161">
        <v>0</v>
      </c>
      <c r="O349" s="161">
        <f>ROUND(E349*N349,2)</f>
        <v>0</v>
      </c>
      <c r="P349" s="161">
        <v>0</v>
      </c>
      <c r="Q349" s="161">
        <f>ROUND(E349*P349,2)</f>
        <v>0</v>
      </c>
      <c r="R349" s="161"/>
      <c r="S349" s="161" t="s">
        <v>141</v>
      </c>
      <c r="T349" s="161" t="s">
        <v>131</v>
      </c>
      <c r="U349" s="161">
        <v>0</v>
      </c>
      <c r="V349" s="161">
        <f>ROUND(E349*U349,2)</f>
        <v>0</v>
      </c>
      <c r="W349" s="161"/>
      <c r="X349" s="161" t="s">
        <v>164</v>
      </c>
      <c r="Y349" s="151"/>
      <c r="Z349" s="151"/>
      <c r="AA349" s="151"/>
      <c r="AB349" s="151"/>
      <c r="AC349" s="151"/>
      <c r="AD349" s="151"/>
      <c r="AE349" s="151"/>
      <c r="AF349" s="151"/>
      <c r="AG349" s="151" t="s">
        <v>165</v>
      </c>
      <c r="AH349" s="151"/>
      <c r="AI349" s="151"/>
      <c r="AJ349" s="151"/>
      <c r="AK349" s="151"/>
      <c r="AL349" s="151"/>
      <c r="AM349" s="151"/>
      <c r="AN349" s="151"/>
      <c r="AO349" s="151"/>
      <c r="AP349" s="151"/>
      <c r="AQ349" s="151"/>
      <c r="AR349" s="151"/>
      <c r="AS349" s="151"/>
      <c r="AT349" s="151"/>
      <c r="AU349" s="151"/>
      <c r="AV349" s="151"/>
      <c r="AW349" s="151"/>
      <c r="AX349" s="151"/>
      <c r="AY349" s="151"/>
      <c r="AZ349" s="151"/>
      <c r="BA349" s="151"/>
      <c r="BB349" s="151"/>
      <c r="BC349" s="151"/>
      <c r="BD349" s="151"/>
      <c r="BE349" s="151"/>
      <c r="BF349" s="151"/>
      <c r="BG349" s="151"/>
      <c r="BH349" s="151"/>
    </row>
    <row r="350" spans="1:60" outlineLevel="1" x14ac:dyDescent="0.2">
      <c r="A350" s="158"/>
      <c r="B350" s="159"/>
      <c r="C350" s="196" t="s">
        <v>589</v>
      </c>
      <c r="D350" s="189"/>
      <c r="E350" s="190">
        <v>3.24</v>
      </c>
      <c r="F350" s="161"/>
      <c r="G350" s="161"/>
      <c r="H350" s="161"/>
      <c r="I350" s="161"/>
      <c r="J350" s="161"/>
      <c r="K350" s="161"/>
      <c r="L350" s="161"/>
      <c r="M350" s="161"/>
      <c r="N350" s="161"/>
      <c r="O350" s="161"/>
      <c r="P350" s="161"/>
      <c r="Q350" s="161"/>
      <c r="R350" s="161"/>
      <c r="S350" s="161"/>
      <c r="T350" s="161"/>
      <c r="U350" s="161"/>
      <c r="V350" s="161"/>
      <c r="W350" s="161"/>
      <c r="X350" s="161"/>
      <c r="Y350" s="151"/>
      <c r="Z350" s="151"/>
      <c r="AA350" s="151"/>
      <c r="AB350" s="151"/>
      <c r="AC350" s="151"/>
      <c r="AD350" s="151"/>
      <c r="AE350" s="151"/>
      <c r="AF350" s="151"/>
      <c r="AG350" s="151" t="s">
        <v>167</v>
      </c>
      <c r="AH350" s="151">
        <v>0</v>
      </c>
      <c r="AI350" s="151"/>
      <c r="AJ350" s="151"/>
      <c r="AK350" s="151"/>
      <c r="AL350" s="151"/>
      <c r="AM350" s="151"/>
      <c r="AN350" s="151"/>
      <c r="AO350" s="151"/>
      <c r="AP350" s="151"/>
      <c r="AQ350" s="151"/>
      <c r="AR350" s="151"/>
      <c r="AS350" s="151"/>
      <c r="AT350" s="151"/>
      <c r="AU350" s="151"/>
      <c r="AV350" s="151"/>
      <c r="AW350" s="151"/>
      <c r="AX350" s="151"/>
      <c r="AY350" s="151"/>
      <c r="AZ350" s="151"/>
      <c r="BA350" s="151"/>
      <c r="BB350" s="151"/>
      <c r="BC350" s="151"/>
      <c r="BD350" s="151"/>
      <c r="BE350" s="151"/>
      <c r="BF350" s="151"/>
      <c r="BG350" s="151"/>
      <c r="BH350" s="151"/>
    </row>
    <row r="351" spans="1:60" outlineLevel="1" x14ac:dyDescent="0.2">
      <c r="A351" s="158">
        <v>119</v>
      </c>
      <c r="B351" s="159" t="s">
        <v>590</v>
      </c>
      <c r="C351" s="199" t="s">
        <v>591</v>
      </c>
      <c r="D351" s="160" t="s">
        <v>0</v>
      </c>
      <c r="E351" s="195"/>
      <c r="F351" s="162"/>
      <c r="G351" s="161">
        <f>ROUND(E351*F351,2)</f>
        <v>0</v>
      </c>
      <c r="H351" s="162"/>
      <c r="I351" s="161">
        <f>ROUND(E351*H351,2)</f>
        <v>0</v>
      </c>
      <c r="J351" s="162"/>
      <c r="K351" s="161">
        <f>ROUND(E351*J351,2)</f>
        <v>0</v>
      </c>
      <c r="L351" s="161">
        <v>21</v>
      </c>
      <c r="M351" s="161">
        <f>G351*(1+L351/100)</f>
        <v>0</v>
      </c>
      <c r="N351" s="161">
        <v>0</v>
      </c>
      <c r="O351" s="161">
        <f>ROUND(E351*N351,2)</f>
        <v>0</v>
      </c>
      <c r="P351" s="161">
        <v>0</v>
      </c>
      <c r="Q351" s="161">
        <f>ROUND(E351*P351,2)</f>
        <v>0</v>
      </c>
      <c r="R351" s="161"/>
      <c r="S351" s="161" t="s">
        <v>130</v>
      </c>
      <c r="T351" s="161" t="s">
        <v>130</v>
      </c>
      <c r="U351" s="161">
        <v>0</v>
      </c>
      <c r="V351" s="161">
        <f>ROUND(E351*U351,2)</f>
        <v>0</v>
      </c>
      <c r="W351" s="161"/>
      <c r="X351" s="161" t="s">
        <v>465</v>
      </c>
      <c r="Y351" s="151"/>
      <c r="Z351" s="151"/>
      <c r="AA351" s="151"/>
      <c r="AB351" s="151"/>
      <c r="AC351" s="151"/>
      <c r="AD351" s="151"/>
      <c r="AE351" s="151"/>
      <c r="AF351" s="151"/>
      <c r="AG351" s="151" t="s">
        <v>466</v>
      </c>
      <c r="AH351" s="151"/>
      <c r="AI351" s="151"/>
      <c r="AJ351" s="151"/>
      <c r="AK351" s="151"/>
      <c r="AL351" s="151"/>
      <c r="AM351" s="151"/>
      <c r="AN351" s="151"/>
      <c r="AO351" s="151"/>
      <c r="AP351" s="151"/>
      <c r="AQ351" s="151"/>
      <c r="AR351" s="151"/>
      <c r="AS351" s="151"/>
      <c r="AT351" s="151"/>
      <c r="AU351" s="151"/>
      <c r="AV351" s="151"/>
      <c r="AW351" s="151"/>
      <c r="AX351" s="151"/>
      <c r="AY351" s="151"/>
      <c r="AZ351" s="151"/>
      <c r="BA351" s="151"/>
      <c r="BB351" s="151"/>
      <c r="BC351" s="151"/>
      <c r="BD351" s="151"/>
      <c r="BE351" s="151"/>
      <c r="BF351" s="151"/>
      <c r="BG351" s="151"/>
      <c r="BH351" s="151"/>
    </row>
    <row r="352" spans="1:60" x14ac:dyDescent="0.2">
      <c r="A352" s="164" t="s">
        <v>125</v>
      </c>
      <c r="B352" s="165" t="s">
        <v>89</v>
      </c>
      <c r="C352" s="183" t="s">
        <v>90</v>
      </c>
      <c r="D352" s="166"/>
      <c r="E352" s="167"/>
      <c r="F352" s="168"/>
      <c r="G352" s="169">
        <f>SUMIF(AG353:AG365,"&lt;&gt;NOR",G353:G365)</f>
        <v>0</v>
      </c>
      <c r="H352" s="163"/>
      <c r="I352" s="163">
        <f>SUM(I353:I365)</f>
        <v>0</v>
      </c>
      <c r="J352" s="163"/>
      <c r="K352" s="163">
        <f>SUM(K353:K365)</f>
        <v>0</v>
      </c>
      <c r="L352" s="163"/>
      <c r="M352" s="163">
        <f>SUM(M353:M365)</f>
        <v>0</v>
      </c>
      <c r="N352" s="163"/>
      <c r="O352" s="163">
        <f>SUM(O353:O365)</f>
        <v>0.47000000000000003</v>
      </c>
      <c r="P352" s="163"/>
      <c r="Q352" s="163">
        <f>SUM(Q353:Q365)</f>
        <v>0</v>
      </c>
      <c r="R352" s="163"/>
      <c r="S352" s="163"/>
      <c r="T352" s="163"/>
      <c r="U352" s="163"/>
      <c r="V352" s="163">
        <f>SUM(V353:V365)</f>
        <v>160.41</v>
      </c>
      <c r="W352" s="163"/>
      <c r="X352" s="163"/>
      <c r="AG352" t="s">
        <v>126</v>
      </c>
    </row>
    <row r="353" spans="1:60" outlineLevel="1" x14ac:dyDescent="0.2">
      <c r="A353" s="170">
        <v>120</v>
      </c>
      <c r="B353" s="171" t="s">
        <v>592</v>
      </c>
      <c r="C353" s="185" t="s">
        <v>593</v>
      </c>
      <c r="D353" s="172" t="s">
        <v>163</v>
      </c>
      <c r="E353" s="173">
        <v>799.45100000000002</v>
      </c>
      <c r="F353" s="174"/>
      <c r="G353" s="175">
        <f>ROUND(E353*F353,2)</f>
        <v>0</v>
      </c>
      <c r="H353" s="162"/>
      <c r="I353" s="161">
        <f>ROUND(E353*H353,2)</f>
        <v>0</v>
      </c>
      <c r="J353" s="162"/>
      <c r="K353" s="161">
        <f>ROUND(E353*J353,2)</f>
        <v>0</v>
      </c>
      <c r="L353" s="161">
        <v>21</v>
      </c>
      <c r="M353" s="161">
        <f>G353*(1+L353/100)</f>
        <v>0</v>
      </c>
      <c r="N353" s="161">
        <v>6.9999999999999994E-5</v>
      </c>
      <c r="O353" s="161">
        <f>ROUND(E353*N353,2)</f>
        <v>0.06</v>
      </c>
      <c r="P353" s="161">
        <v>0</v>
      </c>
      <c r="Q353" s="161">
        <f>ROUND(E353*P353,2)</f>
        <v>0</v>
      </c>
      <c r="R353" s="161"/>
      <c r="S353" s="161" t="s">
        <v>130</v>
      </c>
      <c r="T353" s="161" t="s">
        <v>130</v>
      </c>
      <c r="U353" s="161">
        <v>3.2480000000000002E-2</v>
      </c>
      <c r="V353" s="161">
        <f>ROUND(E353*U353,2)</f>
        <v>25.97</v>
      </c>
      <c r="W353" s="161"/>
      <c r="X353" s="161" t="s">
        <v>164</v>
      </c>
      <c r="Y353" s="151"/>
      <c r="Z353" s="151"/>
      <c r="AA353" s="151"/>
      <c r="AB353" s="151"/>
      <c r="AC353" s="151"/>
      <c r="AD353" s="151"/>
      <c r="AE353" s="151"/>
      <c r="AF353" s="151"/>
      <c r="AG353" s="151" t="s">
        <v>165</v>
      </c>
      <c r="AH353" s="151"/>
      <c r="AI353" s="151"/>
      <c r="AJ353" s="151"/>
      <c r="AK353" s="151"/>
      <c r="AL353" s="151"/>
      <c r="AM353" s="151"/>
      <c r="AN353" s="151"/>
      <c r="AO353" s="151"/>
      <c r="AP353" s="151"/>
      <c r="AQ353" s="151"/>
      <c r="AR353" s="151"/>
      <c r="AS353" s="151"/>
      <c r="AT353" s="151"/>
      <c r="AU353" s="151"/>
      <c r="AV353" s="151"/>
      <c r="AW353" s="151"/>
      <c r="AX353" s="151"/>
      <c r="AY353" s="151"/>
      <c r="AZ353" s="151"/>
      <c r="BA353" s="151"/>
      <c r="BB353" s="151"/>
      <c r="BC353" s="151"/>
      <c r="BD353" s="151"/>
      <c r="BE353" s="151"/>
      <c r="BF353" s="151"/>
      <c r="BG353" s="151"/>
      <c r="BH353" s="151"/>
    </row>
    <row r="354" spans="1:60" outlineLevel="1" x14ac:dyDescent="0.2">
      <c r="A354" s="158"/>
      <c r="B354" s="159"/>
      <c r="C354" s="196" t="s">
        <v>594</v>
      </c>
      <c r="D354" s="189"/>
      <c r="E354" s="190">
        <v>156.65100000000001</v>
      </c>
      <c r="F354" s="161"/>
      <c r="G354" s="161"/>
      <c r="H354" s="161"/>
      <c r="I354" s="161"/>
      <c r="J354" s="161"/>
      <c r="K354" s="161"/>
      <c r="L354" s="161"/>
      <c r="M354" s="161"/>
      <c r="N354" s="161"/>
      <c r="O354" s="161"/>
      <c r="P354" s="161"/>
      <c r="Q354" s="161"/>
      <c r="R354" s="161"/>
      <c r="S354" s="161"/>
      <c r="T354" s="161"/>
      <c r="U354" s="161"/>
      <c r="V354" s="161"/>
      <c r="W354" s="161"/>
      <c r="X354" s="161"/>
      <c r="Y354" s="151"/>
      <c r="Z354" s="151"/>
      <c r="AA354" s="151"/>
      <c r="AB354" s="151"/>
      <c r="AC354" s="151"/>
      <c r="AD354" s="151"/>
      <c r="AE354" s="151"/>
      <c r="AF354" s="151"/>
      <c r="AG354" s="151" t="s">
        <v>167</v>
      </c>
      <c r="AH354" s="151">
        <v>5</v>
      </c>
      <c r="AI354" s="151"/>
      <c r="AJ354" s="151"/>
      <c r="AK354" s="151"/>
      <c r="AL354" s="151"/>
      <c r="AM354" s="151"/>
      <c r="AN354" s="151"/>
      <c r="AO354" s="151"/>
      <c r="AP354" s="151"/>
      <c r="AQ354" s="151"/>
      <c r="AR354" s="151"/>
      <c r="AS354" s="151"/>
      <c r="AT354" s="151"/>
      <c r="AU354" s="151"/>
      <c r="AV354" s="151"/>
      <c r="AW354" s="151"/>
      <c r="AX354" s="151"/>
      <c r="AY354" s="151"/>
      <c r="AZ354" s="151"/>
      <c r="BA354" s="151"/>
      <c r="BB354" s="151"/>
      <c r="BC354" s="151"/>
      <c r="BD354" s="151"/>
      <c r="BE354" s="151"/>
      <c r="BF354" s="151"/>
      <c r="BG354" s="151"/>
      <c r="BH354" s="151"/>
    </row>
    <row r="355" spans="1:60" outlineLevel="1" x14ac:dyDescent="0.2">
      <c r="A355" s="158"/>
      <c r="B355" s="159"/>
      <c r="C355" s="196" t="s">
        <v>595</v>
      </c>
      <c r="D355" s="189"/>
      <c r="E355" s="190">
        <v>442.8</v>
      </c>
      <c r="F355" s="161"/>
      <c r="G355" s="161"/>
      <c r="H355" s="161"/>
      <c r="I355" s="161"/>
      <c r="J355" s="161"/>
      <c r="K355" s="161"/>
      <c r="L355" s="161"/>
      <c r="M355" s="161"/>
      <c r="N355" s="161"/>
      <c r="O355" s="161"/>
      <c r="P355" s="161"/>
      <c r="Q355" s="161"/>
      <c r="R355" s="161"/>
      <c r="S355" s="161"/>
      <c r="T355" s="161"/>
      <c r="U355" s="161"/>
      <c r="V355" s="161"/>
      <c r="W355" s="161"/>
      <c r="X355" s="161"/>
      <c r="Y355" s="151"/>
      <c r="Z355" s="151"/>
      <c r="AA355" s="151"/>
      <c r="AB355" s="151"/>
      <c r="AC355" s="151"/>
      <c r="AD355" s="151"/>
      <c r="AE355" s="151"/>
      <c r="AF355" s="151"/>
      <c r="AG355" s="151" t="s">
        <v>167</v>
      </c>
      <c r="AH355" s="151">
        <v>0</v>
      </c>
      <c r="AI355" s="151"/>
      <c r="AJ355" s="151"/>
      <c r="AK355" s="151"/>
      <c r="AL355" s="151"/>
      <c r="AM355" s="151"/>
      <c r="AN355" s="151"/>
      <c r="AO355" s="151"/>
      <c r="AP355" s="151"/>
      <c r="AQ355" s="151"/>
      <c r="AR355" s="151"/>
      <c r="AS355" s="151"/>
      <c r="AT355" s="151"/>
      <c r="AU355" s="151"/>
      <c r="AV355" s="151"/>
      <c r="AW355" s="151"/>
      <c r="AX355" s="151"/>
      <c r="AY355" s="151"/>
      <c r="AZ355" s="151"/>
      <c r="BA355" s="151"/>
      <c r="BB355" s="151"/>
      <c r="BC355" s="151"/>
      <c r="BD355" s="151"/>
      <c r="BE355" s="151"/>
      <c r="BF355" s="151"/>
      <c r="BG355" s="151"/>
      <c r="BH355" s="151"/>
    </row>
    <row r="356" spans="1:60" outlineLevel="1" x14ac:dyDescent="0.2">
      <c r="A356" s="158"/>
      <c r="B356" s="159"/>
      <c r="C356" s="196" t="s">
        <v>596</v>
      </c>
      <c r="D356" s="189"/>
      <c r="E356" s="190">
        <v>200</v>
      </c>
      <c r="F356" s="161"/>
      <c r="G356" s="161"/>
      <c r="H356" s="161"/>
      <c r="I356" s="161"/>
      <c r="J356" s="161"/>
      <c r="K356" s="161"/>
      <c r="L356" s="161"/>
      <c r="M356" s="161"/>
      <c r="N356" s="161"/>
      <c r="O356" s="161"/>
      <c r="P356" s="161"/>
      <c r="Q356" s="161"/>
      <c r="R356" s="161"/>
      <c r="S356" s="161"/>
      <c r="T356" s="161"/>
      <c r="U356" s="161"/>
      <c r="V356" s="161"/>
      <c r="W356" s="161"/>
      <c r="X356" s="161"/>
      <c r="Y356" s="151"/>
      <c r="Z356" s="151"/>
      <c r="AA356" s="151"/>
      <c r="AB356" s="151"/>
      <c r="AC356" s="151"/>
      <c r="AD356" s="151"/>
      <c r="AE356" s="151"/>
      <c r="AF356" s="151"/>
      <c r="AG356" s="151" t="s">
        <v>167</v>
      </c>
      <c r="AH356" s="151">
        <v>0</v>
      </c>
      <c r="AI356" s="151"/>
      <c r="AJ356" s="151"/>
      <c r="AK356" s="151"/>
      <c r="AL356" s="151"/>
      <c r="AM356" s="151"/>
      <c r="AN356" s="151"/>
      <c r="AO356" s="151"/>
      <c r="AP356" s="151"/>
      <c r="AQ356" s="151"/>
      <c r="AR356" s="151"/>
      <c r="AS356" s="151"/>
      <c r="AT356" s="151"/>
      <c r="AU356" s="151"/>
      <c r="AV356" s="151"/>
      <c r="AW356" s="151"/>
      <c r="AX356" s="151"/>
      <c r="AY356" s="151"/>
      <c r="AZ356" s="151"/>
      <c r="BA356" s="151"/>
      <c r="BB356" s="151"/>
      <c r="BC356" s="151"/>
      <c r="BD356" s="151"/>
      <c r="BE356" s="151"/>
      <c r="BF356" s="151"/>
      <c r="BG356" s="151"/>
      <c r="BH356" s="151"/>
    </row>
    <row r="357" spans="1:60" outlineLevel="1" x14ac:dyDescent="0.2">
      <c r="A357" s="158"/>
      <c r="B357" s="159"/>
      <c r="C357" s="196" t="s">
        <v>597</v>
      </c>
      <c r="D357" s="189"/>
      <c r="E357" s="190"/>
      <c r="F357" s="161"/>
      <c r="G357" s="161"/>
      <c r="H357" s="161"/>
      <c r="I357" s="161"/>
      <c r="J357" s="161"/>
      <c r="K357" s="161"/>
      <c r="L357" s="161"/>
      <c r="M357" s="161"/>
      <c r="N357" s="161"/>
      <c r="O357" s="161"/>
      <c r="P357" s="161"/>
      <c r="Q357" s="161"/>
      <c r="R357" s="161"/>
      <c r="S357" s="161"/>
      <c r="T357" s="161"/>
      <c r="U357" s="161"/>
      <c r="V357" s="161"/>
      <c r="W357" s="161"/>
      <c r="X357" s="161"/>
      <c r="Y357" s="151"/>
      <c r="Z357" s="151"/>
      <c r="AA357" s="151"/>
      <c r="AB357" s="151"/>
      <c r="AC357" s="151"/>
      <c r="AD357" s="151"/>
      <c r="AE357" s="151"/>
      <c r="AF357" s="151"/>
      <c r="AG357" s="151" t="s">
        <v>167</v>
      </c>
      <c r="AH357" s="151">
        <v>0</v>
      </c>
      <c r="AI357" s="151"/>
      <c r="AJ357" s="151"/>
      <c r="AK357" s="151"/>
      <c r="AL357" s="151"/>
      <c r="AM357" s="151"/>
      <c r="AN357" s="151"/>
      <c r="AO357" s="151"/>
      <c r="AP357" s="151"/>
      <c r="AQ357" s="151"/>
      <c r="AR357" s="151"/>
      <c r="AS357" s="151"/>
      <c r="AT357" s="151"/>
      <c r="AU357" s="151"/>
      <c r="AV357" s="151"/>
      <c r="AW357" s="151"/>
      <c r="AX357" s="151"/>
      <c r="AY357" s="151"/>
      <c r="AZ357" s="151"/>
      <c r="BA357" s="151"/>
      <c r="BB357" s="151"/>
      <c r="BC357" s="151"/>
      <c r="BD357" s="151"/>
      <c r="BE357" s="151"/>
      <c r="BF357" s="151"/>
      <c r="BG357" s="151"/>
      <c r="BH357" s="151"/>
    </row>
    <row r="358" spans="1:60" outlineLevel="1" x14ac:dyDescent="0.2">
      <c r="A358" s="170">
        <v>121</v>
      </c>
      <c r="B358" s="171" t="s">
        <v>598</v>
      </c>
      <c r="C358" s="185" t="s">
        <v>599</v>
      </c>
      <c r="D358" s="172" t="s">
        <v>163</v>
      </c>
      <c r="E358" s="173">
        <v>394.34</v>
      </c>
      <c r="F358" s="174"/>
      <c r="G358" s="175">
        <f>ROUND(E358*F358,2)</f>
        <v>0</v>
      </c>
      <c r="H358" s="162"/>
      <c r="I358" s="161">
        <f>ROUND(E358*H358,2)</f>
        <v>0</v>
      </c>
      <c r="J358" s="162"/>
      <c r="K358" s="161">
        <f>ROUND(E358*J358,2)</f>
        <v>0</v>
      </c>
      <c r="L358" s="161">
        <v>21</v>
      </c>
      <c r="M358" s="161">
        <f>G358*(1+L358/100)</f>
        <v>0</v>
      </c>
      <c r="N358" s="161">
        <v>0</v>
      </c>
      <c r="O358" s="161">
        <f>ROUND(E358*N358,2)</f>
        <v>0</v>
      </c>
      <c r="P358" s="161">
        <v>0</v>
      </c>
      <c r="Q358" s="161">
        <f>ROUND(E358*P358,2)</f>
        <v>0</v>
      </c>
      <c r="R358" s="161"/>
      <c r="S358" s="161" t="s">
        <v>130</v>
      </c>
      <c r="T358" s="161" t="s">
        <v>209</v>
      </c>
      <c r="U358" s="161">
        <v>1.35E-2</v>
      </c>
      <c r="V358" s="161">
        <f>ROUND(E358*U358,2)</f>
        <v>5.32</v>
      </c>
      <c r="W358" s="161"/>
      <c r="X358" s="161" t="s">
        <v>164</v>
      </c>
      <c r="Y358" s="151"/>
      <c r="Z358" s="151"/>
      <c r="AA358" s="151"/>
      <c r="AB358" s="151"/>
      <c r="AC358" s="151"/>
      <c r="AD358" s="151"/>
      <c r="AE358" s="151"/>
      <c r="AF358" s="151"/>
      <c r="AG358" s="151" t="s">
        <v>165</v>
      </c>
      <c r="AH358" s="151"/>
      <c r="AI358" s="151"/>
      <c r="AJ358" s="151"/>
      <c r="AK358" s="151"/>
      <c r="AL358" s="151"/>
      <c r="AM358" s="151"/>
      <c r="AN358" s="151"/>
      <c r="AO358" s="151"/>
      <c r="AP358" s="151"/>
      <c r="AQ358" s="151"/>
      <c r="AR358" s="151"/>
      <c r="AS358" s="151"/>
      <c r="AT358" s="151"/>
      <c r="AU358" s="151"/>
      <c r="AV358" s="151"/>
      <c r="AW358" s="151"/>
      <c r="AX358" s="151"/>
      <c r="AY358" s="151"/>
      <c r="AZ358" s="151"/>
      <c r="BA358" s="151"/>
      <c r="BB358" s="151"/>
      <c r="BC358" s="151"/>
      <c r="BD358" s="151"/>
      <c r="BE358" s="151"/>
      <c r="BF358" s="151"/>
      <c r="BG358" s="151"/>
      <c r="BH358" s="151"/>
    </row>
    <row r="359" spans="1:60" outlineLevel="1" x14ac:dyDescent="0.2">
      <c r="A359" s="158"/>
      <c r="B359" s="159"/>
      <c r="C359" s="196" t="s">
        <v>600</v>
      </c>
      <c r="D359" s="189"/>
      <c r="E359" s="190">
        <v>244.34</v>
      </c>
      <c r="F359" s="161"/>
      <c r="G359" s="161"/>
      <c r="H359" s="161"/>
      <c r="I359" s="161"/>
      <c r="J359" s="161"/>
      <c r="K359" s="161"/>
      <c r="L359" s="161"/>
      <c r="M359" s="161"/>
      <c r="N359" s="161"/>
      <c r="O359" s="161"/>
      <c r="P359" s="161"/>
      <c r="Q359" s="161"/>
      <c r="R359" s="161"/>
      <c r="S359" s="161"/>
      <c r="T359" s="161"/>
      <c r="U359" s="161"/>
      <c r="V359" s="161"/>
      <c r="W359" s="161"/>
      <c r="X359" s="161"/>
      <c r="Y359" s="151"/>
      <c r="Z359" s="151"/>
      <c r="AA359" s="151"/>
      <c r="AB359" s="151"/>
      <c r="AC359" s="151"/>
      <c r="AD359" s="151"/>
      <c r="AE359" s="151"/>
      <c r="AF359" s="151"/>
      <c r="AG359" s="151" t="s">
        <v>167</v>
      </c>
      <c r="AH359" s="151">
        <v>0</v>
      </c>
      <c r="AI359" s="151"/>
      <c r="AJ359" s="151"/>
      <c r="AK359" s="151"/>
      <c r="AL359" s="151"/>
      <c r="AM359" s="151"/>
      <c r="AN359" s="151"/>
      <c r="AO359" s="151"/>
      <c r="AP359" s="151"/>
      <c r="AQ359" s="151"/>
      <c r="AR359" s="151"/>
      <c r="AS359" s="151"/>
      <c r="AT359" s="151"/>
      <c r="AU359" s="151"/>
      <c r="AV359" s="151"/>
      <c r="AW359" s="151"/>
      <c r="AX359" s="151"/>
      <c r="AY359" s="151"/>
      <c r="AZ359" s="151"/>
      <c r="BA359" s="151"/>
      <c r="BB359" s="151"/>
      <c r="BC359" s="151"/>
      <c r="BD359" s="151"/>
      <c r="BE359" s="151"/>
      <c r="BF359" s="151"/>
      <c r="BG359" s="151"/>
      <c r="BH359" s="151"/>
    </row>
    <row r="360" spans="1:60" outlineLevel="1" x14ac:dyDescent="0.2">
      <c r="A360" s="158"/>
      <c r="B360" s="159"/>
      <c r="C360" s="196" t="s">
        <v>601</v>
      </c>
      <c r="D360" s="189"/>
      <c r="E360" s="190">
        <v>150</v>
      </c>
      <c r="F360" s="161"/>
      <c r="G360" s="161"/>
      <c r="H360" s="161"/>
      <c r="I360" s="161"/>
      <c r="J360" s="161"/>
      <c r="K360" s="161"/>
      <c r="L360" s="161"/>
      <c r="M360" s="161"/>
      <c r="N360" s="161"/>
      <c r="O360" s="161"/>
      <c r="P360" s="161"/>
      <c r="Q360" s="161"/>
      <c r="R360" s="161"/>
      <c r="S360" s="161"/>
      <c r="T360" s="161"/>
      <c r="U360" s="161"/>
      <c r="V360" s="161"/>
      <c r="W360" s="161"/>
      <c r="X360" s="161"/>
      <c r="Y360" s="151"/>
      <c r="Z360" s="151"/>
      <c r="AA360" s="151"/>
      <c r="AB360" s="151"/>
      <c r="AC360" s="151"/>
      <c r="AD360" s="151"/>
      <c r="AE360" s="151"/>
      <c r="AF360" s="151"/>
      <c r="AG360" s="151" t="s">
        <v>167</v>
      </c>
      <c r="AH360" s="151">
        <v>0</v>
      </c>
      <c r="AI360" s="151"/>
      <c r="AJ360" s="151"/>
      <c r="AK360" s="151"/>
      <c r="AL360" s="151"/>
      <c r="AM360" s="151"/>
      <c r="AN360" s="151"/>
      <c r="AO360" s="151"/>
      <c r="AP360" s="151"/>
      <c r="AQ360" s="151"/>
      <c r="AR360" s="151"/>
      <c r="AS360" s="151"/>
      <c r="AT360" s="151"/>
      <c r="AU360" s="151"/>
      <c r="AV360" s="151"/>
      <c r="AW360" s="151"/>
      <c r="AX360" s="151"/>
      <c r="AY360" s="151"/>
      <c r="AZ360" s="151"/>
      <c r="BA360" s="151"/>
      <c r="BB360" s="151"/>
      <c r="BC360" s="151"/>
      <c r="BD360" s="151"/>
      <c r="BE360" s="151"/>
      <c r="BF360" s="151"/>
      <c r="BG360" s="151"/>
      <c r="BH360" s="151"/>
    </row>
    <row r="361" spans="1:60" outlineLevel="1" x14ac:dyDescent="0.2">
      <c r="A361" s="170">
        <v>122</v>
      </c>
      <c r="B361" s="171" t="s">
        <v>602</v>
      </c>
      <c r="C361" s="185" t="s">
        <v>603</v>
      </c>
      <c r="D361" s="172" t="s">
        <v>163</v>
      </c>
      <c r="E361" s="173">
        <v>799.45100000000002</v>
      </c>
      <c r="F361" s="174"/>
      <c r="G361" s="175">
        <f>ROUND(E361*F361,2)</f>
        <v>0</v>
      </c>
      <c r="H361" s="162"/>
      <c r="I361" s="161">
        <f>ROUND(E361*H361,2)</f>
        <v>0</v>
      </c>
      <c r="J361" s="162"/>
      <c r="K361" s="161">
        <f>ROUND(E361*J361,2)</f>
        <v>0</v>
      </c>
      <c r="L361" s="161">
        <v>21</v>
      </c>
      <c r="M361" s="161">
        <f>G361*(1+L361/100)</f>
        <v>0</v>
      </c>
      <c r="N361" s="161">
        <v>4.2000000000000002E-4</v>
      </c>
      <c r="O361" s="161">
        <f>ROUND(E361*N361,2)</f>
        <v>0.34</v>
      </c>
      <c r="P361" s="161">
        <v>0</v>
      </c>
      <c r="Q361" s="161">
        <f>ROUND(E361*P361,2)</f>
        <v>0</v>
      </c>
      <c r="R361" s="161"/>
      <c r="S361" s="161" t="s">
        <v>130</v>
      </c>
      <c r="T361" s="161" t="s">
        <v>209</v>
      </c>
      <c r="U361" s="161">
        <v>0.13439000000000001</v>
      </c>
      <c r="V361" s="161">
        <f>ROUND(E361*U361,2)</f>
        <v>107.44</v>
      </c>
      <c r="W361" s="161"/>
      <c r="X361" s="161" t="s">
        <v>213</v>
      </c>
      <c r="Y361" s="151"/>
      <c r="Z361" s="151"/>
      <c r="AA361" s="151"/>
      <c r="AB361" s="151"/>
      <c r="AC361" s="151"/>
      <c r="AD361" s="151"/>
      <c r="AE361" s="151"/>
      <c r="AF361" s="151"/>
      <c r="AG361" s="151" t="s">
        <v>214</v>
      </c>
      <c r="AH361" s="151"/>
      <c r="AI361" s="151"/>
      <c r="AJ361" s="151"/>
      <c r="AK361" s="151"/>
      <c r="AL361" s="151"/>
      <c r="AM361" s="151"/>
      <c r="AN361" s="151"/>
      <c r="AO361" s="151"/>
      <c r="AP361" s="151"/>
      <c r="AQ361" s="151"/>
      <c r="AR361" s="151"/>
      <c r="AS361" s="151"/>
      <c r="AT361" s="151"/>
      <c r="AU361" s="151"/>
      <c r="AV361" s="151"/>
      <c r="AW361" s="151"/>
      <c r="AX361" s="151"/>
      <c r="AY361" s="151"/>
      <c r="AZ361" s="151"/>
      <c r="BA361" s="151"/>
      <c r="BB361" s="151"/>
      <c r="BC361" s="151"/>
      <c r="BD361" s="151"/>
      <c r="BE361" s="151"/>
      <c r="BF361" s="151"/>
      <c r="BG361" s="151"/>
      <c r="BH361" s="151"/>
    </row>
    <row r="362" spans="1:60" outlineLevel="1" x14ac:dyDescent="0.2">
      <c r="A362" s="158"/>
      <c r="B362" s="159"/>
      <c r="C362" s="196" t="s">
        <v>604</v>
      </c>
      <c r="D362" s="189"/>
      <c r="E362" s="190">
        <v>799.45100000000002</v>
      </c>
      <c r="F362" s="161"/>
      <c r="G362" s="161"/>
      <c r="H362" s="161"/>
      <c r="I362" s="161"/>
      <c r="J362" s="161"/>
      <c r="K362" s="161"/>
      <c r="L362" s="161"/>
      <c r="M362" s="161"/>
      <c r="N362" s="161"/>
      <c r="O362" s="161"/>
      <c r="P362" s="161"/>
      <c r="Q362" s="161"/>
      <c r="R362" s="161"/>
      <c r="S362" s="161"/>
      <c r="T362" s="161"/>
      <c r="U362" s="161"/>
      <c r="V362" s="161"/>
      <c r="W362" s="161"/>
      <c r="X362" s="161"/>
      <c r="Y362" s="151"/>
      <c r="Z362" s="151"/>
      <c r="AA362" s="151"/>
      <c r="AB362" s="151"/>
      <c r="AC362" s="151"/>
      <c r="AD362" s="151"/>
      <c r="AE362" s="151"/>
      <c r="AF362" s="151"/>
      <c r="AG362" s="151" t="s">
        <v>167</v>
      </c>
      <c r="AH362" s="151">
        <v>5</v>
      </c>
      <c r="AI362" s="151"/>
      <c r="AJ362" s="151"/>
      <c r="AK362" s="151"/>
      <c r="AL362" s="151"/>
      <c r="AM362" s="151"/>
      <c r="AN362" s="151"/>
      <c r="AO362" s="151"/>
      <c r="AP362" s="151"/>
      <c r="AQ362" s="151"/>
      <c r="AR362" s="151"/>
      <c r="AS362" s="151"/>
      <c r="AT362" s="151"/>
      <c r="AU362" s="151"/>
      <c r="AV362" s="151"/>
      <c r="AW362" s="151"/>
      <c r="AX362" s="151"/>
      <c r="AY362" s="151"/>
      <c r="AZ362" s="151"/>
      <c r="BA362" s="151"/>
      <c r="BB362" s="151"/>
      <c r="BC362" s="151"/>
      <c r="BD362" s="151"/>
      <c r="BE362" s="151"/>
      <c r="BF362" s="151"/>
      <c r="BG362" s="151"/>
      <c r="BH362" s="151"/>
    </row>
    <row r="363" spans="1:60" outlineLevel="1" x14ac:dyDescent="0.2">
      <c r="A363" s="158"/>
      <c r="B363" s="159"/>
      <c r="C363" s="196" t="s">
        <v>597</v>
      </c>
      <c r="D363" s="189"/>
      <c r="E363" s="190"/>
      <c r="F363" s="161"/>
      <c r="G363" s="161"/>
      <c r="H363" s="161"/>
      <c r="I363" s="161"/>
      <c r="J363" s="161"/>
      <c r="K363" s="161"/>
      <c r="L363" s="161"/>
      <c r="M363" s="161"/>
      <c r="N363" s="161"/>
      <c r="O363" s="161"/>
      <c r="P363" s="161"/>
      <c r="Q363" s="161"/>
      <c r="R363" s="161"/>
      <c r="S363" s="161"/>
      <c r="T363" s="161"/>
      <c r="U363" s="161"/>
      <c r="V363" s="161"/>
      <c r="W363" s="161"/>
      <c r="X363" s="161"/>
      <c r="Y363" s="151"/>
      <c r="Z363" s="151"/>
      <c r="AA363" s="151"/>
      <c r="AB363" s="151"/>
      <c r="AC363" s="151"/>
      <c r="AD363" s="151"/>
      <c r="AE363" s="151"/>
      <c r="AF363" s="151"/>
      <c r="AG363" s="151" t="s">
        <v>167</v>
      </c>
      <c r="AH363" s="151">
        <v>0</v>
      </c>
      <c r="AI363" s="151"/>
      <c r="AJ363" s="151"/>
      <c r="AK363" s="151"/>
      <c r="AL363" s="151"/>
      <c r="AM363" s="151"/>
      <c r="AN363" s="151"/>
      <c r="AO363" s="151"/>
      <c r="AP363" s="151"/>
      <c r="AQ363" s="151"/>
      <c r="AR363" s="151"/>
      <c r="AS363" s="151"/>
      <c r="AT363" s="151"/>
      <c r="AU363" s="151"/>
      <c r="AV363" s="151"/>
      <c r="AW363" s="151"/>
      <c r="AX363" s="151"/>
      <c r="AY363" s="151"/>
      <c r="AZ363" s="151"/>
      <c r="BA363" s="151"/>
      <c r="BB363" s="151"/>
      <c r="BC363" s="151"/>
      <c r="BD363" s="151"/>
      <c r="BE363" s="151"/>
      <c r="BF363" s="151"/>
      <c r="BG363" s="151"/>
      <c r="BH363" s="151"/>
    </row>
    <row r="364" spans="1:60" outlineLevel="1" x14ac:dyDescent="0.2">
      <c r="A364" s="170">
        <v>123</v>
      </c>
      <c r="B364" s="171" t="s">
        <v>605</v>
      </c>
      <c r="C364" s="185" t="s">
        <v>606</v>
      </c>
      <c r="D364" s="172" t="s">
        <v>163</v>
      </c>
      <c r="E364" s="173">
        <v>161.31299999999999</v>
      </c>
      <c r="F364" s="174"/>
      <c r="G364" s="175">
        <f>ROUND(E364*F364,2)</f>
        <v>0</v>
      </c>
      <c r="H364" s="162"/>
      <c r="I364" s="161">
        <f>ROUND(E364*H364,2)</f>
        <v>0</v>
      </c>
      <c r="J364" s="162"/>
      <c r="K364" s="161">
        <f>ROUND(E364*J364,2)</f>
        <v>0</v>
      </c>
      <c r="L364" s="161">
        <v>21</v>
      </c>
      <c r="M364" s="161">
        <f>G364*(1+L364/100)</f>
        <v>0</v>
      </c>
      <c r="N364" s="161">
        <v>4.2000000000000002E-4</v>
      </c>
      <c r="O364" s="161">
        <f>ROUND(E364*N364,2)</f>
        <v>7.0000000000000007E-2</v>
      </c>
      <c r="P364" s="161">
        <v>0</v>
      </c>
      <c r="Q364" s="161">
        <f>ROUND(E364*P364,2)</f>
        <v>0</v>
      </c>
      <c r="R364" s="161"/>
      <c r="S364" s="161" t="s">
        <v>141</v>
      </c>
      <c r="T364" s="161" t="s">
        <v>209</v>
      </c>
      <c r="U364" s="161">
        <v>0.13439000000000001</v>
      </c>
      <c r="V364" s="161">
        <f>ROUND(E364*U364,2)</f>
        <v>21.68</v>
      </c>
      <c r="W364" s="161"/>
      <c r="X364" s="161" t="s">
        <v>213</v>
      </c>
      <c r="Y364" s="151"/>
      <c r="Z364" s="151"/>
      <c r="AA364" s="151"/>
      <c r="AB364" s="151"/>
      <c r="AC364" s="151"/>
      <c r="AD364" s="151"/>
      <c r="AE364" s="151"/>
      <c r="AF364" s="151"/>
      <c r="AG364" s="151" t="s">
        <v>214</v>
      </c>
      <c r="AH364" s="151"/>
      <c r="AI364" s="151"/>
      <c r="AJ364" s="151"/>
      <c r="AK364" s="151"/>
      <c r="AL364" s="151"/>
      <c r="AM364" s="151"/>
      <c r="AN364" s="151"/>
      <c r="AO364" s="151"/>
      <c r="AP364" s="151"/>
      <c r="AQ364" s="151"/>
      <c r="AR364" s="151"/>
      <c r="AS364" s="151"/>
      <c r="AT364" s="151"/>
      <c r="AU364" s="151"/>
      <c r="AV364" s="151"/>
      <c r="AW364" s="151"/>
      <c r="AX364" s="151"/>
      <c r="AY364" s="151"/>
      <c r="AZ364" s="151"/>
      <c r="BA364" s="151"/>
      <c r="BB364" s="151"/>
      <c r="BC364" s="151"/>
      <c r="BD364" s="151"/>
      <c r="BE364" s="151"/>
      <c r="BF364" s="151"/>
      <c r="BG364" s="151"/>
      <c r="BH364" s="151"/>
    </row>
    <row r="365" spans="1:60" outlineLevel="1" x14ac:dyDescent="0.2">
      <c r="A365" s="158"/>
      <c r="B365" s="159"/>
      <c r="C365" s="196" t="s">
        <v>258</v>
      </c>
      <c r="D365" s="189"/>
      <c r="E365" s="190">
        <v>161.31299999999999</v>
      </c>
      <c r="F365" s="161"/>
      <c r="G365" s="161"/>
      <c r="H365" s="161"/>
      <c r="I365" s="161"/>
      <c r="J365" s="161"/>
      <c r="K365" s="161"/>
      <c r="L365" s="161"/>
      <c r="M365" s="161"/>
      <c r="N365" s="161"/>
      <c r="O365" s="161"/>
      <c r="P365" s="161"/>
      <c r="Q365" s="161"/>
      <c r="R365" s="161"/>
      <c r="S365" s="161"/>
      <c r="T365" s="161"/>
      <c r="U365" s="161"/>
      <c r="V365" s="161"/>
      <c r="W365" s="161"/>
      <c r="X365" s="161"/>
      <c r="Y365" s="151"/>
      <c r="Z365" s="151"/>
      <c r="AA365" s="151"/>
      <c r="AB365" s="151"/>
      <c r="AC365" s="151"/>
      <c r="AD365" s="151"/>
      <c r="AE365" s="151"/>
      <c r="AF365" s="151"/>
      <c r="AG365" s="151" t="s">
        <v>167</v>
      </c>
      <c r="AH365" s="151">
        <v>0</v>
      </c>
      <c r="AI365" s="151"/>
      <c r="AJ365" s="151"/>
      <c r="AK365" s="151"/>
      <c r="AL365" s="151"/>
      <c r="AM365" s="151"/>
      <c r="AN365" s="151"/>
      <c r="AO365" s="151"/>
      <c r="AP365" s="151"/>
      <c r="AQ365" s="151"/>
      <c r="AR365" s="151"/>
      <c r="AS365" s="151"/>
      <c r="AT365" s="151"/>
      <c r="AU365" s="151"/>
      <c r="AV365" s="151"/>
      <c r="AW365" s="151"/>
      <c r="AX365" s="151"/>
      <c r="AY365" s="151"/>
      <c r="AZ365" s="151"/>
      <c r="BA365" s="151"/>
      <c r="BB365" s="151"/>
      <c r="BC365" s="151"/>
      <c r="BD365" s="151"/>
      <c r="BE365" s="151"/>
      <c r="BF365" s="151"/>
      <c r="BG365" s="151"/>
      <c r="BH365" s="151"/>
    </row>
    <row r="366" spans="1:60" x14ac:dyDescent="0.2">
      <c r="A366" s="164" t="s">
        <v>125</v>
      </c>
      <c r="B366" s="165" t="s">
        <v>91</v>
      </c>
      <c r="C366" s="183" t="s">
        <v>92</v>
      </c>
      <c r="D366" s="166"/>
      <c r="E366" s="167"/>
      <c r="F366" s="168"/>
      <c r="G366" s="169">
        <f>SUMIF(AG367:AG368,"&lt;&gt;NOR",G367:G368)</f>
        <v>0</v>
      </c>
      <c r="H366" s="163"/>
      <c r="I366" s="163">
        <f>SUM(I367:I368)</f>
        <v>0</v>
      </c>
      <c r="J366" s="163"/>
      <c r="K366" s="163">
        <f>SUM(K367:K368)</f>
        <v>0</v>
      </c>
      <c r="L366" s="163"/>
      <c r="M366" s="163">
        <f>SUM(M367:M368)</f>
        <v>0</v>
      </c>
      <c r="N366" s="163"/>
      <c r="O366" s="163">
        <f>SUM(O367:O368)</f>
        <v>0.24000000000000002</v>
      </c>
      <c r="P366" s="163"/>
      <c r="Q366" s="163">
        <f>SUM(Q367:Q368)</f>
        <v>0</v>
      </c>
      <c r="R366" s="163"/>
      <c r="S366" s="163"/>
      <c r="T366" s="163"/>
      <c r="U366" s="163"/>
      <c r="V366" s="163">
        <f>SUM(V367:V368)</f>
        <v>40.150000000000006</v>
      </c>
      <c r="W366" s="163"/>
      <c r="X366" s="163"/>
      <c r="AG366" t="s">
        <v>126</v>
      </c>
    </row>
    <row r="367" spans="1:60" ht="22.5" outlineLevel="1" x14ac:dyDescent="0.2">
      <c r="A367" s="176">
        <v>124</v>
      </c>
      <c r="B367" s="177" t="s">
        <v>607</v>
      </c>
      <c r="C367" s="184" t="s">
        <v>608</v>
      </c>
      <c r="D367" s="178" t="s">
        <v>361</v>
      </c>
      <c r="E367" s="179">
        <v>16</v>
      </c>
      <c r="F367" s="180"/>
      <c r="G367" s="181">
        <f>ROUND(E367*F367,2)</f>
        <v>0</v>
      </c>
      <c r="H367" s="162"/>
      <c r="I367" s="161">
        <f>ROUND(E367*H367,2)</f>
        <v>0</v>
      </c>
      <c r="J367" s="162"/>
      <c r="K367" s="161">
        <f>ROUND(E367*J367,2)</f>
        <v>0</v>
      </c>
      <c r="L367" s="161">
        <v>21</v>
      </c>
      <c r="M367" s="161">
        <f>G367*(1+L367/100)</f>
        <v>0</v>
      </c>
      <c r="N367" s="161">
        <v>1.2200000000000001E-2</v>
      </c>
      <c r="O367" s="161">
        <f>ROUND(E367*N367,2)</f>
        <v>0.2</v>
      </c>
      <c r="P367" s="161">
        <v>0</v>
      </c>
      <c r="Q367" s="161">
        <f>ROUND(E367*P367,2)</f>
        <v>0</v>
      </c>
      <c r="R367" s="161"/>
      <c r="S367" s="161" t="s">
        <v>141</v>
      </c>
      <c r="T367" s="161" t="s">
        <v>209</v>
      </c>
      <c r="U367" s="161">
        <v>2.113</v>
      </c>
      <c r="V367" s="161">
        <f>ROUND(E367*U367,2)</f>
        <v>33.81</v>
      </c>
      <c r="W367" s="161"/>
      <c r="X367" s="161" t="s">
        <v>164</v>
      </c>
      <c r="Y367" s="151"/>
      <c r="Z367" s="151"/>
      <c r="AA367" s="151"/>
      <c r="AB367" s="151"/>
      <c r="AC367" s="151"/>
      <c r="AD367" s="151"/>
      <c r="AE367" s="151"/>
      <c r="AF367" s="151"/>
      <c r="AG367" s="151" t="s">
        <v>165</v>
      </c>
      <c r="AH367" s="151"/>
      <c r="AI367" s="151"/>
      <c r="AJ367" s="151"/>
      <c r="AK367" s="151"/>
      <c r="AL367" s="151"/>
      <c r="AM367" s="151"/>
      <c r="AN367" s="151"/>
      <c r="AO367" s="151"/>
      <c r="AP367" s="151"/>
      <c r="AQ367" s="151"/>
      <c r="AR367" s="151"/>
      <c r="AS367" s="151"/>
      <c r="AT367" s="151"/>
      <c r="AU367" s="151"/>
      <c r="AV367" s="151"/>
      <c r="AW367" s="151"/>
      <c r="AX367" s="151"/>
      <c r="AY367" s="151"/>
      <c r="AZ367" s="151"/>
      <c r="BA367" s="151"/>
      <c r="BB367" s="151"/>
      <c r="BC367" s="151"/>
      <c r="BD367" s="151"/>
      <c r="BE367" s="151"/>
      <c r="BF367" s="151"/>
      <c r="BG367" s="151"/>
      <c r="BH367" s="151"/>
    </row>
    <row r="368" spans="1:60" ht="22.5" outlineLevel="1" x14ac:dyDescent="0.2">
      <c r="A368" s="176">
        <v>125</v>
      </c>
      <c r="B368" s="177" t="s">
        <v>609</v>
      </c>
      <c r="C368" s="184" t="s">
        <v>610</v>
      </c>
      <c r="D368" s="178" t="s">
        <v>361</v>
      </c>
      <c r="E368" s="179">
        <v>3</v>
      </c>
      <c r="F368" s="180"/>
      <c r="G368" s="181">
        <f>ROUND(E368*F368,2)</f>
        <v>0</v>
      </c>
      <c r="H368" s="162"/>
      <c r="I368" s="161">
        <f>ROUND(E368*H368,2)</f>
        <v>0</v>
      </c>
      <c r="J368" s="162"/>
      <c r="K368" s="161">
        <f>ROUND(E368*J368,2)</f>
        <v>0</v>
      </c>
      <c r="L368" s="161">
        <v>21</v>
      </c>
      <c r="M368" s="161">
        <f>G368*(1+L368/100)</f>
        <v>0</v>
      </c>
      <c r="N368" s="161">
        <v>1.2200000000000001E-2</v>
      </c>
      <c r="O368" s="161">
        <f>ROUND(E368*N368,2)</f>
        <v>0.04</v>
      </c>
      <c r="P368" s="161">
        <v>0</v>
      </c>
      <c r="Q368" s="161">
        <f>ROUND(E368*P368,2)</f>
        <v>0</v>
      </c>
      <c r="R368" s="161"/>
      <c r="S368" s="161" t="s">
        <v>141</v>
      </c>
      <c r="T368" s="161" t="s">
        <v>209</v>
      </c>
      <c r="U368" s="161">
        <v>2.113</v>
      </c>
      <c r="V368" s="161">
        <f>ROUND(E368*U368,2)</f>
        <v>6.34</v>
      </c>
      <c r="W368" s="161"/>
      <c r="X368" s="161" t="s">
        <v>164</v>
      </c>
      <c r="Y368" s="151"/>
      <c r="Z368" s="151"/>
      <c r="AA368" s="151"/>
      <c r="AB368" s="151"/>
      <c r="AC368" s="151"/>
      <c r="AD368" s="151"/>
      <c r="AE368" s="151"/>
      <c r="AF368" s="151"/>
      <c r="AG368" s="151" t="s">
        <v>165</v>
      </c>
      <c r="AH368" s="151"/>
      <c r="AI368" s="151"/>
      <c r="AJ368" s="151"/>
      <c r="AK368" s="151"/>
      <c r="AL368" s="151"/>
      <c r="AM368" s="151"/>
      <c r="AN368" s="151"/>
      <c r="AO368" s="151"/>
      <c r="AP368" s="151"/>
      <c r="AQ368" s="151"/>
      <c r="AR368" s="151"/>
      <c r="AS368" s="151"/>
      <c r="AT368" s="151"/>
      <c r="AU368" s="151"/>
      <c r="AV368" s="151"/>
      <c r="AW368" s="151"/>
      <c r="AX368" s="151"/>
      <c r="AY368" s="151"/>
      <c r="AZ368" s="151"/>
      <c r="BA368" s="151"/>
      <c r="BB368" s="151"/>
      <c r="BC368" s="151"/>
      <c r="BD368" s="151"/>
      <c r="BE368" s="151"/>
      <c r="BF368" s="151"/>
      <c r="BG368" s="151"/>
      <c r="BH368" s="151"/>
    </row>
    <row r="369" spans="1:60" x14ac:dyDescent="0.2">
      <c r="A369" s="164" t="s">
        <v>125</v>
      </c>
      <c r="B369" s="165" t="s">
        <v>93</v>
      </c>
      <c r="C369" s="183" t="s">
        <v>94</v>
      </c>
      <c r="D369" s="166"/>
      <c r="E369" s="167"/>
      <c r="F369" s="168"/>
      <c r="G369" s="169">
        <f>SUMIF(AG370:AG373,"&lt;&gt;NOR",G370:G373)</f>
        <v>0</v>
      </c>
      <c r="H369" s="163"/>
      <c r="I369" s="163">
        <f>SUM(I370:I373)</f>
        <v>0</v>
      </c>
      <c r="J369" s="163"/>
      <c r="K369" s="163">
        <f>SUM(K370:K373)</f>
        <v>0</v>
      </c>
      <c r="L369" s="163"/>
      <c r="M369" s="163">
        <f>SUM(M370:M373)</f>
        <v>0</v>
      </c>
      <c r="N369" s="163"/>
      <c r="O369" s="163">
        <f>SUM(O370:O373)</f>
        <v>0</v>
      </c>
      <c r="P369" s="163"/>
      <c r="Q369" s="163">
        <f>SUM(Q370:Q373)</f>
        <v>0</v>
      </c>
      <c r="R369" s="163"/>
      <c r="S369" s="163"/>
      <c r="T369" s="163"/>
      <c r="U369" s="163"/>
      <c r="V369" s="163">
        <f>SUM(V370:V373)</f>
        <v>0</v>
      </c>
      <c r="W369" s="163"/>
      <c r="X369" s="163"/>
      <c r="AG369" t="s">
        <v>126</v>
      </c>
    </row>
    <row r="370" spans="1:60" ht="22.5" outlineLevel="1" x14ac:dyDescent="0.2">
      <c r="A370" s="176">
        <v>126</v>
      </c>
      <c r="B370" s="177" t="s">
        <v>611</v>
      </c>
      <c r="C370" s="184" t="s">
        <v>612</v>
      </c>
      <c r="D370" s="178" t="s">
        <v>140</v>
      </c>
      <c r="E370" s="179">
        <v>1</v>
      </c>
      <c r="F370" s="180"/>
      <c r="G370" s="181">
        <f>ROUND(E370*F370,2)</f>
        <v>0</v>
      </c>
      <c r="H370" s="162"/>
      <c r="I370" s="161">
        <f>ROUND(E370*H370,2)</f>
        <v>0</v>
      </c>
      <c r="J370" s="162"/>
      <c r="K370" s="161">
        <f>ROUND(E370*J370,2)</f>
        <v>0</v>
      </c>
      <c r="L370" s="161">
        <v>21</v>
      </c>
      <c r="M370" s="161">
        <f>G370*(1+L370/100)</f>
        <v>0</v>
      </c>
      <c r="N370" s="161">
        <v>0</v>
      </c>
      <c r="O370" s="161">
        <f>ROUND(E370*N370,2)</f>
        <v>0</v>
      </c>
      <c r="P370" s="161">
        <v>0</v>
      </c>
      <c r="Q370" s="161">
        <f>ROUND(E370*P370,2)</f>
        <v>0</v>
      </c>
      <c r="R370" s="161"/>
      <c r="S370" s="161" t="s">
        <v>141</v>
      </c>
      <c r="T370" s="161" t="s">
        <v>131</v>
      </c>
      <c r="U370" s="161">
        <v>0</v>
      </c>
      <c r="V370" s="161">
        <f>ROUND(E370*U370,2)</f>
        <v>0</v>
      </c>
      <c r="W370" s="161"/>
      <c r="X370" s="161" t="s">
        <v>164</v>
      </c>
      <c r="Y370" s="151"/>
      <c r="Z370" s="151"/>
      <c r="AA370" s="151"/>
      <c r="AB370" s="151"/>
      <c r="AC370" s="151"/>
      <c r="AD370" s="151"/>
      <c r="AE370" s="151"/>
      <c r="AF370" s="151"/>
      <c r="AG370" s="151" t="s">
        <v>165</v>
      </c>
      <c r="AH370" s="151"/>
      <c r="AI370" s="151"/>
      <c r="AJ370" s="151"/>
      <c r="AK370" s="151"/>
      <c r="AL370" s="151"/>
      <c r="AM370" s="151"/>
      <c r="AN370" s="151"/>
      <c r="AO370" s="151"/>
      <c r="AP370" s="151"/>
      <c r="AQ370" s="151"/>
      <c r="AR370" s="151"/>
      <c r="AS370" s="151"/>
      <c r="AT370" s="151"/>
      <c r="AU370" s="151"/>
      <c r="AV370" s="151"/>
      <c r="AW370" s="151"/>
      <c r="AX370" s="151"/>
      <c r="AY370" s="151"/>
      <c r="AZ370" s="151"/>
      <c r="BA370" s="151"/>
      <c r="BB370" s="151"/>
      <c r="BC370" s="151"/>
      <c r="BD370" s="151"/>
      <c r="BE370" s="151"/>
      <c r="BF370" s="151"/>
      <c r="BG370" s="151"/>
      <c r="BH370" s="151"/>
    </row>
    <row r="371" spans="1:60" ht="22.5" outlineLevel="1" x14ac:dyDescent="0.2">
      <c r="A371" s="176">
        <v>127</v>
      </c>
      <c r="B371" s="177" t="s">
        <v>613</v>
      </c>
      <c r="C371" s="184" t="s">
        <v>614</v>
      </c>
      <c r="D371" s="178" t="s">
        <v>140</v>
      </c>
      <c r="E371" s="179">
        <v>1</v>
      </c>
      <c r="F371" s="180"/>
      <c r="G371" s="181">
        <f>ROUND(E371*F371,2)</f>
        <v>0</v>
      </c>
      <c r="H371" s="162"/>
      <c r="I371" s="161">
        <f>ROUND(E371*H371,2)</f>
        <v>0</v>
      </c>
      <c r="J371" s="162"/>
      <c r="K371" s="161">
        <f>ROUND(E371*J371,2)</f>
        <v>0</v>
      </c>
      <c r="L371" s="161">
        <v>21</v>
      </c>
      <c r="M371" s="161">
        <f>G371*(1+L371/100)</f>
        <v>0</v>
      </c>
      <c r="N371" s="161">
        <v>0</v>
      </c>
      <c r="O371" s="161">
        <f>ROUND(E371*N371,2)</f>
        <v>0</v>
      </c>
      <c r="P371" s="161">
        <v>0</v>
      </c>
      <c r="Q371" s="161">
        <f>ROUND(E371*P371,2)</f>
        <v>0</v>
      </c>
      <c r="R371" s="161"/>
      <c r="S371" s="161" t="s">
        <v>141</v>
      </c>
      <c r="T371" s="161" t="s">
        <v>131</v>
      </c>
      <c r="U371" s="161">
        <v>0</v>
      </c>
      <c r="V371" s="161">
        <f>ROUND(E371*U371,2)</f>
        <v>0</v>
      </c>
      <c r="W371" s="161"/>
      <c r="X371" s="161" t="s">
        <v>164</v>
      </c>
      <c r="Y371" s="151"/>
      <c r="Z371" s="151"/>
      <c r="AA371" s="151"/>
      <c r="AB371" s="151"/>
      <c r="AC371" s="151"/>
      <c r="AD371" s="151"/>
      <c r="AE371" s="151"/>
      <c r="AF371" s="151"/>
      <c r="AG371" s="151" t="s">
        <v>165</v>
      </c>
      <c r="AH371" s="151"/>
      <c r="AI371" s="151"/>
      <c r="AJ371" s="151"/>
      <c r="AK371" s="151"/>
      <c r="AL371" s="151"/>
      <c r="AM371" s="151"/>
      <c r="AN371" s="151"/>
      <c r="AO371" s="151"/>
      <c r="AP371" s="151"/>
      <c r="AQ371" s="151"/>
      <c r="AR371" s="151"/>
      <c r="AS371" s="151"/>
      <c r="AT371" s="151"/>
      <c r="AU371" s="151"/>
      <c r="AV371" s="151"/>
      <c r="AW371" s="151"/>
      <c r="AX371" s="151"/>
      <c r="AY371" s="151"/>
      <c r="AZ371" s="151"/>
      <c r="BA371" s="151"/>
      <c r="BB371" s="151"/>
      <c r="BC371" s="151"/>
      <c r="BD371" s="151"/>
      <c r="BE371" s="151"/>
      <c r="BF371" s="151"/>
      <c r="BG371" s="151"/>
      <c r="BH371" s="151"/>
    </row>
    <row r="372" spans="1:60" ht="22.5" outlineLevel="1" x14ac:dyDescent="0.2">
      <c r="A372" s="176">
        <v>128</v>
      </c>
      <c r="B372" s="177" t="s">
        <v>615</v>
      </c>
      <c r="C372" s="184" t="s">
        <v>616</v>
      </c>
      <c r="D372" s="178" t="s">
        <v>140</v>
      </c>
      <c r="E372" s="179">
        <v>1</v>
      </c>
      <c r="F372" s="180"/>
      <c r="G372" s="181">
        <f>ROUND(E372*F372,2)</f>
        <v>0</v>
      </c>
      <c r="H372" s="162"/>
      <c r="I372" s="161">
        <f>ROUND(E372*H372,2)</f>
        <v>0</v>
      </c>
      <c r="J372" s="162"/>
      <c r="K372" s="161">
        <f>ROUND(E372*J372,2)</f>
        <v>0</v>
      </c>
      <c r="L372" s="161">
        <v>21</v>
      </c>
      <c r="M372" s="161">
        <f>G372*(1+L372/100)</f>
        <v>0</v>
      </c>
      <c r="N372" s="161">
        <v>0</v>
      </c>
      <c r="O372" s="161">
        <f>ROUND(E372*N372,2)</f>
        <v>0</v>
      </c>
      <c r="P372" s="161">
        <v>0</v>
      </c>
      <c r="Q372" s="161">
        <f>ROUND(E372*P372,2)</f>
        <v>0</v>
      </c>
      <c r="R372" s="161"/>
      <c r="S372" s="161" t="s">
        <v>141</v>
      </c>
      <c r="T372" s="161" t="s">
        <v>131</v>
      </c>
      <c r="U372" s="161">
        <v>0</v>
      </c>
      <c r="V372" s="161">
        <f>ROUND(E372*U372,2)</f>
        <v>0</v>
      </c>
      <c r="W372" s="161"/>
      <c r="X372" s="161" t="s">
        <v>164</v>
      </c>
      <c r="Y372" s="151"/>
      <c r="Z372" s="151"/>
      <c r="AA372" s="151"/>
      <c r="AB372" s="151"/>
      <c r="AC372" s="151"/>
      <c r="AD372" s="151"/>
      <c r="AE372" s="151"/>
      <c r="AF372" s="151"/>
      <c r="AG372" s="151" t="s">
        <v>165</v>
      </c>
      <c r="AH372" s="151"/>
      <c r="AI372" s="151"/>
      <c r="AJ372" s="151"/>
      <c r="AK372" s="151"/>
      <c r="AL372" s="151"/>
      <c r="AM372" s="151"/>
      <c r="AN372" s="151"/>
      <c r="AO372" s="151"/>
      <c r="AP372" s="151"/>
      <c r="AQ372" s="151"/>
      <c r="AR372" s="151"/>
      <c r="AS372" s="151"/>
      <c r="AT372" s="151"/>
      <c r="AU372" s="151"/>
      <c r="AV372" s="151"/>
      <c r="AW372" s="151"/>
      <c r="AX372" s="151"/>
      <c r="AY372" s="151"/>
      <c r="AZ372" s="151"/>
      <c r="BA372" s="151"/>
      <c r="BB372" s="151"/>
      <c r="BC372" s="151"/>
      <c r="BD372" s="151"/>
      <c r="BE372" s="151"/>
      <c r="BF372" s="151"/>
      <c r="BG372" s="151"/>
      <c r="BH372" s="151"/>
    </row>
    <row r="373" spans="1:60" outlineLevel="1" x14ac:dyDescent="0.2">
      <c r="A373" s="176">
        <v>129</v>
      </c>
      <c r="B373" s="177" t="s">
        <v>617</v>
      </c>
      <c r="C373" s="184" t="s">
        <v>618</v>
      </c>
      <c r="D373" s="178" t="s">
        <v>140</v>
      </c>
      <c r="E373" s="179">
        <v>1</v>
      </c>
      <c r="F373" s="180"/>
      <c r="G373" s="181">
        <f>ROUND(E373*F373,2)</f>
        <v>0</v>
      </c>
      <c r="H373" s="162"/>
      <c r="I373" s="161">
        <f>ROUND(E373*H373,2)</f>
        <v>0</v>
      </c>
      <c r="J373" s="162"/>
      <c r="K373" s="161">
        <f>ROUND(E373*J373,2)</f>
        <v>0</v>
      </c>
      <c r="L373" s="161">
        <v>21</v>
      </c>
      <c r="M373" s="161">
        <f>G373*(1+L373/100)</f>
        <v>0</v>
      </c>
      <c r="N373" s="161">
        <v>0</v>
      </c>
      <c r="O373" s="161">
        <f>ROUND(E373*N373,2)</f>
        <v>0</v>
      </c>
      <c r="P373" s="161">
        <v>0</v>
      </c>
      <c r="Q373" s="161">
        <f>ROUND(E373*P373,2)</f>
        <v>0</v>
      </c>
      <c r="R373" s="161"/>
      <c r="S373" s="161" t="s">
        <v>141</v>
      </c>
      <c r="T373" s="161" t="s">
        <v>131</v>
      </c>
      <c r="U373" s="161">
        <v>0</v>
      </c>
      <c r="V373" s="161">
        <f>ROUND(E373*U373,2)</f>
        <v>0</v>
      </c>
      <c r="W373" s="161"/>
      <c r="X373" s="161" t="s">
        <v>164</v>
      </c>
      <c r="Y373" s="151"/>
      <c r="Z373" s="151"/>
      <c r="AA373" s="151"/>
      <c r="AB373" s="151"/>
      <c r="AC373" s="151"/>
      <c r="AD373" s="151"/>
      <c r="AE373" s="151"/>
      <c r="AF373" s="151"/>
      <c r="AG373" s="151" t="s">
        <v>165</v>
      </c>
      <c r="AH373" s="151"/>
      <c r="AI373" s="151"/>
      <c r="AJ373" s="151"/>
      <c r="AK373" s="151"/>
      <c r="AL373" s="151"/>
      <c r="AM373" s="151"/>
      <c r="AN373" s="151"/>
      <c r="AO373" s="151"/>
      <c r="AP373" s="151"/>
      <c r="AQ373" s="151"/>
      <c r="AR373" s="151"/>
      <c r="AS373" s="151"/>
      <c r="AT373" s="151"/>
      <c r="AU373" s="151"/>
      <c r="AV373" s="151"/>
      <c r="AW373" s="151"/>
      <c r="AX373" s="151"/>
      <c r="AY373" s="151"/>
      <c r="AZ373" s="151"/>
      <c r="BA373" s="151"/>
      <c r="BB373" s="151"/>
      <c r="BC373" s="151"/>
      <c r="BD373" s="151"/>
      <c r="BE373" s="151"/>
      <c r="BF373" s="151"/>
      <c r="BG373" s="151"/>
      <c r="BH373" s="151"/>
    </row>
    <row r="374" spans="1:60" x14ac:dyDescent="0.2">
      <c r="A374" s="164" t="s">
        <v>125</v>
      </c>
      <c r="B374" s="165" t="s">
        <v>95</v>
      </c>
      <c r="C374" s="183" t="s">
        <v>96</v>
      </c>
      <c r="D374" s="166"/>
      <c r="E374" s="167"/>
      <c r="F374" s="168"/>
      <c r="G374" s="169">
        <f>SUMIF(AG375:AG380,"&lt;&gt;NOR",G375:G380)</f>
        <v>0</v>
      </c>
      <c r="H374" s="163"/>
      <c r="I374" s="163">
        <f>SUM(I375:I380)</f>
        <v>0</v>
      </c>
      <c r="J374" s="163"/>
      <c r="K374" s="163">
        <f>SUM(K375:K380)</f>
        <v>0</v>
      </c>
      <c r="L374" s="163"/>
      <c r="M374" s="163">
        <f>SUM(M375:M380)</f>
        <v>0</v>
      </c>
      <c r="N374" s="163"/>
      <c r="O374" s="163">
        <f>SUM(O375:O380)</f>
        <v>0</v>
      </c>
      <c r="P374" s="163"/>
      <c r="Q374" s="163">
        <f>SUM(Q375:Q380)</f>
        <v>0</v>
      </c>
      <c r="R374" s="163"/>
      <c r="S374" s="163"/>
      <c r="T374" s="163"/>
      <c r="U374" s="163"/>
      <c r="V374" s="163">
        <f>SUM(V375:V380)</f>
        <v>116.84</v>
      </c>
      <c r="W374" s="163"/>
      <c r="X374" s="163"/>
      <c r="AG374" t="s">
        <v>126</v>
      </c>
    </row>
    <row r="375" spans="1:60" outlineLevel="1" x14ac:dyDescent="0.2">
      <c r="A375" s="176">
        <v>130</v>
      </c>
      <c r="B375" s="177" t="s">
        <v>619</v>
      </c>
      <c r="C375" s="184" t="s">
        <v>620</v>
      </c>
      <c r="D375" s="178" t="s">
        <v>205</v>
      </c>
      <c r="E375" s="179">
        <v>44.223210000000002</v>
      </c>
      <c r="F375" s="180"/>
      <c r="G375" s="181">
        <f t="shared" ref="G375:G380" si="7">ROUND(E375*F375,2)</f>
        <v>0</v>
      </c>
      <c r="H375" s="162"/>
      <c r="I375" s="161">
        <f t="shared" ref="I375:I380" si="8">ROUND(E375*H375,2)</f>
        <v>0</v>
      </c>
      <c r="J375" s="162"/>
      <c r="K375" s="161">
        <f t="shared" ref="K375:K380" si="9">ROUND(E375*J375,2)</f>
        <v>0</v>
      </c>
      <c r="L375" s="161">
        <v>21</v>
      </c>
      <c r="M375" s="161">
        <f t="shared" ref="M375:M380" si="10">G375*(1+L375/100)</f>
        <v>0</v>
      </c>
      <c r="N375" s="161">
        <v>0</v>
      </c>
      <c r="O375" s="161">
        <f t="shared" ref="O375:O380" si="11">ROUND(E375*N375,2)</f>
        <v>0</v>
      </c>
      <c r="P375" s="161">
        <v>0</v>
      </c>
      <c r="Q375" s="161">
        <f t="shared" ref="Q375:Q380" si="12">ROUND(E375*P375,2)</f>
        <v>0</v>
      </c>
      <c r="R375" s="161"/>
      <c r="S375" s="161" t="s">
        <v>130</v>
      </c>
      <c r="T375" s="161" t="s">
        <v>130</v>
      </c>
      <c r="U375" s="161">
        <v>0.27700000000000002</v>
      </c>
      <c r="V375" s="161">
        <f t="shared" ref="V375:V380" si="13">ROUND(E375*U375,2)</f>
        <v>12.25</v>
      </c>
      <c r="W375" s="161"/>
      <c r="X375" s="161" t="s">
        <v>621</v>
      </c>
      <c r="Y375" s="151"/>
      <c r="Z375" s="151"/>
      <c r="AA375" s="151"/>
      <c r="AB375" s="151"/>
      <c r="AC375" s="151"/>
      <c r="AD375" s="151"/>
      <c r="AE375" s="151"/>
      <c r="AF375" s="151"/>
      <c r="AG375" s="151" t="s">
        <v>622</v>
      </c>
      <c r="AH375" s="151"/>
      <c r="AI375" s="151"/>
      <c r="AJ375" s="151"/>
      <c r="AK375" s="151"/>
      <c r="AL375" s="151"/>
      <c r="AM375" s="151"/>
      <c r="AN375" s="151"/>
      <c r="AO375" s="151"/>
      <c r="AP375" s="151"/>
      <c r="AQ375" s="151"/>
      <c r="AR375" s="151"/>
      <c r="AS375" s="151"/>
      <c r="AT375" s="151"/>
      <c r="AU375" s="151"/>
      <c r="AV375" s="151"/>
      <c r="AW375" s="151"/>
      <c r="AX375" s="151"/>
      <c r="AY375" s="151"/>
      <c r="AZ375" s="151"/>
      <c r="BA375" s="151"/>
      <c r="BB375" s="151"/>
      <c r="BC375" s="151"/>
      <c r="BD375" s="151"/>
      <c r="BE375" s="151"/>
      <c r="BF375" s="151"/>
      <c r="BG375" s="151"/>
      <c r="BH375" s="151"/>
    </row>
    <row r="376" spans="1:60" outlineLevel="1" x14ac:dyDescent="0.2">
      <c r="A376" s="176">
        <v>131</v>
      </c>
      <c r="B376" s="177" t="s">
        <v>623</v>
      </c>
      <c r="C376" s="184" t="s">
        <v>624</v>
      </c>
      <c r="D376" s="178" t="s">
        <v>205</v>
      </c>
      <c r="E376" s="179">
        <v>44.223210000000002</v>
      </c>
      <c r="F376" s="180"/>
      <c r="G376" s="181">
        <f t="shared" si="7"/>
        <v>0</v>
      </c>
      <c r="H376" s="162"/>
      <c r="I376" s="161">
        <f t="shared" si="8"/>
        <v>0</v>
      </c>
      <c r="J376" s="162"/>
      <c r="K376" s="161">
        <f t="shared" si="9"/>
        <v>0</v>
      </c>
      <c r="L376" s="161">
        <v>21</v>
      </c>
      <c r="M376" s="161">
        <f t="shared" si="10"/>
        <v>0</v>
      </c>
      <c r="N376" s="161">
        <v>0</v>
      </c>
      <c r="O376" s="161">
        <f t="shared" si="11"/>
        <v>0</v>
      </c>
      <c r="P376" s="161">
        <v>0</v>
      </c>
      <c r="Q376" s="161">
        <f t="shared" si="12"/>
        <v>0</v>
      </c>
      <c r="R376" s="161"/>
      <c r="S376" s="161" t="s">
        <v>130</v>
      </c>
      <c r="T376" s="161" t="s">
        <v>130</v>
      </c>
      <c r="U376" s="161">
        <v>0.93300000000000005</v>
      </c>
      <c r="V376" s="161">
        <f t="shared" si="13"/>
        <v>41.26</v>
      </c>
      <c r="W376" s="161"/>
      <c r="X376" s="161" t="s">
        <v>621</v>
      </c>
      <c r="Y376" s="151"/>
      <c r="Z376" s="151"/>
      <c r="AA376" s="151"/>
      <c r="AB376" s="151"/>
      <c r="AC376" s="151"/>
      <c r="AD376" s="151"/>
      <c r="AE376" s="151"/>
      <c r="AF376" s="151"/>
      <c r="AG376" s="151" t="s">
        <v>622</v>
      </c>
      <c r="AH376" s="151"/>
      <c r="AI376" s="151"/>
      <c r="AJ376" s="151"/>
      <c r="AK376" s="151"/>
      <c r="AL376" s="151"/>
      <c r="AM376" s="151"/>
      <c r="AN376" s="151"/>
      <c r="AO376" s="151"/>
      <c r="AP376" s="151"/>
      <c r="AQ376" s="151"/>
      <c r="AR376" s="151"/>
      <c r="AS376" s="151"/>
      <c r="AT376" s="151"/>
      <c r="AU376" s="151"/>
      <c r="AV376" s="151"/>
      <c r="AW376" s="151"/>
      <c r="AX376" s="151"/>
      <c r="AY376" s="151"/>
      <c r="AZ376" s="151"/>
      <c r="BA376" s="151"/>
      <c r="BB376" s="151"/>
      <c r="BC376" s="151"/>
      <c r="BD376" s="151"/>
      <c r="BE376" s="151"/>
      <c r="BF376" s="151"/>
      <c r="BG376" s="151"/>
      <c r="BH376" s="151"/>
    </row>
    <row r="377" spans="1:60" outlineLevel="1" x14ac:dyDescent="0.2">
      <c r="A377" s="176">
        <v>132</v>
      </c>
      <c r="B377" s="177" t="s">
        <v>625</v>
      </c>
      <c r="C377" s="184" t="s">
        <v>626</v>
      </c>
      <c r="D377" s="178" t="s">
        <v>205</v>
      </c>
      <c r="E377" s="179">
        <v>44.223210000000002</v>
      </c>
      <c r="F377" s="180"/>
      <c r="G377" s="181">
        <f t="shared" si="7"/>
        <v>0</v>
      </c>
      <c r="H377" s="162"/>
      <c r="I377" s="161">
        <f t="shared" si="8"/>
        <v>0</v>
      </c>
      <c r="J377" s="162"/>
      <c r="K377" s="161">
        <f t="shared" si="9"/>
        <v>0</v>
      </c>
      <c r="L377" s="161">
        <v>21</v>
      </c>
      <c r="M377" s="161">
        <f t="shared" si="10"/>
        <v>0</v>
      </c>
      <c r="N377" s="161">
        <v>0</v>
      </c>
      <c r="O377" s="161">
        <f t="shared" si="11"/>
        <v>0</v>
      </c>
      <c r="P377" s="161">
        <v>0</v>
      </c>
      <c r="Q377" s="161">
        <f t="shared" si="12"/>
        <v>0</v>
      </c>
      <c r="R377" s="161"/>
      <c r="S377" s="161" t="s">
        <v>130</v>
      </c>
      <c r="T377" s="161" t="s">
        <v>130</v>
      </c>
      <c r="U377" s="161">
        <v>0.49</v>
      </c>
      <c r="V377" s="161">
        <f t="shared" si="13"/>
        <v>21.67</v>
      </c>
      <c r="W377" s="161"/>
      <c r="X377" s="161" t="s">
        <v>621</v>
      </c>
      <c r="Y377" s="151"/>
      <c r="Z377" s="151"/>
      <c r="AA377" s="151"/>
      <c r="AB377" s="151"/>
      <c r="AC377" s="151"/>
      <c r="AD377" s="151"/>
      <c r="AE377" s="151"/>
      <c r="AF377" s="151"/>
      <c r="AG377" s="151" t="s">
        <v>622</v>
      </c>
      <c r="AH377" s="151"/>
      <c r="AI377" s="151"/>
      <c r="AJ377" s="151"/>
      <c r="AK377" s="151"/>
      <c r="AL377" s="151"/>
      <c r="AM377" s="151"/>
      <c r="AN377" s="151"/>
      <c r="AO377" s="151"/>
      <c r="AP377" s="151"/>
      <c r="AQ377" s="151"/>
      <c r="AR377" s="151"/>
      <c r="AS377" s="151"/>
      <c r="AT377" s="151"/>
      <c r="AU377" s="151"/>
      <c r="AV377" s="151"/>
      <c r="AW377" s="151"/>
      <c r="AX377" s="151"/>
      <c r="AY377" s="151"/>
      <c r="AZ377" s="151"/>
      <c r="BA377" s="151"/>
      <c r="BB377" s="151"/>
      <c r="BC377" s="151"/>
      <c r="BD377" s="151"/>
      <c r="BE377" s="151"/>
      <c r="BF377" s="151"/>
      <c r="BG377" s="151"/>
      <c r="BH377" s="151"/>
    </row>
    <row r="378" spans="1:60" outlineLevel="1" x14ac:dyDescent="0.2">
      <c r="A378" s="176">
        <v>133</v>
      </c>
      <c r="B378" s="177" t="s">
        <v>627</v>
      </c>
      <c r="C378" s="184" t="s">
        <v>628</v>
      </c>
      <c r="D378" s="178" t="s">
        <v>205</v>
      </c>
      <c r="E378" s="179">
        <v>442.23212999999998</v>
      </c>
      <c r="F378" s="180"/>
      <c r="G378" s="181">
        <f t="shared" si="7"/>
        <v>0</v>
      </c>
      <c r="H378" s="162"/>
      <c r="I378" s="161">
        <f t="shared" si="8"/>
        <v>0</v>
      </c>
      <c r="J378" s="162"/>
      <c r="K378" s="161">
        <f t="shared" si="9"/>
        <v>0</v>
      </c>
      <c r="L378" s="161">
        <v>21</v>
      </c>
      <c r="M378" s="161">
        <f t="shared" si="10"/>
        <v>0</v>
      </c>
      <c r="N378" s="161">
        <v>0</v>
      </c>
      <c r="O378" s="161">
        <f t="shared" si="11"/>
        <v>0</v>
      </c>
      <c r="P378" s="161">
        <v>0</v>
      </c>
      <c r="Q378" s="161">
        <f t="shared" si="12"/>
        <v>0</v>
      </c>
      <c r="R378" s="161"/>
      <c r="S378" s="161" t="s">
        <v>130</v>
      </c>
      <c r="T378" s="161" t="s">
        <v>130</v>
      </c>
      <c r="U378" s="161">
        <v>0</v>
      </c>
      <c r="V378" s="161">
        <f t="shared" si="13"/>
        <v>0</v>
      </c>
      <c r="W378" s="161"/>
      <c r="X378" s="161" t="s">
        <v>621</v>
      </c>
      <c r="Y378" s="151"/>
      <c r="Z378" s="151"/>
      <c r="AA378" s="151"/>
      <c r="AB378" s="151"/>
      <c r="AC378" s="151"/>
      <c r="AD378" s="151"/>
      <c r="AE378" s="151"/>
      <c r="AF378" s="151"/>
      <c r="AG378" s="151" t="s">
        <v>622</v>
      </c>
      <c r="AH378" s="151"/>
      <c r="AI378" s="151"/>
      <c r="AJ378" s="151"/>
      <c r="AK378" s="151"/>
      <c r="AL378" s="151"/>
      <c r="AM378" s="151"/>
      <c r="AN378" s="151"/>
      <c r="AO378" s="151"/>
      <c r="AP378" s="151"/>
      <c r="AQ378" s="151"/>
      <c r="AR378" s="151"/>
      <c r="AS378" s="151"/>
      <c r="AT378" s="151"/>
      <c r="AU378" s="151"/>
      <c r="AV378" s="151"/>
      <c r="AW378" s="151"/>
      <c r="AX378" s="151"/>
      <c r="AY378" s="151"/>
      <c r="AZ378" s="151"/>
      <c r="BA378" s="151"/>
      <c r="BB378" s="151"/>
      <c r="BC378" s="151"/>
      <c r="BD378" s="151"/>
      <c r="BE378" s="151"/>
      <c r="BF378" s="151"/>
      <c r="BG378" s="151"/>
      <c r="BH378" s="151"/>
    </row>
    <row r="379" spans="1:60" outlineLevel="1" x14ac:dyDescent="0.2">
      <c r="A379" s="176">
        <v>134</v>
      </c>
      <c r="B379" s="177" t="s">
        <v>629</v>
      </c>
      <c r="C379" s="184" t="s">
        <v>630</v>
      </c>
      <c r="D379" s="178" t="s">
        <v>205</v>
      </c>
      <c r="E379" s="179">
        <v>44.223210000000002</v>
      </c>
      <c r="F379" s="180"/>
      <c r="G379" s="181">
        <f t="shared" si="7"/>
        <v>0</v>
      </c>
      <c r="H379" s="162"/>
      <c r="I379" s="161">
        <f t="shared" si="8"/>
        <v>0</v>
      </c>
      <c r="J379" s="162"/>
      <c r="K379" s="161">
        <f t="shared" si="9"/>
        <v>0</v>
      </c>
      <c r="L379" s="161">
        <v>21</v>
      </c>
      <c r="M379" s="161">
        <f t="shared" si="10"/>
        <v>0</v>
      </c>
      <c r="N379" s="161">
        <v>0</v>
      </c>
      <c r="O379" s="161">
        <f t="shared" si="11"/>
        <v>0</v>
      </c>
      <c r="P379" s="161">
        <v>0</v>
      </c>
      <c r="Q379" s="161">
        <f t="shared" si="12"/>
        <v>0</v>
      </c>
      <c r="R379" s="161"/>
      <c r="S379" s="161" t="s">
        <v>130</v>
      </c>
      <c r="T379" s="161" t="s">
        <v>130</v>
      </c>
      <c r="U379" s="161">
        <v>0.94199999999999995</v>
      </c>
      <c r="V379" s="161">
        <f t="shared" si="13"/>
        <v>41.66</v>
      </c>
      <c r="W379" s="161"/>
      <c r="X379" s="161" t="s">
        <v>621</v>
      </c>
      <c r="Y379" s="151"/>
      <c r="Z379" s="151"/>
      <c r="AA379" s="151"/>
      <c r="AB379" s="151"/>
      <c r="AC379" s="151"/>
      <c r="AD379" s="151"/>
      <c r="AE379" s="151"/>
      <c r="AF379" s="151"/>
      <c r="AG379" s="151" t="s">
        <v>622</v>
      </c>
      <c r="AH379" s="151"/>
      <c r="AI379" s="151"/>
      <c r="AJ379" s="151"/>
      <c r="AK379" s="151"/>
      <c r="AL379" s="151"/>
      <c r="AM379" s="151"/>
      <c r="AN379" s="151"/>
      <c r="AO379" s="151"/>
      <c r="AP379" s="151"/>
      <c r="AQ379" s="151"/>
      <c r="AR379" s="151"/>
      <c r="AS379" s="151"/>
      <c r="AT379" s="151"/>
      <c r="AU379" s="151"/>
      <c r="AV379" s="151"/>
      <c r="AW379" s="151"/>
      <c r="AX379" s="151"/>
      <c r="AY379" s="151"/>
      <c r="AZ379" s="151"/>
      <c r="BA379" s="151"/>
      <c r="BB379" s="151"/>
      <c r="BC379" s="151"/>
      <c r="BD379" s="151"/>
      <c r="BE379" s="151"/>
      <c r="BF379" s="151"/>
      <c r="BG379" s="151"/>
      <c r="BH379" s="151"/>
    </row>
    <row r="380" spans="1:60" outlineLevel="1" x14ac:dyDescent="0.2">
      <c r="A380" s="170">
        <v>135</v>
      </c>
      <c r="B380" s="171" t="s">
        <v>631</v>
      </c>
      <c r="C380" s="185" t="s">
        <v>632</v>
      </c>
      <c r="D380" s="172" t="s">
        <v>205</v>
      </c>
      <c r="E380" s="173">
        <v>44.223210000000002</v>
      </c>
      <c r="F380" s="174"/>
      <c r="G380" s="175">
        <f t="shared" si="7"/>
        <v>0</v>
      </c>
      <c r="H380" s="162"/>
      <c r="I380" s="161">
        <f t="shared" si="8"/>
        <v>0</v>
      </c>
      <c r="J380" s="162"/>
      <c r="K380" s="161">
        <f t="shared" si="9"/>
        <v>0</v>
      </c>
      <c r="L380" s="161">
        <v>21</v>
      </c>
      <c r="M380" s="161">
        <f t="shared" si="10"/>
        <v>0</v>
      </c>
      <c r="N380" s="161">
        <v>0</v>
      </c>
      <c r="O380" s="161">
        <f t="shared" si="11"/>
        <v>0</v>
      </c>
      <c r="P380" s="161">
        <v>0</v>
      </c>
      <c r="Q380" s="161">
        <f t="shared" si="12"/>
        <v>0</v>
      </c>
      <c r="R380" s="161"/>
      <c r="S380" s="161" t="s">
        <v>130</v>
      </c>
      <c r="T380" s="161" t="s">
        <v>130</v>
      </c>
      <c r="U380" s="161">
        <v>0</v>
      </c>
      <c r="V380" s="161">
        <f t="shared" si="13"/>
        <v>0</v>
      </c>
      <c r="W380" s="161"/>
      <c r="X380" s="161" t="s">
        <v>621</v>
      </c>
      <c r="Y380" s="151"/>
      <c r="Z380" s="151"/>
      <c r="AA380" s="151"/>
      <c r="AB380" s="151"/>
      <c r="AC380" s="151"/>
      <c r="AD380" s="151"/>
      <c r="AE380" s="151"/>
      <c r="AF380" s="151"/>
      <c r="AG380" s="151" t="s">
        <v>622</v>
      </c>
      <c r="AH380" s="151"/>
      <c r="AI380" s="151"/>
      <c r="AJ380" s="151"/>
      <c r="AK380" s="151"/>
      <c r="AL380" s="151"/>
      <c r="AM380" s="151"/>
      <c r="AN380" s="151"/>
      <c r="AO380" s="151"/>
      <c r="AP380" s="151"/>
      <c r="AQ380" s="151"/>
      <c r="AR380" s="151"/>
      <c r="AS380" s="151"/>
      <c r="AT380" s="151"/>
      <c r="AU380" s="151"/>
      <c r="AV380" s="151"/>
      <c r="AW380" s="151"/>
      <c r="AX380" s="151"/>
      <c r="AY380" s="151"/>
      <c r="AZ380" s="151"/>
      <c r="BA380" s="151"/>
      <c r="BB380" s="151"/>
      <c r="BC380" s="151"/>
      <c r="BD380" s="151"/>
      <c r="BE380" s="151"/>
      <c r="BF380" s="151"/>
      <c r="BG380" s="151"/>
      <c r="BH380" s="151"/>
    </row>
    <row r="381" spans="1:60" x14ac:dyDescent="0.2">
      <c r="A381" s="3"/>
      <c r="B381" s="4"/>
      <c r="C381" s="186"/>
      <c r="D381" s="6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AE381">
        <v>15</v>
      </c>
      <c r="AF381">
        <v>21</v>
      </c>
      <c r="AG381" t="s">
        <v>112</v>
      </c>
    </row>
    <row r="382" spans="1:60" x14ac:dyDescent="0.2">
      <c r="A382" s="154"/>
      <c r="B382" s="155" t="s">
        <v>31</v>
      </c>
      <c r="C382" s="187"/>
      <c r="D382" s="156"/>
      <c r="E382" s="157"/>
      <c r="F382" s="157"/>
      <c r="G382" s="182">
        <f>G8+G53+G68+G75+G97+G171+G174+G200+G213+G216+G257+G259+G264+G277+G290+G292+G300+G330+G352+G366+G369+G374</f>
        <v>0</v>
      </c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AE382">
        <f>SUMIF(L7:L380,AE381,G7:G380)</f>
        <v>0</v>
      </c>
      <c r="AF382">
        <f>SUMIF(L7:L380,AF381,G7:G380)</f>
        <v>0</v>
      </c>
      <c r="AG382" t="s">
        <v>157</v>
      </c>
    </row>
    <row r="383" spans="1:60" x14ac:dyDescent="0.2">
      <c r="A383" s="3"/>
      <c r="B383" s="4"/>
      <c r="C383" s="186"/>
      <c r="D383" s="6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</row>
    <row r="384" spans="1:60" x14ac:dyDescent="0.2">
      <c r="A384" s="3"/>
      <c r="B384" s="4"/>
      <c r="C384" s="186"/>
      <c r="D384" s="6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</row>
    <row r="385" spans="1:33" x14ac:dyDescent="0.2">
      <c r="A385" s="262" t="s">
        <v>158</v>
      </c>
      <c r="B385" s="262"/>
      <c r="C385" s="263"/>
      <c r="D385" s="6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</row>
    <row r="386" spans="1:33" x14ac:dyDescent="0.2">
      <c r="A386" s="264"/>
      <c r="B386" s="265"/>
      <c r="C386" s="266"/>
      <c r="D386" s="265"/>
      <c r="E386" s="265"/>
      <c r="F386" s="265"/>
      <c r="G386" s="267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AG386" t="s">
        <v>159</v>
      </c>
    </row>
    <row r="387" spans="1:33" x14ac:dyDescent="0.2">
      <c r="A387" s="268"/>
      <c r="B387" s="269"/>
      <c r="C387" s="270"/>
      <c r="D387" s="269"/>
      <c r="E387" s="269"/>
      <c r="F387" s="269"/>
      <c r="G387" s="271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</row>
    <row r="388" spans="1:33" x14ac:dyDescent="0.2">
      <c r="A388" s="268"/>
      <c r="B388" s="269"/>
      <c r="C388" s="270"/>
      <c r="D388" s="269"/>
      <c r="E388" s="269"/>
      <c r="F388" s="269"/>
      <c r="G388" s="271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</row>
    <row r="389" spans="1:33" x14ac:dyDescent="0.2">
      <c r="A389" s="268"/>
      <c r="B389" s="269"/>
      <c r="C389" s="270"/>
      <c r="D389" s="269"/>
      <c r="E389" s="269"/>
      <c r="F389" s="269"/>
      <c r="G389" s="271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</row>
    <row r="390" spans="1:33" x14ac:dyDescent="0.2">
      <c r="A390" s="272"/>
      <c r="B390" s="273"/>
      <c r="C390" s="274"/>
      <c r="D390" s="273"/>
      <c r="E390" s="273"/>
      <c r="F390" s="273"/>
      <c r="G390" s="275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</row>
    <row r="391" spans="1:33" x14ac:dyDescent="0.2">
      <c r="A391" s="3"/>
      <c r="B391" s="4"/>
      <c r="C391" s="186"/>
      <c r="D391" s="6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</row>
    <row r="392" spans="1:33" x14ac:dyDescent="0.2">
      <c r="C392" s="188"/>
      <c r="D392" s="10"/>
      <c r="AG392" t="s">
        <v>160</v>
      </c>
    </row>
    <row r="393" spans="1:33" x14ac:dyDescent="0.2">
      <c r="D393" s="10"/>
    </row>
    <row r="394" spans="1:33" x14ac:dyDescent="0.2">
      <c r="D394" s="10"/>
    </row>
    <row r="395" spans="1:33" x14ac:dyDescent="0.2">
      <c r="D395" s="10"/>
    </row>
    <row r="396" spans="1:33" x14ac:dyDescent="0.2">
      <c r="D396" s="10"/>
    </row>
    <row r="397" spans="1:33" x14ac:dyDescent="0.2">
      <c r="D397" s="10"/>
    </row>
    <row r="398" spans="1:33" x14ac:dyDescent="0.2">
      <c r="D398" s="10"/>
    </row>
    <row r="399" spans="1:33" x14ac:dyDescent="0.2">
      <c r="D399" s="10"/>
    </row>
    <row r="400" spans="1:33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386:G390"/>
    <mergeCell ref="A1:G1"/>
    <mergeCell ref="C2:G2"/>
    <mergeCell ref="C3:G3"/>
    <mergeCell ref="C4:G4"/>
    <mergeCell ref="A385:C385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01_01 01 Pol</vt:lpstr>
      <vt:lpstr>01_01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'01_01 01 Pol'!Názvy_tisku</vt:lpstr>
      <vt:lpstr>'01_01 02 Pol'!Názvy_tisku</vt:lpstr>
      <vt:lpstr>oadresa</vt:lpstr>
      <vt:lpstr>Stavba!Objednatel</vt:lpstr>
      <vt:lpstr>Stavba!Objekt</vt:lpstr>
      <vt:lpstr>'01_01 01 Pol'!Oblast_tisku</vt:lpstr>
      <vt:lpstr>'01_01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Rozpocet</dc:creator>
  <cp:lastModifiedBy>Rozpocet</cp:lastModifiedBy>
  <cp:lastPrinted>2020-01-07T12:34:35Z</cp:lastPrinted>
  <dcterms:created xsi:type="dcterms:W3CDTF">2009-04-08T07:15:50Z</dcterms:created>
  <dcterms:modified xsi:type="dcterms:W3CDTF">2020-01-07T12:57:23Z</dcterms:modified>
</cp:coreProperties>
</file>