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KrosData\Export\"/>
    </mc:Choice>
  </mc:AlternateContent>
  <bookViews>
    <workbookView xWindow="0" yWindow="0" windowWidth="24000" windowHeight="10320" activeTab="4"/>
  </bookViews>
  <sheets>
    <sheet name="Titulka" sheetId="4" r:id="rId1"/>
    <sheet name="Rekapitulace stavby" sheetId="1" r:id="rId2"/>
    <sheet name="45_ZAM - Realizace úspor ..." sheetId="2" r:id="rId3"/>
    <sheet name="Všeobecné podmínky" sheetId="5" r:id="rId4"/>
    <sheet name="Pokyny pro vyplnění" sheetId="6" r:id="rId5"/>
  </sheets>
  <definedNames>
    <definedName name="_xlnm._FilterDatabase" localSheetId="2" hidden="1">'45_ZAM - Realizace úspor ...'!$C$102:$K$878</definedName>
    <definedName name="_xlnm.Print_Titles" localSheetId="2">'45_ZAM - Realizace úspor ...'!$102:$102</definedName>
    <definedName name="_xlnm.Print_Titles" localSheetId="1">'Rekapitulace stavby'!$52:$52</definedName>
    <definedName name="_xlnm.Print_Area" localSheetId="2">'45_ZAM - Realizace úspor ...'!$C$4:$J$37,'45_ZAM - Realizace úspor ...'!$C$43:$J$86,'45_ZAM - Realizace úspor ...'!$C$92:$K$878</definedName>
    <definedName name="_xlnm.Print_Area" localSheetId="1">'Rekapitulace stavby'!$D$4:$AO$36,'Rekapitulace stavby'!$C$42:$AQ$56</definedName>
  </definedNames>
  <calcPr calcId="152511"/>
</workbook>
</file>

<file path=xl/calcChain.xml><?xml version="1.0" encoding="utf-8"?>
<calcChain xmlns="http://schemas.openxmlformats.org/spreadsheetml/2006/main">
  <c r="J35" i="2" l="1"/>
  <c r="J34" i="2"/>
  <c r="AY55" i="1" s="1"/>
  <c r="J33" i="2"/>
  <c r="AX55" i="1" s="1"/>
  <c r="BI877" i="2"/>
  <c r="BH877" i="2"/>
  <c r="BG877" i="2"/>
  <c r="BF877" i="2"/>
  <c r="T877" i="2"/>
  <c r="R877" i="2"/>
  <c r="P877" i="2"/>
  <c r="BK877" i="2"/>
  <c r="J877" i="2"/>
  <c r="BE877" i="2" s="1"/>
  <c r="BI876" i="2"/>
  <c r="BH876" i="2"/>
  <c r="BG876" i="2"/>
  <c r="BF876" i="2"/>
  <c r="T876" i="2"/>
  <c r="R876" i="2"/>
  <c r="P876" i="2"/>
  <c r="BK876" i="2"/>
  <c r="J876" i="2"/>
  <c r="BE876" i="2" s="1"/>
  <c r="BI874" i="2"/>
  <c r="BH874" i="2"/>
  <c r="BG874" i="2"/>
  <c r="BF874" i="2"/>
  <c r="T874" i="2"/>
  <c r="T873" i="2" s="1"/>
  <c r="R874" i="2"/>
  <c r="R873" i="2" s="1"/>
  <c r="P874" i="2"/>
  <c r="P873" i="2" s="1"/>
  <c r="BK874" i="2"/>
  <c r="BK873" i="2" s="1"/>
  <c r="J873" i="2"/>
  <c r="J85" i="2" s="1"/>
  <c r="J874" i="2"/>
  <c r="BE874" i="2"/>
  <c r="BI871" i="2"/>
  <c r="BH871" i="2"/>
  <c r="BG871" i="2"/>
  <c r="BF871" i="2"/>
  <c r="T871" i="2"/>
  <c r="T870" i="2" s="1"/>
  <c r="R871" i="2"/>
  <c r="R870" i="2" s="1"/>
  <c r="P871" i="2"/>
  <c r="P870" i="2" s="1"/>
  <c r="BK871" i="2"/>
  <c r="BK870" i="2" s="1"/>
  <c r="J870" i="2" s="1"/>
  <c r="J84" i="2" s="1"/>
  <c r="J871" i="2"/>
  <c r="BE871" i="2"/>
  <c r="BI868" i="2"/>
  <c r="BH868" i="2"/>
  <c r="BG868" i="2"/>
  <c r="BF868" i="2"/>
  <c r="T868" i="2"/>
  <c r="R868" i="2"/>
  <c r="P868" i="2"/>
  <c r="BK868" i="2"/>
  <c r="J868" i="2"/>
  <c r="BE868" i="2" s="1"/>
  <c r="BI866" i="2"/>
  <c r="BH866" i="2"/>
  <c r="BG866" i="2"/>
  <c r="BF866" i="2"/>
  <c r="T866" i="2"/>
  <c r="R866" i="2"/>
  <c r="P866" i="2"/>
  <c r="BK866" i="2"/>
  <c r="J866" i="2"/>
  <c r="BE866" i="2" s="1"/>
  <c r="BI864" i="2"/>
  <c r="BH864" i="2"/>
  <c r="BG864" i="2"/>
  <c r="BF864" i="2"/>
  <c r="T864" i="2"/>
  <c r="R864" i="2"/>
  <c r="P864" i="2"/>
  <c r="BK864" i="2"/>
  <c r="J864" i="2"/>
  <c r="BE864" i="2" s="1"/>
  <c r="BI862" i="2"/>
  <c r="BH862" i="2"/>
  <c r="BG862" i="2"/>
  <c r="BF862" i="2"/>
  <c r="T862" i="2"/>
  <c r="R862" i="2"/>
  <c r="P862" i="2"/>
  <c r="BK862" i="2"/>
  <c r="J862" i="2"/>
  <c r="BE862" i="2" s="1"/>
  <c r="BI860" i="2"/>
  <c r="BH860" i="2"/>
  <c r="BG860" i="2"/>
  <c r="BF860" i="2"/>
  <c r="T860" i="2"/>
  <c r="R860" i="2"/>
  <c r="P860" i="2"/>
  <c r="BK860" i="2"/>
  <c r="J860" i="2"/>
  <c r="BE860" i="2" s="1"/>
  <c r="BI858" i="2"/>
  <c r="BH858" i="2"/>
  <c r="BG858" i="2"/>
  <c r="BF858" i="2"/>
  <c r="T858" i="2"/>
  <c r="R858" i="2"/>
  <c r="R857" i="2" s="1"/>
  <c r="P858" i="2"/>
  <c r="BK858" i="2"/>
  <c r="BK857" i="2" s="1"/>
  <c r="J857" i="2" s="1"/>
  <c r="J83" i="2" s="1"/>
  <c r="J858" i="2"/>
  <c r="BE858" i="2"/>
  <c r="BI855" i="2"/>
  <c r="BH855" i="2"/>
  <c r="BG855" i="2"/>
  <c r="BF855" i="2"/>
  <c r="T855" i="2"/>
  <c r="R855" i="2"/>
  <c r="P855" i="2"/>
  <c r="BK855" i="2"/>
  <c r="J855" i="2"/>
  <c r="BE855" i="2" s="1"/>
  <c r="BI853" i="2"/>
  <c r="BH853" i="2"/>
  <c r="BG853" i="2"/>
  <c r="BF853" i="2"/>
  <c r="T853" i="2"/>
  <c r="R853" i="2"/>
  <c r="P853" i="2"/>
  <c r="BK853" i="2"/>
  <c r="J853" i="2"/>
  <c r="BE853" i="2" s="1"/>
  <c r="BI851" i="2"/>
  <c r="BH851" i="2"/>
  <c r="BG851" i="2"/>
  <c r="BF851" i="2"/>
  <c r="T851" i="2"/>
  <c r="R851" i="2"/>
  <c r="P851" i="2"/>
  <c r="BK851" i="2"/>
  <c r="J851" i="2"/>
  <c r="BE851" i="2" s="1"/>
  <c r="BI849" i="2"/>
  <c r="BH849" i="2"/>
  <c r="BG849" i="2"/>
  <c r="BF849" i="2"/>
  <c r="T849" i="2"/>
  <c r="R849" i="2"/>
  <c r="P849" i="2"/>
  <c r="BK849" i="2"/>
  <c r="J849" i="2"/>
  <c r="BE849" i="2" s="1"/>
  <c r="BI847" i="2"/>
  <c r="BH847" i="2"/>
  <c r="BG847" i="2"/>
  <c r="BF847" i="2"/>
  <c r="T847" i="2"/>
  <c r="T846" i="2" s="1"/>
  <c r="R847" i="2"/>
  <c r="R846" i="2"/>
  <c r="P847" i="2"/>
  <c r="P846" i="2" s="1"/>
  <c r="BK847" i="2"/>
  <c r="BK846" i="2"/>
  <c r="J846" i="2" s="1"/>
  <c r="BK845" i="2"/>
  <c r="J845" i="2" s="1"/>
  <c r="J81" i="2" s="1"/>
  <c r="J847" i="2"/>
  <c r="BE847" i="2" s="1"/>
  <c r="J82" i="2"/>
  <c r="BI843" i="2"/>
  <c r="BH843" i="2"/>
  <c r="BG843" i="2"/>
  <c r="BF843" i="2"/>
  <c r="T843" i="2"/>
  <c r="R843" i="2"/>
  <c r="P843" i="2"/>
  <c r="BK843" i="2"/>
  <c r="J843" i="2"/>
  <c r="BE843" i="2" s="1"/>
  <c r="BI840" i="2"/>
  <c r="BH840" i="2"/>
  <c r="BG840" i="2"/>
  <c r="BF840" i="2"/>
  <c r="T840" i="2"/>
  <c r="R840" i="2"/>
  <c r="P840" i="2"/>
  <c r="BK840" i="2"/>
  <c r="J840" i="2"/>
  <c r="BE840" i="2" s="1"/>
  <c r="BI821" i="2"/>
  <c r="BH821" i="2"/>
  <c r="BG821" i="2"/>
  <c r="BF821" i="2"/>
  <c r="T821" i="2"/>
  <c r="R821" i="2"/>
  <c r="P821" i="2"/>
  <c r="BK821" i="2"/>
  <c r="J821" i="2"/>
  <c r="BE821" i="2" s="1"/>
  <c r="BI819" i="2"/>
  <c r="BH819" i="2"/>
  <c r="BG819" i="2"/>
  <c r="BF819" i="2"/>
  <c r="T819" i="2"/>
  <c r="R819" i="2"/>
  <c r="P819" i="2"/>
  <c r="BK819" i="2"/>
  <c r="J819" i="2"/>
  <c r="BE819" i="2" s="1"/>
  <c r="BI817" i="2"/>
  <c r="BH817" i="2"/>
  <c r="BG817" i="2"/>
  <c r="BF817" i="2"/>
  <c r="T817" i="2"/>
  <c r="R817" i="2"/>
  <c r="P817" i="2"/>
  <c r="BK817" i="2"/>
  <c r="J817" i="2"/>
  <c r="BE817" i="2" s="1"/>
  <c r="BI793" i="2"/>
  <c r="BH793" i="2"/>
  <c r="BG793" i="2"/>
  <c r="BF793" i="2"/>
  <c r="T793" i="2"/>
  <c r="T792" i="2" s="1"/>
  <c r="R793" i="2"/>
  <c r="R792" i="2" s="1"/>
  <c r="P793" i="2"/>
  <c r="P792" i="2" s="1"/>
  <c r="BK793" i="2"/>
  <c r="BK792" i="2" s="1"/>
  <c r="J792" i="2"/>
  <c r="J80" i="2" s="1"/>
  <c r="J793" i="2"/>
  <c r="BE793" i="2"/>
  <c r="BI790" i="2"/>
  <c r="BH790" i="2"/>
  <c r="BG790" i="2"/>
  <c r="BF790" i="2"/>
  <c r="T790" i="2"/>
  <c r="R790" i="2"/>
  <c r="P790" i="2"/>
  <c r="BK790" i="2"/>
  <c r="J790" i="2"/>
  <c r="BE790" i="2" s="1"/>
  <c r="BI788" i="2"/>
  <c r="BH788" i="2"/>
  <c r="BG788" i="2"/>
  <c r="BF788" i="2"/>
  <c r="T788" i="2"/>
  <c r="R788" i="2"/>
  <c r="P788" i="2"/>
  <c r="BK788" i="2"/>
  <c r="J788" i="2"/>
  <c r="BE788" i="2" s="1"/>
  <c r="BI787" i="2"/>
  <c r="BH787" i="2"/>
  <c r="BG787" i="2"/>
  <c r="BF787" i="2"/>
  <c r="T787" i="2"/>
  <c r="R787" i="2"/>
  <c r="P787" i="2"/>
  <c r="BK787" i="2"/>
  <c r="J787" i="2"/>
  <c r="BE787" i="2" s="1"/>
  <c r="BI786" i="2"/>
  <c r="BH786" i="2"/>
  <c r="BG786" i="2"/>
  <c r="BF786" i="2"/>
  <c r="T786" i="2"/>
  <c r="R786" i="2"/>
  <c r="P786" i="2"/>
  <c r="BK786" i="2"/>
  <c r="J786" i="2"/>
  <c r="BE786" i="2" s="1"/>
  <c r="BI784" i="2"/>
  <c r="BH784" i="2"/>
  <c r="BG784" i="2"/>
  <c r="BF784" i="2"/>
  <c r="T784" i="2"/>
  <c r="R784" i="2"/>
  <c r="P784" i="2"/>
  <c r="BK784" i="2"/>
  <c r="J784" i="2"/>
  <c r="BE784" i="2" s="1"/>
  <c r="BI783" i="2"/>
  <c r="BH783" i="2"/>
  <c r="BG783" i="2"/>
  <c r="BF783" i="2"/>
  <c r="T783" i="2"/>
  <c r="R783" i="2"/>
  <c r="P783" i="2"/>
  <c r="BK783" i="2"/>
  <c r="J783" i="2"/>
  <c r="BE783" i="2" s="1"/>
  <c r="BI782" i="2"/>
  <c r="BH782" i="2"/>
  <c r="BG782" i="2"/>
  <c r="BF782" i="2"/>
  <c r="T782" i="2"/>
  <c r="R782" i="2"/>
  <c r="P782" i="2"/>
  <c r="BK782" i="2"/>
  <c r="J782" i="2"/>
  <c r="BE782" i="2" s="1"/>
  <c r="BI781" i="2"/>
  <c r="BH781" i="2"/>
  <c r="BG781" i="2"/>
  <c r="BF781" i="2"/>
  <c r="T781" i="2"/>
  <c r="R781" i="2"/>
  <c r="P781" i="2"/>
  <c r="BK781" i="2"/>
  <c r="J781" i="2"/>
  <c r="BE781" i="2" s="1"/>
  <c r="BI779" i="2"/>
  <c r="BH779" i="2"/>
  <c r="BG779" i="2"/>
  <c r="BF779" i="2"/>
  <c r="T779" i="2"/>
  <c r="R779" i="2"/>
  <c r="P779" i="2"/>
  <c r="BK779" i="2"/>
  <c r="J779" i="2"/>
  <c r="BE779" i="2" s="1"/>
  <c r="BI778" i="2"/>
  <c r="BH778" i="2"/>
  <c r="BG778" i="2"/>
  <c r="BF778" i="2"/>
  <c r="T778" i="2"/>
  <c r="R778" i="2"/>
  <c r="P778" i="2"/>
  <c r="BK778" i="2"/>
  <c r="J778" i="2"/>
  <c r="BE778" i="2" s="1"/>
  <c r="BI777" i="2"/>
  <c r="BH777" i="2"/>
  <c r="BG777" i="2"/>
  <c r="BF777" i="2"/>
  <c r="T777" i="2"/>
  <c r="R777" i="2"/>
  <c r="P777" i="2"/>
  <c r="BK777" i="2"/>
  <c r="J777" i="2"/>
  <c r="BE777" i="2" s="1"/>
  <c r="BI775" i="2"/>
  <c r="BH775" i="2"/>
  <c r="BG775" i="2"/>
  <c r="BF775" i="2"/>
  <c r="T775" i="2"/>
  <c r="R775" i="2"/>
  <c r="P775" i="2"/>
  <c r="BK775" i="2"/>
  <c r="J775" i="2"/>
  <c r="BE775" i="2" s="1"/>
  <c r="BI774" i="2"/>
  <c r="BH774" i="2"/>
  <c r="BG774" i="2"/>
  <c r="BF774" i="2"/>
  <c r="T774" i="2"/>
  <c r="R774" i="2"/>
  <c r="P774" i="2"/>
  <c r="BK774" i="2"/>
  <c r="J774" i="2"/>
  <c r="BE774" i="2" s="1"/>
  <c r="BI773" i="2"/>
  <c r="BH773" i="2"/>
  <c r="BG773" i="2"/>
  <c r="BF773" i="2"/>
  <c r="T773" i="2"/>
  <c r="R773" i="2"/>
  <c r="P773" i="2"/>
  <c r="BK773" i="2"/>
  <c r="J773" i="2"/>
  <c r="BE773" i="2" s="1"/>
  <c r="BI772" i="2"/>
  <c r="BH772" i="2"/>
  <c r="BG772" i="2"/>
  <c r="BF772" i="2"/>
  <c r="T772" i="2"/>
  <c r="R772" i="2"/>
  <c r="P772" i="2"/>
  <c r="BK772" i="2"/>
  <c r="J772" i="2"/>
  <c r="BE772" i="2" s="1"/>
  <c r="BI771" i="2"/>
  <c r="BH771" i="2"/>
  <c r="BG771" i="2"/>
  <c r="BF771" i="2"/>
  <c r="T771" i="2"/>
  <c r="R771" i="2"/>
  <c r="P771" i="2"/>
  <c r="BK771" i="2"/>
  <c r="J771" i="2"/>
  <c r="BE771" i="2" s="1"/>
  <c r="BI769" i="2"/>
  <c r="BH769" i="2"/>
  <c r="BG769" i="2"/>
  <c r="BF769" i="2"/>
  <c r="T769" i="2"/>
  <c r="R769" i="2"/>
  <c r="R768" i="2" s="1"/>
  <c r="P769" i="2"/>
  <c r="BK769" i="2"/>
  <c r="BK768" i="2" s="1"/>
  <c r="J768" i="2" s="1"/>
  <c r="J79" i="2" s="1"/>
  <c r="J769" i="2"/>
  <c r="BE769" i="2"/>
  <c r="BI766" i="2"/>
  <c r="BH766" i="2"/>
  <c r="BG766" i="2"/>
  <c r="BF766" i="2"/>
  <c r="T766" i="2"/>
  <c r="R766" i="2"/>
  <c r="P766" i="2"/>
  <c r="BK766" i="2"/>
  <c r="J766" i="2"/>
  <c r="BE766" i="2" s="1"/>
  <c r="BI764" i="2"/>
  <c r="BH764" i="2"/>
  <c r="BG764" i="2"/>
  <c r="BF764" i="2"/>
  <c r="T764" i="2"/>
  <c r="R764" i="2"/>
  <c r="P764" i="2"/>
  <c r="BK764" i="2"/>
  <c r="J764" i="2"/>
  <c r="BE764" i="2" s="1"/>
  <c r="BI762" i="2"/>
  <c r="BH762" i="2"/>
  <c r="BG762" i="2"/>
  <c r="BF762" i="2"/>
  <c r="T762" i="2"/>
  <c r="R762" i="2"/>
  <c r="P762" i="2"/>
  <c r="BK762" i="2"/>
  <c r="J762" i="2"/>
  <c r="BE762" i="2" s="1"/>
  <c r="BI760" i="2"/>
  <c r="BH760" i="2"/>
  <c r="BG760" i="2"/>
  <c r="BF760" i="2"/>
  <c r="T760" i="2"/>
  <c r="R760" i="2"/>
  <c r="P760" i="2"/>
  <c r="BK760" i="2"/>
  <c r="J760" i="2"/>
  <c r="BE760" i="2" s="1"/>
  <c r="BI758" i="2"/>
  <c r="BH758" i="2"/>
  <c r="BG758" i="2"/>
  <c r="BF758" i="2"/>
  <c r="T758" i="2"/>
  <c r="R758" i="2"/>
  <c r="P758" i="2"/>
  <c r="BK758" i="2"/>
  <c r="J758" i="2"/>
  <c r="BE758" i="2" s="1"/>
  <c r="BI756" i="2"/>
  <c r="BH756" i="2"/>
  <c r="BG756" i="2"/>
  <c r="BF756" i="2"/>
  <c r="T756" i="2"/>
  <c r="R756" i="2"/>
  <c r="P756" i="2"/>
  <c r="BK756" i="2"/>
  <c r="J756" i="2"/>
  <c r="BE756" i="2" s="1"/>
  <c r="BI755" i="2"/>
  <c r="BH755" i="2"/>
  <c r="BG755" i="2"/>
  <c r="BF755" i="2"/>
  <c r="T755" i="2"/>
  <c r="R755" i="2"/>
  <c r="P755" i="2"/>
  <c r="BK755" i="2"/>
  <c r="J755" i="2"/>
  <c r="BE755" i="2" s="1"/>
  <c r="BI754" i="2"/>
  <c r="BH754" i="2"/>
  <c r="BG754" i="2"/>
  <c r="BF754" i="2"/>
  <c r="T754" i="2"/>
  <c r="R754" i="2"/>
  <c r="P754" i="2"/>
  <c r="BK754" i="2"/>
  <c r="J754" i="2"/>
  <c r="BE754" i="2" s="1"/>
  <c r="BI753" i="2"/>
  <c r="BH753" i="2"/>
  <c r="BG753" i="2"/>
  <c r="BF753" i="2"/>
  <c r="T753" i="2"/>
  <c r="R753" i="2"/>
  <c r="P753" i="2"/>
  <c r="BK753" i="2"/>
  <c r="J753" i="2"/>
  <c r="BE753" i="2" s="1"/>
  <c r="BI752" i="2"/>
  <c r="BH752" i="2"/>
  <c r="BG752" i="2"/>
  <c r="BF752" i="2"/>
  <c r="T752" i="2"/>
  <c r="R752" i="2"/>
  <c r="P752" i="2"/>
  <c r="BK752" i="2"/>
  <c r="J752" i="2"/>
  <c r="BE752" i="2" s="1"/>
  <c r="BI751" i="2"/>
  <c r="BH751" i="2"/>
  <c r="BG751" i="2"/>
  <c r="BF751" i="2"/>
  <c r="T751" i="2"/>
  <c r="R751" i="2"/>
  <c r="P751" i="2"/>
  <c r="BK751" i="2"/>
  <c r="J751" i="2"/>
  <c r="BE751" i="2" s="1"/>
  <c r="BI750" i="2"/>
  <c r="BH750" i="2"/>
  <c r="BG750" i="2"/>
  <c r="BF750" i="2"/>
  <c r="T750" i="2"/>
  <c r="R750" i="2"/>
  <c r="P750" i="2"/>
  <c r="BK750" i="2"/>
  <c r="J750" i="2"/>
  <c r="BE750" i="2" s="1"/>
  <c r="BI748" i="2"/>
  <c r="BH748" i="2"/>
  <c r="BG748" i="2"/>
  <c r="BF748" i="2"/>
  <c r="T748" i="2"/>
  <c r="R748" i="2"/>
  <c r="P748" i="2"/>
  <c r="BK748" i="2"/>
  <c r="J748" i="2"/>
  <c r="BE748" i="2" s="1"/>
  <c r="BI747" i="2"/>
  <c r="BH747" i="2"/>
  <c r="BG747" i="2"/>
  <c r="BF747" i="2"/>
  <c r="T747" i="2"/>
  <c r="R747" i="2"/>
  <c r="P747" i="2"/>
  <c r="BK747" i="2"/>
  <c r="J747" i="2"/>
  <c r="BE747" i="2" s="1"/>
  <c r="BI746" i="2"/>
  <c r="BH746" i="2"/>
  <c r="BG746" i="2"/>
  <c r="BF746" i="2"/>
  <c r="T746" i="2"/>
  <c r="R746" i="2"/>
  <c r="P746" i="2"/>
  <c r="BK746" i="2"/>
  <c r="J746" i="2"/>
  <c r="BE746" i="2" s="1"/>
  <c r="BI744" i="2"/>
  <c r="BH744" i="2"/>
  <c r="BG744" i="2"/>
  <c r="BF744" i="2"/>
  <c r="T744" i="2"/>
  <c r="R744" i="2"/>
  <c r="P744" i="2"/>
  <c r="BK744" i="2"/>
  <c r="J744" i="2"/>
  <c r="BE744" i="2" s="1"/>
  <c r="BI741" i="2"/>
  <c r="BH741" i="2"/>
  <c r="BG741" i="2"/>
  <c r="BF741" i="2"/>
  <c r="T741" i="2"/>
  <c r="R741" i="2"/>
  <c r="P741" i="2"/>
  <c r="BK741" i="2"/>
  <c r="J741" i="2"/>
  <c r="BE741" i="2" s="1"/>
  <c r="BI739" i="2"/>
  <c r="BH739" i="2"/>
  <c r="BG739" i="2"/>
  <c r="BF739" i="2"/>
  <c r="T739" i="2"/>
  <c r="R739" i="2"/>
  <c r="P739" i="2"/>
  <c r="BK739" i="2"/>
  <c r="J739" i="2"/>
  <c r="BE739" i="2" s="1"/>
  <c r="BI737" i="2"/>
  <c r="BH737" i="2"/>
  <c r="BG737" i="2"/>
  <c r="BF737" i="2"/>
  <c r="T737" i="2"/>
  <c r="R737" i="2"/>
  <c r="P737" i="2"/>
  <c r="BK737" i="2"/>
  <c r="J737" i="2"/>
  <c r="BE737" i="2" s="1"/>
  <c r="BI735" i="2"/>
  <c r="BH735" i="2"/>
  <c r="BG735" i="2"/>
  <c r="BF735" i="2"/>
  <c r="T735" i="2"/>
  <c r="R735" i="2"/>
  <c r="P735" i="2"/>
  <c r="BK735" i="2"/>
  <c r="J735" i="2"/>
  <c r="BE735" i="2"/>
  <c r="BI733" i="2"/>
  <c r="BH733" i="2"/>
  <c r="BG733" i="2"/>
  <c r="BF733" i="2"/>
  <c r="T733" i="2"/>
  <c r="R733" i="2"/>
  <c r="P733" i="2"/>
  <c r="BK733" i="2"/>
  <c r="J733" i="2"/>
  <c r="BE733" i="2"/>
  <c r="BI724" i="2"/>
  <c r="BH724" i="2"/>
  <c r="BG724" i="2"/>
  <c r="BF724" i="2"/>
  <c r="T724" i="2"/>
  <c r="R724" i="2"/>
  <c r="P724" i="2"/>
  <c r="BK724" i="2"/>
  <c r="J724" i="2"/>
  <c r="BE724" i="2"/>
  <c r="BI722" i="2"/>
  <c r="BH722" i="2"/>
  <c r="BG722" i="2"/>
  <c r="BF722" i="2"/>
  <c r="T722" i="2"/>
  <c r="R722" i="2"/>
  <c r="P722" i="2"/>
  <c r="BK722" i="2"/>
  <c r="J722" i="2"/>
  <c r="BE722" i="2"/>
  <c r="BI718" i="2"/>
  <c r="BH718" i="2"/>
  <c r="BG718" i="2"/>
  <c r="BF718" i="2"/>
  <c r="T718" i="2"/>
  <c r="R718" i="2"/>
  <c r="P718" i="2"/>
  <c r="BK718" i="2"/>
  <c r="J718" i="2"/>
  <c r="BE718" i="2"/>
  <c r="BI716" i="2"/>
  <c r="BH716" i="2"/>
  <c r="BG716" i="2"/>
  <c r="BF716" i="2"/>
  <c r="T716" i="2"/>
  <c r="R716" i="2"/>
  <c r="P716" i="2"/>
  <c r="BK716" i="2"/>
  <c r="J716" i="2"/>
  <c r="BE716" i="2"/>
  <c r="BI714" i="2"/>
  <c r="BH714" i="2"/>
  <c r="BG714" i="2"/>
  <c r="BF714" i="2"/>
  <c r="T714" i="2"/>
  <c r="R714" i="2"/>
  <c r="P714" i="2"/>
  <c r="BK714" i="2"/>
  <c r="J714" i="2"/>
  <c r="BE714" i="2"/>
  <c r="BI707" i="2"/>
  <c r="BH707" i="2"/>
  <c r="BG707" i="2"/>
  <c r="BF707" i="2"/>
  <c r="T707" i="2"/>
  <c r="R707" i="2"/>
  <c r="P707" i="2"/>
  <c r="BK707" i="2"/>
  <c r="J707" i="2"/>
  <c r="BE707" i="2"/>
  <c r="BI705" i="2"/>
  <c r="BH705" i="2"/>
  <c r="BG705" i="2"/>
  <c r="BF705" i="2"/>
  <c r="T705" i="2"/>
  <c r="R705" i="2"/>
  <c r="P705" i="2"/>
  <c r="BK705" i="2"/>
  <c r="J705" i="2"/>
  <c r="BE705" i="2"/>
  <c r="BI704" i="2"/>
  <c r="BH704" i="2"/>
  <c r="BG704" i="2"/>
  <c r="BF704" i="2"/>
  <c r="T704" i="2"/>
  <c r="R704" i="2"/>
  <c r="P704" i="2"/>
  <c r="BK704" i="2"/>
  <c r="J704" i="2"/>
  <c r="BE704" i="2"/>
  <c r="BI702" i="2"/>
  <c r="BH702" i="2"/>
  <c r="BG702" i="2"/>
  <c r="BF702" i="2"/>
  <c r="T702" i="2"/>
  <c r="R702" i="2"/>
  <c r="P702" i="2"/>
  <c r="BK702" i="2"/>
  <c r="J702" i="2"/>
  <c r="BE702" i="2"/>
  <c r="BI701" i="2"/>
  <c r="BH701" i="2"/>
  <c r="BG701" i="2"/>
  <c r="BF701" i="2"/>
  <c r="T701" i="2"/>
  <c r="R701" i="2"/>
  <c r="P701" i="2"/>
  <c r="BK701" i="2"/>
  <c r="J701" i="2"/>
  <c r="BE701" i="2"/>
  <c r="BI700" i="2"/>
  <c r="BH700" i="2"/>
  <c r="BG700" i="2"/>
  <c r="BF700" i="2"/>
  <c r="T700" i="2"/>
  <c r="R700" i="2"/>
  <c r="P700" i="2"/>
  <c r="BK700" i="2"/>
  <c r="J700" i="2"/>
  <c r="BE700" i="2"/>
  <c r="BI699" i="2"/>
  <c r="BH699" i="2"/>
  <c r="BG699" i="2"/>
  <c r="BF699" i="2"/>
  <c r="T699" i="2"/>
  <c r="R699" i="2"/>
  <c r="P699" i="2"/>
  <c r="BK699" i="2"/>
  <c r="J699" i="2"/>
  <c r="BE699" i="2"/>
  <c r="BI697" i="2"/>
  <c r="BH697" i="2"/>
  <c r="BG697" i="2"/>
  <c r="BF697" i="2"/>
  <c r="T697" i="2"/>
  <c r="R697" i="2"/>
  <c r="P697" i="2"/>
  <c r="BK697" i="2"/>
  <c r="J697" i="2"/>
  <c r="BE697" i="2"/>
  <c r="BI695" i="2"/>
  <c r="BH695" i="2"/>
  <c r="BG695" i="2"/>
  <c r="BF695" i="2"/>
  <c r="T695" i="2"/>
  <c r="R695" i="2"/>
  <c r="P695" i="2"/>
  <c r="BK695" i="2"/>
  <c r="J695" i="2"/>
  <c r="BE695" i="2"/>
  <c r="BI693" i="2"/>
  <c r="BH693" i="2"/>
  <c r="BG693" i="2"/>
  <c r="BF693" i="2"/>
  <c r="T693" i="2"/>
  <c r="R693" i="2"/>
  <c r="P693" i="2"/>
  <c r="BK693" i="2"/>
  <c r="J693" i="2"/>
  <c r="BE693" i="2"/>
  <c r="BI691" i="2"/>
  <c r="BH691" i="2"/>
  <c r="BG691" i="2"/>
  <c r="BF691" i="2"/>
  <c r="T691" i="2"/>
  <c r="R691" i="2"/>
  <c r="P691" i="2"/>
  <c r="BK691" i="2"/>
  <c r="J691" i="2"/>
  <c r="BE691" i="2"/>
  <c r="BI689" i="2"/>
  <c r="BH689" i="2"/>
  <c r="BG689" i="2"/>
  <c r="BF689" i="2"/>
  <c r="T689" i="2"/>
  <c r="R689" i="2"/>
  <c r="P689" i="2"/>
  <c r="BK689" i="2"/>
  <c r="J689" i="2"/>
  <c r="BE689" i="2"/>
  <c r="BI687" i="2"/>
  <c r="BH687" i="2"/>
  <c r="BG687" i="2"/>
  <c r="BF687" i="2"/>
  <c r="T687" i="2"/>
  <c r="R687" i="2"/>
  <c r="P687" i="2"/>
  <c r="BK687" i="2"/>
  <c r="J687" i="2"/>
  <c r="BE687" i="2"/>
  <c r="BI660" i="2"/>
  <c r="BH660" i="2"/>
  <c r="BG660" i="2"/>
  <c r="BF660" i="2"/>
  <c r="T660" i="2"/>
  <c r="R660" i="2"/>
  <c r="P660" i="2"/>
  <c r="BK660" i="2"/>
  <c r="J660" i="2"/>
  <c r="BE660" i="2"/>
  <c r="BI658" i="2"/>
  <c r="BH658" i="2"/>
  <c r="BG658" i="2"/>
  <c r="BF658" i="2"/>
  <c r="T658" i="2"/>
  <c r="R658" i="2"/>
  <c r="P658" i="2"/>
  <c r="BK658" i="2"/>
  <c r="J658" i="2"/>
  <c r="BE658" i="2"/>
  <c r="BI654" i="2"/>
  <c r="BH654" i="2"/>
  <c r="BG654" i="2"/>
  <c r="BF654" i="2"/>
  <c r="T654" i="2"/>
  <c r="R654" i="2"/>
  <c r="P654" i="2"/>
  <c r="BK654" i="2"/>
  <c r="J654" i="2"/>
  <c r="BE654" i="2"/>
  <c r="BI653" i="2"/>
  <c r="BH653" i="2"/>
  <c r="BG653" i="2"/>
  <c r="BF653" i="2"/>
  <c r="T653" i="2"/>
  <c r="R653" i="2"/>
  <c r="P653" i="2"/>
  <c r="BK653" i="2"/>
  <c r="J653" i="2"/>
  <c r="BE653" i="2"/>
  <c r="BI652" i="2"/>
  <c r="BH652" i="2"/>
  <c r="BG652" i="2"/>
  <c r="BF652" i="2"/>
  <c r="T652" i="2"/>
  <c r="R652" i="2"/>
  <c r="P652" i="2"/>
  <c r="BK652" i="2"/>
  <c r="J652" i="2"/>
  <c r="BE652" i="2"/>
  <c r="BI651" i="2"/>
  <c r="BH651" i="2"/>
  <c r="BG651" i="2"/>
  <c r="BF651" i="2"/>
  <c r="T651" i="2"/>
  <c r="R651" i="2"/>
  <c r="P651" i="2"/>
  <c r="BK651" i="2"/>
  <c r="J651" i="2"/>
  <c r="BE651" i="2"/>
  <c r="BI650" i="2"/>
  <c r="BH650" i="2"/>
  <c r="BG650" i="2"/>
  <c r="BF650" i="2"/>
  <c r="T650" i="2"/>
  <c r="R650" i="2"/>
  <c r="P650" i="2"/>
  <c r="BK650" i="2"/>
  <c r="J650" i="2"/>
  <c r="BE650" i="2"/>
  <c r="BI649" i="2"/>
  <c r="BH649" i="2"/>
  <c r="BG649" i="2"/>
  <c r="BF649" i="2"/>
  <c r="T649" i="2"/>
  <c r="R649" i="2"/>
  <c r="P649" i="2"/>
  <c r="BK649" i="2"/>
  <c r="J649" i="2"/>
  <c r="BE649" i="2"/>
  <c r="BI648" i="2"/>
  <c r="BH648" i="2"/>
  <c r="BG648" i="2"/>
  <c r="BF648" i="2"/>
  <c r="T648" i="2"/>
  <c r="R648" i="2"/>
  <c r="P648" i="2"/>
  <c r="BK648" i="2"/>
  <c r="J648" i="2"/>
  <c r="BE648" i="2"/>
  <c r="BI646" i="2"/>
  <c r="BH646" i="2"/>
  <c r="BG646" i="2"/>
  <c r="BF646" i="2"/>
  <c r="T646" i="2"/>
  <c r="T645" i="2"/>
  <c r="R646" i="2"/>
  <c r="R645" i="2"/>
  <c r="P646" i="2"/>
  <c r="P645" i="2"/>
  <c r="BK646" i="2"/>
  <c r="BK645" i="2"/>
  <c r="J645" i="2" s="1"/>
  <c r="J78" i="2" s="1"/>
  <c r="J646" i="2"/>
  <c r="BE646" i="2" s="1"/>
  <c r="BI643" i="2"/>
  <c r="BH643" i="2"/>
  <c r="BG643" i="2"/>
  <c r="BF643" i="2"/>
  <c r="T643" i="2"/>
  <c r="R643" i="2"/>
  <c r="P643" i="2"/>
  <c r="BK643" i="2"/>
  <c r="J643" i="2"/>
  <c r="BE643" i="2"/>
  <c r="BI641" i="2"/>
  <c r="BH641" i="2"/>
  <c r="BG641" i="2"/>
  <c r="BF641" i="2"/>
  <c r="T641" i="2"/>
  <c r="R641" i="2"/>
  <c r="P641" i="2"/>
  <c r="BK641" i="2"/>
  <c r="J641" i="2"/>
  <c r="BE641" i="2"/>
  <c r="BI639" i="2"/>
  <c r="BH639" i="2"/>
  <c r="BG639" i="2"/>
  <c r="BF639" i="2"/>
  <c r="T639" i="2"/>
  <c r="R639" i="2"/>
  <c r="P639" i="2"/>
  <c r="BK639" i="2"/>
  <c r="J639" i="2"/>
  <c r="BE639" i="2"/>
  <c r="BI637" i="2"/>
  <c r="BH637" i="2"/>
  <c r="BG637" i="2"/>
  <c r="BF637" i="2"/>
  <c r="T637" i="2"/>
  <c r="R637" i="2"/>
  <c r="P637" i="2"/>
  <c r="BK637" i="2"/>
  <c r="J637" i="2"/>
  <c r="BE637" i="2"/>
  <c r="BI635" i="2"/>
  <c r="BH635" i="2"/>
  <c r="BG635" i="2"/>
  <c r="BF635" i="2"/>
  <c r="T635" i="2"/>
  <c r="R635" i="2"/>
  <c r="P635" i="2"/>
  <c r="BK635" i="2"/>
  <c r="J635" i="2"/>
  <c r="BE635" i="2"/>
  <c r="BI633" i="2"/>
  <c r="BH633" i="2"/>
  <c r="BG633" i="2"/>
  <c r="BF633" i="2"/>
  <c r="T633" i="2"/>
  <c r="R633" i="2"/>
  <c r="P633" i="2"/>
  <c r="BK633" i="2"/>
  <c r="J633" i="2"/>
  <c r="BE633" i="2"/>
  <c r="BI632" i="2"/>
  <c r="BH632" i="2"/>
  <c r="BG632" i="2"/>
  <c r="BF632" i="2"/>
  <c r="T632" i="2"/>
  <c r="R632" i="2"/>
  <c r="P632" i="2"/>
  <c r="BK632" i="2"/>
  <c r="J632" i="2"/>
  <c r="BE632" i="2"/>
  <c r="BI630" i="2"/>
  <c r="BH630" i="2"/>
  <c r="BG630" i="2"/>
  <c r="BF630" i="2"/>
  <c r="T630" i="2"/>
  <c r="R630" i="2"/>
  <c r="P630" i="2"/>
  <c r="BK630" i="2"/>
  <c r="J630" i="2"/>
  <c r="BE630" i="2"/>
  <c r="BI628" i="2"/>
  <c r="BH628" i="2"/>
  <c r="BG628" i="2"/>
  <c r="BF628" i="2"/>
  <c r="T628" i="2"/>
  <c r="R628" i="2"/>
  <c r="P628" i="2"/>
  <c r="BK628" i="2"/>
  <c r="J628" i="2"/>
  <c r="BE628" i="2"/>
  <c r="BI624" i="2"/>
  <c r="BH624" i="2"/>
  <c r="BG624" i="2"/>
  <c r="BF624" i="2"/>
  <c r="T624" i="2"/>
  <c r="T623" i="2"/>
  <c r="R624" i="2"/>
  <c r="R623" i="2"/>
  <c r="P624" i="2"/>
  <c r="P623" i="2"/>
  <c r="BK624" i="2"/>
  <c r="BK623" i="2"/>
  <c r="J623" i="2" s="1"/>
  <c r="J77" i="2" s="1"/>
  <c r="J624" i="2"/>
  <c r="BE624" i="2"/>
  <c r="BI621" i="2"/>
  <c r="BH621" i="2"/>
  <c r="BG621" i="2"/>
  <c r="BF621" i="2"/>
  <c r="T621" i="2"/>
  <c r="R621" i="2"/>
  <c r="P621" i="2"/>
  <c r="BK621" i="2"/>
  <c r="J621" i="2"/>
  <c r="BE621" i="2" s="1"/>
  <c r="BI619" i="2"/>
  <c r="BH619" i="2"/>
  <c r="BG619" i="2"/>
  <c r="BF619" i="2"/>
  <c r="T619" i="2"/>
  <c r="R619" i="2"/>
  <c r="P619" i="2"/>
  <c r="BK619" i="2"/>
  <c r="J619" i="2"/>
  <c r="BE619" i="2" s="1"/>
  <c r="BI617" i="2"/>
  <c r="BH617" i="2"/>
  <c r="BG617" i="2"/>
  <c r="BF617" i="2"/>
  <c r="T617" i="2"/>
  <c r="R617" i="2"/>
  <c r="P617" i="2"/>
  <c r="BK617" i="2"/>
  <c r="J617" i="2"/>
  <c r="BE617" i="2" s="1"/>
  <c r="BI615" i="2"/>
  <c r="BH615" i="2"/>
  <c r="BG615" i="2"/>
  <c r="BF615" i="2"/>
  <c r="T615" i="2"/>
  <c r="R615" i="2"/>
  <c r="P615" i="2"/>
  <c r="BK615" i="2"/>
  <c r="J615" i="2"/>
  <c r="BE615" i="2" s="1"/>
  <c r="BI613" i="2"/>
  <c r="BH613" i="2"/>
  <c r="BG613" i="2"/>
  <c r="BF613" i="2"/>
  <c r="T613" i="2"/>
  <c r="R613" i="2"/>
  <c r="P613" i="2"/>
  <c r="BK613" i="2"/>
  <c r="J613" i="2"/>
  <c r="BE613" i="2" s="1"/>
  <c r="BI611" i="2"/>
  <c r="BH611" i="2"/>
  <c r="BG611" i="2"/>
  <c r="BF611" i="2"/>
  <c r="T611" i="2"/>
  <c r="R611" i="2"/>
  <c r="P611" i="2"/>
  <c r="BK611" i="2"/>
  <c r="J611" i="2"/>
  <c r="BE611" i="2" s="1"/>
  <c r="BI609" i="2"/>
  <c r="BH609" i="2"/>
  <c r="BG609" i="2"/>
  <c r="BF609" i="2"/>
  <c r="T609" i="2"/>
  <c r="R609" i="2"/>
  <c r="P609" i="2"/>
  <c r="BK609" i="2"/>
  <c r="J609" i="2"/>
  <c r="BE609" i="2" s="1"/>
  <c r="BI605" i="2"/>
  <c r="BH605" i="2"/>
  <c r="BG605" i="2"/>
  <c r="BF605" i="2"/>
  <c r="T605" i="2"/>
  <c r="R605" i="2"/>
  <c r="P605" i="2"/>
  <c r="BK605" i="2"/>
  <c r="J605" i="2"/>
  <c r="BE605" i="2" s="1"/>
  <c r="BI603" i="2"/>
  <c r="BH603" i="2"/>
  <c r="BG603" i="2"/>
  <c r="BF603" i="2"/>
  <c r="T603" i="2"/>
  <c r="R603" i="2"/>
  <c r="P603" i="2"/>
  <c r="BK603" i="2"/>
  <c r="J603" i="2"/>
  <c r="BE603" i="2" s="1"/>
  <c r="BI601" i="2"/>
  <c r="BH601" i="2"/>
  <c r="BG601" i="2"/>
  <c r="BF601" i="2"/>
  <c r="T601" i="2"/>
  <c r="R601" i="2"/>
  <c r="P601" i="2"/>
  <c r="BK601" i="2"/>
  <c r="J601" i="2"/>
  <c r="BE601" i="2" s="1"/>
  <c r="BI598" i="2"/>
  <c r="BH598" i="2"/>
  <c r="BG598" i="2"/>
  <c r="BF598" i="2"/>
  <c r="T598" i="2"/>
  <c r="R598" i="2"/>
  <c r="P598" i="2"/>
  <c r="BK598" i="2"/>
  <c r="J598" i="2"/>
  <c r="BE598" i="2" s="1"/>
  <c r="BI596" i="2"/>
  <c r="BH596" i="2"/>
  <c r="BG596" i="2"/>
  <c r="BF596" i="2"/>
  <c r="T596" i="2"/>
  <c r="R596" i="2"/>
  <c r="P596" i="2"/>
  <c r="BK596" i="2"/>
  <c r="J596" i="2"/>
  <c r="BE596" i="2" s="1"/>
  <c r="BI594" i="2"/>
  <c r="BH594" i="2"/>
  <c r="BG594" i="2"/>
  <c r="BF594" i="2"/>
  <c r="T594" i="2"/>
  <c r="R594" i="2"/>
  <c r="R593" i="2" s="1"/>
  <c r="P594" i="2"/>
  <c r="BK594" i="2"/>
  <c r="BK593" i="2" s="1"/>
  <c r="J593" i="2" s="1"/>
  <c r="J76" i="2" s="1"/>
  <c r="J594" i="2"/>
  <c r="BE594" i="2"/>
  <c r="BI591" i="2"/>
  <c r="BH591" i="2"/>
  <c r="BG591" i="2"/>
  <c r="BF591" i="2"/>
  <c r="T591" i="2"/>
  <c r="R591" i="2"/>
  <c r="P591" i="2"/>
  <c r="BK591" i="2"/>
  <c r="J591" i="2"/>
  <c r="BE591" i="2" s="1"/>
  <c r="BI589" i="2"/>
  <c r="BH589" i="2"/>
  <c r="BG589" i="2"/>
  <c r="BF589" i="2"/>
  <c r="T589" i="2"/>
  <c r="R589" i="2"/>
  <c r="P589" i="2"/>
  <c r="BK589" i="2"/>
  <c r="J589" i="2"/>
  <c r="BE589" i="2" s="1"/>
  <c r="BI587" i="2"/>
  <c r="BH587" i="2"/>
  <c r="BG587" i="2"/>
  <c r="BF587" i="2"/>
  <c r="T587" i="2"/>
  <c r="R587" i="2"/>
  <c r="P587" i="2"/>
  <c r="BK587" i="2"/>
  <c r="J587" i="2"/>
  <c r="BE587" i="2" s="1"/>
  <c r="BI586" i="2"/>
  <c r="BH586" i="2"/>
  <c r="BG586" i="2"/>
  <c r="BF586" i="2"/>
  <c r="T586" i="2"/>
  <c r="R586" i="2"/>
  <c r="P586" i="2"/>
  <c r="BK586" i="2"/>
  <c r="J586" i="2"/>
  <c r="BE586" i="2" s="1"/>
  <c r="BI585" i="2"/>
  <c r="BH585" i="2"/>
  <c r="BG585" i="2"/>
  <c r="BF585" i="2"/>
  <c r="T585" i="2"/>
  <c r="R585" i="2"/>
  <c r="P585" i="2"/>
  <c r="BK585" i="2"/>
  <c r="J585" i="2"/>
  <c r="BE585" i="2" s="1"/>
  <c r="BI583" i="2"/>
  <c r="BH583" i="2"/>
  <c r="BG583" i="2"/>
  <c r="BF583" i="2"/>
  <c r="T583" i="2"/>
  <c r="R583" i="2"/>
  <c r="R582" i="2" s="1"/>
  <c r="P583" i="2"/>
  <c r="BK583" i="2"/>
  <c r="BK582" i="2" s="1"/>
  <c r="J582" i="2" s="1"/>
  <c r="J75" i="2" s="1"/>
  <c r="J583" i="2"/>
  <c r="BE583" i="2"/>
  <c r="BI580" i="2"/>
  <c r="BH580" i="2"/>
  <c r="BG580" i="2"/>
  <c r="BF580" i="2"/>
  <c r="T580" i="2"/>
  <c r="R580" i="2"/>
  <c r="P580" i="2"/>
  <c r="BK580" i="2"/>
  <c r="J580" i="2"/>
  <c r="BE580" i="2" s="1"/>
  <c r="BI578" i="2"/>
  <c r="BH578" i="2"/>
  <c r="BG578" i="2"/>
  <c r="BF578" i="2"/>
  <c r="T578" i="2"/>
  <c r="R578" i="2"/>
  <c r="P578" i="2"/>
  <c r="BK578" i="2"/>
  <c r="J578" i="2"/>
  <c r="BE578" i="2" s="1"/>
  <c r="BI576" i="2"/>
  <c r="BH576" i="2"/>
  <c r="BG576" i="2"/>
  <c r="BF576" i="2"/>
  <c r="T576" i="2"/>
  <c r="R576" i="2"/>
  <c r="P576" i="2"/>
  <c r="BK576" i="2"/>
  <c r="J576" i="2"/>
  <c r="BE576" i="2" s="1"/>
  <c r="BI574" i="2"/>
  <c r="BH574" i="2"/>
  <c r="BG574" i="2"/>
  <c r="BF574" i="2"/>
  <c r="T574" i="2"/>
  <c r="R574" i="2"/>
  <c r="P574" i="2"/>
  <c r="BK574" i="2"/>
  <c r="J574" i="2"/>
  <c r="BE574" i="2" s="1"/>
  <c r="BI572" i="2"/>
  <c r="BH572" i="2"/>
  <c r="BG572" i="2"/>
  <c r="BF572" i="2"/>
  <c r="T572" i="2"/>
  <c r="R572" i="2"/>
  <c r="P572" i="2"/>
  <c r="BK572" i="2"/>
  <c r="J572" i="2"/>
  <c r="BE572" i="2" s="1"/>
  <c r="BI570" i="2"/>
  <c r="BH570" i="2"/>
  <c r="BG570" i="2"/>
  <c r="BF570" i="2"/>
  <c r="T570" i="2"/>
  <c r="R570" i="2"/>
  <c r="P570" i="2"/>
  <c r="BK570" i="2"/>
  <c r="J570" i="2"/>
  <c r="BE570" i="2" s="1"/>
  <c r="BI568" i="2"/>
  <c r="BH568" i="2"/>
  <c r="BG568" i="2"/>
  <c r="BF568" i="2"/>
  <c r="T568" i="2"/>
  <c r="R568" i="2"/>
  <c r="P568" i="2"/>
  <c r="BK568" i="2"/>
  <c r="J568" i="2"/>
  <c r="BE568" i="2" s="1"/>
  <c r="BI566" i="2"/>
  <c r="BH566" i="2"/>
  <c r="BG566" i="2"/>
  <c r="BF566" i="2"/>
  <c r="T566" i="2"/>
  <c r="R566" i="2"/>
  <c r="P566" i="2"/>
  <c r="BK566" i="2"/>
  <c r="J566" i="2"/>
  <c r="BE566" i="2" s="1"/>
  <c r="BI565" i="2"/>
  <c r="BH565" i="2"/>
  <c r="BG565" i="2"/>
  <c r="BF565" i="2"/>
  <c r="T565" i="2"/>
  <c r="R565" i="2"/>
  <c r="P565" i="2"/>
  <c r="BK565" i="2"/>
  <c r="J565" i="2"/>
  <c r="BE565" i="2" s="1"/>
  <c r="BI564" i="2"/>
  <c r="BH564" i="2"/>
  <c r="BG564" i="2"/>
  <c r="BF564" i="2"/>
  <c r="T564" i="2"/>
  <c r="R564" i="2"/>
  <c r="P564" i="2"/>
  <c r="BK564" i="2"/>
  <c r="J564" i="2"/>
  <c r="BE564" i="2" s="1"/>
  <c r="BI563" i="2"/>
  <c r="BH563" i="2"/>
  <c r="BG563" i="2"/>
  <c r="BF563" i="2"/>
  <c r="T563" i="2"/>
  <c r="R563" i="2"/>
  <c r="P563" i="2"/>
  <c r="BK563" i="2"/>
  <c r="J563" i="2"/>
  <c r="BE563" i="2" s="1"/>
  <c r="BI561" i="2"/>
  <c r="BH561" i="2"/>
  <c r="BG561" i="2"/>
  <c r="BF561" i="2"/>
  <c r="T561" i="2"/>
  <c r="R561" i="2"/>
  <c r="P561" i="2"/>
  <c r="BK561" i="2"/>
  <c r="J561" i="2"/>
  <c r="BE561" i="2" s="1"/>
  <c r="BI559" i="2"/>
  <c r="BH559" i="2"/>
  <c r="BG559" i="2"/>
  <c r="BF559" i="2"/>
  <c r="T559" i="2"/>
  <c r="R559" i="2"/>
  <c r="P559" i="2"/>
  <c r="BK559" i="2"/>
  <c r="J559" i="2"/>
  <c r="BE559" i="2" s="1"/>
  <c r="BI557" i="2"/>
  <c r="BH557" i="2"/>
  <c r="BG557" i="2"/>
  <c r="BF557" i="2"/>
  <c r="T557" i="2"/>
  <c r="R557" i="2"/>
  <c r="P557" i="2"/>
  <c r="BK557" i="2"/>
  <c r="J557" i="2"/>
  <c r="BE557" i="2" s="1"/>
  <c r="BI555" i="2"/>
  <c r="BH555" i="2"/>
  <c r="BG555" i="2"/>
  <c r="BF555" i="2"/>
  <c r="T555" i="2"/>
  <c r="R555" i="2"/>
  <c r="P555" i="2"/>
  <c r="BK555" i="2"/>
  <c r="J555" i="2"/>
  <c r="BE555" i="2" s="1"/>
  <c r="BI553" i="2"/>
  <c r="BH553" i="2"/>
  <c r="BG553" i="2"/>
  <c r="BF553" i="2"/>
  <c r="T553" i="2"/>
  <c r="R553" i="2"/>
  <c r="P553" i="2"/>
  <c r="BK553" i="2"/>
  <c r="J553" i="2"/>
  <c r="BE553" i="2" s="1"/>
  <c r="BI551" i="2"/>
  <c r="BH551" i="2"/>
  <c r="BG551" i="2"/>
  <c r="BF551" i="2"/>
  <c r="T551" i="2"/>
  <c r="R551" i="2"/>
  <c r="P551" i="2"/>
  <c r="BK551" i="2"/>
  <c r="J551" i="2"/>
  <c r="BE551" i="2" s="1"/>
  <c r="BI550" i="2"/>
  <c r="BH550" i="2"/>
  <c r="BG550" i="2"/>
  <c r="BF550" i="2"/>
  <c r="T550" i="2"/>
  <c r="R550" i="2"/>
  <c r="P550" i="2"/>
  <c r="BK550" i="2"/>
  <c r="J550" i="2"/>
  <c r="BE550" i="2" s="1"/>
  <c r="BI549" i="2"/>
  <c r="BH549" i="2"/>
  <c r="BG549" i="2"/>
  <c r="BF549" i="2"/>
  <c r="T549" i="2"/>
  <c r="R549" i="2"/>
  <c r="P549" i="2"/>
  <c r="BK549" i="2"/>
  <c r="J549" i="2"/>
  <c r="BE549" i="2" s="1"/>
  <c r="BI548" i="2"/>
  <c r="BH548" i="2"/>
  <c r="BG548" i="2"/>
  <c r="BF548" i="2"/>
  <c r="T548" i="2"/>
  <c r="R548" i="2"/>
  <c r="P548" i="2"/>
  <c r="BK548" i="2"/>
  <c r="J548" i="2"/>
  <c r="BE548" i="2" s="1"/>
  <c r="BI547" i="2"/>
  <c r="BH547" i="2"/>
  <c r="BG547" i="2"/>
  <c r="BF547" i="2"/>
  <c r="T547" i="2"/>
  <c r="R547" i="2"/>
  <c r="P547" i="2"/>
  <c r="BK547" i="2"/>
  <c r="J547" i="2"/>
  <c r="BE547" i="2" s="1"/>
  <c r="BI546" i="2"/>
  <c r="BH546" i="2"/>
  <c r="BG546" i="2"/>
  <c r="BF546" i="2"/>
  <c r="T546" i="2"/>
  <c r="R546" i="2"/>
  <c r="P546" i="2"/>
  <c r="BK546" i="2"/>
  <c r="J546" i="2"/>
  <c r="BE546" i="2" s="1"/>
  <c r="BI545" i="2"/>
  <c r="BH545" i="2"/>
  <c r="BG545" i="2"/>
  <c r="BF545" i="2"/>
  <c r="T545" i="2"/>
  <c r="R545" i="2"/>
  <c r="P545" i="2"/>
  <c r="BK545" i="2"/>
  <c r="J545" i="2"/>
  <c r="BE545" i="2" s="1"/>
  <c r="BI544" i="2"/>
  <c r="BH544" i="2"/>
  <c r="BG544" i="2"/>
  <c r="BF544" i="2"/>
  <c r="T544" i="2"/>
  <c r="R544" i="2"/>
  <c r="P544" i="2"/>
  <c r="BK544" i="2"/>
  <c r="J544" i="2"/>
  <c r="BE544" i="2" s="1"/>
  <c r="BI543" i="2"/>
  <c r="BH543" i="2"/>
  <c r="BG543" i="2"/>
  <c r="BF543" i="2"/>
  <c r="T543" i="2"/>
  <c r="R543" i="2"/>
  <c r="P543" i="2"/>
  <c r="BK543" i="2"/>
  <c r="J543" i="2"/>
  <c r="BE543" i="2" s="1"/>
  <c r="BI542" i="2"/>
  <c r="BH542" i="2"/>
  <c r="BG542" i="2"/>
  <c r="BF542" i="2"/>
  <c r="T542" i="2"/>
  <c r="R542" i="2"/>
  <c r="P542" i="2"/>
  <c r="BK542" i="2"/>
  <c r="J542" i="2"/>
  <c r="BE542" i="2" s="1"/>
  <c r="BI541" i="2"/>
  <c r="BH541" i="2"/>
  <c r="BG541" i="2"/>
  <c r="BF541" i="2"/>
  <c r="T541" i="2"/>
  <c r="R541" i="2"/>
  <c r="P541" i="2"/>
  <c r="BK541" i="2"/>
  <c r="J541" i="2"/>
  <c r="BE541" i="2" s="1"/>
  <c r="BI540" i="2"/>
  <c r="BH540" i="2"/>
  <c r="BG540" i="2"/>
  <c r="BF540" i="2"/>
  <c r="T540" i="2"/>
  <c r="R540" i="2"/>
  <c r="P540" i="2"/>
  <c r="BK540" i="2"/>
  <c r="J540" i="2"/>
  <c r="BE540" i="2" s="1"/>
  <c r="BI539" i="2"/>
  <c r="BH539" i="2"/>
  <c r="BG539" i="2"/>
  <c r="BF539" i="2"/>
  <c r="T539" i="2"/>
  <c r="R539" i="2"/>
  <c r="P539" i="2"/>
  <c r="BK539" i="2"/>
  <c r="J539" i="2"/>
  <c r="BE539" i="2" s="1"/>
  <c r="BI538" i="2"/>
  <c r="BH538" i="2"/>
  <c r="BG538" i="2"/>
  <c r="BF538" i="2"/>
  <c r="T538" i="2"/>
  <c r="R538" i="2"/>
  <c r="P538" i="2"/>
  <c r="BK538" i="2"/>
  <c r="J538" i="2"/>
  <c r="BE538" i="2" s="1"/>
  <c r="BI537" i="2"/>
  <c r="BH537" i="2"/>
  <c r="BG537" i="2"/>
  <c r="BF537" i="2"/>
  <c r="T537" i="2"/>
  <c r="R537" i="2"/>
  <c r="P537" i="2"/>
  <c r="BK537" i="2"/>
  <c r="J537" i="2"/>
  <c r="BE537" i="2" s="1"/>
  <c r="BI536" i="2"/>
  <c r="BH536" i="2"/>
  <c r="BG536" i="2"/>
  <c r="BF536" i="2"/>
  <c r="T536" i="2"/>
  <c r="R536" i="2"/>
  <c r="P536" i="2"/>
  <c r="BK536" i="2"/>
  <c r="J536" i="2"/>
  <c r="BE536" i="2" s="1"/>
  <c r="BI535" i="2"/>
  <c r="BH535" i="2"/>
  <c r="BG535" i="2"/>
  <c r="BF535" i="2"/>
  <c r="T535" i="2"/>
  <c r="R535" i="2"/>
  <c r="P535" i="2"/>
  <c r="BK535" i="2"/>
  <c r="J535" i="2"/>
  <c r="BE535" i="2" s="1"/>
  <c r="BI534" i="2"/>
  <c r="BH534" i="2"/>
  <c r="BG534" i="2"/>
  <c r="BF534" i="2"/>
  <c r="T534" i="2"/>
  <c r="R534" i="2"/>
  <c r="P534" i="2"/>
  <c r="BK534" i="2"/>
  <c r="J534" i="2"/>
  <c r="BE534" i="2" s="1"/>
  <c r="BI533" i="2"/>
  <c r="BH533" i="2"/>
  <c r="BG533" i="2"/>
  <c r="BF533" i="2"/>
  <c r="T533" i="2"/>
  <c r="R533" i="2"/>
  <c r="P533" i="2"/>
  <c r="BK533" i="2"/>
  <c r="J533" i="2"/>
  <c r="BE533" i="2" s="1"/>
  <c r="BI532" i="2"/>
  <c r="BH532" i="2"/>
  <c r="BG532" i="2"/>
  <c r="BF532" i="2"/>
  <c r="T532" i="2"/>
  <c r="R532" i="2"/>
  <c r="P532" i="2"/>
  <c r="BK532" i="2"/>
  <c r="J532" i="2"/>
  <c r="BE532" i="2" s="1"/>
  <c r="BI531" i="2"/>
  <c r="BH531" i="2"/>
  <c r="BG531" i="2"/>
  <c r="BF531" i="2"/>
  <c r="T531" i="2"/>
  <c r="R531" i="2"/>
  <c r="P531" i="2"/>
  <c r="BK531" i="2"/>
  <c r="J531" i="2"/>
  <c r="BE531" i="2" s="1"/>
  <c r="BI530" i="2"/>
  <c r="BH530" i="2"/>
  <c r="BG530" i="2"/>
  <c r="BF530" i="2"/>
  <c r="T530" i="2"/>
  <c r="R530" i="2"/>
  <c r="P530" i="2"/>
  <c r="BK530" i="2"/>
  <c r="J530" i="2"/>
  <c r="BE530" i="2" s="1"/>
  <c r="BI529" i="2"/>
  <c r="BH529" i="2"/>
  <c r="BG529" i="2"/>
  <c r="BF529" i="2"/>
  <c r="T529" i="2"/>
  <c r="R529" i="2"/>
  <c r="P529" i="2"/>
  <c r="BK529" i="2"/>
  <c r="J529" i="2"/>
  <c r="BE529" i="2" s="1"/>
  <c r="BI528" i="2"/>
  <c r="BH528" i="2"/>
  <c r="BG528" i="2"/>
  <c r="BF528" i="2"/>
  <c r="T528" i="2"/>
  <c r="R528" i="2"/>
  <c r="P528" i="2"/>
  <c r="BK528" i="2"/>
  <c r="J528" i="2"/>
  <c r="BE528" i="2" s="1"/>
  <c r="BI527" i="2"/>
  <c r="BH527" i="2"/>
  <c r="BG527" i="2"/>
  <c r="BF527" i="2"/>
  <c r="T527" i="2"/>
  <c r="T526" i="2" s="1"/>
  <c r="R527" i="2"/>
  <c r="R526" i="2" s="1"/>
  <c r="P527" i="2"/>
  <c r="P526" i="2" s="1"/>
  <c r="BK527" i="2"/>
  <c r="BK526" i="2" s="1"/>
  <c r="J526" i="2"/>
  <c r="J74" i="2" s="1"/>
  <c r="J527" i="2"/>
  <c r="BE527" i="2"/>
  <c r="BI524" i="2"/>
  <c r="BH524" i="2"/>
  <c r="BG524" i="2"/>
  <c r="BF524" i="2"/>
  <c r="T524" i="2"/>
  <c r="R524" i="2"/>
  <c r="P524" i="2"/>
  <c r="BK524" i="2"/>
  <c r="J524" i="2"/>
  <c r="BE524" i="2" s="1"/>
  <c r="BI522" i="2"/>
  <c r="BH522" i="2"/>
  <c r="BG522" i="2"/>
  <c r="BF522" i="2"/>
  <c r="T522" i="2"/>
  <c r="R522" i="2"/>
  <c r="P522" i="2"/>
  <c r="BK522" i="2"/>
  <c r="J522" i="2"/>
  <c r="BE522" i="2" s="1"/>
  <c r="BI521" i="2"/>
  <c r="BH521" i="2"/>
  <c r="BG521" i="2"/>
  <c r="BF521" i="2"/>
  <c r="T521" i="2"/>
  <c r="R521" i="2"/>
  <c r="P521" i="2"/>
  <c r="BK521" i="2"/>
  <c r="J521" i="2"/>
  <c r="BE521" i="2" s="1"/>
  <c r="BI520" i="2"/>
  <c r="BH520" i="2"/>
  <c r="BG520" i="2"/>
  <c r="BF520" i="2"/>
  <c r="T520" i="2"/>
  <c r="R520" i="2"/>
  <c r="P520" i="2"/>
  <c r="BK520" i="2"/>
  <c r="J520" i="2"/>
  <c r="BE520" i="2" s="1"/>
  <c r="BI519" i="2"/>
  <c r="BH519" i="2"/>
  <c r="BG519" i="2"/>
  <c r="BF519" i="2"/>
  <c r="T519" i="2"/>
  <c r="R519" i="2"/>
  <c r="R518" i="2" s="1"/>
  <c r="P519" i="2"/>
  <c r="BK519" i="2"/>
  <c r="BK518" i="2" s="1"/>
  <c r="J518" i="2" s="1"/>
  <c r="J73" i="2" s="1"/>
  <c r="J519" i="2"/>
  <c r="BE519" i="2"/>
  <c r="BI516" i="2"/>
  <c r="BH516" i="2"/>
  <c r="BG516" i="2"/>
  <c r="BF516" i="2"/>
  <c r="T516" i="2"/>
  <c r="R516" i="2"/>
  <c r="P516" i="2"/>
  <c r="BK516" i="2"/>
  <c r="J516" i="2"/>
  <c r="BE516" i="2" s="1"/>
  <c r="BI514" i="2"/>
  <c r="BH514" i="2"/>
  <c r="BG514" i="2"/>
  <c r="BF514" i="2"/>
  <c r="T514" i="2"/>
  <c r="R514" i="2"/>
  <c r="P514" i="2"/>
  <c r="BK514" i="2"/>
  <c r="J514" i="2"/>
  <c r="BE514" i="2" s="1"/>
  <c r="BI512" i="2"/>
  <c r="BH512" i="2"/>
  <c r="BG512" i="2"/>
  <c r="BF512" i="2"/>
  <c r="T512" i="2"/>
  <c r="R512" i="2"/>
  <c r="P512" i="2"/>
  <c r="BK512" i="2"/>
  <c r="J512" i="2"/>
  <c r="BE512" i="2" s="1"/>
  <c r="BI510" i="2"/>
  <c r="BH510" i="2"/>
  <c r="BG510" i="2"/>
  <c r="BF510" i="2"/>
  <c r="T510" i="2"/>
  <c r="R510" i="2"/>
  <c r="P510" i="2"/>
  <c r="BK510" i="2"/>
  <c r="J510" i="2"/>
  <c r="BE510" i="2" s="1"/>
  <c r="BI509" i="2"/>
  <c r="BH509" i="2"/>
  <c r="BG509" i="2"/>
  <c r="BF509" i="2"/>
  <c r="T509" i="2"/>
  <c r="R509" i="2"/>
  <c r="P509" i="2"/>
  <c r="BK509" i="2"/>
  <c r="J509" i="2"/>
  <c r="BE509" i="2" s="1"/>
  <c r="BI507" i="2"/>
  <c r="BH507" i="2"/>
  <c r="BG507" i="2"/>
  <c r="BF507" i="2"/>
  <c r="T507" i="2"/>
  <c r="R507" i="2"/>
  <c r="P507" i="2"/>
  <c r="BK507" i="2"/>
  <c r="J507" i="2"/>
  <c r="BE507" i="2" s="1"/>
  <c r="BI505" i="2"/>
  <c r="BH505" i="2"/>
  <c r="BG505" i="2"/>
  <c r="BF505" i="2"/>
  <c r="T505" i="2"/>
  <c r="R505" i="2"/>
  <c r="R504" i="2" s="1"/>
  <c r="P505" i="2"/>
  <c r="BK505" i="2"/>
  <c r="BK504" i="2" s="1"/>
  <c r="J504" i="2" s="1"/>
  <c r="J72" i="2" s="1"/>
  <c r="J505" i="2"/>
  <c r="BE505" i="2"/>
  <c r="BI502" i="2"/>
  <c r="BH502" i="2"/>
  <c r="BG502" i="2"/>
  <c r="BF502" i="2"/>
  <c r="T502" i="2"/>
  <c r="R502" i="2"/>
  <c r="P502" i="2"/>
  <c r="BK502" i="2"/>
  <c r="J502" i="2"/>
  <c r="BE502" i="2" s="1"/>
  <c r="BI501" i="2"/>
  <c r="BH501" i="2"/>
  <c r="BG501" i="2"/>
  <c r="BF501" i="2"/>
  <c r="T501" i="2"/>
  <c r="R501" i="2"/>
  <c r="P501" i="2"/>
  <c r="BK501" i="2"/>
  <c r="J501" i="2"/>
  <c r="BE501" i="2" s="1"/>
  <c r="BI500" i="2"/>
  <c r="BH500" i="2"/>
  <c r="BG500" i="2"/>
  <c r="BF500" i="2"/>
  <c r="T500" i="2"/>
  <c r="R500" i="2"/>
  <c r="P500" i="2"/>
  <c r="BK500" i="2"/>
  <c r="J500" i="2"/>
  <c r="BE500" i="2" s="1"/>
  <c r="BI498" i="2"/>
  <c r="BH498" i="2"/>
  <c r="BG498" i="2"/>
  <c r="BF498" i="2"/>
  <c r="T498" i="2"/>
  <c r="R498" i="2"/>
  <c r="P498" i="2"/>
  <c r="BK498" i="2"/>
  <c r="J498" i="2"/>
  <c r="BE498" i="2" s="1"/>
  <c r="BI496" i="2"/>
  <c r="BH496" i="2"/>
  <c r="BG496" i="2"/>
  <c r="BF496" i="2"/>
  <c r="T496" i="2"/>
  <c r="T495" i="2" s="1"/>
  <c r="R496" i="2"/>
  <c r="R495" i="2" s="1"/>
  <c r="P496" i="2"/>
  <c r="P495" i="2" s="1"/>
  <c r="BK496" i="2"/>
  <c r="BK495" i="2" s="1"/>
  <c r="J495" i="2"/>
  <c r="J71" i="2" s="1"/>
  <c r="J496" i="2"/>
  <c r="BE496" i="2"/>
  <c r="BI493" i="2"/>
  <c r="BH493" i="2"/>
  <c r="BG493" i="2"/>
  <c r="BF493" i="2"/>
  <c r="T493" i="2"/>
  <c r="R493" i="2"/>
  <c r="P493" i="2"/>
  <c r="BK493" i="2"/>
  <c r="J493" i="2"/>
  <c r="BE493" i="2" s="1"/>
  <c r="BI492" i="2"/>
  <c r="BH492" i="2"/>
  <c r="BG492" i="2"/>
  <c r="BF492" i="2"/>
  <c r="T492" i="2"/>
  <c r="R492" i="2"/>
  <c r="P492" i="2"/>
  <c r="BK492" i="2"/>
  <c r="J492" i="2"/>
  <c r="BE492" i="2" s="1"/>
  <c r="BI489" i="2"/>
  <c r="BH489" i="2"/>
  <c r="BG489" i="2"/>
  <c r="BF489" i="2"/>
  <c r="T489" i="2"/>
  <c r="R489" i="2"/>
  <c r="R488" i="2" s="1"/>
  <c r="P489" i="2"/>
  <c r="BK489" i="2"/>
  <c r="BK488" i="2" s="1"/>
  <c r="J488" i="2" s="1"/>
  <c r="J70" i="2" s="1"/>
  <c r="J489" i="2"/>
  <c r="BE489" i="2"/>
  <c r="BI486" i="2"/>
  <c r="BH486" i="2"/>
  <c r="BG486" i="2"/>
  <c r="BF486" i="2"/>
  <c r="T486" i="2"/>
  <c r="R486" i="2"/>
  <c r="P486" i="2"/>
  <c r="BK486" i="2"/>
  <c r="J486" i="2"/>
  <c r="BE486" i="2" s="1"/>
  <c r="BI484" i="2"/>
  <c r="BH484" i="2"/>
  <c r="BG484" i="2"/>
  <c r="BF484" i="2"/>
  <c r="T484" i="2"/>
  <c r="R484" i="2"/>
  <c r="P484" i="2"/>
  <c r="BK484" i="2"/>
  <c r="J484" i="2"/>
  <c r="BE484" i="2" s="1"/>
  <c r="BI482" i="2"/>
  <c r="BH482" i="2"/>
  <c r="BG482" i="2"/>
  <c r="BF482" i="2"/>
  <c r="T482" i="2"/>
  <c r="R482" i="2"/>
  <c r="P482" i="2"/>
  <c r="BK482" i="2"/>
  <c r="J482" i="2"/>
  <c r="BE482" i="2" s="1"/>
  <c r="BI480" i="2"/>
  <c r="BH480" i="2"/>
  <c r="BG480" i="2"/>
  <c r="BF480" i="2"/>
  <c r="T480" i="2"/>
  <c r="R480" i="2"/>
  <c r="P480" i="2"/>
  <c r="BK480" i="2"/>
  <c r="J480" i="2"/>
  <c r="BE480" i="2" s="1"/>
  <c r="BI478" i="2"/>
  <c r="BH478" i="2"/>
  <c r="BG478" i="2"/>
  <c r="BF478" i="2"/>
  <c r="T478" i="2"/>
  <c r="R478" i="2"/>
  <c r="P478" i="2"/>
  <c r="BK478" i="2"/>
  <c r="J478" i="2"/>
  <c r="BE478" i="2" s="1"/>
  <c r="BI477" i="2"/>
  <c r="BH477" i="2"/>
  <c r="BG477" i="2"/>
  <c r="BF477" i="2"/>
  <c r="T477" i="2"/>
  <c r="R477" i="2"/>
  <c r="P477" i="2"/>
  <c r="BK477" i="2"/>
  <c r="J477" i="2"/>
  <c r="BE477" i="2" s="1"/>
  <c r="BI476" i="2"/>
  <c r="BH476" i="2"/>
  <c r="BG476" i="2"/>
  <c r="BF476" i="2"/>
  <c r="T476" i="2"/>
  <c r="R476" i="2"/>
  <c r="P476" i="2"/>
  <c r="BK476" i="2"/>
  <c r="J476" i="2"/>
  <c r="BE476" i="2" s="1"/>
  <c r="BI475" i="2"/>
  <c r="BH475" i="2"/>
  <c r="BG475" i="2"/>
  <c r="BF475" i="2"/>
  <c r="T475" i="2"/>
  <c r="R475" i="2"/>
  <c r="P475" i="2"/>
  <c r="BK475" i="2"/>
  <c r="J475" i="2"/>
  <c r="BE475" i="2" s="1"/>
  <c r="BI474" i="2"/>
  <c r="BH474" i="2"/>
  <c r="BG474" i="2"/>
  <c r="BF474" i="2"/>
  <c r="T474" i="2"/>
  <c r="T473" i="2" s="1"/>
  <c r="R474" i="2"/>
  <c r="R473" i="2" s="1"/>
  <c r="P474" i="2"/>
  <c r="P473" i="2" s="1"/>
  <c r="BK474" i="2"/>
  <c r="BK473" i="2" s="1"/>
  <c r="J473" i="2"/>
  <c r="J69" i="2" s="1"/>
  <c r="J474" i="2"/>
  <c r="BE474" i="2"/>
  <c r="BI471" i="2"/>
  <c r="BH471" i="2"/>
  <c r="BG471" i="2"/>
  <c r="BF471" i="2"/>
  <c r="T471" i="2"/>
  <c r="R471" i="2"/>
  <c r="P471" i="2"/>
  <c r="BK471" i="2"/>
  <c r="J471" i="2"/>
  <c r="BE471" i="2" s="1"/>
  <c r="BI469" i="2"/>
  <c r="BH469" i="2"/>
  <c r="BG469" i="2"/>
  <c r="BF469" i="2"/>
  <c r="T469" i="2"/>
  <c r="R469" i="2"/>
  <c r="P469" i="2"/>
  <c r="BK469" i="2"/>
  <c r="J469" i="2"/>
  <c r="BE469" i="2" s="1"/>
  <c r="BI467" i="2"/>
  <c r="BH467" i="2"/>
  <c r="BG467" i="2"/>
  <c r="BF467" i="2"/>
  <c r="T467" i="2"/>
  <c r="R467" i="2"/>
  <c r="P467" i="2"/>
  <c r="BK467" i="2"/>
  <c r="J467" i="2"/>
  <c r="BE467" i="2" s="1"/>
  <c r="BI466" i="2"/>
  <c r="BH466" i="2"/>
  <c r="BG466" i="2"/>
  <c r="BF466" i="2"/>
  <c r="T466" i="2"/>
  <c r="R466" i="2"/>
  <c r="P466" i="2"/>
  <c r="BK466" i="2"/>
  <c r="J466" i="2"/>
  <c r="BE466" i="2" s="1"/>
  <c r="BI465" i="2"/>
  <c r="BH465" i="2"/>
  <c r="BG465" i="2"/>
  <c r="BF465" i="2"/>
  <c r="T465" i="2"/>
  <c r="R465" i="2"/>
  <c r="P465" i="2"/>
  <c r="BK465" i="2"/>
  <c r="J465" i="2"/>
  <c r="BE465" i="2" s="1"/>
  <c r="BI463" i="2"/>
  <c r="BH463" i="2"/>
  <c r="BG463" i="2"/>
  <c r="BF463" i="2"/>
  <c r="T463" i="2"/>
  <c r="R463" i="2"/>
  <c r="P463" i="2"/>
  <c r="BK463" i="2"/>
  <c r="J463" i="2"/>
  <c r="BE463" i="2" s="1"/>
  <c r="BI461" i="2"/>
  <c r="BH461" i="2"/>
  <c r="BG461" i="2"/>
  <c r="BF461" i="2"/>
  <c r="T461" i="2"/>
  <c r="R461" i="2"/>
  <c r="P461" i="2"/>
  <c r="BK461" i="2"/>
  <c r="J461" i="2"/>
  <c r="BE461" i="2" s="1"/>
  <c r="BI459" i="2"/>
  <c r="BH459" i="2"/>
  <c r="BG459" i="2"/>
  <c r="BF459" i="2"/>
  <c r="T459" i="2"/>
  <c r="R459" i="2"/>
  <c r="P459" i="2"/>
  <c r="BK459" i="2"/>
  <c r="J459" i="2"/>
  <c r="BE459" i="2" s="1"/>
  <c r="BI458" i="2"/>
  <c r="BH458" i="2"/>
  <c r="BG458" i="2"/>
  <c r="BF458" i="2"/>
  <c r="T458" i="2"/>
  <c r="R458" i="2"/>
  <c r="P458" i="2"/>
  <c r="BK458" i="2"/>
  <c r="J458" i="2"/>
  <c r="BE458" i="2" s="1"/>
  <c r="BI456" i="2"/>
  <c r="BH456" i="2"/>
  <c r="BG456" i="2"/>
  <c r="BF456" i="2"/>
  <c r="T456" i="2"/>
  <c r="R456" i="2"/>
  <c r="P456" i="2"/>
  <c r="BK456" i="2"/>
  <c r="J456" i="2"/>
  <c r="BE456" i="2" s="1"/>
  <c r="BI453" i="2"/>
  <c r="BH453" i="2"/>
  <c r="BG453" i="2"/>
  <c r="BF453" i="2"/>
  <c r="T453" i="2"/>
  <c r="R453" i="2"/>
  <c r="R452" i="2" s="1"/>
  <c r="P453" i="2"/>
  <c r="BK453" i="2"/>
  <c r="BK452" i="2" s="1"/>
  <c r="J452" i="2" s="1"/>
  <c r="J68" i="2" s="1"/>
  <c r="J453" i="2"/>
  <c r="BE453" i="2"/>
  <c r="BI450" i="2"/>
  <c r="BH450" i="2"/>
  <c r="BG450" i="2"/>
  <c r="BF450" i="2"/>
  <c r="T450" i="2"/>
  <c r="R450" i="2"/>
  <c r="P450" i="2"/>
  <c r="BK450" i="2"/>
  <c r="J450" i="2"/>
  <c r="BE450" i="2" s="1"/>
  <c r="BI448" i="2"/>
  <c r="BH448" i="2"/>
  <c r="BG448" i="2"/>
  <c r="BF448" i="2"/>
  <c r="T448" i="2"/>
  <c r="R448" i="2"/>
  <c r="P448" i="2"/>
  <c r="BK448" i="2"/>
  <c r="J448" i="2"/>
  <c r="BE448" i="2" s="1"/>
  <c r="BI446" i="2"/>
  <c r="BH446" i="2"/>
  <c r="BG446" i="2"/>
  <c r="BF446" i="2"/>
  <c r="T446" i="2"/>
  <c r="R446" i="2"/>
  <c r="P446" i="2"/>
  <c r="BK446" i="2"/>
  <c r="J446" i="2"/>
  <c r="BE446" i="2" s="1"/>
  <c r="BI443" i="2"/>
  <c r="BH443" i="2"/>
  <c r="BG443" i="2"/>
  <c r="BF443" i="2"/>
  <c r="T443" i="2"/>
  <c r="R443" i="2"/>
  <c r="P443" i="2"/>
  <c r="BK443" i="2"/>
  <c r="J443" i="2"/>
  <c r="BE443" i="2" s="1"/>
  <c r="BI442" i="2"/>
  <c r="BH442" i="2"/>
  <c r="BG442" i="2"/>
  <c r="BF442" i="2"/>
  <c r="T442" i="2"/>
  <c r="R442" i="2"/>
  <c r="P442" i="2"/>
  <c r="BK442" i="2"/>
  <c r="J442" i="2"/>
  <c r="BE442" i="2" s="1"/>
  <c r="BI440" i="2"/>
  <c r="BH440" i="2"/>
  <c r="BG440" i="2"/>
  <c r="BF440" i="2"/>
  <c r="T440" i="2"/>
  <c r="R440" i="2"/>
  <c r="P440" i="2"/>
  <c r="BK440" i="2"/>
  <c r="J440" i="2"/>
  <c r="BE440" i="2" s="1"/>
  <c r="BI433" i="2"/>
  <c r="BH433" i="2"/>
  <c r="BG433" i="2"/>
  <c r="BF433" i="2"/>
  <c r="T433" i="2"/>
  <c r="R433" i="2"/>
  <c r="P433" i="2"/>
  <c r="BK433" i="2"/>
  <c r="J433" i="2"/>
  <c r="BE433" i="2" s="1"/>
  <c r="BI431" i="2"/>
  <c r="BH431" i="2"/>
  <c r="BG431" i="2"/>
  <c r="BF431" i="2"/>
  <c r="T431" i="2"/>
  <c r="R431" i="2"/>
  <c r="P431" i="2"/>
  <c r="BK431" i="2"/>
  <c r="J431" i="2"/>
  <c r="BE431" i="2" s="1"/>
  <c r="BI429" i="2"/>
  <c r="BH429" i="2"/>
  <c r="BG429" i="2"/>
  <c r="BF429" i="2"/>
  <c r="T429" i="2"/>
  <c r="R429" i="2"/>
  <c r="P429" i="2"/>
  <c r="BK429" i="2"/>
  <c r="J429" i="2"/>
  <c r="BE429" i="2" s="1"/>
  <c r="BI427" i="2"/>
  <c r="BH427" i="2"/>
  <c r="BG427" i="2"/>
  <c r="BF427" i="2"/>
  <c r="T427" i="2"/>
  <c r="R427" i="2"/>
  <c r="P427" i="2"/>
  <c r="BK427" i="2"/>
  <c r="J427" i="2"/>
  <c r="BE427" i="2" s="1"/>
  <c r="BI424" i="2"/>
  <c r="BH424" i="2"/>
  <c r="BG424" i="2"/>
  <c r="BF424" i="2"/>
  <c r="T424" i="2"/>
  <c r="T423" i="2" s="1"/>
  <c r="R424" i="2"/>
  <c r="R423" i="2"/>
  <c r="P424" i="2"/>
  <c r="P423" i="2" s="1"/>
  <c r="BK424" i="2"/>
  <c r="BK423" i="2"/>
  <c r="J423" i="2" s="1"/>
  <c r="BK422" i="2"/>
  <c r="J422" i="2" s="1"/>
  <c r="J66" i="2" s="1"/>
  <c r="J424" i="2"/>
  <c r="BE424" i="2" s="1"/>
  <c r="J67" i="2"/>
  <c r="BI420" i="2"/>
  <c r="BH420" i="2"/>
  <c r="BG420" i="2"/>
  <c r="BF420" i="2"/>
  <c r="T420" i="2"/>
  <c r="T419" i="2" s="1"/>
  <c r="R420" i="2"/>
  <c r="R419" i="2" s="1"/>
  <c r="P420" i="2"/>
  <c r="P419" i="2" s="1"/>
  <c r="BK420" i="2"/>
  <c r="BK419" i="2" s="1"/>
  <c r="J419" i="2" s="1"/>
  <c r="J65" i="2" s="1"/>
  <c r="J420" i="2"/>
  <c r="BE420" i="2"/>
  <c r="BI416" i="2"/>
  <c r="BH416" i="2"/>
  <c r="BG416" i="2"/>
  <c r="BF416" i="2"/>
  <c r="T416" i="2"/>
  <c r="R416" i="2"/>
  <c r="P416" i="2"/>
  <c r="BK416" i="2"/>
  <c r="J416" i="2"/>
  <c r="BE416" i="2" s="1"/>
  <c r="BI414" i="2"/>
  <c r="BH414" i="2"/>
  <c r="BG414" i="2"/>
  <c r="BF414" i="2"/>
  <c r="T414" i="2"/>
  <c r="R414" i="2"/>
  <c r="P414" i="2"/>
  <c r="BK414" i="2"/>
  <c r="J414" i="2"/>
  <c r="BE414" i="2" s="1"/>
  <c r="BI411" i="2"/>
  <c r="BH411" i="2"/>
  <c r="BG411" i="2"/>
  <c r="BF411" i="2"/>
  <c r="T411" i="2"/>
  <c r="R411" i="2"/>
  <c r="P411" i="2"/>
  <c r="BK411" i="2"/>
  <c r="J411" i="2"/>
  <c r="BE411" i="2" s="1"/>
  <c r="BI408" i="2"/>
  <c r="BH408" i="2"/>
  <c r="BG408" i="2"/>
  <c r="BF408" i="2"/>
  <c r="T408" i="2"/>
  <c r="R408" i="2"/>
  <c r="P408" i="2"/>
  <c r="BK408" i="2"/>
  <c r="J408" i="2"/>
  <c r="BE408" i="2" s="1"/>
  <c r="BI404" i="2"/>
  <c r="BH404" i="2"/>
  <c r="BG404" i="2"/>
  <c r="BF404" i="2"/>
  <c r="T404" i="2"/>
  <c r="R404" i="2"/>
  <c r="P404" i="2"/>
  <c r="BK404" i="2"/>
  <c r="J404" i="2"/>
  <c r="BE404" i="2" s="1"/>
  <c r="BI402" i="2"/>
  <c r="BH402" i="2"/>
  <c r="BG402" i="2"/>
  <c r="BF402" i="2"/>
  <c r="T402" i="2"/>
  <c r="R402" i="2"/>
  <c r="P402" i="2"/>
  <c r="BK402" i="2"/>
  <c r="J402" i="2"/>
  <c r="BE402" i="2" s="1"/>
  <c r="BI400" i="2"/>
  <c r="BH400" i="2"/>
  <c r="BG400" i="2"/>
  <c r="BF400" i="2"/>
  <c r="T400" i="2"/>
  <c r="T399" i="2" s="1"/>
  <c r="R400" i="2"/>
  <c r="R399" i="2" s="1"/>
  <c r="P400" i="2"/>
  <c r="P399" i="2" s="1"/>
  <c r="BK400" i="2"/>
  <c r="BK399" i="2" s="1"/>
  <c r="J399" i="2"/>
  <c r="J64" i="2" s="1"/>
  <c r="J400" i="2"/>
  <c r="BE400" i="2"/>
  <c r="BI390" i="2"/>
  <c r="BH390" i="2"/>
  <c r="BG390" i="2"/>
  <c r="BF390" i="2"/>
  <c r="T390" i="2"/>
  <c r="R390" i="2"/>
  <c r="P390" i="2"/>
  <c r="BK390" i="2"/>
  <c r="J390" i="2"/>
  <c r="BE390" i="2" s="1"/>
  <c r="BI384" i="2"/>
  <c r="BH384" i="2"/>
  <c r="BG384" i="2"/>
  <c r="BF384" i="2"/>
  <c r="T384" i="2"/>
  <c r="R384" i="2"/>
  <c r="P384" i="2"/>
  <c r="BK384" i="2"/>
  <c r="J384" i="2"/>
  <c r="BE384" i="2" s="1"/>
  <c r="BI380" i="2"/>
  <c r="BH380" i="2"/>
  <c r="BG380" i="2"/>
  <c r="BF380" i="2"/>
  <c r="T380" i="2"/>
  <c r="R380" i="2"/>
  <c r="P380" i="2"/>
  <c r="BK380" i="2"/>
  <c r="J380" i="2"/>
  <c r="BE380" i="2" s="1"/>
  <c r="BI374" i="2"/>
  <c r="BH374" i="2"/>
  <c r="BG374" i="2"/>
  <c r="BF374" i="2"/>
  <c r="T374" i="2"/>
  <c r="R374" i="2"/>
  <c r="P374" i="2"/>
  <c r="BK374" i="2"/>
  <c r="J374" i="2"/>
  <c r="BE374" i="2" s="1"/>
  <c r="BI367" i="2"/>
  <c r="BH367" i="2"/>
  <c r="BG367" i="2"/>
  <c r="BF367" i="2"/>
  <c r="T367" i="2"/>
  <c r="R367" i="2"/>
  <c r="P367" i="2"/>
  <c r="BK367" i="2"/>
  <c r="J367" i="2"/>
  <c r="BE367" i="2" s="1"/>
  <c r="BI363" i="2"/>
  <c r="BH363" i="2"/>
  <c r="BG363" i="2"/>
  <c r="BF363" i="2"/>
  <c r="T363" i="2"/>
  <c r="R363" i="2"/>
  <c r="P363" i="2"/>
  <c r="BK363" i="2"/>
  <c r="J363" i="2"/>
  <c r="BE363" i="2" s="1"/>
  <c r="BI361" i="2"/>
  <c r="BH361" i="2"/>
  <c r="BG361" i="2"/>
  <c r="BF361" i="2"/>
  <c r="T361" i="2"/>
  <c r="R361" i="2"/>
  <c r="P361" i="2"/>
  <c r="BK361" i="2"/>
  <c r="J361" i="2"/>
  <c r="BE361" i="2" s="1"/>
  <c r="BI357" i="2"/>
  <c r="BH357" i="2"/>
  <c r="BG357" i="2"/>
  <c r="BF357" i="2"/>
  <c r="T357" i="2"/>
  <c r="R357" i="2"/>
  <c r="P357" i="2"/>
  <c r="BK357" i="2"/>
  <c r="J357" i="2"/>
  <c r="BE357" i="2" s="1"/>
  <c r="BI355" i="2"/>
  <c r="BH355" i="2"/>
  <c r="BG355" i="2"/>
  <c r="BF355" i="2"/>
  <c r="T355" i="2"/>
  <c r="R355" i="2"/>
  <c r="P355" i="2"/>
  <c r="BK355" i="2"/>
  <c r="J355" i="2"/>
  <c r="BE355" i="2" s="1"/>
  <c r="BI353" i="2"/>
  <c r="BH353" i="2"/>
  <c r="BG353" i="2"/>
  <c r="BF353" i="2"/>
  <c r="T353" i="2"/>
  <c r="R353" i="2"/>
  <c r="P353" i="2"/>
  <c r="BK353" i="2"/>
  <c r="J353" i="2"/>
  <c r="BE353" i="2" s="1"/>
  <c r="BI351" i="2"/>
  <c r="BH351" i="2"/>
  <c r="BG351" i="2"/>
  <c r="BF351" i="2"/>
  <c r="T351" i="2"/>
  <c r="R351" i="2"/>
  <c r="P351" i="2"/>
  <c r="BK351" i="2"/>
  <c r="J351" i="2"/>
  <c r="BE351" i="2" s="1"/>
  <c r="BI346" i="2"/>
  <c r="BH346" i="2"/>
  <c r="BG346" i="2"/>
  <c r="BF346" i="2"/>
  <c r="T346" i="2"/>
  <c r="R346" i="2"/>
  <c r="P346" i="2"/>
  <c r="BK346" i="2"/>
  <c r="J346" i="2"/>
  <c r="BE346" i="2" s="1"/>
  <c r="BI341" i="2"/>
  <c r="BH341" i="2"/>
  <c r="BG341" i="2"/>
  <c r="BF341" i="2"/>
  <c r="T341" i="2"/>
  <c r="R341" i="2"/>
  <c r="P341" i="2"/>
  <c r="BK341" i="2"/>
  <c r="J341" i="2"/>
  <c r="BE341" i="2" s="1"/>
  <c r="BI335" i="2"/>
  <c r="BH335" i="2"/>
  <c r="BG335" i="2"/>
  <c r="BF335" i="2"/>
  <c r="T335" i="2"/>
  <c r="R335" i="2"/>
  <c r="P335" i="2"/>
  <c r="BK335" i="2"/>
  <c r="J335" i="2"/>
  <c r="BE335" i="2" s="1"/>
  <c r="BI329" i="2"/>
  <c r="BH329" i="2"/>
  <c r="BG329" i="2"/>
  <c r="BF329" i="2"/>
  <c r="T329" i="2"/>
  <c r="R329" i="2"/>
  <c r="P329" i="2"/>
  <c r="BK329" i="2"/>
  <c r="J329" i="2"/>
  <c r="BE329" i="2" s="1"/>
  <c r="BI321" i="2"/>
  <c r="BH321" i="2"/>
  <c r="BG321" i="2"/>
  <c r="BF321" i="2"/>
  <c r="T321" i="2"/>
  <c r="R321" i="2"/>
  <c r="P321" i="2"/>
  <c r="BK321" i="2"/>
  <c r="J321" i="2"/>
  <c r="BE321" i="2" s="1"/>
  <c r="BI315" i="2"/>
  <c r="BH315" i="2"/>
  <c r="BG315" i="2"/>
  <c r="BF315" i="2"/>
  <c r="T315" i="2"/>
  <c r="R315" i="2"/>
  <c r="P315" i="2"/>
  <c r="BK315" i="2"/>
  <c r="J315" i="2"/>
  <c r="BE315" i="2" s="1"/>
  <c r="BI312" i="2"/>
  <c r="BH312" i="2"/>
  <c r="BG312" i="2"/>
  <c r="BF312" i="2"/>
  <c r="T312" i="2"/>
  <c r="R312" i="2"/>
  <c r="P312" i="2"/>
  <c r="BK312" i="2"/>
  <c r="J312" i="2"/>
  <c r="BE312" i="2" s="1"/>
  <c r="BI304" i="2"/>
  <c r="BH304" i="2"/>
  <c r="BG304" i="2"/>
  <c r="BF304" i="2"/>
  <c r="T304" i="2"/>
  <c r="R304" i="2"/>
  <c r="P304" i="2"/>
  <c r="BK304" i="2"/>
  <c r="J304" i="2"/>
  <c r="BE304" i="2" s="1"/>
  <c r="BI297" i="2"/>
  <c r="BH297" i="2"/>
  <c r="BG297" i="2"/>
  <c r="BF297" i="2"/>
  <c r="T297" i="2"/>
  <c r="R297" i="2"/>
  <c r="P297" i="2"/>
  <c r="BK297" i="2"/>
  <c r="J297" i="2"/>
  <c r="BE297" i="2" s="1"/>
  <c r="BI291" i="2"/>
  <c r="BH291" i="2"/>
  <c r="BG291" i="2"/>
  <c r="BF291" i="2"/>
  <c r="T291" i="2"/>
  <c r="R291" i="2"/>
  <c r="P291" i="2"/>
  <c r="BK291" i="2"/>
  <c r="J291" i="2"/>
  <c r="BE291" i="2" s="1"/>
  <c r="BI289" i="2"/>
  <c r="BH289" i="2"/>
  <c r="BG289" i="2"/>
  <c r="BF289" i="2"/>
  <c r="T289" i="2"/>
  <c r="R289" i="2"/>
  <c r="P289" i="2"/>
  <c r="BK289" i="2"/>
  <c r="J289" i="2"/>
  <c r="BE289" i="2" s="1"/>
  <c r="BI287" i="2"/>
  <c r="BH287" i="2"/>
  <c r="BG287" i="2"/>
  <c r="BF287" i="2"/>
  <c r="T287" i="2"/>
  <c r="R287" i="2"/>
  <c r="P287" i="2"/>
  <c r="BK287" i="2"/>
  <c r="J287" i="2"/>
  <c r="BE287" i="2" s="1"/>
  <c r="BI282" i="2"/>
  <c r="BH282" i="2"/>
  <c r="BG282" i="2"/>
  <c r="BF282" i="2"/>
  <c r="T282" i="2"/>
  <c r="R282" i="2"/>
  <c r="P282" i="2"/>
  <c r="BK282" i="2"/>
  <c r="J282" i="2"/>
  <c r="BE282" i="2" s="1"/>
  <c r="BI280" i="2"/>
  <c r="BH280" i="2"/>
  <c r="BG280" i="2"/>
  <c r="BF280" i="2"/>
  <c r="T280" i="2"/>
  <c r="R280" i="2"/>
  <c r="P280" i="2"/>
  <c r="BK280" i="2"/>
  <c r="J280" i="2"/>
  <c r="BE280" i="2" s="1"/>
  <c r="BI278" i="2"/>
  <c r="BH278" i="2"/>
  <c r="BG278" i="2"/>
  <c r="BF278" i="2"/>
  <c r="T278" i="2"/>
  <c r="R278" i="2"/>
  <c r="P278" i="2"/>
  <c r="BK278" i="2"/>
  <c r="J278" i="2"/>
  <c r="BE278" i="2" s="1"/>
  <c r="BI275" i="2"/>
  <c r="BH275" i="2"/>
  <c r="BG275" i="2"/>
  <c r="BF275" i="2"/>
  <c r="T275" i="2"/>
  <c r="R275" i="2"/>
  <c r="P275" i="2"/>
  <c r="BK275" i="2"/>
  <c r="J275" i="2"/>
  <c r="BE275" i="2" s="1"/>
  <c r="BI272" i="2"/>
  <c r="BH272" i="2"/>
  <c r="BG272" i="2"/>
  <c r="BF272" i="2"/>
  <c r="T272" i="2"/>
  <c r="R272" i="2"/>
  <c r="P272" i="2"/>
  <c r="BK272" i="2"/>
  <c r="J272" i="2"/>
  <c r="BE272" i="2" s="1"/>
  <c r="BI271" i="2"/>
  <c r="BH271" i="2"/>
  <c r="BG271" i="2"/>
  <c r="BF271" i="2"/>
  <c r="T271" i="2"/>
  <c r="R271" i="2"/>
  <c r="P271" i="2"/>
  <c r="BK271" i="2"/>
  <c r="J271" i="2"/>
  <c r="BE271" i="2" s="1"/>
  <c r="BI267" i="2"/>
  <c r="BH267" i="2"/>
  <c r="BG267" i="2"/>
  <c r="BF267" i="2"/>
  <c r="T267" i="2"/>
  <c r="R267" i="2"/>
  <c r="P267" i="2"/>
  <c r="BK267" i="2"/>
  <c r="J267" i="2"/>
  <c r="BE267" i="2" s="1"/>
  <c r="BI265" i="2"/>
  <c r="BH265" i="2"/>
  <c r="BG265" i="2"/>
  <c r="BF265" i="2"/>
  <c r="T265" i="2"/>
  <c r="R265" i="2"/>
  <c r="P265" i="2"/>
  <c r="BK265" i="2"/>
  <c r="J265" i="2"/>
  <c r="BE265" i="2" s="1"/>
  <c r="BI263" i="2"/>
  <c r="BH263" i="2"/>
  <c r="BG263" i="2"/>
  <c r="BF263" i="2"/>
  <c r="T263" i="2"/>
  <c r="R263" i="2"/>
  <c r="P263" i="2"/>
  <c r="BK263" i="2"/>
  <c r="J263" i="2"/>
  <c r="BE263" i="2" s="1"/>
  <c r="BI259" i="2"/>
  <c r="BH259" i="2"/>
  <c r="BG259" i="2"/>
  <c r="BF259" i="2"/>
  <c r="T259" i="2"/>
  <c r="R259" i="2"/>
  <c r="P259" i="2"/>
  <c r="BK259" i="2"/>
  <c r="J259" i="2"/>
  <c r="BE259" i="2" s="1"/>
  <c r="BI257" i="2"/>
  <c r="BH257" i="2"/>
  <c r="BG257" i="2"/>
  <c r="BF257" i="2"/>
  <c r="T257" i="2"/>
  <c r="T256" i="2" s="1"/>
  <c r="R257" i="2"/>
  <c r="R256" i="2" s="1"/>
  <c r="P257" i="2"/>
  <c r="P256" i="2" s="1"/>
  <c r="BK257" i="2"/>
  <c r="BK256" i="2" s="1"/>
  <c r="J256" i="2"/>
  <c r="J63" i="2" s="1"/>
  <c r="J257" i="2"/>
  <c r="BE257" i="2"/>
  <c r="BI255" i="2"/>
  <c r="BH255" i="2"/>
  <c r="BG255" i="2"/>
  <c r="BF255" i="2"/>
  <c r="T255" i="2"/>
  <c r="R255" i="2"/>
  <c r="P255" i="2"/>
  <c r="BK255" i="2"/>
  <c r="J255" i="2"/>
  <c r="BE255" i="2" s="1"/>
  <c r="BI253" i="2"/>
  <c r="BH253" i="2"/>
  <c r="BG253" i="2"/>
  <c r="BF253" i="2"/>
  <c r="T253" i="2"/>
  <c r="R253" i="2"/>
  <c r="P253" i="2"/>
  <c r="BK253" i="2"/>
  <c r="J253" i="2"/>
  <c r="BE253" i="2" s="1"/>
  <c r="BI252" i="2"/>
  <c r="BH252" i="2"/>
  <c r="BG252" i="2"/>
  <c r="BF252" i="2"/>
  <c r="T252" i="2"/>
  <c r="R252" i="2"/>
  <c r="P252" i="2"/>
  <c r="BK252" i="2"/>
  <c r="J252" i="2"/>
  <c r="BE252" i="2" s="1"/>
  <c r="BI228" i="2"/>
  <c r="BH228" i="2"/>
  <c r="BG228" i="2"/>
  <c r="BF228" i="2"/>
  <c r="T228" i="2"/>
  <c r="R228" i="2"/>
  <c r="P228" i="2"/>
  <c r="BK228" i="2"/>
  <c r="J228" i="2"/>
  <c r="BE228" i="2" s="1"/>
  <c r="BI226" i="2"/>
  <c r="BH226" i="2"/>
  <c r="BG226" i="2"/>
  <c r="BF226" i="2"/>
  <c r="T226" i="2"/>
  <c r="R226" i="2"/>
  <c r="P226" i="2"/>
  <c r="BK226" i="2"/>
  <c r="J226" i="2"/>
  <c r="BE226" i="2" s="1"/>
  <c r="BI218" i="2"/>
  <c r="BH218" i="2"/>
  <c r="BG218" i="2"/>
  <c r="BF218" i="2"/>
  <c r="T218" i="2"/>
  <c r="R218" i="2"/>
  <c r="P218" i="2"/>
  <c r="BK218" i="2"/>
  <c r="J218" i="2"/>
  <c r="BE218" i="2" s="1"/>
  <c r="BI216" i="2"/>
  <c r="BH216" i="2"/>
  <c r="BG216" i="2"/>
  <c r="BF216" i="2"/>
  <c r="T216" i="2"/>
  <c r="R216" i="2"/>
  <c r="P216" i="2"/>
  <c r="BK216" i="2"/>
  <c r="J216" i="2"/>
  <c r="BE216" i="2" s="1"/>
  <c r="BI190" i="2"/>
  <c r="BH190" i="2"/>
  <c r="BG190" i="2"/>
  <c r="BF190" i="2"/>
  <c r="T190" i="2"/>
  <c r="R190" i="2"/>
  <c r="P190" i="2"/>
  <c r="BK190" i="2"/>
  <c r="J190" i="2"/>
  <c r="BE190" i="2" s="1"/>
  <c r="BI188" i="2"/>
  <c r="BH188" i="2"/>
  <c r="BG188" i="2"/>
  <c r="BF188" i="2"/>
  <c r="T188" i="2"/>
  <c r="R188" i="2"/>
  <c r="P188" i="2"/>
  <c r="BK188" i="2"/>
  <c r="J188" i="2"/>
  <c r="BE188" i="2" s="1"/>
  <c r="BI186" i="2"/>
  <c r="BH186" i="2"/>
  <c r="BG186" i="2"/>
  <c r="BF186" i="2"/>
  <c r="T186" i="2"/>
  <c r="R186" i="2"/>
  <c r="P186" i="2"/>
  <c r="BK186" i="2"/>
  <c r="J186" i="2"/>
  <c r="BE186" i="2" s="1"/>
  <c r="BI184" i="2"/>
  <c r="BH184" i="2"/>
  <c r="BG184" i="2"/>
  <c r="BF184" i="2"/>
  <c r="T184" i="2"/>
  <c r="R184" i="2"/>
  <c r="P184" i="2"/>
  <c r="BK184" i="2"/>
  <c r="J184" i="2"/>
  <c r="BE184" i="2" s="1"/>
  <c r="BI180" i="2"/>
  <c r="BH180" i="2"/>
  <c r="BG180" i="2"/>
  <c r="BF180" i="2"/>
  <c r="T180" i="2"/>
  <c r="R180" i="2"/>
  <c r="P180" i="2"/>
  <c r="BK180" i="2"/>
  <c r="J180" i="2"/>
  <c r="BE180" i="2" s="1"/>
  <c r="BI179" i="2"/>
  <c r="BH179" i="2"/>
  <c r="BG179" i="2"/>
  <c r="BF179" i="2"/>
  <c r="T179" i="2"/>
  <c r="R179" i="2"/>
  <c r="P179" i="2"/>
  <c r="BK179" i="2"/>
  <c r="J179" i="2"/>
  <c r="BE179" i="2" s="1"/>
  <c r="BI177" i="2"/>
  <c r="BH177" i="2"/>
  <c r="BG177" i="2"/>
  <c r="BF177" i="2"/>
  <c r="T177" i="2"/>
  <c r="R177" i="2"/>
  <c r="P177" i="2"/>
  <c r="BK177" i="2"/>
  <c r="J177" i="2"/>
  <c r="BE177" i="2" s="1"/>
  <c r="BI174" i="2"/>
  <c r="BH174" i="2"/>
  <c r="BG174" i="2"/>
  <c r="BF174" i="2"/>
  <c r="T174" i="2"/>
  <c r="R174" i="2"/>
  <c r="P174" i="2"/>
  <c r="BK174" i="2"/>
  <c r="J174" i="2"/>
  <c r="BE174" i="2" s="1"/>
  <c r="BI171" i="2"/>
  <c r="BH171" i="2"/>
  <c r="BG171" i="2"/>
  <c r="BF171" i="2"/>
  <c r="T171" i="2"/>
  <c r="R171" i="2"/>
  <c r="P171" i="2"/>
  <c r="BK171" i="2"/>
  <c r="J171" i="2"/>
  <c r="BE171" i="2" s="1"/>
  <c r="BI169" i="2"/>
  <c r="BH169" i="2"/>
  <c r="BG169" i="2"/>
  <c r="BF169" i="2"/>
  <c r="T169" i="2"/>
  <c r="R169" i="2"/>
  <c r="P169" i="2"/>
  <c r="BK169" i="2"/>
  <c r="J169" i="2"/>
  <c r="BE169" i="2" s="1"/>
  <c r="BI167" i="2"/>
  <c r="BH167" i="2"/>
  <c r="BG167" i="2"/>
  <c r="BF167" i="2"/>
  <c r="T167" i="2"/>
  <c r="R167" i="2"/>
  <c r="P167" i="2"/>
  <c r="BK167" i="2"/>
  <c r="J167" i="2"/>
  <c r="BE167" i="2" s="1"/>
  <c r="BI165" i="2"/>
  <c r="BH165" i="2"/>
  <c r="BG165" i="2"/>
  <c r="BF165" i="2"/>
  <c r="T165" i="2"/>
  <c r="R165" i="2"/>
  <c r="P165" i="2"/>
  <c r="BK165" i="2"/>
  <c r="J165" i="2"/>
  <c r="BE165" i="2" s="1"/>
  <c r="BI163" i="2"/>
  <c r="BH163" i="2"/>
  <c r="BG163" i="2"/>
  <c r="BF163" i="2"/>
  <c r="T163" i="2"/>
  <c r="R163" i="2"/>
  <c r="P163" i="2"/>
  <c r="BK163" i="2"/>
  <c r="J163" i="2"/>
  <c r="BE163" i="2" s="1"/>
  <c r="BI162" i="2"/>
  <c r="BH162" i="2"/>
  <c r="BG162" i="2"/>
  <c r="BF162" i="2"/>
  <c r="T162" i="2"/>
  <c r="R162" i="2"/>
  <c r="P162" i="2"/>
  <c r="BK162" i="2"/>
  <c r="J162" i="2"/>
  <c r="BE162" i="2" s="1"/>
  <c r="BI161" i="2"/>
  <c r="BH161" i="2"/>
  <c r="BG161" i="2"/>
  <c r="BF161" i="2"/>
  <c r="T161" i="2"/>
  <c r="T160" i="2" s="1"/>
  <c r="R161" i="2"/>
  <c r="R160" i="2" s="1"/>
  <c r="P161" i="2"/>
  <c r="P160" i="2" s="1"/>
  <c r="BK161" i="2"/>
  <c r="BK160" i="2" s="1"/>
  <c r="J160" i="2"/>
  <c r="J62" i="2" s="1"/>
  <c r="J161" i="2"/>
  <c r="BE161" i="2"/>
  <c r="BI159" i="2"/>
  <c r="BH159" i="2"/>
  <c r="BG159" i="2"/>
  <c r="BF159" i="2"/>
  <c r="T159" i="2"/>
  <c r="R159" i="2"/>
  <c r="P159" i="2"/>
  <c r="BK159" i="2"/>
  <c r="J159" i="2"/>
  <c r="BE159" i="2" s="1"/>
  <c r="BI158" i="2"/>
  <c r="BH158" i="2"/>
  <c r="BG158" i="2"/>
  <c r="BF158" i="2"/>
  <c r="T158" i="2"/>
  <c r="R158" i="2"/>
  <c r="P158" i="2"/>
  <c r="BK158" i="2"/>
  <c r="J158" i="2"/>
  <c r="BE158" i="2" s="1"/>
  <c r="BI157" i="2"/>
  <c r="BH157" i="2"/>
  <c r="BG157" i="2"/>
  <c r="BF157" i="2"/>
  <c r="T157" i="2"/>
  <c r="R157" i="2"/>
  <c r="R156" i="2" s="1"/>
  <c r="P157" i="2"/>
  <c r="BK157" i="2"/>
  <c r="BK156" i="2" s="1"/>
  <c r="J156" i="2" s="1"/>
  <c r="J61" i="2" s="1"/>
  <c r="J157" i="2"/>
  <c r="BE157" i="2"/>
  <c r="BI155" i="2"/>
  <c r="BH155" i="2"/>
  <c r="BG155" i="2"/>
  <c r="BF155" i="2"/>
  <c r="T155" i="2"/>
  <c r="R155" i="2"/>
  <c r="P155" i="2"/>
  <c r="BK155" i="2"/>
  <c r="J155" i="2"/>
  <c r="BE155" i="2" s="1"/>
  <c r="BI151" i="2"/>
  <c r="BH151" i="2"/>
  <c r="BG151" i="2"/>
  <c r="BF151" i="2"/>
  <c r="T151" i="2"/>
  <c r="R151" i="2"/>
  <c r="R150" i="2" s="1"/>
  <c r="P151" i="2"/>
  <c r="P150" i="2"/>
  <c r="BK151" i="2"/>
  <c r="BK150" i="2"/>
  <c r="J150" i="2" s="1"/>
  <c r="J60" i="2" s="1"/>
  <c r="J151" i="2"/>
  <c r="BE151" i="2" s="1"/>
  <c r="BI148" i="2"/>
  <c r="BH148" i="2"/>
  <c r="BG148" i="2"/>
  <c r="BF148" i="2"/>
  <c r="T148" i="2"/>
  <c r="R148" i="2"/>
  <c r="P148" i="2"/>
  <c r="BK148" i="2"/>
  <c r="J148" i="2"/>
  <c r="BE148" i="2"/>
  <c r="BI145" i="2"/>
  <c r="BH145" i="2"/>
  <c r="BG145" i="2"/>
  <c r="BF145" i="2"/>
  <c r="T145" i="2"/>
  <c r="R145" i="2"/>
  <c r="P145" i="2"/>
  <c r="BK145" i="2"/>
  <c r="J145" i="2"/>
  <c r="BE145" i="2"/>
  <c r="BI142" i="2"/>
  <c r="BH142" i="2"/>
  <c r="BG142" i="2"/>
  <c r="BF142" i="2"/>
  <c r="T142" i="2"/>
  <c r="R142" i="2"/>
  <c r="P142" i="2"/>
  <c r="BK142" i="2"/>
  <c r="J142" i="2"/>
  <c r="BE142" i="2"/>
  <c r="BI139" i="2"/>
  <c r="BH139" i="2"/>
  <c r="BG139" i="2"/>
  <c r="BF139" i="2"/>
  <c r="T139" i="2"/>
  <c r="R139" i="2"/>
  <c r="P139" i="2"/>
  <c r="BK139" i="2"/>
  <c r="J139" i="2"/>
  <c r="BE139" i="2"/>
  <c r="BI137" i="2"/>
  <c r="BH137" i="2"/>
  <c r="BG137" i="2"/>
  <c r="BF137" i="2"/>
  <c r="T137" i="2"/>
  <c r="T136" i="2"/>
  <c r="R137" i="2"/>
  <c r="R136" i="2"/>
  <c r="P137" i="2"/>
  <c r="P136" i="2"/>
  <c r="BK137" i="2"/>
  <c r="BK136" i="2"/>
  <c r="J136" i="2" s="1"/>
  <c r="J59" i="2" s="1"/>
  <c r="J137" i="2"/>
  <c r="BE137" i="2" s="1"/>
  <c r="BI131" i="2"/>
  <c r="BH131" i="2"/>
  <c r="BG131" i="2"/>
  <c r="BF131" i="2"/>
  <c r="T131" i="2"/>
  <c r="R131" i="2"/>
  <c r="P131" i="2"/>
  <c r="BK131" i="2"/>
  <c r="J131" i="2"/>
  <c r="BE131" i="2"/>
  <c r="BI129" i="2"/>
  <c r="BH129" i="2"/>
  <c r="BG129" i="2"/>
  <c r="BF129" i="2"/>
  <c r="T129" i="2"/>
  <c r="R129" i="2"/>
  <c r="P129" i="2"/>
  <c r="BK129" i="2"/>
  <c r="J129" i="2"/>
  <c r="BE129" i="2"/>
  <c r="BI127" i="2"/>
  <c r="BH127" i="2"/>
  <c r="BG127" i="2"/>
  <c r="BF127" i="2"/>
  <c r="T127" i="2"/>
  <c r="R127" i="2"/>
  <c r="P127" i="2"/>
  <c r="BK127" i="2"/>
  <c r="J127" i="2"/>
  <c r="BE127" i="2"/>
  <c r="BI124" i="2"/>
  <c r="BH124" i="2"/>
  <c r="BG124" i="2"/>
  <c r="BF124" i="2"/>
  <c r="T124" i="2"/>
  <c r="R124" i="2"/>
  <c r="P124" i="2"/>
  <c r="BK124" i="2"/>
  <c r="J124" i="2"/>
  <c r="BE124" i="2"/>
  <c r="BI122" i="2"/>
  <c r="BH122" i="2"/>
  <c r="BG122" i="2"/>
  <c r="BF122" i="2"/>
  <c r="T122" i="2"/>
  <c r="R122" i="2"/>
  <c r="P122" i="2"/>
  <c r="BK122" i="2"/>
  <c r="J122" i="2"/>
  <c r="BE122" i="2"/>
  <c r="BI117" i="2"/>
  <c r="BH117" i="2"/>
  <c r="BG117" i="2"/>
  <c r="BF117" i="2"/>
  <c r="T117" i="2"/>
  <c r="R117" i="2"/>
  <c r="P117" i="2"/>
  <c r="BK117" i="2"/>
  <c r="J117" i="2"/>
  <c r="BE117" i="2"/>
  <c r="BI115" i="2"/>
  <c r="BH115" i="2"/>
  <c r="BG115" i="2"/>
  <c r="BF115" i="2"/>
  <c r="T115" i="2"/>
  <c r="T114" i="2"/>
  <c r="R115" i="2"/>
  <c r="R114" i="2"/>
  <c r="P115" i="2"/>
  <c r="P114" i="2"/>
  <c r="BK115" i="2"/>
  <c r="BK114" i="2"/>
  <c r="J114" i="2" s="1"/>
  <c r="J58" i="2" s="1"/>
  <c r="J115" i="2"/>
  <c r="BE115" i="2" s="1"/>
  <c r="BI111" i="2"/>
  <c r="BH111" i="2"/>
  <c r="BG111" i="2"/>
  <c r="BF111" i="2"/>
  <c r="T111" i="2"/>
  <c r="R111" i="2"/>
  <c r="P111" i="2"/>
  <c r="BK111" i="2"/>
  <c r="J111" i="2"/>
  <c r="BE111" i="2"/>
  <c r="BI108" i="2"/>
  <c r="BH108" i="2"/>
  <c r="BG108" i="2"/>
  <c r="BF108" i="2"/>
  <c r="T108" i="2"/>
  <c r="R108" i="2"/>
  <c r="P108" i="2"/>
  <c r="BK108" i="2"/>
  <c r="J108" i="2"/>
  <c r="BE108" i="2"/>
  <c r="BI106" i="2"/>
  <c r="F35" i="2"/>
  <c r="BD55" i="1" s="1"/>
  <c r="BD54" i="1" s="1"/>
  <c r="W33" i="1" s="1"/>
  <c r="BH106" i="2"/>
  <c r="F34" i="2" s="1"/>
  <c r="BC55" i="1" s="1"/>
  <c r="BC54" i="1" s="1"/>
  <c r="BG106" i="2"/>
  <c r="F33" i="2"/>
  <c r="BB55" i="1" s="1"/>
  <c r="BB54" i="1" s="1"/>
  <c r="BF106" i="2"/>
  <c r="J32" i="2" s="1"/>
  <c r="AW55" i="1" s="1"/>
  <c r="T106" i="2"/>
  <c r="T105" i="2"/>
  <c r="R106" i="2"/>
  <c r="R105" i="2"/>
  <c r="R104" i="2" s="1"/>
  <c r="P106" i="2"/>
  <c r="P105" i="2"/>
  <c r="BK106" i="2"/>
  <c r="BK105" i="2" s="1"/>
  <c r="J106" i="2"/>
  <c r="BE106" i="2" s="1"/>
  <c r="J100" i="2"/>
  <c r="J99" i="2"/>
  <c r="F99" i="2"/>
  <c r="F97" i="2"/>
  <c r="E95" i="2"/>
  <c r="J51" i="2"/>
  <c r="J50" i="2"/>
  <c r="F50" i="2"/>
  <c r="F48" i="2"/>
  <c r="E46" i="2"/>
  <c r="J16" i="2"/>
  <c r="E16" i="2"/>
  <c r="F100" i="2" s="1"/>
  <c r="F51" i="2"/>
  <c r="J15" i="2"/>
  <c r="J10" i="2"/>
  <c r="J97" i="2" s="1"/>
  <c r="J48" i="2"/>
  <c r="AS54" i="1"/>
  <c r="L50" i="1"/>
  <c r="AM50" i="1"/>
  <c r="AM49" i="1"/>
  <c r="L49" i="1"/>
  <c r="AM47" i="1"/>
  <c r="L47" i="1"/>
  <c r="L45" i="1"/>
  <c r="L44" i="1"/>
  <c r="J31" i="2" l="1"/>
  <c r="AV55" i="1" s="1"/>
  <c r="AT55" i="1" s="1"/>
  <c r="F31" i="2"/>
  <c r="AZ55" i="1" s="1"/>
  <c r="AZ54" i="1" s="1"/>
  <c r="R103" i="2"/>
  <c r="BK104" i="2"/>
  <c r="J105" i="2"/>
  <c r="J57" i="2" s="1"/>
  <c r="W31" i="1"/>
  <c r="AX54" i="1"/>
  <c r="AY54" i="1"/>
  <c r="W32" i="1"/>
  <c r="T845" i="2"/>
  <c r="F32" i="2"/>
  <c r="BA55" i="1" s="1"/>
  <c r="BA54" i="1" s="1"/>
  <c r="T150" i="2"/>
  <c r="T104" i="2" s="1"/>
  <c r="T103" i="2" s="1"/>
  <c r="P156" i="2"/>
  <c r="P104" i="2" s="1"/>
  <c r="T156" i="2"/>
  <c r="R422" i="2"/>
  <c r="P452" i="2"/>
  <c r="P422" i="2" s="1"/>
  <c r="T452" i="2"/>
  <c r="T422" i="2" s="1"/>
  <c r="P488" i="2"/>
  <c r="T488" i="2"/>
  <c r="P504" i="2"/>
  <c r="T504" i="2"/>
  <c r="P518" i="2"/>
  <c r="T518" i="2"/>
  <c r="P582" i="2"/>
  <c r="T582" i="2"/>
  <c r="P593" i="2"/>
  <c r="T593" i="2"/>
  <c r="P768" i="2"/>
  <c r="T768" i="2"/>
  <c r="R845" i="2"/>
  <c r="P857" i="2"/>
  <c r="P845" i="2" s="1"/>
  <c r="T857" i="2"/>
  <c r="P103" i="2" l="1"/>
  <c r="AU55" i="1" s="1"/>
  <c r="AU54" i="1" s="1"/>
  <c r="AV54" i="1"/>
  <c r="W29" i="1"/>
  <c r="AW54" i="1"/>
  <c r="AK30" i="1" s="1"/>
  <c r="W30" i="1"/>
  <c r="BK103" i="2"/>
  <c r="J103" i="2" s="1"/>
  <c r="J104" i="2"/>
  <c r="J56" i="2" s="1"/>
  <c r="J55" i="2" l="1"/>
  <c r="J28" i="2"/>
  <c r="AK29" i="1"/>
  <c r="AT54" i="1"/>
  <c r="AG55" i="1" l="1"/>
  <c r="J37" i="2"/>
  <c r="AN55" i="1" l="1"/>
  <c r="AG54" i="1"/>
  <c r="AK26" i="1" l="1"/>
  <c r="AK35" i="1" s="1"/>
  <c r="AN54" i="1"/>
</calcChain>
</file>

<file path=xl/sharedStrings.xml><?xml version="1.0" encoding="utf-8"?>
<sst xmlns="http://schemas.openxmlformats.org/spreadsheetml/2006/main" count="8305" uniqueCount="1799">
  <si>
    <t>Export Komplet</t>
  </si>
  <si>
    <t>VZ</t>
  </si>
  <si>
    <t>2.0</t>
  </si>
  <si>
    <t>ZAMOK</t>
  </si>
  <si>
    <t>False</t>
  </si>
  <si>
    <t>{81818eda-52f9-4ae1-893c-74d425c488df}</t>
  </si>
  <si>
    <t>0,01</t>
  </si>
  <si>
    <t>21</t>
  </si>
  <si>
    <t>15</t>
  </si>
  <si>
    <t>REKAPITULACE STAVBY</t>
  </si>
  <si>
    <t>v ---  níže se nacházejí doplnkové a pomocné údaje k sestavám  --- v</t>
  </si>
  <si>
    <t>Návod na vyplnění</t>
  </si>
  <si>
    <t>0,001</t>
  </si>
  <si>
    <t>Kód:</t>
  </si>
  <si>
    <t>45_ZAM</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</si>
  <si>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</si>
  <si>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</si>
  <si>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Realizace úspor energie - SŠ obchodu, řemesel a služeb Žamberk, budova dílen</t>
  </si>
  <si>
    <t>KSO:</t>
  </si>
  <si>
    <t/>
  </si>
  <si>
    <t>CC-CZ:</t>
  </si>
  <si>
    <t>Místo:</t>
  </si>
  <si>
    <t>Žamberk</t>
  </si>
  <si>
    <t>Datum:</t>
  </si>
  <si>
    <t>20. 12. 2018</t>
  </si>
  <si>
    <t>Zadavatel:</t>
  </si>
  <si>
    <t>IČ:</t>
  </si>
  <si>
    <t>70892822</t>
  </si>
  <si>
    <t>Pardubický kraj</t>
  </si>
  <si>
    <t>DIČ:</t>
  </si>
  <si>
    <t>CZ70892822</t>
  </si>
  <si>
    <t>Uchazeč:</t>
  </si>
  <si>
    <t>Vyplň údaj</t>
  </si>
  <si>
    <t>Projektant:</t>
  </si>
  <si>
    <t>03301087</t>
  </si>
  <si>
    <t>SVIŽN s.r.o.</t>
  </si>
  <si>
    <t>CZ03301087</t>
  </si>
  <si>
    <t>True</t>
  </si>
  <si>
    <t>Zpracovatel:</t>
  </si>
  <si>
    <t>Viktor Vegricht</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</si>
  <si>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</si>
  <si>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</si>
  <si>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</si>
  <si>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</si>
  <si>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</si>
  <si>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</si>
  <si>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</si>
  <si>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</si>
  <si>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</si>
  <si>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</si>
  <si>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</si>
  <si>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</si>
  <si>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</si>
  <si>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</si>
  <si>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</si>
  <si>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</si>
  <si>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</si>
  <si>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</si>
  <si>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</si>
  <si>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</si>
  <si>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</si>
  <si>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</si>
  <si>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</si>
  <si>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</si>
  <si>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</si>
  <si>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</si>
  <si>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</si>
  <si>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</si>
  <si>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</si>
  <si>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</si>
  <si>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</si>
  <si>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</si>
  <si>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</si>
  <si>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</si>
  <si>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</si>
  <si>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</si>
  <si>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</si>
  <si>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</si>
  <si>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</si>
  <si>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</si>
  <si>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</si>
  <si>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</si>
  <si>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</si>
  <si>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2</t>
  </si>
  <si>
    <t>KRYCÍ LIST SOUPISU PRACÍ</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</si>
  <si>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</si>
  <si>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</si>
  <si>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</si>
  <si>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</si>
  <si>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</si>
  <si>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</si>
  <si>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</si>
  <si>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</si>
  <si>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</si>
  <si>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</si>
  <si>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</si>
  <si>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</si>
  <si>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</si>
  <si>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</si>
  <si>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</si>
  <si>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</si>
  <si>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</si>
  <si>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723 - Zdravotechnika - vnitřní plynovod</t>
  </si>
  <si>
    <t xml:space="preserve">    731 - Ústřední vytápění - kotelny</t>
  </si>
  <si>
    <t xml:space="preserve">    732 - Ústřední vytápění - strojovny</t>
  </si>
  <si>
    <t xml:space="preserve">    733 - Ústřední vytápění - rozvodné potrubí</t>
  </si>
  <si>
    <t xml:space="preserve">    734 - Ústřední vytápění - armatury</t>
  </si>
  <si>
    <t xml:space="preserve">    751 - Vzduchotechnika</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</si>
  <si>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</si>
  <si>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</si>
  <si>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</si>
  <si>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</si>
  <si>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</si>
  <si>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</si>
  <si>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</si>
  <si>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</si>
  <si>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</si>
  <si>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</si>
  <si>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VRN5 - Finanční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</si>
  <si>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</si>
  <si>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</si>
  <si>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</si>
  <si>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</si>
  <si>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</si>
  <si>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</si>
  <si>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</si>
  <si>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</si>
  <si>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</si>
  <si>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</si>
  <si>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</si>
  <si>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</si>
  <si>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</si>
  <si>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</si>
  <si>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</si>
  <si>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</si>
  <si>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</si>
  <si>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</si>
  <si>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131303102</t>
  </si>
  <si>
    <t>Hloubení zapažených i nezapažených jam ručním nebo pneumatickým nářadím s urovnáním dna do předepsaného profilu a spádu v horninách tř. 4 nesoudržných</t>
  </si>
  <si>
    <t>m3</t>
  </si>
  <si>
    <t>CS ÚRS 2018 02</t>
  </si>
  <si>
    <t>4</t>
  </si>
  <si>
    <t>1054301987</t>
  </si>
  <si>
    <t>PSC</t>
  </si>
  <si>
    <t xml:space="preserve">Poznámka k souboru cen:_x000D_
1. V cenách jsou započteny i náklady na přehození výkopku na přilehlém terénu na vzdálenost do 3 m od okraje jámy nebo naložení na dopravní prostředek._x000D_
2. V cenách 10-3101 až 40-3102 jsou započteny i náklady na svislý přesun horniny po házečkách do 2 metrů._x000D_
</t>
  </si>
  <si>
    <t>132201101</t>
  </si>
  <si>
    <t>Hloubení zapažených i nezapažených rýh šířky do 600 mm s urovnáním dna do předepsaného profilu a spádu v hornině tř. 3 do 100 m3</t>
  </si>
  <si>
    <t>1227955978</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</si>
  <si>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</si>
  <si>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VV</t>
  </si>
  <si>
    <t>123,53*2*0,5*0,6</t>
  </si>
  <si>
    <t>3</t>
  </si>
  <si>
    <t>174101101</t>
  </si>
  <si>
    <t>Zásyp sypaninou z jakékoliv horniny s uložením výkopku ve vrstvách se zhutněním jam, šachet, rýh nebo kolem objektů v těchto vykopávkách</t>
  </si>
  <si>
    <t>-1269131064</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</si>
  <si>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</si>
  <si>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74,118+5,88+25,4</t>
  </si>
  <si>
    <t>Zakládání</t>
  </si>
  <si>
    <t>273322511</t>
  </si>
  <si>
    <t>Základy z betonu železového (bez výztuže) desky z betonu se zvýšenými nároky na prostředí tř. C 25/30</t>
  </si>
  <si>
    <t>583410600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</si>
  <si>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</si>
  <si>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5</t>
  </si>
  <si>
    <t>273351121</t>
  </si>
  <si>
    <t>Bednění základů desek zřízení</t>
  </si>
  <si>
    <t>m2</t>
  </si>
  <si>
    <t>2030829660</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</si>
  <si>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</si>
  <si>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0,45*2,1*2</t>
  </si>
  <si>
    <t>0,45*1,8*4</t>
  </si>
  <si>
    <t>Součet</t>
  </si>
  <si>
    <t>6</t>
  </si>
  <si>
    <t>273351122</t>
  </si>
  <si>
    <t>Bednění základů desek odstranění</t>
  </si>
  <si>
    <t>1858815232</t>
  </si>
  <si>
    <t>7</t>
  </si>
  <si>
    <t>273352111</t>
  </si>
  <si>
    <t>Bednění základů desek ztracené (neodbedněné)</t>
  </si>
  <si>
    <t>-954592716</t>
  </si>
  <si>
    <t>0,25*2,1*4</t>
  </si>
  <si>
    <t>8</t>
  </si>
  <si>
    <t>273362021</t>
  </si>
  <si>
    <t>Výztuž základů desek ze svařovaných sítí z drátů typu KARI</t>
  </si>
  <si>
    <t>t</t>
  </si>
  <si>
    <t>-221980687</t>
  </si>
  <si>
    <t xml:space="preserve">Poznámka k souboru cen:_x000D_
1. Ceny platí pro desky rovné, s náběhy, hřibové nebo upnuté do žeber včetně výztuže těchto žeber._x000D_
</t>
  </si>
  <si>
    <t>9</t>
  </si>
  <si>
    <t>274313611</t>
  </si>
  <si>
    <t>Základy z betonu prostého pasy betonu kamenem neprokládaného tř. C 16/20</t>
  </si>
  <si>
    <t>948143006</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</si>
  <si>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</si>
  <si>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10</t>
  </si>
  <si>
    <t>279113155</t>
  </si>
  <si>
    <t>Základové zdi z tvárnic ztraceného bednění včetně výplně z betonu bez zvláštních nároků na vliv prostředí třídy C 25/30, tloušťky zdiva přes 300 do 400 mm</t>
  </si>
  <si>
    <t>-264724608</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</si>
  <si>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</si>
  <si>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1*2,1*4</t>
  </si>
  <si>
    <t>12,7*4</t>
  </si>
  <si>
    <t>Svislé a kompletní konstrukce</t>
  </si>
  <si>
    <t>11</t>
  </si>
  <si>
    <t>310238211</t>
  </si>
  <si>
    <t>Zazdívka otvorů ve zdivu nadzákladovém cihlami pálenými plochy přes 0,25 m2 do 1 m2 na maltu vápenocementovou</t>
  </si>
  <si>
    <t>1756278575</t>
  </si>
  <si>
    <t>0,6*0,6*0,3*2</t>
  </si>
  <si>
    <t>12</t>
  </si>
  <si>
    <t>311231118</t>
  </si>
  <si>
    <t>Zdivo z cihel pálených nosné z cihel plných dl. 290 mm P 7 až 15, na maltu MC-15</t>
  </si>
  <si>
    <t>-2019460272</t>
  </si>
  <si>
    <t xml:space="preserve">Poznámka k souboru cen:_x000D_
1. V cenách -1155 až -1159 nejsou započteny případné náklady na:_x000D_
a) úpravu líce; tyto se oceňují cenami souboru cen 310 90-11 Úprava líce při zdění režného zdiva._x000D_
b) spárování; tyto se oceňují cenami souboru cen 62. 63-10.. Spárování vnějších ploch pohledového zdiva._x000D_
2. Cenami -2014 až -2035 Zdivo z cihel lícových se oceňuje prosté vyzdění včetně spárování zdící a spárovací maltou, kotvené lícové zdivo se oceňuje cenami souboru cen 313 23-4 . Zdivo lícové obkladové._x000D_
</t>
  </si>
  <si>
    <t>5,48+3,324</t>
  </si>
  <si>
    <t>13</t>
  </si>
  <si>
    <t>311311961</t>
  </si>
  <si>
    <t>Nadzákladové zdi z betonu prostého nosné bez zvláštních nároků na vliv prostředí tř. C 25/30</t>
  </si>
  <si>
    <t>-287271302</t>
  </si>
  <si>
    <t xml:space="preserve">Poznámka k souboru cen:_x000D_
1. Při betonování do ztraceného bednění z desek je zohledněna zvýšená opatrnost, aby se předešlo poškození zabudovaných desek._x000D_
2. Při stanovení množství měrných jednotek betonu do ztraceného bednění z desek je třeba zohlednit skutečnou spotřebu betonu v m3 zdiva._x000D_
3. V cenách nejsou započteny náklady na bednění; tyto se oceňují cenami souboru cen:_x000D_
a) 31* 35-11 Bednění nadzákladových zdí,_x000D_
b) 31* 35-12 Ztracené bednění nadzákladových zdí ze štěpkocementových desek._x000D_
</t>
  </si>
  <si>
    <t>15,7+3,82+1,18</t>
  </si>
  <si>
    <t>14</t>
  </si>
  <si>
    <t>311351311</t>
  </si>
  <si>
    <t>Bednění nadzákladových zdí nosných rovné jednostranné zřízení</t>
  </si>
  <si>
    <t>-57607470</t>
  </si>
  <si>
    <t xml:space="preserve">Poznámka k souboru cen:_x000D_
1. Ceny jsou určeny pro bednění svislé nebo šikmé (odkloněné), půdorysně přímé nebo zalomené ve volném prostranství, ve volných nebo zapažených jamách a rýhách._x000D_
2. Ceny jsou určeny pro bednění výšky do 4 m. Bednění větších výšek se oceňuje individuálně._x000D_
3. Ceny jsou určeny pro bedněné plochy s nízkými požadavky na pohledovost - třída pohledového betonu PB1 dle TP ČSB 03 (garáže, sklepy, apod.)_x000D_
4. Příplatek k cenám za pohledový beton je určen pro třídu pohledového betonu PB2 (běžné budovy). Vyšší třídy pohledovosti se oceňují individuálně._x000D_
5. Kruhové nebo obloukové bednění poloměru do 1 m se oceňuje individuálně._x000D_
</t>
  </si>
  <si>
    <t>8,82+6,18</t>
  </si>
  <si>
    <t>311351312</t>
  </si>
  <si>
    <t>Bednění nadzákladových zdí nosných rovné jednostranné odstranění</t>
  </si>
  <si>
    <t>274073558</t>
  </si>
  <si>
    <t>Vodorovné konstrukce</t>
  </si>
  <si>
    <t>16</t>
  </si>
  <si>
    <t>413941123</t>
  </si>
  <si>
    <t>Osazování ocelových válcovaných nosníků ve stropech I nebo IE nebo U nebo UE nebo L č. 14 až 22 nebo výšky do 220 mm</t>
  </si>
  <si>
    <t>651582228</t>
  </si>
  <si>
    <t xml:space="preserve">Poznámka k souboru cen:_x000D_
1. Ceny jsou určeny pro zednické osazování na cementovou maltu (min. MC-15)._x000D_
2. Dodávka ocelových nosníků se oceňuje ve specifikaci._x000D_
3. Ztratné lze dohodnout ve směrné výši 8 % na krytí nákladů na řezání příslušných délek z hutních délek nosníků a na zbytkový odpad (prořez)._x000D_
</t>
  </si>
  <si>
    <t>IPE 180 d. 5800  19,3kg/bm - 16 ks</t>
  </si>
  <si>
    <t>16*5,8*19,3/1000</t>
  </si>
  <si>
    <t>17</t>
  </si>
  <si>
    <t>M</t>
  </si>
  <si>
    <t>13010750</t>
  </si>
  <si>
    <t>ocel profilová IPE 180 jakost 11 375</t>
  </si>
  <si>
    <t>-1871649518</t>
  </si>
  <si>
    <t>Komunikace pozemní</t>
  </si>
  <si>
    <t>18</t>
  </si>
  <si>
    <t>564740012</t>
  </si>
  <si>
    <t>Podklad nebo kryt z kameniva hrubého drceného vel. 8-16 mm s rozprostřením a zhutněním, po zhutnění tl. 130 mm</t>
  </si>
  <si>
    <t>298564433</t>
  </si>
  <si>
    <t>19</t>
  </si>
  <si>
    <t>564750111</t>
  </si>
  <si>
    <t>Podklad nebo kryt z kameniva hrubého drceného vel. 16-32 mm s rozprostřením a zhutněním, po zhutnění tl. 150 mm</t>
  </si>
  <si>
    <t>1494504594</t>
  </si>
  <si>
    <t>20</t>
  </si>
  <si>
    <t>637211123R</t>
  </si>
  <si>
    <t>Okapový chodník z dlaždic betonových kladených do štěrku, tl. dlaždic 50 mm</t>
  </si>
  <si>
    <t>odvozeno CS ÚRS 2018 02</t>
  </si>
  <si>
    <t>1005627394</t>
  </si>
  <si>
    <t>Úpravy povrchů, podlahy a osazování výplní</t>
  </si>
  <si>
    <t>611311135</t>
  </si>
  <si>
    <t>Potažení vnitřních ploch štukem tloušťky do 3 mm schodišťových konstrukcí stropů, stěn, ramen nebo nosníků</t>
  </si>
  <si>
    <t>1325573170</t>
  </si>
  <si>
    <t>22</t>
  </si>
  <si>
    <t>612131121</t>
  </si>
  <si>
    <t>Podkladní a spojovací vrstva vnitřních omítaných ploch penetrace akrylát-silikonová nanášená ručně stěn</t>
  </si>
  <si>
    <t>-1272388651</t>
  </si>
  <si>
    <t>23</t>
  </si>
  <si>
    <t>612231004R</t>
  </si>
  <si>
    <t>Montáž vnitřního zateplení z polystyrenových desek stěn, tloušťky desek do 100 mm</t>
  </si>
  <si>
    <t>-346686283</t>
  </si>
  <si>
    <t xml:space="preserve">Poznámka k souboru cen:_x000D_
1. V cenách jsou započteny náklady na:_x000D_
a) upevnění desek celoplošným lepením._x000D_
2. V cenách nejsou započteny náklady na:_x000D_
a) dodávku desek tepelné izolace; tyto se oceňují ve specifikaci, ztratné lze stanovit ve výši 2%,_x000D_
b) provedení omítky, tyto se oceňují cenami souboru cen 612 82-20.1 Omítka kapilárně aktivní._x000D_
</t>
  </si>
  <si>
    <t>24</t>
  </si>
  <si>
    <t>28375938</t>
  </si>
  <si>
    <t>deska EPS 70 fasádní λ=0,039 tl 100mm</t>
  </si>
  <si>
    <t>297529918</t>
  </si>
  <si>
    <t>85,99*1,02 "Přepočtené koeficientem množství</t>
  </si>
  <si>
    <t>25</t>
  </si>
  <si>
    <t>612232001R</t>
  </si>
  <si>
    <t>Montáž vnitřního zateplení ostění nebo nadpraží z polystyrenových desek hloubky špalet do 200 mm, tloušťky desek do 40 mm</t>
  </si>
  <si>
    <t>m</t>
  </si>
  <si>
    <t>-888579570</t>
  </si>
  <si>
    <t xml:space="preserve">Poznámka k souboru cen:_x000D_
1. V cenách jsou započteny náklady na:_x000D_
a) upevnění desek celoplošným lepením._x000D_
2. V cenách nejsou započteny náklady na:_x000D_
a) dodávku desek tepelné izolace, tyto se oceňují ve specifikaci; ztratné lze stanovit ve výši 10 %,_x000D_
b) provedení vrchní omítky, tyto se oceňují cenami souboru cen 612 82-20.1 Omítka kapilárně aktivní._x000D_
3. Pro ocenění montáže zateplení ostění nebo nadpraží hloubky přes 400 mm se použijí ceny souboru cen 612 23-100. Montáž vnitřního zateplení._x000D_
</t>
  </si>
  <si>
    <t>26</t>
  </si>
  <si>
    <t>28375943</t>
  </si>
  <si>
    <t>deska EPS 100 fasádní λ=0,037 tl 30mm</t>
  </si>
  <si>
    <t>-1173589274</t>
  </si>
  <si>
    <t>416,45*0,18</t>
  </si>
  <si>
    <t>27</t>
  </si>
  <si>
    <t>612321141</t>
  </si>
  <si>
    <t>Omítka vápenocementová vnitřních ploch nanášená ručně dvouvrstvá, tloušťky jádrové omítky do 10 mm a tloušťky štuku do 3 mm štuková svislých konstrukcí stěn</t>
  </si>
  <si>
    <t>254901637</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</si>
  <si>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</si>
  <si>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0,96+13,7+11,08</t>
  </si>
  <si>
    <t>28</t>
  </si>
  <si>
    <t>612321191</t>
  </si>
  <si>
    <t>Omítka vápenocementová vnitřních ploch nanášená ručně Příplatek k cenám za každých dalších i započatých 5 mm tloušťky omítky přes 10 mm stěn</t>
  </si>
  <si>
    <t>1957919197</t>
  </si>
  <si>
    <t>25,74*2 "Přepočtené koeficientem množství</t>
  </si>
  <si>
    <t>29</t>
  </si>
  <si>
    <t>619991001</t>
  </si>
  <si>
    <t>Zakrytí vnitřních ploch před znečištěním včetně pozdějšího odkrytí podlah fólií přilepenou lepící páskou</t>
  </si>
  <si>
    <t>1766939825</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</si>
  <si>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</si>
  <si>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30</t>
  </si>
  <si>
    <t>622131121</t>
  </si>
  <si>
    <t>Podkladní a spojovací vrstva vnějších omítaných ploch penetrace akrylát-silikonová nanášená ručně stěn</t>
  </si>
  <si>
    <t>-729374445</t>
  </si>
  <si>
    <t>31</t>
  </si>
  <si>
    <t>622211021</t>
  </si>
  <si>
    <t>Montáž kontaktního zateplení z polystyrenových desek nebo z kombinovaných desek na vnější stěny, tloušťky desek přes 80 do 120 mm</t>
  </si>
  <si>
    <t>-166530739</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</si>
  <si>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</si>
  <si>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sokl</t>
  </si>
  <si>
    <t>86,47+74,12</t>
  </si>
  <si>
    <t>32</t>
  </si>
  <si>
    <t>28376383</t>
  </si>
  <si>
    <t>deska z polystyrénu XPS, hrana polodrážková a hladký povrch s vyšší odolností tl 120mm</t>
  </si>
  <si>
    <t>914122424</t>
  </si>
  <si>
    <t>160,59*1,02 "Přepočtené koeficientem množství</t>
  </si>
  <si>
    <t>33</t>
  </si>
  <si>
    <t>622211031</t>
  </si>
  <si>
    <t>Montáž kontaktního zateplení z polystyrenových desek nebo z kombinovaných desek na vnější stěny, tloušťky desek přes 120 do 160 mm</t>
  </si>
  <si>
    <t>-1627284651</t>
  </si>
  <si>
    <t>34</t>
  </si>
  <si>
    <t>28376044</t>
  </si>
  <si>
    <t>deska EPS grafitová fasadní  λ=0,033  tl 160mm</t>
  </si>
  <si>
    <t>1168265168</t>
  </si>
  <si>
    <t>659,641*1,02 "Přepočtené koeficientem množství</t>
  </si>
  <si>
    <t>35</t>
  </si>
  <si>
    <t>622212061</t>
  </si>
  <si>
    <t>Montáž kontaktního zateplení vnějšího ostění, nadpraží nebo parapetu z polystyrenových desek hloubky špalet přes 200 do 400 mm, tloušťky desek přes 40 do 80 mm</t>
  </si>
  <si>
    <t>-409595707</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</si>
  <si>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</si>
  <si>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okna</t>
  </si>
  <si>
    <t>31*6,9</t>
  </si>
  <si>
    <t>3*6,7</t>
  </si>
  <si>
    <t>5,6</t>
  </si>
  <si>
    <t>3*4,8</t>
  </si>
  <si>
    <t>2*5,7</t>
  </si>
  <si>
    <t>11*6,4</t>
  </si>
  <si>
    <t>7,4</t>
  </si>
  <si>
    <t>2*4,2</t>
  </si>
  <si>
    <t>4,3</t>
  </si>
  <si>
    <t>6*3,6</t>
  </si>
  <si>
    <t>2*3</t>
  </si>
  <si>
    <t>4*5,3</t>
  </si>
  <si>
    <t>5,88</t>
  </si>
  <si>
    <t>5*6,3</t>
  </si>
  <si>
    <t>2*3,8</t>
  </si>
  <si>
    <t>2*4,8</t>
  </si>
  <si>
    <t>3,55</t>
  </si>
  <si>
    <t>Mezisoučet</t>
  </si>
  <si>
    <t>vrata, dveře</t>
  </si>
  <si>
    <t>6,6+5,5+5,9+5,6+3,05+5,4+5,46+9,03+6,3+4,76+7,15+7,12</t>
  </si>
  <si>
    <t>36</t>
  </si>
  <si>
    <t>28376073</t>
  </si>
  <si>
    <t>deska EPS grafitová fasadní  λ=0,031  tl 50mm</t>
  </si>
  <si>
    <t>-1104287958</t>
  </si>
  <si>
    <t>547,9*0,235</t>
  </si>
  <si>
    <t>37</t>
  </si>
  <si>
    <t>622521011</t>
  </si>
  <si>
    <t>Omítka tenkovrstvá silikátová vnějších ploch probarvená, včetně penetrace podkladu zrnitá, tloušťky 1,5 mm stěn</t>
  </si>
  <si>
    <t>825006999</t>
  </si>
  <si>
    <t>fasáda</t>
  </si>
  <si>
    <t>659,641</t>
  </si>
  <si>
    <t>86,47</t>
  </si>
  <si>
    <t>špalety</t>
  </si>
  <si>
    <t>416,45*0,235</t>
  </si>
  <si>
    <t>38</t>
  </si>
  <si>
    <t>629991001</t>
  </si>
  <si>
    <t>Zakrytí vnějších ploch před znečištěním včetně pozdějšího odkrytí ploch podélných rovných (např. chodníků) fólií položenou volně</t>
  </si>
  <si>
    <t>-649606225</t>
  </si>
  <si>
    <t xml:space="preserve">Poznámka k souboru cen:_x000D_
1. V ceně -1012 nejsou započteny náklady na dodávku a montáž začišťovací lišty; tyto se oceňují cenou 622 14-3004 této části katalogu a materiálem ve specifikaci._x000D_
</t>
  </si>
  <si>
    <t>39</t>
  </si>
  <si>
    <t>629991011</t>
  </si>
  <si>
    <t>Zakrytí vnějších ploch před znečištěním včetně pozdějšího odkrytí výplní otvorů a svislých ploch fólií přilepenou lepící páskou</t>
  </si>
  <si>
    <t>-590925045</t>
  </si>
  <si>
    <t>31*2,835</t>
  </si>
  <si>
    <t>3*2,7</t>
  </si>
  <si>
    <t>1,92</t>
  </si>
  <si>
    <t>5*1,35</t>
  </si>
  <si>
    <t>2*2,025</t>
  </si>
  <si>
    <t>11*2,4</t>
  </si>
  <si>
    <t>3,36</t>
  </si>
  <si>
    <t>3*1,08</t>
  </si>
  <si>
    <t>1,71</t>
  </si>
  <si>
    <t>6*0,81</t>
  </si>
  <si>
    <t>2*0,54</t>
  </si>
  <si>
    <t>4*1,755</t>
  </si>
  <si>
    <t>2,052</t>
  </si>
  <si>
    <t>5*2,43</t>
  </si>
  <si>
    <t>2*0,88</t>
  </si>
  <si>
    <t>2*0,9</t>
  </si>
  <si>
    <t>dveře, vrata</t>
  </si>
  <si>
    <t>4,84+3+3,44+3,2+1,8+2,925+2,97+8,4535+4,18+1,737+5,64+5,412+1,6745</t>
  </si>
  <si>
    <t>40</t>
  </si>
  <si>
    <t>629995101</t>
  </si>
  <si>
    <t>Očištění vnějších ploch tlakovou vodou omytím</t>
  </si>
  <si>
    <t>-2010844995</t>
  </si>
  <si>
    <t>41</t>
  </si>
  <si>
    <t>642942111</t>
  </si>
  <si>
    <t>Osazování zárubní nebo rámů kovových dveřních lisovaných nebo z úhelníků bez dveřních křídel na cementovou maltu, plochy otvoru do 2,5 m2</t>
  </si>
  <si>
    <t>kus</t>
  </si>
  <si>
    <t>1270019726</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</si>
  <si>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</si>
  <si>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42</t>
  </si>
  <si>
    <t>55331201</t>
  </si>
  <si>
    <t>zárubeň ocelová pro běžné zdění hranatý profil s drážkou 110 800 L/P</t>
  </si>
  <si>
    <t>-1347270138</t>
  </si>
  <si>
    <t>Ostatní konstrukce a práce, bourání</t>
  </si>
  <si>
    <t>43</t>
  </si>
  <si>
    <t>941211111</t>
  </si>
  <si>
    <t>Montáž lešení řadového rámového lehkého pracovního s podlahami s provozním zatížením tř. 3 do 200 kg/m2 šířky tř. SW06 přes 0,6 do 0,9 m, výšky do 10 m</t>
  </si>
  <si>
    <t>-1497743453</t>
  </si>
  <si>
    <t xml:space="preserve">Poznámka k souboru cen:_x000D_
1. V ceně jsou započteny i náklady na kotvení lešení._x000D_
2. Montáž lešení řadového rámového lehkého výšky přes 40 m se oceňuje individuálně._x000D_
3. Šířkou se rozumí půdorysná vzdálenost, měřená od vnitřního líce sloupků zábradlí k protilehlému volnému okraji podlahy nebo mezi vnitřními líci._x000D_
</t>
  </si>
  <si>
    <t>44</t>
  </si>
  <si>
    <t>941211211</t>
  </si>
  <si>
    <t>Montáž lešení řadového rámového lehkého pracovního s podlahami s provozním zatížením tř. 3 do 200 kg/m2 Příplatek za první a každý další den použití lešení k ceně -1111 nebo -1112</t>
  </si>
  <si>
    <t>-971778930</t>
  </si>
  <si>
    <t>P</t>
  </si>
  <si>
    <t>Poznámka k položce:_x000D_
30 dní</t>
  </si>
  <si>
    <t>907,5*30 "Přepočtené koeficientem množství</t>
  </si>
  <si>
    <t>45</t>
  </si>
  <si>
    <t>941211811</t>
  </si>
  <si>
    <t>Demontáž lešení řadového rámového lehkého pracovního s provozním zatížením tř. 3 do 200 kg/m2 šířky tř. SW06 přes 0,6 do 0,9 m, výšky do 10 m</t>
  </si>
  <si>
    <t>988833988</t>
  </si>
  <si>
    <t xml:space="preserve">Poznámka k souboru cen:_x000D_
1. Demontáž lešení řadového rámového lehkého výšky přes 40 m se oceňuje individuálně._x000D_
</t>
  </si>
  <si>
    <t>46</t>
  </si>
  <si>
    <t>944511111</t>
  </si>
  <si>
    <t>Montáž ochranné sítě zavěšené na konstrukci lešení z textilie z umělých vláken</t>
  </si>
  <si>
    <t>1717630739</t>
  </si>
  <si>
    <t xml:space="preserve">Poznámka k souboru cen:_x000D_
1. V cenách nejsou započteny náklady na lešení potřebné pro zavěšení sítí; toto lešení se oceňuje příslušnými cenami lešení._x000D_
</t>
  </si>
  <si>
    <t>47</t>
  </si>
  <si>
    <t>944511211</t>
  </si>
  <si>
    <t>Montáž ochranné sítě Příplatek za první a každý další den použití sítě k ceně -1111</t>
  </si>
  <si>
    <t>650750697</t>
  </si>
  <si>
    <t>48</t>
  </si>
  <si>
    <t>944511811</t>
  </si>
  <si>
    <t>Demontáž ochranné sítě zavěšené na konstrukci lešení z textilie z umělých vláken</t>
  </si>
  <si>
    <t>-601328737</t>
  </si>
  <si>
    <t>49</t>
  </si>
  <si>
    <t>949101111</t>
  </si>
  <si>
    <t>Lešení pomocné pracovní pro objekty pozemních staveb pro zatížení do 150 kg/m2, o výšce lešeňové podlahy do 1,9 m</t>
  </si>
  <si>
    <t>-452829064</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</si>
  <si>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</si>
  <si>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1560,8/3</t>
  </si>
  <si>
    <t>50</t>
  </si>
  <si>
    <t>952901111</t>
  </si>
  <si>
    <t>Vyčištění budov nebo objektů před předáním do užívání budov bytové nebo občanské výstavby, světlé výšky podlaží do 4 m</t>
  </si>
  <si>
    <t>1907335867</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</si>
  <si>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</si>
  <si>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1478+82,8</t>
  </si>
  <si>
    <t>51</t>
  </si>
  <si>
    <t>952902131</t>
  </si>
  <si>
    <t>Čištění budov při provádění oprav a udržovacích prací podlah drsných nebo chodníků omytím</t>
  </si>
  <si>
    <t>-1981817654</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</si>
  <si>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</si>
  <si>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52</t>
  </si>
  <si>
    <t>962031133</t>
  </si>
  <si>
    <t>Bourání příček z cihel, tvárnic nebo příčkovek z cihel pálených, plných nebo dutých na maltu vápennou nebo vápenocementovou, tl. do 150 mm</t>
  </si>
  <si>
    <t>1517028467</t>
  </si>
  <si>
    <t>14,507</t>
  </si>
  <si>
    <t>53</t>
  </si>
  <si>
    <t>962032231</t>
  </si>
  <si>
    <t>Bourání zdiva nadzákladového z cihel nebo tvárnic z cihel pálených nebo vápenopískových, na maltu vápennou nebo vápenocementovou, objemu přes 1 m3</t>
  </si>
  <si>
    <t>-463554855</t>
  </si>
  <si>
    <t xml:space="preserve">Poznámka k souboru cen:_x000D_
1. Bourání pilířů o průřezu přes 0,36 m2 se oceňuje příslušnými cenami -2230, -2231, -2240, -2241,-2253 a -2254 jako bourání zdiva nadzákladového cihelného._x000D_
</t>
  </si>
  <si>
    <t>8,245</t>
  </si>
  <si>
    <t>2,712</t>
  </si>
  <si>
    <t>54</t>
  </si>
  <si>
    <t>962042321</t>
  </si>
  <si>
    <t>Bourání zdiva z betonu prostého nadzákladového objemu přes 1 m3</t>
  </si>
  <si>
    <t>840787915</t>
  </si>
  <si>
    <t xml:space="preserve">Poznámka k souboru cen:_x000D_
1. Bourání pilířů o průřezu přes 0,36 m2 se oceňuje cenami -2320 a - 2321 jako bourání zdiva nadzákladového z betonu prostého._x000D_
</t>
  </si>
  <si>
    <t>55</t>
  </si>
  <si>
    <t>962081131</t>
  </si>
  <si>
    <t>Bourání zdiva příček nebo vybourání otvorů ze skleněných tvárnic, tl. do 100 mm</t>
  </si>
  <si>
    <t>862128355</t>
  </si>
  <si>
    <t>56</t>
  </si>
  <si>
    <t>968062244</t>
  </si>
  <si>
    <t>Vybourání dřevěných rámů oken s křídly, dveřních zárubní, vrat, stěn, ostění nebo obkladů rámů oken s křídly jednoduchých, plochy do 1 m2</t>
  </si>
  <si>
    <t>-348931215</t>
  </si>
  <si>
    <t xml:space="preserve">Poznámka k souboru cen:_x000D_
1. V cenách -2244 až -2747 jsou započteny i náklady na vyvěšení křídel._x000D_
</t>
  </si>
  <si>
    <t>4*0,63</t>
  </si>
  <si>
    <t>57</t>
  </si>
  <si>
    <t>968062245</t>
  </si>
  <si>
    <t>Vybourání dřevěných rámů oken s křídly, dveřních zárubní, vrat, stěn, ostění nebo obkladů rámů oken s křídly jednoduchých, plochy do 2 m2</t>
  </si>
  <si>
    <t>516431929</t>
  </si>
  <si>
    <t>2*1,08</t>
  </si>
  <si>
    <t>58</t>
  </si>
  <si>
    <t>968062246</t>
  </si>
  <si>
    <t>Vybourání dřevěných rámů oken s křídly, dveřních zárubní, vrat, stěn, ostění nebo obkladů rámů oken s křídly jednoduchých, plochy do 4 m2</t>
  </si>
  <si>
    <t>-699976146</t>
  </si>
  <si>
    <t>4*2,43</t>
  </si>
  <si>
    <t>32*2,835</t>
  </si>
  <si>
    <t>2,4</t>
  </si>
  <si>
    <t>59</t>
  </si>
  <si>
    <t>968072245</t>
  </si>
  <si>
    <t>Vybourání kovových rámů oken s křídly, dveřních zárubní, vrat, stěn, ostění nebo obkladů okenních rámů s křídly jednoduchých, plochy do 2 m2</t>
  </si>
  <si>
    <t>1172601479</t>
  </si>
  <si>
    <t xml:space="preserve">Poznámka k souboru cen:_x000D_
1. V cenách -2244 až -2559 jsou započteny i náklady na vyvěšení křídel._x000D_
2. Cenou -2641 se oceňuje i vybourání nosné ocelové konstrukce pro sádrokartonové příčky._x000D_
</t>
  </si>
  <si>
    <t>1,5225</t>
  </si>
  <si>
    <t>60</t>
  </si>
  <si>
    <t>968072455</t>
  </si>
  <si>
    <t>Vybourání kovových rámů oken s křídly, dveřních zárubní, vrat, stěn, ostění nebo obkladů dveřních zárubní, plochy do 2 m2</t>
  </si>
  <si>
    <t>-953513726</t>
  </si>
  <si>
    <t>1,576</t>
  </si>
  <si>
    <t>1,737</t>
  </si>
  <si>
    <t>1,656</t>
  </si>
  <si>
    <t>61</t>
  </si>
  <si>
    <t>968072456</t>
  </si>
  <si>
    <t>Vybourání kovových rámů oken s křídly, dveřních zárubní, vrat, stěn, ostění nebo obkladů dveřních zárubní, plochy přes 2 m2</t>
  </si>
  <si>
    <t>-475503743</t>
  </si>
  <si>
    <t>3,2</t>
  </si>
  <si>
    <t>2,758</t>
  </si>
  <si>
    <t>2,925</t>
  </si>
  <si>
    <t>2,97</t>
  </si>
  <si>
    <t>62</t>
  </si>
  <si>
    <t>968072558</t>
  </si>
  <si>
    <t>Vybourání kovových rámů oken s křídly, dveřních zárubní, vrat, stěn, ostění nebo obkladů vrat, mimo posuvných a skládacích, plochy do 5 m2</t>
  </si>
  <si>
    <t>1621715067</t>
  </si>
  <si>
    <t>4,62</t>
  </si>
  <si>
    <t>3,888</t>
  </si>
  <si>
    <t>63</t>
  </si>
  <si>
    <t>968072559</t>
  </si>
  <si>
    <t>Vybourání kovových rámů oken s křídly, dveřních zárubní, vrat, stěn, ostění nebo obkladů vrat, mimo posuvných a skládacích, plochy přes 5 m2</t>
  </si>
  <si>
    <t>1193364640</t>
  </si>
  <si>
    <t>5,28</t>
  </si>
  <si>
    <t>5,65</t>
  </si>
  <si>
    <t>8,77</t>
  </si>
  <si>
    <t>64</t>
  </si>
  <si>
    <t>968082017</t>
  </si>
  <si>
    <t>Vybourání plastových rámů oken s křídly, dveřních zárubní, vrat rámu oken s křídly, plochy přes 2 do 4 m2</t>
  </si>
  <si>
    <t>1924933544</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</si>
  <si>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</si>
  <si>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8*2,4</t>
  </si>
  <si>
    <t>65</t>
  </si>
  <si>
    <t>971033541</t>
  </si>
  <si>
    <t>Vybourání otvorů ve zdivu základovém nebo nadzákladovém z cihel, tvárnic, příčkovek z cihel pálených na maltu vápennou nebo vápenocementovou plochy do 1 m2, tl. do 300 mm</t>
  </si>
  <si>
    <t>2136034243</t>
  </si>
  <si>
    <t>0,9*0,6*0,3</t>
  </si>
  <si>
    <t>0,91*0,52*0,3</t>
  </si>
  <si>
    <t>0,91*0,6*0,3</t>
  </si>
  <si>
    <t>66</t>
  </si>
  <si>
    <t>971033581</t>
  </si>
  <si>
    <t>Vybourání otvorů ve zdivu základovém nebo nadzákladovém z cihel, tvárnic, příčkovek z cihel pálených na maltu vápennou nebo vápenocementovou plochy do 1 m2, tl. do 900 mm</t>
  </si>
  <si>
    <t>-1770526783</t>
  </si>
  <si>
    <t>0,91*0,52*0,65</t>
  </si>
  <si>
    <t>67</t>
  </si>
  <si>
    <t>971033641</t>
  </si>
  <si>
    <t>Vybourání otvorů ve zdivu základovém nebo nadzákladovém z cihel, tvárnic, příčkovek z cihel pálených na maltu vápennou nebo vápenocementovou plochy do 4 m2, tl. do 300 mm</t>
  </si>
  <si>
    <t>-1989898442</t>
  </si>
  <si>
    <t>(1,755+1,89+1,89+1,08+2,014)*0,3</t>
  </si>
  <si>
    <t>68</t>
  </si>
  <si>
    <t>971033651</t>
  </si>
  <si>
    <t>Vybourání otvorů ve zdivu základovém nebo nadzákladovém z cihel, tvárnic, příčkovek z cihel pálených na maltu vápennou nebo vápenocementovou plochy do 4 m2, tl. do 600 mm</t>
  </si>
  <si>
    <t>-2079810069</t>
  </si>
  <si>
    <t>1,2*2*0,4</t>
  </si>
  <si>
    <t>69</t>
  </si>
  <si>
    <t>972054491</t>
  </si>
  <si>
    <t>Vybourání otvorů ve stropech nebo klenbách železobetonových bez odstranění podlahy a násypu, plochy do 1 m2, tl. přes 80 mm</t>
  </si>
  <si>
    <t>487484093</t>
  </si>
  <si>
    <t>0,96*0,61*0,4*2</t>
  </si>
  <si>
    <t>0,91*0,6*0,25*2</t>
  </si>
  <si>
    <t>70</t>
  </si>
  <si>
    <t>972054691</t>
  </si>
  <si>
    <t>Vybourání otvorů ve stropech nebo klenbách železobetonových bez odstranění podlahy a násypu, plochy do 4 m2, tl. přes 80 mm</t>
  </si>
  <si>
    <t>403018746</t>
  </si>
  <si>
    <t>1,22*0,87*0,4</t>
  </si>
  <si>
    <t>71</t>
  </si>
  <si>
    <t>977151132</t>
  </si>
  <si>
    <t>Jádrové vrty diamantovými korunkami do stavebních materiálů (železobetonu, betonu, cihel, obkladů, dlažeb, kamene) průměru přes 400 do 450 mm</t>
  </si>
  <si>
    <t>-2020485893</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</si>
  <si>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</si>
  <si>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420 mm</t>
  </si>
  <si>
    <t>2*0,62</t>
  </si>
  <si>
    <t>72</t>
  </si>
  <si>
    <t>977151133</t>
  </si>
  <si>
    <t>Jádrové vrty diamantovými korunkami do stavebních materiálů (železobetonu, betonu, cihel, obkladů, dlažeb, kamene) průměru přes 450 do 500 mm</t>
  </si>
  <si>
    <t>-417295900</t>
  </si>
  <si>
    <t>480 mm</t>
  </si>
  <si>
    <t>0,3+(3*0,25)</t>
  </si>
  <si>
    <t>500 mm</t>
  </si>
  <si>
    <t>2*0,25</t>
  </si>
  <si>
    <t>73</t>
  </si>
  <si>
    <t>977151134R</t>
  </si>
  <si>
    <t>Jádrové vrty diamantovými korunkami do stavebních materiálů (železobetonu, betonu, cihel, obkladů, dlažeb, kamene) průměru přes 500 do 550 mm</t>
  </si>
  <si>
    <t>-1180969120</t>
  </si>
  <si>
    <t>520 mm</t>
  </si>
  <si>
    <t>2*0,4</t>
  </si>
  <si>
    <t>74</t>
  </si>
  <si>
    <t>977151136R</t>
  </si>
  <si>
    <t>Jádrové vrty diamantovými korunkami do stavebních materiálů (železobetonu, betonu, cihel, obkladů, dlažeb, kamene) průměru přes 600 do 650 mm</t>
  </si>
  <si>
    <t>845660377</t>
  </si>
  <si>
    <t>650 mm</t>
  </si>
  <si>
    <t>2*0,45</t>
  </si>
  <si>
    <t>75</t>
  </si>
  <si>
    <t>977211112</t>
  </si>
  <si>
    <t>Řezání konstrukcí stěnovou pilou železobetonových průměru řezané výztuže do 16 mm hloubka řezu přes 200 do 350 mm</t>
  </si>
  <si>
    <t>-1976299036</t>
  </si>
  <si>
    <t xml:space="preserve">Poznámka k souboru cen:_x000D_
1. Množství měrných jednotek se určuje:_x000D_
a) u řezů v m délky řezu v závislosti na jeho hloubce,_x000D_
b) u příplatku za řezy do výztuže průměru přes 16 mm v cm2 plochy řezané výztuže._x000D_
2. V cenách jsou započteny i náklady na spotřebu vody._x000D_
3. V cenách nejsou započteny náklady na vybourání konstrukce; tyto náklady se oceňují cenami katalogu 801-3 Budovy a haly - bourání konstrukcí._x000D_
</t>
  </si>
  <si>
    <t>strop tl. 250 mm 0,91x0,6 m - 2ks</t>
  </si>
  <si>
    <t>2*4*0,6</t>
  </si>
  <si>
    <t>2*4*0,91</t>
  </si>
  <si>
    <t>76</t>
  </si>
  <si>
    <t>977211113</t>
  </si>
  <si>
    <t>Řezání konstrukcí stěnovou pilou železobetonových průměru řezané výztuže do 16 mm hloubka řezu přes 350 do 420 mm</t>
  </si>
  <si>
    <t>-1734399064</t>
  </si>
  <si>
    <t>střecha tl. 400 mm 1,22x0,87 m</t>
  </si>
  <si>
    <t>5*1,22</t>
  </si>
  <si>
    <t>7*0,87</t>
  </si>
  <si>
    <t>střecha tl. 400 mm 0,96x0,61 m - 2ks</t>
  </si>
  <si>
    <t>2*6*0,61</t>
  </si>
  <si>
    <t>2*4*0,96</t>
  </si>
  <si>
    <t>997</t>
  </si>
  <si>
    <t>Přesun sutě</t>
  </si>
  <si>
    <t>77</t>
  </si>
  <si>
    <t>997013151</t>
  </si>
  <si>
    <t>Vnitrostaveništní doprava suti a vybouraných hmot vodorovně do 50 m svisle s omezením mechanizace pro budovy a haly výšky do 6 m</t>
  </si>
  <si>
    <t>-1260988895</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</si>
  <si>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</si>
  <si>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78</t>
  </si>
  <si>
    <t>997013501</t>
  </si>
  <si>
    <t>Odvoz suti a vybouraných hmot na skládku nebo meziskládku se složením, na vzdálenost do 1 km</t>
  </si>
  <si>
    <t>531997074</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</si>
  <si>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</si>
  <si>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79</t>
  </si>
  <si>
    <t>997013509</t>
  </si>
  <si>
    <t>Odvoz suti a vybouraných hmot na skládku nebo meziskládku se složením, na vzdálenost Příplatek k ceně za každý další i započatý 1 km přes 1 km</t>
  </si>
  <si>
    <t>1313264556</t>
  </si>
  <si>
    <t>Poznámka k položce:_x000D_
15 km</t>
  </si>
  <si>
    <t>64,377*15 "Přepočtené koeficientem množství</t>
  </si>
  <si>
    <t>80</t>
  </si>
  <si>
    <t>997013803</t>
  </si>
  <si>
    <t>Poplatek za uložení stavebního odpadu na skládce (skládkovné) cihelného zatříděného do Katalogu odpadů pod kódem 170 102</t>
  </si>
  <si>
    <t>-1902921566</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</si>
  <si>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</si>
  <si>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3,786+19,723+0,842+0,554+4,66+1,728</t>
  </si>
  <si>
    <t>81</t>
  </si>
  <si>
    <t>997013811</t>
  </si>
  <si>
    <t>Poplatek za uložení stavebního odpadu na skládce (skládkovné) dřevěného zatříděného do Katalogu odpadů pod kódem 170 201</t>
  </si>
  <si>
    <t>109517281</t>
  </si>
  <si>
    <t>0,375+0,547+3,051</t>
  </si>
  <si>
    <t>82</t>
  </si>
  <si>
    <t>997013813</t>
  </si>
  <si>
    <t>Poplatek za uložení stavebního odpadu na skládce (skládkovné) z plastických hmot zatříděného do Katalogu odpadů pod kódem 170 203</t>
  </si>
  <si>
    <t>-248460183</t>
  </si>
  <si>
    <t>83</t>
  </si>
  <si>
    <t>997013831</t>
  </si>
  <si>
    <t>Poplatek za uložení stavebního odpadu na skládce (skládkovné) směsného stavebního a demoličního zatříděného do Katalogu odpadů pod kódem 170 904</t>
  </si>
  <si>
    <t>-124543708</t>
  </si>
  <si>
    <t>2,88+1,778+1,02+0,789+1,217+1,091+0,801</t>
  </si>
  <si>
    <t>998</t>
  </si>
  <si>
    <t>Přesun hmot</t>
  </si>
  <si>
    <t>84</t>
  </si>
  <si>
    <t>998017001</t>
  </si>
  <si>
    <t>Přesun hmot pro budovy občanské výstavby, bydlení, výrobu a služby s omezením mechanizace vodorovná dopravní vzdálenost do 100 m pro budovy s jakoukoliv nosnou konstrukcí výšky do 6 m</t>
  </si>
  <si>
    <t>1725948684</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</si>
  <si>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</si>
  <si>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</si>
  <si>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</si>
  <si>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</si>
  <si>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</si>
  <si>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85</t>
  </si>
  <si>
    <t>711111002</t>
  </si>
  <si>
    <t>Provedení izolace proti zemní vlhkosti natěradly a tmely za studena na ploše vodorovné V nátěrem lakem asfaltovým</t>
  </si>
  <si>
    <t>1432150400</t>
  </si>
  <si>
    <t xml:space="preserve">Poznámka k souboru cen:_x000D_
1. Izolace plochy jednotlivě do 10 m2 se oceňují skladebně cenou příslušné izolace a cenou 711 19-9095 Příplatek za plochu do 10 m2._x000D_
</t>
  </si>
  <si>
    <t>66,32+38,52</t>
  </si>
  <si>
    <t>86</t>
  </si>
  <si>
    <t>11163150</t>
  </si>
  <si>
    <t>lak asfaltový penetrační</t>
  </si>
  <si>
    <t>1466814722</t>
  </si>
  <si>
    <t>104,84*0,00035 "Přepočtené koeficientem množství</t>
  </si>
  <si>
    <t>87</t>
  </si>
  <si>
    <t>711131111</t>
  </si>
  <si>
    <t>Provedení izolace proti zemní vlhkosti pásy na sucho samolepícího asfaltového pásu na ploše vodovné V</t>
  </si>
  <si>
    <t>-715611353</t>
  </si>
  <si>
    <t xml:space="preserve">Poznámka k souboru cen:_x000D_
1. Izolace plochy jednotlivě do 10 m2 se oceňují skladebně cenou příslušné izolace a cenou 711 19-9096 Příplatek za plochu do 10 m2._x000D_
</t>
  </si>
  <si>
    <t>88</t>
  </si>
  <si>
    <t>62851004</t>
  </si>
  <si>
    <t>pás asfaltový samolepící podkladní tl. 3 mm na polystyren</t>
  </si>
  <si>
    <t>1205239387</t>
  </si>
  <si>
    <t>104,84*1,15 "Přepočtené koeficientem množství</t>
  </si>
  <si>
    <t>89</t>
  </si>
  <si>
    <t>711141559</t>
  </si>
  <si>
    <t>Provedení izolace proti zemní vlhkosti pásy přitavením NAIP na ploše vodorovné V</t>
  </si>
  <si>
    <t>-678428049</t>
  </si>
  <si>
    <t xml:space="preserve">Poznámka k souboru cen:_x000D_
1. Izolace plochy jednotlivě do 10 m2 se oceňují skladebně cenou příslušné izolace a cenou 711 19-9097 Příplatek za plochu do 10 m2._x000D_
</t>
  </si>
  <si>
    <t>parotěsná zábrana</t>
  </si>
  <si>
    <t>NAIPV</t>
  </si>
  <si>
    <t>90</t>
  </si>
  <si>
    <t>62852123</t>
  </si>
  <si>
    <t>pásy s modifikovaným asfaltem vložka PE rouno minerální jemnozrnný posyp tl 4mm</t>
  </si>
  <si>
    <t>-438913248</t>
  </si>
  <si>
    <t>91</t>
  </si>
  <si>
    <t>62831116</t>
  </si>
  <si>
    <t>pás těžký asfaltovaný IPA400/H-PE S40</t>
  </si>
  <si>
    <t>-765201829</t>
  </si>
  <si>
    <t>92</t>
  </si>
  <si>
    <t>711491273</t>
  </si>
  <si>
    <t>Provedení izolace proti povrchové a podpovrchové tlakové vodě ostatní na ploše svislé S z nopové fólie</t>
  </si>
  <si>
    <t>468500864</t>
  </si>
  <si>
    <t xml:space="preserve">Poznámka k souboru cen:_x000D_
1. Cenami -9095 až -9097 lze oceňovat jen tehdy, nepřesáhne-li součet souvislé plochy vodorovné a svislé izolační vrstvy 10 m2._x000D_
2. Cenou -1175 lze oceňovat i připevnění izolace na ploše svislé._x000D_
3. Cenami -1171 až -1273 lze oceňovat i izolace proti zemní vlhkosti._x000D_
4. V ceně -1177 jsou započteny i náklady na navrtání, osazení hmoždinek a zatmelení._x000D_
</t>
  </si>
  <si>
    <t>123,53*2*0,6</t>
  </si>
  <si>
    <t>93</t>
  </si>
  <si>
    <t>28323043</t>
  </si>
  <si>
    <t>fólie multifunkční nopová 1 x 20 m</t>
  </si>
  <si>
    <t>1711054673</t>
  </si>
  <si>
    <t>148,236*1,2 "Přepočtené koeficientem množství</t>
  </si>
  <si>
    <t>94</t>
  </si>
  <si>
    <t>998711101</t>
  </si>
  <si>
    <t>Přesun hmot pro izolace proti vodě, vlhkosti a plynům stanovený z hmotnosti přesunovaného materiálu vodorovná dopravní vzdálenost do 50 m v objektech výšky do 6 m</t>
  </si>
  <si>
    <t>-290842809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</si>
  <si>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</si>
  <si>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95</t>
  </si>
  <si>
    <t>998711181</t>
  </si>
  <si>
    <t>Přesun hmot pro izolace proti vodě, vlhkosti a plynům stanovený z hmotnosti přesunovaného materiálu Příplatek k cenám za přesun prováděný bez použití mechanizace pro jakoukoliv výšku objektu</t>
  </si>
  <si>
    <t>281909595</t>
  </si>
  <si>
    <t>713</t>
  </si>
  <si>
    <t>Izolace tepelné</t>
  </si>
  <si>
    <t>96</t>
  </si>
  <si>
    <t>713121111</t>
  </si>
  <si>
    <t>Montáž tepelné izolace podlah rohožemi, pásy, deskami, dílci, bloky (izolační materiál ve specifikaci) kladenými volně jednovrstvá</t>
  </si>
  <si>
    <t>1647973479</t>
  </si>
  <si>
    <t xml:space="preserve">Poznámka k souboru cen:_x000D_
1. Množství tepelné izolace podlah okrajovými pásky k ceně -1211 se určuje v m projektované délky obložení (bez přesahů) na obvodu podlahy._x000D_
</t>
  </si>
  <si>
    <t>48,47*2 'Přepočtené koeficientem množství</t>
  </si>
  <si>
    <t>97</t>
  </si>
  <si>
    <t>63140403</t>
  </si>
  <si>
    <t>deska tepelně izolační minerální plochých střech pochozích dvouvrstvá λ=0,038-0,039 tl 100mm</t>
  </si>
  <si>
    <t>-959463272</t>
  </si>
  <si>
    <t>48,47*1,02 "Přepočtené koeficientem množství</t>
  </si>
  <si>
    <t>98</t>
  </si>
  <si>
    <t>63140408</t>
  </si>
  <si>
    <t>deska tepelně izolační minerální plochých střech pochozích dvouvrstvá λ=0,038-0,039 tl 180mm</t>
  </si>
  <si>
    <t>598822105</t>
  </si>
  <si>
    <t>99</t>
  </si>
  <si>
    <t>713141151</t>
  </si>
  <si>
    <t>Montáž tepelné izolace střech plochých rohožemi, pásy, deskami, dílci, bloky (izolační materiál ve specifikaci) kladenými volně jednovrstvá</t>
  </si>
  <si>
    <t>178598919</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</si>
  <si>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t>
  </si>
  <si>
    <t>100</t>
  </si>
  <si>
    <t>28372321</t>
  </si>
  <si>
    <t>deska EPS 100 pro trvalé zatížení v tlaku (max. 2000 kg/m2) tl 200mm</t>
  </si>
  <si>
    <t>1103883458</t>
  </si>
  <si>
    <t>104,84*1,02 "Přepočtené koeficientem množství</t>
  </si>
  <si>
    <t>101</t>
  </si>
  <si>
    <t>713141336</t>
  </si>
  <si>
    <t>Montáž tepelné izolace střech plochých spádovými klíny v ploše přilepenými za studena nízkoexpanzní (PUR) pěnou</t>
  </si>
  <si>
    <t>-1448557685</t>
  </si>
  <si>
    <t>102</t>
  </si>
  <si>
    <t>28376141</t>
  </si>
  <si>
    <t>klín izolační z pěnového polystyrenu EPS 100 spádový</t>
  </si>
  <si>
    <t>-1705453050</t>
  </si>
  <si>
    <t>103</t>
  </si>
  <si>
    <t>713411122</t>
  </si>
  <si>
    <t>Montáž izolace tepelné potrubí a ohybů pásy nebo rohožemi s povrchovou úpravou hliníkovou fólií připevněnými ocelovým drátem potrubí dvouvrstvá</t>
  </si>
  <si>
    <t>1544771946</t>
  </si>
  <si>
    <t>104</t>
  </si>
  <si>
    <t>63153582</t>
  </si>
  <si>
    <t>deska izolační z minerálních vláken 65 kg/m3 tl. 50 mm</t>
  </si>
  <si>
    <t>667510920</t>
  </si>
  <si>
    <t>175*0,9 "Přepočtené koeficientem množství</t>
  </si>
  <si>
    <t>105</t>
  </si>
  <si>
    <t>998713101</t>
  </si>
  <si>
    <t>Přesun hmot pro izolace tepelné stanovený z hmotnosti přesunovaného materiálu vodorovná dopravní vzdálenost do 50 m v objektech výšky do 6 m</t>
  </si>
  <si>
    <t>-69259633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</si>
  <si>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</si>
  <si>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106</t>
  </si>
  <si>
    <t>998713181</t>
  </si>
  <si>
    <t>Přesun hmot pro izolace tepelné stanovený z hmotnosti přesunovaného materiálu Příplatek k cenám za přesun prováděný bez použití mechanizace pro jakoukoliv výšku objektu</t>
  </si>
  <si>
    <t>308427485</t>
  </si>
  <si>
    <t>723</t>
  </si>
  <si>
    <t>Zdravotechnika - vnitřní plynovod</t>
  </si>
  <si>
    <t>107</t>
  </si>
  <si>
    <t>723150301R</t>
  </si>
  <si>
    <t>Potrubí z ocelových trubek hladkých černých spojovaných svařováním tvářených za tepla Ø 25/2,6</t>
  </si>
  <si>
    <t>1460889842</t>
  </si>
  <si>
    <t>108</t>
  </si>
  <si>
    <t>723150302R</t>
  </si>
  <si>
    <t>Potrubí z ocelových trubek hladkých černých spojovaných svařováním tvářených za tepla Ø 22/2,6</t>
  </si>
  <si>
    <t>1570458729</t>
  </si>
  <si>
    <t>109</t>
  </si>
  <si>
    <t>723150304</t>
  </si>
  <si>
    <t>Potrubí z ocelových trubek hladkých černých spojovaných svařováním tvářených za tepla Ø 31,8/2,6</t>
  </si>
  <si>
    <t>1053894768</t>
  </si>
  <si>
    <t>110</t>
  </si>
  <si>
    <t>723150404</t>
  </si>
  <si>
    <t>Potrubí z ocelových trubek hladkých chráničky z ušlechtilé oceli spojované lisováním DN 25</t>
  </si>
  <si>
    <t>1679347082</t>
  </si>
  <si>
    <t>111</t>
  </si>
  <si>
    <t>723230102</t>
  </si>
  <si>
    <t>Armatury se dvěma závity s protipožární armaturou PN 5 kulové uzávěry přímé závity vnitřní G 1/2 FF</t>
  </si>
  <si>
    <t>505320213</t>
  </si>
  <si>
    <t xml:space="preserve">Poznámka k souboru cen:_x000D_
1. Cenami -9101 až -9108 nelze oceňovat montáž středotlakých regulátorů nebo jejich souprav._x000D_
2. V cenách -4351 a -4352 je upevňovací spojovací materiál součástí dodávky skříňky a soklu._x000D_
</t>
  </si>
  <si>
    <t>112</t>
  </si>
  <si>
    <t>723230103</t>
  </si>
  <si>
    <t>Armatury se dvěma závity s protipožární armaturou PN 5 kulové uzávěry přímé závity vnitřní G 3/4 FF</t>
  </si>
  <si>
    <t>1432356168</t>
  </si>
  <si>
    <t>113</t>
  </si>
  <si>
    <t>723230104</t>
  </si>
  <si>
    <t>Armatury se dvěma závity s protipožární armaturou PN 5 kulové uzávěry přímé závity vnitřní G 1 1/4 FF</t>
  </si>
  <si>
    <t>-1526409048</t>
  </si>
  <si>
    <t>114</t>
  </si>
  <si>
    <t>998723101</t>
  </si>
  <si>
    <t>Přesun hmot pro vnitřní plynovod stanovený z hmotnosti přesunovaného materiálu vodorovná dopravní vzdálenost do 50 m v objektech výšky do 6 m</t>
  </si>
  <si>
    <t>-1595148824</t>
  </si>
  <si>
    <t>115</t>
  </si>
  <si>
    <t>998723181</t>
  </si>
  <si>
    <t>Přesun hmot pro vnitřní plynovod stanovený z hmotnosti přesunovaného materiálu Příplatek k ceně za přesun prováděný bez použití mechanizace pro jakoukoliv výšku objektu</t>
  </si>
  <si>
    <t>-1488002103</t>
  </si>
  <si>
    <t>731</t>
  </si>
  <si>
    <t>Ústřední vytápění - kotelny</t>
  </si>
  <si>
    <t>116</t>
  </si>
  <si>
    <t>731130104R</t>
  </si>
  <si>
    <t>Plynový kondenzační kotel - nástěnný 25kW</t>
  </si>
  <si>
    <t>soubor</t>
  </si>
  <si>
    <t>průzkum trhu</t>
  </si>
  <si>
    <t>728594421</t>
  </si>
  <si>
    <t xml:space="preserve">Poznámka k souboru cen:_x000D_
1. V cenách -0101 až -9620 jsou započteny i náklady na:_x000D_
a) napojení kotle na připravené rozvody,_x000D_
b) odzkoušení kotle a poučení provozovatele._x000D_
2. V cenách -0101 až -9620 nejsou započteny náklady, které se oceňují samostatně, a to:_x000D_
a) zřízení rozvodů topné a vratné vody, přívodních potrubí plynu nebo kapalných paliv k hořáku,_x000D_
b) dodávku a montáž odtahového potrubí odvodu spalin do komína,_x000D_
c) dodávku a montáž monoblokových tlakových hořáků na kapalná nebo plynná paliva._x000D_
</t>
  </si>
  <si>
    <t>Poznámka k položce:_x000D_
součástí dodávky je regulace, oběhové čerpadlo, manometr, automat. odvzdušnění, pojistný ventil, sifon, neutralizační box od kondenzátu z kotle, odkouření do stávajícho komína</t>
  </si>
  <si>
    <t>117</t>
  </si>
  <si>
    <t>731200826</t>
  </si>
  <si>
    <t>Demontáž kotlů ocelových na kapalná nebo plynná paliva, o výkonu přes 40 do 60 kW</t>
  </si>
  <si>
    <t>1177533318</t>
  </si>
  <si>
    <t>118</t>
  </si>
  <si>
    <t>998731201</t>
  </si>
  <si>
    <t>Přesun hmot pro kotelny stanovený procentní sazbou (%) z ceny vodorovná dopravní vzdálenost do 50 m v objektech výšky do 6 m</t>
  </si>
  <si>
    <t>%</t>
  </si>
  <si>
    <t>2143505553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</si>
  <si>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</si>
  <si>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732</t>
  </si>
  <si>
    <t>Ústřední vytápění - strojovny</t>
  </si>
  <si>
    <t>119</t>
  </si>
  <si>
    <t>Plynové tepelné čerpadlo včetně regulace a propojení s hydroboxem a akumulační nádobou</t>
  </si>
  <si>
    <t>soub</t>
  </si>
  <si>
    <t>-894926787</t>
  </si>
  <si>
    <t>Poznámka k položce:_x000D_
včetně uvedení do provozu</t>
  </si>
  <si>
    <t>120</t>
  </si>
  <si>
    <t>732231103R</t>
  </si>
  <si>
    <t>Akumulační nádrže objem 1000 l</t>
  </si>
  <si>
    <t>550419694</t>
  </si>
  <si>
    <t>Poznámka k položce:_x000D_
propojení mezi akumulačními nádobami a zapojení do systému</t>
  </si>
  <si>
    <t>121</t>
  </si>
  <si>
    <t>732331615R</t>
  </si>
  <si>
    <t>Nádoba tlaková expanzní s membránou o objemu 35 l</t>
  </si>
  <si>
    <t>-2071527763</t>
  </si>
  <si>
    <t>122</t>
  </si>
  <si>
    <t>732331621R</t>
  </si>
  <si>
    <t>Nádoba tlaková expanzní s membránou o objemu 200 l</t>
  </si>
  <si>
    <t>1915730190</t>
  </si>
  <si>
    <t>123</t>
  </si>
  <si>
    <t>998732201</t>
  </si>
  <si>
    <t>Přesun hmot pro strojovny stanovený procentní sazbou (%) z ceny vodorovná dopravní vzdálenost do 50 m v objektech výšky do 6 m</t>
  </si>
  <si>
    <t>-1829878428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</si>
  <si>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</si>
  <si>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733</t>
  </si>
  <si>
    <t>Ústřední vytápění - rozvodné potrubí</t>
  </si>
  <si>
    <t>124</t>
  </si>
  <si>
    <t>733121222</t>
  </si>
  <si>
    <t>Potrubí z trubek ocelových hladkých bezešvých tvářených za tepla v kotelnách a strojovnách Ø 76/3,2</t>
  </si>
  <si>
    <t>1430900064</t>
  </si>
  <si>
    <t xml:space="preserve">Poznámka k souboru cen:_x000D_
1. Cenami –2122 a -2123 se oceňuje napojení rozvodu na jednotlivá stoupací potrubí, popř. na měřicí nebo regulační armaturu přípojky topného okruhu._x000D_
2. V cenách –2122 a -2123 je započteno:_x000D_
a) úplné těleso přípojky,_x000D_
b) navaření hrdla přípojky._x000D_
</t>
  </si>
  <si>
    <t>125</t>
  </si>
  <si>
    <t>733321213</t>
  </si>
  <si>
    <t>Potrubí z trubek plastových z polypropylenu (PP-RCT) spojovaných svařováním Ø 25/3,5</t>
  </si>
  <si>
    <t>-1313753834</t>
  </si>
  <si>
    <t xml:space="preserve">Poznámka k souboru cen:_x000D_
1. Potrubí venkovních plošných kolektorů primárních okruhů tepelných čerpadel, lze oceňovat příslušnými cenami části A02 katalogu 827-1 Vedení trubní, dálková a přípojná - vodovod a kanalizace._x000D_
</t>
  </si>
  <si>
    <t>126</t>
  </si>
  <si>
    <t>733391101</t>
  </si>
  <si>
    <t>Zkoušky těsnosti potrubí z trubek plastových Ø do 32/3,0</t>
  </si>
  <si>
    <t>807003874</t>
  </si>
  <si>
    <t>127</t>
  </si>
  <si>
    <t>733811252</t>
  </si>
  <si>
    <t>Ochrana potrubí termoizolačními trubicemi z pěnového polyetylenu PE přilepenými v příčných a podélných spojích, tloušťky izolace přes 20 do 25 mm, vnitřního průměru izolace DN přes 22 do 45 mm</t>
  </si>
  <si>
    <t>-499544313</t>
  </si>
  <si>
    <t xml:space="preserve">Poznámka k souboru cen:_x000D_
1. V cenách -1211 až -1256 jsou započteny i náklady na dodání tepelně izolačních trubic._x000D_
</t>
  </si>
  <si>
    <t>128</t>
  </si>
  <si>
    <t>733811254</t>
  </si>
  <si>
    <t>Ochrana potrubí termoizolačními trubicemi z pěnového polyetylenu PE přilepenými v příčných a podélných spojích, tloušťky izolace přes 20 do 25 mm, vnitřního průměru izolace DN přes 63 do 89 mm</t>
  </si>
  <si>
    <t>488029062</t>
  </si>
  <si>
    <t>129</t>
  </si>
  <si>
    <t>998733101</t>
  </si>
  <si>
    <t>Přesun hmot pro rozvody potrubí stanovený z hmotnosti přesunovaného materiálu vodorovná dopravní vzdálenost do 50 m v objektech výšky do 6 m</t>
  </si>
  <si>
    <t>-1270220937</t>
  </si>
  <si>
    <t>130</t>
  </si>
  <si>
    <t>998733181</t>
  </si>
  <si>
    <t>Přesun hmot pro rozvody potrubí stanovený z hmotnosti přesunovaného materiálu Příplatek k cenám za přesun prováděný bez použití mechanizace pro jakoukoliv výšku objektu</t>
  </si>
  <si>
    <t>-702162255</t>
  </si>
  <si>
    <t>734</t>
  </si>
  <si>
    <t>Ústřední vytápění - armatury</t>
  </si>
  <si>
    <t>131</t>
  </si>
  <si>
    <t>734291123</t>
  </si>
  <si>
    <t>Ostatní armatury kohouty plnicí a vypouštěcí PN 10 do 90°C G 1/2</t>
  </si>
  <si>
    <t>575627816</t>
  </si>
  <si>
    <t>132</t>
  </si>
  <si>
    <t>734292711</t>
  </si>
  <si>
    <t>Ostatní armatury kulové kohouty PN 42 do 185°C přímé vnitřní závit G 1/4</t>
  </si>
  <si>
    <t>-349863865</t>
  </si>
  <si>
    <t>133</t>
  </si>
  <si>
    <t>734292720</t>
  </si>
  <si>
    <t>Ostatní armatury kulové kohouty PN 42 do 185°C přímé vnitřní závit G 3</t>
  </si>
  <si>
    <t>-1921734840</t>
  </si>
  <si>
    <t>134</t>
  </si>
  <si>
    <t>998734101</t>
  </si>
  <si>
    <t>Přesun hmot pro armatury stanovený z hmotnosti přesunovaného materiálu vodorovná dopravní vzdálenost do 50 m v objektech výšky do 6 m</t>
  </si>
  <si>
    <t>-2056838258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</si>
  <si>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</si>
  <si>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135</t>
  </si>
  <si>
    <t>998734181</t>
  </si>
  <si>
    <t>Přesun hmot pro armatury stanovený z hmotnosti přesunovaného materiálu Příplatek k cenám za přesun prováděný bez použití mechanizace pro jakoukoliv výšku objektu</t>
  </si>
  <si>
    <t>-1335820048</t>
  </si>
  <si>
    <t>751</t>
  </si>
  <si>
    <t>Vzduchotechnika</t>
  </si>
  <si>
    <t>136</t>
  </si>
  <si>
    <t>7511R01</t>
  </si>
  <si>
    <t>Čtyřhranná mřížka, kruhové potrubí 200x100, dvouřadá, regulace protiběžnými listy, 2 řada podélná</t>
  </si>
  <si>
    <t>-564824254</t>
  </si>
  <si>
    <t>137</t>
  </si>
  <si>
    <t>7511R02</t>
  </si>
  <si>
    <t>Velkoplošná výusť 400x1250 mm , regulační klapka</t>
  </si>
  <si>
    <t>79636309</t>
  </si>
  <si>
    <t>138</t>
  </si>
  <si>
    <t>7511R03</t>
  </si>
  <si>
    <t>Čtyřhranná mřížka, kruhové potrubí 200x100, jednořadá, regulace protiběžnými listy</t>
  </si>
  <si>
    <t>1341116018</t>
  </si>
  <si>
    <t>139</t>
  </si>
  <si>
    <t>7511R04</t>
  </si>
  <si>
    <t>Čtyřhranná mřížka,hranaté potrubí 300x100, jednořadá, regulace protiběžnými listy</t>
  </si>
  <si>
    <t>-518173786</t>
  </si>
  <si>
    <t>140</t>
  </si>
  <si>
    <t>75121R</t>
  </si>
  <si>
    <t>Montáž požární klapky kruhové</t>
  </si>
  <si>
    <t>-1504857959</t>
  </si>
  <si>
    <t>141</t>
  </si>
  <si>
    <t>429R016</t>
  </si>
  <si>
    <t>Požární klapka kruhová D280</t>
  </si>
  <si>
    <t>1166588293</t>
  </si>
  <si>
    <t>142</t>
  </si>
  <si>
    <t>75122R</t>
  </si>
  <si>
    <t>Montáž regulační klapky kruhové</t>
  </si>
  <si>
    <t>-625364597</t>
  </si>
  <si>
    <t>143</t>
  </si>
  <si>
    <t>RegKl315</t>
  </si>
  <si>
    <t>Regulační klapka průměr 315 mm</t>
  </si>
  <si>
    <t>-1649265187</t>
  </si>
  <si>
    <t>144</t>
  </si>
  <si>
    <t>75123R</t>
  </si>
  <si>
    <t>Montáž regulační klapky čtyřhranné</t>
  </si>
  <si>
    <t>-433533265</t>
  </si>
  <si>
    <t>145</t>
  </si>
  <si>
    <t>RegKl500315</t>
  </si>
  <si>
    <t>Regulační klapka 500x315 mm</t>
  </si>
  <si>
    <t>1979892321</t>
  </si>
  <si>
    <t>146</t>
  </si>
  <si>
    <t>751344114</t>
  </si>
  <si>
    <t>Montáž tlumičů hluku pro kruhové potrubí, průměru přes 300 do 400 mm</t>
  </si>
  <si>
    <t>-1149009223</t>
  </si>
  <si>
    <t>147</t>
  </si>
  <si>
    <t>553R08</t>
  </si>
  <si>
    <t>Kruhový tlumič DN315, délka 900 mm</t>
  </si>
  <si>
    <t>-2106616807</t>
  </si>
  <si>
    <t>148</t>
  </si>
  <si>
    <t>553R09</t>
  </si>
  <si>
    <t>Kruhový tlumič DN315, délka 600 mm</t>
  </si>
  <si>
    <t>1481873170</t>
  </si>
  <si>
    <t>149</t>
  </si>
  <si>
    <t>7512R</t>
  </si>
  <si>
    <t>Montáž požární klapky čtyřhranné</t>
  </si>
  <si>
    <t>-64323561</t>
  </si>
  <si>
    <t>150</t>
  </si>
  <si>
    <t>429R06</t>
  </si>
  <si>
    <t>Požární klapka čtyřhranná EIS 90 710x400 mm</t>
  </si>
  <si>
    <t>1320483425</t>
  </si>
  <si>
    <t>151</t>
  </si>
  <si>
    <t>429R08</t>
  </si>
  <si>
    <t>Požární klapka čtyřhranná EIS 90 630x315 mm</t>
  </si>
  <si>
    <t>-548616934</t>
  </si>
  <si>
    <t>152</t>
  </si>
  <si>
    <t>751344122</t>
  </si>
  <si>
    <t>Montáž tlumičů hluku pro čtyřhranné potrubí, průřezu přes 0,150 do 0,300 m2</t>
  </si>
  <si>
    <t>722710496</t>
  </si>
  <si>
    <t>153</t>
  </si>
  <si>
    <t>553R04</t>
  </si>
  <si>
    <t>Kulisový tlumič 600x500x1250, kulisa 100/50</t>
  </si>
  <si>
    <t>-872185263</t>
  </si>
  <si>
    <t>154</t>
  </si>
  <si>
    <t>553R05</t>
  </si>
  <si>
    <t>Kulisový tlumič 900x450x1000, kulisa 100/50</t>
  </si>
  <si>
    <t>1628797306</t>
  </si>
  <si>
    <t>155</t>
  </si>
  <si>
    <t>751344123</t>
  </si>
  <si>
    <t>Montáž tlumičů hluku pro čtyřhranné potrubí, průřezu přes 0,300 do 0,450 m2</t>
  </si>
  <si>
    <t>95495010</t>
  </si>
  <si>
    <t>156</t>
  </si>
  <si>
    <t>553R06</t>
  </si>
  <si>
    <t>Kulisový tlumič 900x500x1500, kulisa 100/50</t>
  </si>
  <si>
    <t>1760499338</t>
  </si>
  <si>
    <t>157</t>
  </si>
  <si>
    <t>553R07</t>
  </si>
  <si>
    <t>Kulisový tlumič 900x450x1250, kulisa 100/50</t>
  </si>
  <si>
    <t>-2099306693</t>
  </si>
  <si>
    <t>158</t>
  </si>
  <si>
    <t>553R10</t>
  </si>
  <si>
    <t>Kulisový tlumič 900x500x1850, kulisa 100/50</t>
  </si>
  <si>
    <t>-1624972628</t>
  </si>
  <si>
    <t>159</t>
  </si>
  <si>
    <t>553R11</t>
  </si>
  <si>
    <t>Kulisový tlumič 900x450x1850, kulisa 100/50</t>
  </si>
  <si>
    <t>1330350382</t>
  </si>
  <si>
    <t>160</t>
  </si>
  <si>
    <t>751510013</t>
  </si>
  <si>
    <t>Vzduchotechnické potrubí z pozinkovaného plechu čtyřhranné s přírubou, průřezu přes 0,07 do 0,13 m2</t>
  </si>
  <si>
    <t>471211879</t>
  </si>
  <si>
    <t xml:space="preserve">Poznámka k souboru cen:_x000D_
1. V cenách jsou započteny i náklady na dodání a montáž trub včetně tvarovek._x000D_
2. V cenách -0010 až -0023 jsou započteny i náklady na: a) dodání a osazení přírubových lišt, b) tmelení akrylátovým tmelem._x000D_
3. V cenách -0041 až -0053 nejsou započteny náklady na příruby, spoje jsou prováděné pomocí spojek._x000D_
</t>
  </si>
  <si>
    <t>161</t>
  </si>
  <si>
    <t>751510014</t>
  </si>
  <si>
    <t>Vzduchotechnické potrubí z pozinkovaného plechu čtyřhranné s přírubou, průřezu přes 0,13 do 0,28 m2</t>
  </si>
  <si>
    <t>626060482</t>
  </si>
  <si>
    <t>162</t>
  </si>
  <si>
    <t>751510015</t>
  </si>
  <si>
    <t>Vzduchotechnické potrubí z pozinkovaného plechu čtyřhranné s přírubou, průřezu přes 0,28 do 0,50 m2</t>
  </si>
  <si>
    <t>-1773738273</t>
  </si>
  <si>
    <t>163</t>
  </si>
  <si>
    <t>751510042</t>
  </si>
  <si>
    <t>Vzduchotechnické potrubí z pozinkovaného plechu kruhové, trouba spirálně vinutá bez příruby, průměru přes 100 do 200 mm</t>
  </si>
  <si>
    <t>-611532854</t>
  </si>
  <si>
    <t>164</t>
  </si>
  <si>
    <t>751510043</t>
  </si>
  <si>
    <t>Vzduchotechnické potrubí z pozinkovaného plechu kruhové, trouba spirálně vinutá bez příruby, průměru přes 200 do 300 mm</t>
  </si>
  <si>
    <t>1076814748</t>
  </si>
  <si>
    <t>165</t>
  </si>
  <si>
    <t>751510044</t>
  </si>
  <si>
    <t>Vzduchotechnické potrubí z pozinkovaného plechu kruhové, trouba spirálně vinutá bez příruby, průměru přes 300 do 400 mm</t>
  </si>
  <si>
    <t>-1185176800</t>
  </si>
  <si>
    <t>166</t>
  </si>
  <si>
    <t>CO2</t>
  </si>
  <si>
    <t>D+M IR čidlo CO2</t>
  </si>
  <si>
    <t>-62055324</t>
  </si>
  <si>
    <t>167</t>
  </si>
  <si>
    <t>OvPan</t>
  </si>
  <si>
    <t>D+M Ovládací panel VZT</t>
  </si>
  <si>
    <t>-960582865</t>
  </si>
  <si>
    <t>168</t>
  </si>
  <si>
    <t>REG01</t>
  </si>
  <si>
    <t>D+M Regulátor VZT</t>
  </si>
  <si>
    <t>-793919825</t>
  </si>
  <si>
    <t>169</t>
  </si>
  <si>
    <t>VZT1</t>
  </si>
  <si>
    <t>VZT jednotka 3220/3220 m3/h, teplovodní ohřívač</t>
  </si>
  <si>
    <t>2109011990</t>
  </si>
  <si>
    <t xml:space="preserve">Poznámka k souboru cen:_x000D_
1. V cenách nejsou započteny náklady na připojení na rozvody a na regulaci._x000D_
2. Vzduchotechnické jednotky s výměnou vzduchu nad uvedený rozsah se oceňují individuálně._x000D_
</t>
  </si>
  <si>
    <t>170</t>
  </si>
  <si>
    <t>VZT11</t>
  </si>
  <si>
    <t>Regulace VZT1</t>
  </si>
  <si>
    <t>-665567329</t>
  </si>
  <si>
    <t>171</t>
  </si>
  <si>
    <t>VZT2</t>
  </si>
  <si>
    <t>VZT jednotka 580/580 m3/h, teplovodní ohřívač</t>
  </si>
  <si>
    <t>1168037107</t>
  </si>
  <si>
    <t>172</t>
  </si>
  <si>
    <t>VZT22</t>
  </si>
  <si>
    <t>Regulace VZT2</t>
  </si>
  <si>
    <t>946116425</t>
  </si>
  <si>
    <t>173</t>
  </si>
  <si>
    <t>VZT3</t>
  </si>
  <si>
    <t>VZT jednotka 2660/2660 m3/h, teplovodní ohřívač</t>
  </si>
  <si>
    <t>-863111071</t>
  </si>
  <si>
    <t>174</t>
  </si>
  <si>
    <t>VZT33</t>
  </si>
  <si>
    <t>Regulace VZT3</t>
  </si>
  <si>
    <t>-940507376</t>
  </si>
  <si>
    <t>175</t>
  </si>
  <si>
    <t>998751101</t>
  </si>
  <si>
    <t>Přesun hmot pro vzduchotechniku stanovený z hmotnosti přesunovaného materiálu vodorovná dopravní vzdálenost do 100 m v objektech výšky do 12 m</t>
  </si>
  <si>
    <t>-1088813584</t>
  </si>
  <si>
    <t>176</t>
  </si>
  <si>
    <t>998751181</t>
  </si>
  <si>
    <t>Přesun hmot pro vzduchotechniku stanovený z hmotnosti přesunovaného materiálu Příplatek k cenám za přesun prováděný bez použití mechanizace pro jakoukoliv výšku objektu</t>
  </si>
  <si>
    <t>734934745</t>
  </si>
  <si>
    <t>762</t>
  </si>
  <si>
    <t>Konstrukce tesařské</t>
  </si>
  <si>
    <t>177</t>
  </si>
  <si>
    <t>762342214</t>
  </si>
  <si>
    <t>Bednění a laťování montáž laťování střech jednoduchých sklonu do 60° při osové vzdálenosti latí přes 150 do 360 mm</t>
  </si>
  <si>
    <t>-579721459</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</si>
  <si>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</si>
  <si>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178</t>
  </si>
  <si>
    <t>60514101</t>
  </si>
  <si>
    <t>řezivo jehličnaté lať jakost I 10-25cm2</t>
  </si>
  <si>
    <t>1305258398</t>
  </si>
  <si>
    <t>179</t>
  </si>
  <si>
    <t>762813115</t>
  </si>
  <si>
    <t>Záklop stropů montáž (materiál ve specifikaci) vrchního z desek dřevotřískových nebo dřevoštěpkových na pero a drážku</t>
  </si>
  <si>
    <t>-635632602</t>
  </si>
  <si>
    <t>180</t>
  </si>
  <si>
    <t>60726278</t>
  </si>
  <si>
    <t>deska dřevoštěpková OSB 3 pero-drážka nebroušená tl 22mm</t>
  </si>
  <si>
    <t>1801970853</t>
  </si>
  <si>
    <t>48,47*1,08 "Přepočtené koeficientem množství</t>
  </si>
  <si>
    <t>181</t>
  </si>
  <si>
    <t>998762101</t>
  </si>
  <si>
    <t>Přesun hmot pro konstrukce tesařské stanovený z hmotnosti přesunovaného materiálu vodorovná dopravní vzdálenost do 50 m v objektech výšky do 6 m</t>
  </si>
  <si>
    <t>-662630267</t>
  </si>
  <si>
    <t>182</t>
  </si>
  <si>
    <t>998762181</t>
  </si>
  <si>
    <t>Přesun hmot pro konstrukce tesařské stanovený z hmotnosti přesunovaného materiálu Příplatek k cenám za přesun prováděný bez použití mechanizace pro jakoukoliv výšku objektu</t>
  </si>
  <si>
    <t>283944604</t>
  </si>
  <si>
    <t>763</t>
  </si>
  <si>
    <t>Konstrukce suché výstavby</t>
  </si>
  <si>
    <t>183</t>
  </si>
  <si>
    <t>763131431</t>
  </si>
  <si>
    <t>Podhled ze sádrokartonových desek dvouvrstvá zavěšená spodní konstrukce z ocelových profilů CD, UD jednoduše opláštěná deskou protipožární DF, tl. 12,5 mm, bez TI</t>
  </si>
  <si>
    <t>-1817802812</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</si>
  <si>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</si>
  <si>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184</t>
  </si>
  <si>
    <t>763131441</t>
  </si>
  <si>
    <t>Podhled ze sádrokartonových desek dvouvrstvá zavěšená spodní konstrukce z ocelových profilů CD, UD dvojitě opláštěná deskami protipožárními DF, tl. 2 x 12,5 mm, bez TI</t>
  </si>
  <si>
    <t>124356346</t>
  </si>
  <si>
    <t>185</t>
  </si>
  <si>
    <t>763131714</t>
  </si>
  <si>
    <t>Podhled ze sádrokartonových desek ostatní práce a konstrukce na podhledech ze sádrokartonových desek základní penetrační nátěr</t>
  </si>
  <si>
    <t>926720943</t>
  </si>
  <si>
    <t>1544,125+48,47</t>
  </si>
  <si>
    <t>186</t>
  </si>
  <si>
    <t>763131751</t>
  </si>
  <si>
    <t>Podhled ze sádrokartonových desek ostatní práce a konstrukce na podhledech ze sádrokartonových desek montáž parotěsné zábrany</t>
  </si>
  <si>
    <t>-713595871</t>
  </si>
  <si>
    <t>187</t>
  </si>
  <si>
    <t>28329221</t>
  </si>
  <si>
    <t>fólie parotěsná zábrana, délka role 50 m, šířka  1,50 m</t>
  </si>
  <si>
    <t>-525886622</t>
  </si>
  <si>
    <t>1592,595*1,1 "Přepočtené koeficientem množství</t>
  </si>
  <si>
    <t>188</t>
  </si>
  <si>
    <t>763131752</t>
  </si>
  <si>
    <t>Podhled ze sádrokartonových desek ostatní práce a konstrukce na podhledech ze sádrokartonových desek montáž jedné vrstvy tepelné izolace</t>
  </si>
  <si>
    <t>-1952100335</t>
  </si>
  <si>
    <t>Poznámka k položce:_x000D_
TI 2 x 140 mm</t>
  </si>
  <si>
    <t>1544,125*2 "Přepočtené koeficientem množství</t>
  </si>
  <si>
    <t>189</t>
  </si>
  <si>
    <t>63152102</t>
  </si>
  <si>
    <t>pás tepelně izolační univerzální λ=0,033-0,033-0,035 tl 140mm</t>
  </si>
  <si>
    <t>-2005083025</t>
  </si>
  <si>
    <t>1544,125*2,02 "Přepočtené koeficientem množství</t>
  </si>
  <si>
    <t>190</t>
  </si>
  <si>
    <t>763131752a</t>
  </si>
  <si>
    <t>2112035911</t>
  </si>
  <si>
    <t>191</t>
  </si>
  <si>
    <t>63152106</t>
  </si>
  <si>
    <t>pás tepelně izolační univerzální λ=0,033-0,033-0,035 tl 180mm</t>
  </si>
  <si>
    <t>32744432</t>
  </si>
  <si>
    <t>192</t>
  </si>
  <si>
    <t>763131753R</t>
  </si>
  <si>
    <t>Podhled ze sádrokartonových desek ostatní práce a konstrukce na podhledech ze sádrokartonových desek montáž pojistné hydroizolace</t>
  </si>
  <si>
    <t>-1673342954</t>
  </si>
  <si>
    <t>193</t>
  </si>
  <si>
    <t>28322014</t>
  </si>
  <si>
    <t>fólie hydroizolační střešní mPVC, tl. 1,2 mm š 1300 mm šedá</t>
  </si>
  <si>
    <t>-1979473831</t>
  </si>
  <si>
    <t>194</t>
  </si>
  <si>
    <t>998763301</t>
  </si>
  <si>
    <t>Přesun hmot pro konstrukce montované z desek sádrokartonových, sádrovláknitých, cementovláknitých nebo cementových stanovený z hmotnosti přesunovaného materiálu vodorovná dopravní vzdálenost do 50 m v objektech výšky do 6 m</t>
  </si>
  <si>
    <t>-1495905661</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</si>
  <si>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</si>
  <si>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195</t>
  </si>
  <si>
    <t>998763381</t>
  </si>
  <si>
    <t>Přesun hmot pro konstrukce montované z desek sádrokartonových, sádrovláknitých, cementovláknitých nebo cementových Příplatek k cenám za přesun prováděný bez použití mechanizace pro jakoukoliv výšku objektu</t>
  </si>
  <si>
    <t>-813975364</t>
  </si>
  <si>
    <t>764</t>
  </si>
  <si>
    <t>Konstrukce klempířské</t>
  </si>
  <si>
    <t>196</t>
  </si>
  <si>
    <t>764211656R</t>
  </si>
  <si>
    <t>Oplechování střešních prvků z pozinkovaného plechu s povrchovou úpravou nároží větraného, včetně větracího pásu rš 510 mm</t>
  </si>
  <si>
    <t>-1401846750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</si>
  <si>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</si>
  <si>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Poznámka k položce:_x000D_
boční oplechování ploché a sedlové střechy</t>
  </si>
  <si>
    <t>6,8+8,18+8,18+6,8</t>
  </si>
  <si>
    <t>197</t>
  </si>
  <si>
    <t>764212666R</t>
  </si>
  <si>
    <t>Oplechování střešních prvků z pozinkovaného plechu s povrchovou úpravou okapu okapovým plechem střechy rovné rš 510 mm</t>
  </si>
  <si>
    <t>790208090</t>
  </si>
  <si>
    <t>198</t>
  </si>
  <si>
    <t>764214604</t>
  </si>
  <si>
    <t>Oplechování horních ploch zdí a nadezdívek (atik) z pozinkovaného plechu s povrchovou úpravou mechanicky kotvené rš 330 mm</t>
  </si>
  <si>
    <t>-733067293</t>
  </si>
  <si>
    <t>7,125+7,1+6,675+6,91+6,675+7,125+1</t>
  </si>
  <si>
    <t>199</t>
  </si>
  <si>
    <t>764216603</t>
  </si>
  <si>
    <t>Oplechování parapetů z pozinkovaného plechu s povrchovou úpravou rovných mechanicky kotvené, bez rohů rš 250 mm</t>
  </si>
  <si>
    <t>-664686937</t>
  </si>
  <si>
    <t>200</t>
  </si>
  <si>
    <t>764311603</t>
  </si>
  <si>
    <t>Lemování zdí z pozinkovaného plechu s povrchovou úpravou boční nebo horní rovné, střech s krytinou prejzovou nebo vlnitou rš 250 mm</t>
  </si>
  <si>
    <t>1980176136</t>
  </si>
  <si>
    <t>7,63+7,63+1+1+7,4+7,4+8,18+8,18+7,4+2,55+2,55+7,4+7,63+7,63</t>
  </si>
  <si>
    <t>201</t>
  </si>
  <si>
    <t>764311604</t>
  </si>
  <si>
    <t>Lemování zdí z pozinkovaného plechu s povrchovou úpravou boční nebo horní rovné, střech s krytinou prejzovou nebo vlnitou rš 330 mm</t>
  </si>
  <si>
    <t>1039605903</t>
  </si>
  <si>
    <t>1,2+0,3+1,2</t>
  </si>
  <si>
    <t>202</t>
  </si>
  <si>
    <t>764511602</t>
  </si>
  <si>
    <t>Žlab podokapní z pozinkovaného plechu s povrchovou úpravou včetně háků a čel půlkruhový rš 330 mm</t>
  </si>
  <si>
    <t>-1225904138</t>
  </si>
  <si>
    <t>9,7+6</t>
  </si>
  <si>
    <t>203</t>
  </si>
  <si>
    <t>764511603</t>
  </si>
  <si>
    <t>Žlab podokapní z pozinkovaného plechu s povrchovou úpravou včetně háků a čel půlkruhový rš 400 mm</t>
  </si>
  <si>
    <t>-438738094</t>
  </si>
  <si>
    <t>3,5+11,91+11,91+16,165+16,165+14,895+14,895+9,36+15,115+15,115+15,235+15,235+13,75+13,755+12+5,355+5,355+6,15+2,9+2,9+5,75+3,22</t>
  </si>
  <si>
    <t>204</t>
  </si>
  <si>
    <t>764518622</t>
  </si>
  <si>
    <t>Svod z pozinkovaného plechu s upraveným povrchem včetně objímek, kolen a odskoků kruhový, průměru 100 mm</t>
  </si>
  <si>
    <t>810306601</t>
  </si>
  <si>
    <t>2,74+4,34</t>
  </si>
  <si>
    <t>205</t>
  </si>
  <si>
    <t>764518623R</t>
  </si>
  <si>
    <t>Svod z pozinkovaného plechu s upraveným povrchem včetně objímek, kolen a odskoků kruhový, průměru 125 mm</t>
  </si>
  <si>
    <t>-686024009</t>
  </si>
  <si>
    <t>3,325+3,29+3,24+3,4+3,655+4,375+0,95+3,715+3,13+3,145+2,74+2,795+2,93</t>
  </si>
  <si>
    <t>766</t>
  </si>
  <si>
    <t>Konstrukce truhlářské</t>
  </si>
  <si>
    <t>206</t>
  </si>
  <si>
    <t>766231113</t>
  </si>
  <si>
    <t>Montáž sklápěcich schodů na půdu s vyřezáním otvoru a kompletizací</t>
  </si>
  <si>
    <t>-371284009</t>
  </si>
  <si>
    <t xml:space="preserve">Poznámka k souboru cen:_x000D_
1. V ceně -1113 není započtena dodávka montážního materiálu, tato se oceňuje ve specifikaci._x000D_
2. V ceně -1113 není započteno olištování; toto olištování se oceňuje cenami 766 69-9741 až -9742 Překrytí spár lištou._x000D_
</t>
  </si>
  <si>
    <t>207</t>
  </si>
  <si>
    <t>612X1-1.28</t>
  </si>
  <si>
    <t>schody půdní skládací 700x1400</t>
  </si>
  <si>
    <t>-1447995611</t>
  </si>
  <si>
    <t>208</t>
  </si>
  <si>
    <t>766621724R</t>
  </si>
  <si>
    <t>Montáž okenních doplňků - venkovní žaluzie</t>
  </si>
  <si>
    <t>1092700319</t>
  </si>
  <si>
    <t>209</t>
  </si>
  <si>
    <t>X1-1</t>
  </si>
  <si>
    <t>žaluzie Al exteriérová 2100x1350 mechanická</t>
  </si>
  <si>
    <t>369216924</t>
  </si>
  <si>
    <t>210</t>
  </si>
  <si>
    <t>X1-2</t>
  </si>
  <si>
    <t>žaluzie Al exteriérová 1200x2000 mechanická</t>
  </si>
  <si>
    <t>-255865992</t>
  </si>
  <si>
    <t>211</t>
  </si>
  <si>
    <t>X1-3</t>
  </si>
  <si>
    <t>žaluzie Al exteriérová 2000x1350 mechanická</t>
  </si>
  <si>
    <t>-841259417</t>
  </si>
  <si>
    <t>212</t>
  </si>
  <si>
    <t>X1-4</t>
  </si>
  <si>
    <t>žaluzie Al exteriérová 1600x1200 mechanická</t>
  </si>
  <si>
    <t>1240645311</t>
  </si>
  <si>
    <t>213</t>
  </si>
  <si>
    <t>766622115</t>
  </si>
  <si>
    <t>Montáž oken plastových včetně montáže rámu na polyuretanovou pěnu plochy přes 1 m2 pevných do zdiva, výšky do 1,5 m</t>
  </si>
  <si>
    <t>1644896953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</si>
  <si>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Tepelnou izolaci mezi ostěním a rámem okna je možné ocenit položkami 766 62 - 9 . . Příplatek k cenám za tepelnou izolaci mezi ostěním a rámem okna jsou započteny náklady na izolaci vnější i vnitřní._x000D_
3. Délka izolace se určuje v metrech délky rámu okna._x000D_
</t>
  </si>
  <si>
    <t>1,5*0,9 - fix</t>
  </si>
  <si>
    <t>1,5*0,9*2</t>
  </si>
  <si>
    <t>214</t>
  </si>
  <si>
    <t>61140003R</t>
  </si>
  <si>
    <t>okno plastové pevné zasklení 150x90 cm</t>
  </si>
  <si>
    <t>-869121069</t>
  </si>
  <si>
    <t>Poznámka k položce:_x000D_
O1-2.01 - 2.02</t>
  </si>
  <si>
    <t>215</t>
  </si>
  <si>
    <t>766622131</t>
  </si>
  <si>
    <t>Montáž oken plastových včetně montáže rámu na polyuretanovou pěnu plochy přes 1 m2 otevíravých nebo sklápěcích do zdiva, výšky do 1,5 m</t>
  </si>
  <si>
    <t>902598520</t>
  </si>
  <si>
    <t>2,1*1,35 - 3 křídlo</t>
  </si>
  <si>
    <t>2,1*1,35*31</t>
  </si>
  <si>
    <t>2*1,35 - 3 křídlo</t>
  </si>
  <si>
    <t>2*1,35*3</t>
  </si>
  <si>
    <t>1,6*1,2 - 3 křídlo</t>
  </si>
  <si>
    <t>1,6*1,2</t>
  </si>
  <si>
    <t>1,5*0,9 - 2 křídlo</t>
  </si>
  <si>
    <t>1,5*0,9*3</t>
  </si>
  <si>
    <t>1,5*1,35 - 2 křídlo</t>
  </si>
  <si>
    <t>1,5*1,35*2</t>
  </si>
  <si>
    <t>1,2*0,9 - 1 křídlo</t>
  </si>
  <si>
    <t>1,2*0,9*2</t>
  </si>
  <si>
    <t>0,8*1,35 - 1 křídlo</t>
  </si>
  <si>
    <t>0,8*1,35</t>
  </si>
  <si>
    <t>1,9*0,9 - 2 křídlo</t>
  </si>
  <si>
    <t>1,9*0,9</t>
  </si>
  <si>
    <t>1,3*1,35 - 2 křídlo</t>
  </si>
  <si>
    <t>1,3*1,35*4</t>
  </si>
  <si>
    <t>1,8*1,14 - 3 křídlo</t>
  </si>
  <si>
    <t>1,8*1,14</t>
  </si>
  <si>
    <t>1,8*1,35 - 3 křídlo</t>
  </si>
  <si>
    <t>1,8*1,35*5</t>
  </si>
  <si>
    <t>1,05*1,45 - 1 křídlo</t>
  </si>
  <si>
    <t>1,05*1,45</t>
  </si>
  <si>
    <t>216</t>
  </si>
  <si>
    <t>61140034R1</t>
  </si>
  <si>
    <t>okno plastové trojkřídlé otvíravé a vyklápěcí 210x135cm</t>
  </si>
  <si>
    <t>1248554609</t>
  </si>
  <si>
    <t>Poznámka k položce:_x000D_
O1-1.01 - 1.14; 1.20 - 1.29; 1.43; 1.47 - 1.52</t>
  </si>
  <si>
    <t>217</t>
  </si>
  <si>
    <t>61140034R2</t>
  </si>
  <si>
    <t>okno plastové trojkřídlé otvíravé a vyklápěcí 200x135 cm</t>
  </si>
  <si>
    <t>-1899900922</t>
  </si>
  <si>
    <t>Poznámka k položce:_x000D_
O1-1.15; 1.55 - 1.56</t>
  </si>
  <si>
    <t>218</t>
  </si>
  <si>
    <t>611O1-1.16</t>
  </si>
  <si>
    <t>okno plastové trojkřídlé otvíravé a vyklápěcí 160x120 cm</t>
  </si>
  <si>
    <t>640089727</t>
  </si>
  <si>
    <t>Poznámka k položce:_x000D_
O1-1.16</t>
  </si>
  <si>
    <t>219</t>
  </si>
  <si>
    <t>61143761R</t>
  </si>
  <si>
    <t>okno plastové dvoukřídlové otvíravé a sklápěcí 150x90 cm</t>
  </si>
  <si>
    <t>-594022364</t>
  </si>
  <si>
    <t>Poznámka k položce:_x000D_
O1-1.17; 1.53 - 1.54</t>
  </si>
  <si>
    <t>220</t>
  </si>
  <si>
    <t>61143763R</t>
  </si>
  <si>
    <t>okno plastové dvoukřídlové otvíravé a sklápěcí 150x135 cm</t>
  </si>
  <si>
    <t>1591508477</t>
  </si>
  <si>
    <t>Poznámka k položce:_x000D_
O1-1.18 - 1.19</t>
  </si>
  <si>
    <t>221</t>
  </si>
  <si>
    <t>61144221R</t>
  </si>
  <si>
    <t>okno plastové jednokřídlové otvíravé a sklápěcí 120x90 cm</t>
  </si>
  <si>
    <t>1971267035</t>
  </si>
  <si>
    <t>Poznámka k položce:_x000D_
O1-1.42; 1.46</t>
  </si>
  <si>
    <t>222</t>
  </si>
  <si>
    <t>61144213R</t>
  </si>
  <si>
    <t>okno plastové jednokřídlové otvíravé a sklápěcí 105x145 cm</t>
  </si>
  <si>
    <t>690583865</t>
  </si>
  <si>
    <t>223</t>
  </si>
  <si>
    <t>611O1-1.44</t>
  </si>
  <si>
    <t>okno plastové jednokřídlové otvíravé a sklápěcí 80x135 cm</t>
  </si>
  <si>
    <t>77632684</t>
  </si>
  <si>
    <t>224</t>
  </si>
  <si>
    <t>611O1-1.45</t>
  </si>
  <si>
    <t>okno plastové dvoukřídlové otvíravé a sklápěcí 190x90 cm</t>
  </si>
  <si>
    <t>-305919097</t>
  </si>
  <si>
    <t>225</t>
  </si>
  <si>
    <t>61143762R</t>
  </si>
  <si>
    <t>okno plastové dvoukřídlové otvíravé a sklápěcí 130x135 cm</t>
  </si>
  <si>
    <t>1599965053</t>
  </si>
  <si>
    <t>Poznámka k položce:_x000D_
O1-1.65 - 1.68</t>
  </si>
  <si>
    <t>226</t>
  </si>
  <si>
    <t>611O1-1.69</t>
  </si>
  <si>
    <t>okno plastové trojkřídlé otvíravé a vyklápěcí 180x114 cm</t>
  </si>
  <si>
    <t>-1638577007</t>
  </si>
  <si>
    <t>227</t>
  </si>
  <si>
    <t>61140033R1</t>
  </si>
  <si>
    <t>okno plastové trojkřídlé otvíravé a vyklápěcí 180x135 cm</t>
  </si>
  <si>
    <t>-1852896477</t>
  </si>
  <si>
    <t>Poznámka k položce:_x000D_
O1-1.70 - 1.71; 1.74 - 1.76</t>
  </si>
  <si>
    <t>228</t>
  </si>
  <si>
    <t>766622136</t>
  </si>
  <si>
    <t>Montáž oken plastových včetně montáže rámu na polyuretanovou pěnu plochy přes 1 m2 otevíravých nebo sklápěcích do celostěnových panelů nebo ocelových rámů, výšky přes 1,5 do 2,5 m</t>
  </si>
  <si>
    <t>481912674</t>
  </si>
  <si>
    <t>1,2*2 - 2 křídlo</t>
  </si>
  <si>
    <t>1,2*2*11</t>
  </si>
  <si>
    <t>2,1*1,6 - 3 křídlo</t>
  </si>
  <si>
    <t>2,1*1,6</t>
  </si>
  <si>
    <t>229</t>
  </si>
  <si>
    <t>61143753R</t>
  </si>
  <si>
    <t>okno plastové dvoukřídlové otvíravé a sklápěcí 120x200 cm</t>
  </si>
  <si>
    <t>1429158310</t>
  </si>
  <si>
    <t>Poznámka k položce:_x000D_
O1-1.30 - 1.40</t>
  </si>
  <si>
    <t>230</t>
  </si>
  <si>
    <t>61140034R</t>
  </si>
  <si>
    <t>okno plastové trojkřídlé otvíravé a vyklápěcí 210x160 cm</t>
  </si>
  <si>
    <t>822558949</t>
  </si>
  <si>
    <t>Poznámka k položce:_x000D_
O1-1.41</t>
  </si>
  <si>
    <t>231</t>
  </si>
  <si>
    <t>766622212</t>
  </si>
  <si>
    <t>Montáž oken plastových plochy do 1 m2 včetně montáže rámu na polyuretanovou pěnu pevných do zdiva</t>
  </si>
  <si>
    <t>2139519800</t>
  </si>
  <si>
    <t>1*0,9 - fix</t>
  </si>
  <si>
    <t>232</t>
  </si>
  <si>
    <t>61140002R</t>
  </si>
  <si>
    <t>okno plastové pevné zasklení 100x90cm</t>
  </si>
  <si>
    <t>961675851</t>
  </si>
  <si>
    <t>Poznámka k položce:_x000D_
O1-2.03 - 2.04</t>
  </si>
  <si>
    <t>233</t>
  </si>
  <si>
    <t>766622216</t>
  </si>
  <si>
    <t>Montáž oken plastových plochy do 1 m2 včetně montáže rámu na polyuretanovou pěnu otevíravých nebo sklápěcích do zdiva</t>
  </si>
  <si>
    <t>305841386</t>
  </si>
  <si>
    <t>0,9*0,9 - 1 křídlo</t>
  </si>
  <si>
    <t>0,9*0,6 - 1 křídlo</t>
  </si>
  <si>
    <t>0,8*1,1 - 1 křídlo</t>
  </si>
  <si>
    <t>234</t>
  </si>
  <si>
    <t>61144211R</t>
  </si>
  <si>
    <t>okno plastové jednokřídlové otvíravé a sklápěcí 90x90 cm</t>
  </si>
  <si>
    <t>-1313420638</t>
  </si>
  <si>
    <t>Poznámka k položce:_x000D_
O1-1.57 - 1.62</t>
  </si>
  <si>
    <t>235</t>
  </si>
  <si>
    <t>61144210R</t>
  </si>
  <si>
    <t>okno plastové jednokřídlové otvíravé a sklápěcí 90x60 cm</t>
  </si>
  <si>
    <t>48414005</t>
  </si>
  <si>
    <t>Poznámka k položce:_x000D_
O1-1.63 - 1.64</t>
  </si>
  <si>
    <t>236</t>
  </si>
  <si>
    <t>61144212</t>
  </si>
  <si>
    <t>okno plastové jednokřídlové otvíravé a sklápěcí 80x110 cm</t>
  </si>
  <si>
    <t>1925981528</t>
  </si>
  <si>
    <t>Poznámka k položce:_x000D_
O1-1.72 - 1.73</t>
  </si>
  <si>
    <t>237</t>
  </si>
  <si>
    <t>766660002</t>
  </si>
  <si>
    <t>Montáž dveřních křídel dřevěných nebo plastových otevíravých do ocelové zárubně povrchově upravených jednokřídlových, šířky přes 800 mm</t>
  </si>
  <si>
    <t>-1221925240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</si>
  <si>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-0311 až -0324 jsou započtené i náklady na osazení kování, vodícího trnu, dorazů, seřízení pojezdů a následné vyrovnání a seřízení dveřních křídel._x000D_
4. V cenách -0351 až -0358 jsou započtené i náklady na osazení kování, vodícího trnu, dorazů, seřízení pojezdů na stěnu a následné vyrovnání a seřízení dveřních křídel._x000D_
5.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</si>
  <si>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238</t>
  </si>
  <si>
    <t>61160222</t>
  </si>
  <si>
    <t>dveře dřevěné vnitřní hladké plné 1křídlové 85x197</t>
  </si>
  <si>
    <t>1883965607</t>
  </si>
  <si>
    <t>D1-1.13</t>
  </si>
  <si>
    <t>239</t>
  </si>
  <si>
    <t>766660411</t>
  </si>
  <si>
    <t>Montáž dveřních křídel dřevěných nebo plastových vchodových dveří včetně rámu do zdiva jednokřídlových bez nadsvětlíku</t>
  </si>
  <si>
    <t>1972814199</t>
  </si>
  <si>
    <t>240</t>
  </si>
  <si>
    <t>D1-1.05z</t>
  </si>
  <si>
    <t>exteriérové dveře jednokřídlé, částečně prosklené izolačním trojsklem 800x2250 mm</t>
  </si>
  <si>
    <t>-1414817072</t>
  </si>
  <si>
    <t>241</t>
  </si>
  <si>
    <t>D1-1.10z</t>
  </si>
  <si>
    <t>exteriérové dveře jednokřídlé, částečně prosklené izolačním trojsklem 900x1930 mm</t>
  </si>
  <si>
    <t>751777385</t>
  </si>
  <si>
    <t>242</t>
  </si>
  <si>
    <t>766660451</t>
  </si>
  <si>
    <t>Montáž dveřních křídel dřevěných nebo plastových vchodových dveří včetně rámu do zdiva dvoukřídlových bez nadsvětlíku</t>
  </si>
  <si>
    <t>426710445</t>
  </si>
  <si>
    <t>243</t>
  </si>
  <si>
    <t>D1-1.02z</t>
  </si>
  <si>
    <t>exteriérové dveře dvoukřídlé, částečně prosklené izolačním trojsklem 1500x2000 mm</t>
  </si>
  <si>
    <t>1268521318</t>
  </si>
  <si>
    <t>244</t>
  </si>
  <si>
    <t>D1-1.03z</t>
  </si>
  <si>
    <t>exteriérové dveře dvoukřídlé, částečně prosklené izolačním trojsklem 1600x2150 mm</t>
  </si>
  <si>
    <t>-1191161594</t>
  </si>
  <si>
    <t>245</t>
  </si>
  <si>
    <t>D1-1.04z</t>
  </si>
  <si>
    <t>exteriérové dveře dvoukřídlé, částečně prosklené izolačním trojsklem 1600x2000 mm</t>
  </si>
  <si>
    <t>-825926317</t>
  </si>
  <si>
    <t>246</t>
  </si>
  <si>
    <t>D1-1.06z</t>
  </si>
  <si>
    <t>exteriérové dveře dvoukřídlé, částečně prosklené izolačním trojsklem 1500x1950 mm</t>
  </si>
  <si>
    <t>-120066657</t>
  </si>
  <si>
    <t>247</t>
  </si>
  <si>
    <t>D1-1.07z</t>
  </si>
  <si>
    <t>exteriérové dveře dvoukřídlé, částečně prosklené izolačním trojsklem 1500x1980 mm</t>
  </si>
  <si>
    <t>-762140764</t>
  </si>
  <si>
    <t>248</t>
  </si>
  <si>
    <t>D1-1.09z</t>
  </si>
  <si>
    <t>exteriérové dveře dvoukřídlé, částečně prosklené izolačním trojsklem 1900x2200 mm</t>
  </si>
  <si>
    <t>2090726592</t>
  </si>
  <si>
    <t>249</t>
  </si>
  <si>
    <t>766694111</t>
  </si>
  <si>
    <t>Montáž ostatních truhlářských konstrukcí parapetních desek dřevěných nebo plastových šířky do 300 mm, délky do 1000 mm</t>
  </si>
  <si>
    <t>-1697591672</t>
  </si>
  <si>
    <t xml:space="preserve">Poznámka k souboru cen:_x000D_
1. Cenami -8111 a -8112 se oceňuje montáž vrat oboru JKPOV 611._x000D_
2. Cenami -97 . . nelze oceňovat venkovní krycí lišty balkónových dveří; tato montáž se oceňuje cenou -1610._x000D_
</t>
  </si>
  <si>
    <t>250</t>
  </si>
  <si>
    <t>766694112</t>
  </si>
  <si>
    <t>Montáž ostatních truhlářských konstrukcí parapetních desek dřevěných nebo plastových šířky do 300 mm, délky přes 1000 do 1600 mm</t>
  </si>
  <si>
    <t>-280022909</t>
  </si>
  <si>
    <t>251</t>
  </si>
  <si>
    <t>766694113</t>
  </si>
  <si>
    <t>Montáž ostatních truhlářských konstrukcí parapetních desek dřevěných nebo plastových šířky do 300 mm, délky přes 1600 do 2600 mm</t>
  </si>
  <si>
    <t>1617822815</t>
  </si>
  <si>
    <t>252</t>
  </si>
  <si>
    <t>61144401R</t>
  </si>
  <si>
    <t>parapet plastový vnitřní - komůrkový 25 x 2 x 100 cm</t>
  </si>
  <si>
    <t>-2005559287</t>
  </si>
  <si>
    <t>131,45</t>
  </si>
  <si>
    <t>253</t>
  </si>
  <si>
    <t>998766101</t>
  </si>
  <si>
    <t>Přesun hmot pro konstrukce truhlářské stanovený z hmotnosti přesunovaného materiálu vodorovná dopravní vzdálenost do 50 m v objektech výšky do 6 m</t>
  </si>
  <si>
    <t>550833089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</si>
  <si>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</si>
  <si>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254</t>
  </si>
  <si>
    <t>998766181</t>
  </si>
  <si>
    <t>Přesun hmot pro konstrukce truhlářské stanovený z hmotnosti přesunovaného materiálu Příplatek k ceně za přesun prováděný bez použití mechanizace pro jakoukoliv výšku objektu</t>
  </si>
  <si>
    <t>1670275165</t>
  </si>
  <si>
    <t>767</t>
  </si>
  <si>
    <t>Konstrukce zámečnické</t>
  </si>
  <si>
    <t>255</t>
  </si>
  <si>
    <t>642944222R</t>
  </si>
  <si>
    <t>Osazení ocelových zárubní vrat z úhelníků dodatečně s vybetonováním prahu, plochy přes 2,5 m2</t>
  </si>
  <si>
    <t>894614376</t>
  </si>
  <si>
    <t xml:space="preserve">Poznámka k souboru cen:_x000D_
1. V cenách nejsou započteny náklady na dodání zárubní, tyto se oceňují ve specifikaci._x000D_
</t>
  </si>
  <si>
    <t>256</t>
  </si>
  <si>
    <t>61182257R</t>
  </si>
  <si>
    <t>zárubeň pro vrata dvoukřídlová 2200x2200</t>
  </si>
  <si>
    <t>-1334415931</t>
  </si>
  <si>
    <t>257</t>
  </si>
  <si>
    <t>61182258R</t>
  </si>
  <si>
    <t>zárubeň pro vrata dvoukřídlová 2650x3190</t>
  </si>
  <si>
    <t>1411672470</t>
  </si>
  <si>
    <t>258</t>
  </si>
  <si>
    <t>61182259R</t>
  </si>
  <si>
    <t>zárubeň pro vrata dvoukřídlová 2350x2400</t>
  </si>
  <si>
    <t>1348247876</t>
  </si>
  <si>
    <t>259</t>
  </si>
  <si>
    <t>61182260R</t>
  </si>
  <si>
    <t>zárubeň pro vrata dvoukřídlová 2200x2460</t>
  </si>
  <si>
    <t>-559956363</t>
  </si>
  <si>
    <t>260</t>
  </si>
  <si>
    <t>767391112</t>
  </si>
  <si>
    <t>Montáž krytiny z tvarovaných plechů trapézových nebo vlnitých, uchyceným šroubováním</t>
  </si>
  <si>
    <t>1603570664</t>
  </si>
  <si>
    <t xml:space="preserve">Poznámka k souboru cen:_x000D_
1. V cenách není započteno zhotovení otvoru v krytině, tyto práce se oceňují cenami 767 13-76 Zhotovení otvoru v plechu._x000D_
2. V cenách není započteno oplechování prostupů; tyto práce lze oceňovat cenami katalogu 800-764 Konstrukce klempířské._x000D_
3. Množství krytiny střech se určí v m2 z rozměru plochy krytiny podle projektu._x000D_
</t>
  </si>
  <si>
    <t>261</t>
  </si>
  <si>
    <t>15481473</t>
  </si>
  <si>
    <t>profil trapézový pozink tl 0,8 mm 6 vln</t>
  </si>
  <si>
    <t>-1969061896</t>
  </si>
  <si>
    <t>262</t>
  </si>
  <si>
    <t>767392802</t>
  </si>
  <si>
    <t>Demontáž krytin střech z plechů šroubovaných</t>
  </si>
  <si>
    <t>1366127593</t>
  </si>
  <si>
    <t>263</t>
  </si>
  <si>
    <t>767651210</t>
  </si>
  <si>
    <t>Montáž vrat garážových nebo průmyslových otvíravých do ocelové zárubně z dílů, plochy do 6 m2</t>
  </si>
  <si>
    <t>-1864697005</t>
  </si>
  <si>
    <t xml:space="preserve">Poznámka k souboru cen:_x000D_
1. V cenách -1126 a -1131 nejsou započteny náklady na zajištění přívodu elektrické energie; tyto se oceňují cenami katalogu 800-741 Elektroinstalace - silnoproud._x000D_
2. Cenami -7210 až -7340 nelze oceňovat montáž vrat s elektrickým, pneumatickým nebo hydraulickým ovládáním._x000D_
3. V cenách -1210 až -7523 je započtena i montáž dokončení okování dvířek průchodových._x000D_
4. V cenách -1210 až -7523 není započtena montáž elektromagnetického stavěče křídel vrat; tyto práce se oceňují cenou 767 64-6593 Montáž stavěče křídel._x000D_
</t>
  </si>
  <si>
    <t>264</t>
  </si>
  <si>
    <t>D1-1.01z</t>
  </si>
  <si>
    <t>vrata ocelová 2200x2200 dvoukřídlá oboustranně opláštěná s izolační výplní z minerálních desek</t>
  </si>
  <si>
    <t>-781672809</t>
  </si>
  <si>
    <t>265</t>
  </si>
  <si>
    <t>D1-1.11z</t>
  </si>
  <si>
    <t>vrata ocelová 2350x2400 dvoukřídlá oboustranně opláštěná s izolační výplní z minerálních desek</t>
  </si>
  <si>
    <t>740761023</t>
  </si>
  <si>
    <t>266</t>
  </si>
  <si>
    <t>D1-1.12z</t>
  </si>
  <si>
    <t>vrata ocelová 2200x2460 dvoukřídlá oboustranně opláštěná s izolační výplní z minerálních desek</t>
  </si>
  <si>
    <t>1192862650</t>
  </si>
  <si>
    <t>267</t>
  </si>
  <si>
    <t>767651220</t>
  </si>
  <si>
    <t>Montáž vrat garážových nebo průmyslových otvíravých do ocelové zárubně z dílů, plochy přes 6 do 9 m2</t>
  </si>
  <si>
    <t>1840786116</t>
  </si>
  <si>
    <t>268</t>
  </si>
  <si>
    <t>D1-1.08z</t>
  </si>
  <si>
    <t>vrata ocelová 2650x3190 dvoukřídlá oboustranně opláštěná s izolační výplní z minerálních desek</t>
  </si>
  <si>
    <t>-859257967</t>
  </si>
  <si>
    <t>269</t>
  </si>
  <si>
    <t>767651834</t>
  </si>
  <si>
    <t>Demontáž garážových a průmyslových vrat posuvných, plochy přes 13 do 20 m2</t>
  </si>
  <si>
    <t>1068633521</t>
  </si>
  <si>
    <t>270</t>
  </si>
  <si>
    <t>998767101</t>
  </si>
  <si>
    <t>Přesun hmot pro zámečnické konstrukce stanovený z hmotnosti přesunovaného materiálu vodorovná dopravní vzdálenost do 50 m v objektech výšky do 6 m</t>
  </si>
  <si>
    <t>111781935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</si>
  <si>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</si>
  <si>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271</t>
  </si>
  <si>
    <t>998767181</t>
  </si>
  <si>
    <t>Přesun hmot pro zámečnické konstrukce stanovený z hmotnosti přesunovaného materiálu Příplatek k cenám za přesun prováděný bez použití mechanizace pro jakoukoliv výšku objektu</t>
  </si>
  <si>
    <t>902558641</t>
  </si>
  <si>
    <t>784</t>
  </si>
  <si>
    <t>Dokončovací práce - malby a tapety</t>
  </si>
  <si>
    <t>272</t>
  </si>
  <si>
    <t>784171111</t>
  </si>
  <si>
    <t>Zakrytí nemalovaných ploch (materiál ve specifikaci) včetně pozdějšího odkrytí svislých ploch např. stěn, oken, dveří v místnostech výšky do 3,80</t>
  </si>
  <si>
    <t>1652891874</t>
  </si>
  <si>
    <t xml:space="preserve">Poznámka k souboru cen:_x000D_
1. V cenách nejsou započteny náklady na dodávku fólie, tyto se oceňují ve speifikaci.Ztratné lze stanovit ve výši 5%._x000D_
</t>
  </si>
  <si>
    <t>273</t>
  </si>
  <si>
    <t>58124844</t>
  </si>
  <si>
    <t>fólie pro malířské potřeby zakrývací,  25µ,  4 x 5 m</t>
  </si>
  <si>
    <t>300066954</t>
  </si>
  <si>
    <t>223,409*1,05 "Přepočtené koeficientem množství</t>
  </si>
  <si>
    <t>274</t>
  </si>
  <si>
    <t>784181121</t>
  </si>
  <si>
    <t>Penetrace podkladu jednonásobná hloubková v místnostech výšky do 3,80 m</t>
  </si>
  <si>
    <t>1125221669</t>
  </si>
  <si>
    <t>85,99+(416,45*0,18)+25,74</t>
  </si>
  <si>
    <t>275</t>
  </si>
  <si>
    <t>784191001</t>
  </si>
  <si>
    <t>Čištění vnitřních ploch hrubý úklid po provedení malířských prací omytím oken nebo balkonových dveří jednoduchých</t>
  </si>
  <si>
    <t>-1902453177</t>
  </si>
  <si>
    <t>276</t>
  </si>
  <si>
    <t>784191005</t>
  </si>
  <si>
    <t>Čištění vnitřních ploch hrubý úklid po provedení malířských prací omytím dveří nebo vrat</t>
  </si>
  <si>
    <t>602216533</t>
  </si>
  <si>
    <t>277</t>
  </si>
  <si>
    <t>784211101</t>
  </si>
  <si>
    <t>Malby z malířských směsí otěruvzdorných za mokra dvojnásobné, bílé za mokra otěruvzdorné výborně v místnostech výšky do 3,80 m</t>
  </si>
  <si>
    <t>-1213715840</t>
  </si>
  <si>
    <t>186,691+1544,125+48,47</t>
  </si>
  <si>
    <t>VRN</t>
  </si>
  <si>
    <t>Vedlejší rozpočtové náklady</t>
  </si>
  <si>
    <t>VRN1</t>
  </si>
  <si>
    <t>Průzkumné, geodetické a projektové práce</t>
  </si>
  <si>
    <t>278</t>
  </si>
  <si>
    <t>011434000</t>
  </si>
  <si>
    <t>Měření (monitoring) hlukové hladiny</t>
  </si>
  <si>
    <t>1024</t>
  </si>
  <si>
    <t>-1026783694</t>
  </si>
  <si>
    <t>Poznámka k položce:_x000D_
Dle požadavku KHS</t>
  </si>
  <si>
    <t>279</t>
  </si>
  <si>
    <t>011464000</t>
  </si>
  <si>
    <t>Měření (monitoring) úrovně osvětlení</t>
  </si>
  <si>
    <t>154275874</t>
  </si>
  <si>
    <t>280</t>
  </si>
  <si>
    <t>012203000</t>
  </si>
  <si>
    <t>Geodetické práce při provádění stavby</t>
  </si>
  <si>
    <t>-1034170114</t>
  </si>
  <si>
    <t>Poznámka k položce:_x000D_
vytyčení inženýrských sítí včetně ochrany stávajících vedení a zařízení před poškozením dle DOSS</t>
  </si>
  <si>
    <t>281</t>
  </si>
  <si>
    <t>013254000</t>
  </si>
  <si>
    <t>Dokumentace skutečného provedení stavby</t>
  </si>
  <si>
    <t>2147271103</t>
  </si>
  <si>
    <t>Poznámka k položce:_x000D_
3x listinné vyhotovení, 1x elektronické vyhotovení na CD-ROM (formát PDF a DWG)</t>
  </si>
  <si>
    <t>282</t>
  </si>
  <si>
    <t>013294000</t>
  </si>
  <si>
    <t>Ostatní dokumentace</t>
  </si>
  <si>
    <t>134606571</t>
  </si>
  <si>
    <t>Poznámka k položce:_x000D_
Dílenská dokumentace - výkresy zámečnických a klempířských prvků</t>
  </si>
  <si>
    <t>VRN3</t>
  </si>
  <si>
    <t>Zařízení staveniště</t>
  </si>
  <si>
    <t>283</t>
  </si>
  <si>
    <t>032103000</t>
  </si>
  <si>
    <t>Náklady na stavební buňky - včetně dopravy</t>
  </si>
  <si>
    <t>-2024682658</t>
  </si>
  <si>
    <t>Poznámka k položce:_x000D_
2x kancelář vedení stavby, 2x šatna dělníků</t>
  </si>
  <si>
    <t>284</t>
  </si>
  <si>
    <t>032803000</t>
  </si>
  <si>
    <t>Ostatní vybavení staveniště - včetně dopravy</t>
  </si>
  <si>
    <t>586259057</t>
  </si>
  <si>
    <t>Poznámka k položce:_x000D_
buňka s WC a sprchou + 2x skladové kontejnery</t>
  </si>
  <si>
    <t>285</t>
  </si>
  <si>
    <t>033203000</t>
  </si>
  <si>
    <t>Energie pro zařízení staveniště</t>
  </si>
  <si>
    <t>-2071979060</t>
  </si>
  <si>
    <t>Poznámka k položce:_x000D_
Zřízení vnitrostaveništního rozvodu energie od připojení na hlavní přívod včetně rozvaděčů, obecné osvětlení staveniště; zřízení přípojek vody a kanalizace; následné zrušení přípojek elektrické energie, vody a kanalizace</t>
  </si>
  <si>
    <t>286</t>
  </si>
  <si>
    <t>034303000</t>
  </si>
  <si>
    <t>Dopravní značení na staveništi</t>
  </si>
  <si>
    <t>-134659064</t>
  </si>
  <si>
    <t>Poznámka k položce:_x000D_
včetně vyřízení s DOSS a DI</t>
  </si>
  <si>
    <t>287</t>
  </si>
  <si>
    <t>035103001</t>
  </si>
  <si>
    <t>Pronájem ploch</t>
  </si>
  <si>
    <t>-552792397</t>
  </si>
  <si>
    <t>Poznámka k položce:_x000D_
vyřízení povolení zvláštního užívání komunikace + náklady za pronájem</t>
  </si>
  <si>
    <t>288</t>
  </si>
  <si>
    <t>039103000</t>
  </si>
  <si>
    <t>Rozebrání, bourání a odvoz zařízení staveniště</t>
  </si>
  <si>
    <t>1980299906</t>
  </si>
  <si>
    <t>Poznámka k položce:_x000D_
včetně uvedení ploch do původního stavu a kompletního odvozu odpadů a materiálů</t>
  </si>
  <si>
    <t>VRN4</t>
  </si>
  <si>
    <t>Inženýrská činnost</t>
  </si>
  <si>
    <t>289</t>
  </si>
  <si>
    <t>045203000</t>
  </si>
  <si>
    <t>Kompletační činnost</t>
  </si>
  <si>
    <t>-817229469</t>
  </si>
  <si>
    <t>Poznámka k položce:_x000D_
zajištění dokladů k předání stavby</t>
  </si>
  <si>
    <t>VRN5</t>
  </si>
  <si>
    <t>Finanční náklady</t>
  </si>
  <si>
    <t>290</t>
  </si>
  <si>
    <t>051002000</t>
  </si>
  <si>
    <t>Pojistné</t>
  </si>
  <si>
    <t>-1692417922</t>
  </si>
  <si>
    <t>Poznámka k položce:_x000D_
pojištění zhotovitele na částku 5mil. Kč</t>
  </si>
  <si>
    <t>291</t>
  </si>
  <si>
    <t>056002000</t>
  </si>
  <si>
    <t>Bankovní záruka 5% z celkové ceny díla bez VRN</t>
  </si>
  <si>
    <t>1900562232</t>
  </si>
  <si>
    <t>292</t>
  </si>
  <si>
    <t>059002000</t>
  </si>
  <si>
    <t>Ostatní finance - propagace</t>
  </si>
  <si>
    <t>-1068516900</t>
  </si>
  <si>
    <t>Poznámka k položce:_x000D_
Povinná publicita projektu financovaného z OPŽP - celobarevný plakát velikost A3 k označení staveniště.</t>
  </si>
  <si>
    <t xml:space="preserve">  G  e  n  e  r  á  l  n  í    p  r  o  j  e  k  t  a  n  t</t>
  </si>
  <si>
    <t>S                    V                    I                    Ž                    N</t>
  </si>
  <si>
    <t xml:space="preserve">  A  u  t  o  r</t>
  </si>
  <si>
    <t xml:space="preserve">  H I P</t>
  </si>
  <si>
    <t xml:space="preserve">  V  y  p  r  a  c  o  v  a  l</t>
  </si>
  <si>
    <t>Michal Volbrecht</t>
  </si>
  <si>
    <t xml:space="preserve">  k  o  r  e  s  p  o  n  d  e  n  č  n  í    a  d  r  e  s  a</t>
  </si>
  <si>
    <t xml:space="preserve">  k  o  n  t  a  k  t</t>
  </si>
  <si>
    <t>Zlatnická 10, 110 00 Praha 1</t>
  </si>
  <si>
    <t>tel.: 732 340 333</t>
  </si>
  <si>
    <t xml:space="preserve">  s  í  d  l  o</t>
  </si>
  <si>
    <t>mail.: volbrecht@svizn.com</t>
  </si>
  <si>
    <t>Milady Horákové 298/123</t>
  </si>
  <si>
    <t>160 00 Praha 6</t>
  </si>
  <si>
    <t xml:space="preserve">  Z  o  d  p  .     p  r  o  j  e  k  t  a  n  t</t>
  </si>
  <si>
    <t xml:space="preserve">  I  Č  O</t>
  </si>
  <si>
    <t>Ing. Arch. Marta Ševčíková</t>
  </si>
  <si>
    <t>033 01 087</t>
  </si>
  <si>
    <t xml:space="preserve">  č  í  s  l  o    a  u  t  o  r  i  z  a  c  e</t>
  </si>
  <si>
    <t>tel.: 606 062 636</t>
  </si>
  <si>
    <t>ČKA 04 407</t>
  </si>
  <si>
    <t>mail.: info@svizn.com</t>
  </si>
  <si>
    <t xml:space="preserve">  A  k  c  e</t>
  </si>
  <si>
    <t>ul. Zemědělská č.p. 846, 564 01  Žamberk</t>
  </si>
  <si>
    <t xml:space="preserve">  S  t  a  v  e  b  n  í  k</t>
  </si>
  <si>
    <t>Pardubický kraj, Komenského náměstí 125, 532 11  Pardubice</t>
  </si>
  <si>
    <t xml:space="preserve">  S  t  u  p  e  ň</t>
  </si>
  <si>
    <t xml:space="preserve">  D  a  t  u  m</t>
  </si>
  <si>
    <t>DPS</t>
  </si>
  <si>
    <t>04/2019</t>
  </si>
  <si>
    <t>12 / 2018</t>
  </si>
  <si>
    <t xml:space="preserve">  O  z  n  a  č  e  n  í    č  á  s  t  i</t>
  </si>
  <si>
    <t xml:space="preserve">  Č  á  s  t</t>
  </si>
  <si>
    <t>F.2</t>
  </si>
  <si>
    <t xml:space="preserve">  R  e  v  i  z  e  03</t>
  </si>
  <si>
    <t>V          Š          E          O          B          E          C          N          É                    P          O          D          M          Í          N          K          Y</t>
  </si>
  <si>
    <t>Obecně</t>
  </si>
  <si>
    <t>1.</t>
  </si>
  <si>
    <r>
      <t xml:space="preserve">Tento soupis prací, dodávek a služeb (dále jen </t>
    </r>
    <r>
      <rPr>
        <i/>
        <sz val="9"/>
        <color indexed="8"/>
        <rFont val="Calibri"/>
        <family val="2"/>
        <charset val="238"/>
      </rPr>
      <t>SP</t>
    </r>
    <r>
      <rPr>
        <sz val="9"/>
        <color indexed="8"/>
        <rFont val="Calibri"/>
        <family val="2"/>
        <charset val="238"/>
      </rPr>
      <t xml:space="preserve">) je zpracován na základě projektové dokumentace (dále jen </t>
    </r>
    <r>
      <rPr>
        <i/>
        <sz val="9"/>
        <color indexed="8"/>
        <rFont val="Calibri"/>
        <family val="2"/>
        <charset val="238"/>
      </rPr>
      <t>PD</t>
    </r>
    <r>
      <rPr>
        <sz val="9"/>
        <color indexed="8"/>
        <rFont val="Calibri"/>
        <family val="2"/>
        <charset val="238"/>
      </rPr>
      <t>), jíž je nedílnou součástí. Jeho struktura odpovídá členění této PD.</t>
    </r>
  </si>
  <si>
    <t>2.</t>
  </si>
  <si>
    <t xml:space="preserve">Popisové položky uvedené přímo v SP slouží pouze pro upřesnění specifikace jednotlivých dodávek, služeb a prací. Položky nejsou oceněny. </t>
  </si>
  <si>
    <t>3.</t>
  </si>
  <si>
    <t>Při práci se SP a zejména při jeho oceňování a oceňování jednotlivých položek je třeba zohlednit veškeré skutečnosti v PD uvedené. Při stanovení jednotkové ceny jednotlivých položek je nutné vycházet z popisů uvedených v PD a v jejích příslušných částech včetně obrazových příloh a technologických předpisů.</t>
  </si>
  <si>
    <t>4.</t>
  </si>
  <si>
    <t>Pokud to není v SP uvedeno jinak, jednotkové ceny vždy zahrnují dodávku, dopravu na staveniště, veškeré přesuny hmot v rámci staveniště a montáž.</t>
  </si>
  <si>
    <t>5.</t>
  </si>
  <si>
    <t>Pokud to není v SP uvedeno jinak, jednotkové ceny položek vždy zahrnují všechny součásti nezbytné k jejich provedení včetně kotvícího a spojovacího materiálu a drobných přípomocí, které svou povahou nejsou postihnutelné PD ani SP.</t>
  </si>
  <si>
    <t>6.</t>
  </si>
  <si>
    <t>Pokud to není v SP uvedeno jinak, jsou veškeré výměry vykázány jako čisté. Případné ztratné a prořezy jsou zohledněny v jednotkové ceně.</t>
  </si>
  <si>
    <t>7.</t>
  </si>
  <si>
    <t>Pokud to není v SP uvedeno jinak, jsou veškeré stavební přípomoce zohledněny v jednotkové ceně. Stavebními přípomocemi se rozumí vytvoření drážek, drobných stavebních otvorů včetně jejich následného zapravení a ostatní drobné stavební práce pro instalace infrastruktury techniky prostředí staveb (dále jen TZB).</t>
  </si>
  <si>
    <t>8.</t>
  </si>
  <si>
    <t xml:space="preserve">Pokud jsou v SP uvedeny konkrétní obchodní názvy výrobků a materiálů, jedná se vždy pouze o kvalitativní vymezení standardu. </t>
  </si>
  <si>
    <t>9.</t>
  </si>
  <si>
    <t>Jednotková cena zahrnuje vždy veškeré náklady, které jsou spojené se vzorkováním na stavbě.</t>
  </si>
  <si>
    <t>10.</t>
  </si>
  <si>
    <t xml:space="preserve">Náklady na ochranu, údržbu a eventu. opravy veškerých konstrukcí, materiálů a prvků dodaných na stavbu po celou dobu realizace stavby až do jejího předání jsou zahrnuty v jednotkových cenách. </t>
  </si>
  <si>
    <t>11.</t>
  </si>
  <si>
    <t>K vykázání výměr uvedených v SP bylo užito projekčních softwarů.</t>
  </si>
  <si>
    <t>12.</t>
  </si>
  <si>
    <t>Pokud to není v SP uvedeno jinak, jednotkové ceny vždy zahrnují dodávku, dopravu na staveniště, veškeré přesuny hmot v rámci staveniště, manipulace, montáž, povinné zkoušky materiálů, vzorků a prací ve smyslu platných norem. Jednotkové ceny položek dále vždy zahrnují všechny součásti nezbytné k jejich provedení včetně kotvícího a spojovacího materiálu, těsnění, zatmelení, pomocných konstrukcí, stavebních přípomocí a ostatních prací a dodávek, které svou povahou nejsou postihnutelné PD ani SP, ale nezbytných pro zhotovení, plnou funkčnost a požadovanou kvalitu díla.</t>
  </si>
  <si>
    <t>13.</t>
  </si>
  <si>
    <t>Pokud to není v SP uvedeno jinak, jednotkové ceny potrubí vždy zahrnují náklady na veškeré tvarovky, kolena, příruby, přechodky, těsnící desky.</t>
  </si>
  <si>
    <t>14.</t>
  </si>
  <si>
    <t>Součástí díla je dodání potřebných atestů výrobků, provedení provozních zkoušek včetně dodání protokolů a dodání revizních zpráv a zaškolení obsluhy. Dále pak dodání informačního systému v rozsahu nevyhnutelně potřebném pro provoz a údržbu, označení tras potrubí dle ČN, označení požárních klapek, označení směrů toků medií v potrubích, označení přístupů, označení provozních stavů na ukazatelích stavu. Tyto práce a dodávky  jsou zahrnuty v jednotkových cenách.</t>
  </si>
  <si>
    <t>15.</t>
  </si>
  <si>
    <t>Pokud to není v SP uvedeno jinak, jednotkové ceny vždy zahrnují náklady na provedení veškerých potřebných nátěrů tepelně neizolované části potrubí, kovového kotvení a pomocných prvků.</t>
  </si>
  <si>
    <t>16.</t>
  </si>
  <si>
    <t>Pokud to není v SP uvedeno jinak, jednotkové ceny vždy zahrnují náklady spojené s přípravou stávajících zařízení a rozvodů a napojení nových zařízení a rozvodů na ně.</t>
  </si>
  <si>
    <t>Pokud to není v SP uvedeno jinak, náklady na veškerá média spojená s realizací stavby jsou zohledněny v jednotkové ceně. V případě odběru napojením na staveništní přípojky technické infrastruktury bude odběr fakturován stavebníkem na základě fakturačního měření skutečného odběru.</t>
  </si>
  <si>
    <t>Pokud to není v SP nebo PD uvedeno jinak, cena za zařízení staveniště zahrnuje zřízení jedné kanceláře pro potřeby činnosti technického dozoru stavebníka a autorského dozoru s možností vytápění, vybavenou jedním stolem, dvěma židlemi a skříní. Dále je v ceně zahrnuto zajištění vhodné místnosti pro konání kontrolních dnů stavby.</t>
  </si>
  <si>
    <t xml:space="preserve">Pokud to není v SP uvedeno jinak, zhotovení dopravních komunikací a cest pro pohyb osob a přepravu materiálu na stavbě včetně jejich následného odstranění a znovuuvedení do původního stavu je zahrnuto v jednotkových cenách. </t>
  </si>
  <si>
    <t>Pokud to není v SP uvedeno jinak, náklady na obsluhu staveništní mechanizace jsou zohledněny v jednotkových cenách.</t>
  </si>
  <si>
    <t>Pokud to není v SP uvedeno jinak, zajištění záboru veřejných prostranství, dočasného značení dopravních omezení a dalších činností za účelem provádění prací při střetu s provozem na veřejných komunikacích a prostranstvích při zajištění bezpečného pohybu osob je zohledněno v jednotkových cenách.</t>
  </si>
  <si>
    <t>Pokud to není v SP uvedeno jinak, jednotková cena zahrnuje zajištění očištění vozidel při výjezdu ze stavby a potřebnou ochranu a zajištění stávajících inženýrských sítí před pojížděním.</t>
  </si>
  <si>
    <t>Pokud to není v SP uvedeno jinak, náklady na odvodnění staveniště jsou zahrnuty v jednotkových cenách.</t>
  </si>
  <si>
    <t>Demolice a bourací práce</t>
  </si>
  <si>
    <t>Pokud to není v SP uvedeno jinak, jsou v jednotkových cenách zahrnuty náklady na povinné zkoušky materiálů před zahájením bouracích prací a demolic ve smyslu platných norem a předpisů.</t>
  </si>
  <si>
    <t xml:space="preserve">Pokud to není v SP uvedeno jinak, jsou v jednotkových cenách zahrnuty náklady na veškeré pomocné a dočasné konstrukce nezbytné pro provedení bouracích prací a demolic a to včetně souvisejícího kotvícího materiálu a spojovacích prvků. </t>
  </si>
  <si>
    <t xml:space="preserve">Pokud to není v SP uvedeno jinak, jsou v jednotkových cenách zahrnuty náklady na vybourání stávajících konstrukcí a naložení ve stavební jámě, nebo mimo ni na transportní zařízení. </t>
  </si>
  <si>
    <t xml:space="preserve">Pokud to není v SP uvedeno jinak, náklady na vnitrostaveništní dopravu suti a vybouraných hmot zahrnují veškeré náklady na mezipřesuny hmot, včetně vytvoření potřebných vjezdů a výjezdů ze stavební jámy. </t>
  </si>
  <si>
    <t>Pokud to není v SP uvedeno jinak, vytyčení pozemku stavby, skutečných tras podzemních i nadzemních sítí technické infrastruktury stejně jako jejich ochrana po celou dobu realizace stavby je zahrnuta v jednotkové ceně.</t>
  </si>
  <si>
    <t>Betonové a železobetonové konstrukce</t>
  </si>
  <si>
    <t xml:space="preserve">Pokud to není v SP uvedeno jinak, je provedení veškerých otvorů, rýh, otvorů pro kotvení zábradlí, výtahových konstrukcí, prostupů instalací a podobně zahrnuto v jednotkové ceně betonových a železobetonových konstrukcí. To se týká stejným způsobem uložení chrániček a obdobných ochranných prvků do bednění pro účely vedení instalačních rozvodů. Jednotková cena rovněž zahrnuje dodávku a montáž nutných kotevních prvků pro později instalované konstrukce.
</t>
  </si>
  <si>
    <t>Jednotkové ceny zahrnují náklady na hutnění, přípravu armatury a její uložení do bednění, veškeré kropení, zakrytí a další ošetřování betonových konstrukcí v průběhu zrání, včetně veškerých nákladů spojených se zabezpečením optimální teploty po dobu zrání.</t>
  </si>
  <si>
    <r>
      <t>Jednotkové ceny platí bez rozdílu, zda bude beton dovážen nebo přímo vyráběn na staveništi.</t>
    </r>
    <r>
      <rPr>
        <sz val="9"/>
        <color indexed="10"/>
        <rFont val="Calibri"/>
        <family val="2"/>
        <charset val="238"/>
      </rPr>
      <t xml:space="preserve"> </t>
    </r>
    <r>
      <rPr>
        <sz val="9"/>
        <rFont val="Calibri"/>
        <family val="2"/>
        <charset val="238"/>
      </rPr>
      <t>Pokud je třeba vyrobit betony odlišného složení, než je předepsáno pevnostní třídou betonu, je třeba odlišnou recepturu zahrnout do jednotkové ceny.</t>
    </r>
  </si>
  <si>
    <t xml:space="preserve">Pokud to není v SP uvedeno jinak, v jednotlivých položkách výztuže jsou zahrnuty veškeré druhy uvažované výztuže a betonářské oceli, nutné k provedení železobetonových konstrukcí. </t>
  </si>
  <si>
    <t xml:space="preserve">V jednotkových cenách položek bednění a odbednění jsou zahrnuty náklady na provedení veškerých ztužujících prvků, vyplnění montážních otvorů a odbednění po vyzrání betonových konstrukcí a uplynutí předepsaných technologických lhůt. </t>
  </si>
  <si>
    <t>Montované (sádrokartonové/sádrovláknité/cementovláknité..) stěny a příčky</t>
  </si>
  <si>
    <t>Jednotkové ceny zahrnují náklady na uložení nosných kovových profilů příček na pružnou podložku a ošetření spáry mezi deskou, podlahou a stěnami trvale pružným tmelem.</t>
  </si>
  <si>
    <t>Jednotkové ceny zahrnují náklady na výztužnou pásku, celoplošné tmelení a broušení spar.</t>
  </si>
  <si>
    <t>Podhledy</t>
  </si>
  <si>
    <r>
      <t xml:space="preserve">Pokud to není v SP uvedeno jinak, jsou veškeré výměry vykázány jako čisté a zahrnují i provedení svislých částí podhledů tj. čelních ploch, provedení potřebných otvorů pro instalace a výústky VZT a provedení revizních dvířek. </t>
    </r>
    <r>
      <rPr>
        <sz val="9"/>
        <rFont val="Calibri"/>
        <family val="2"/>
        <charset val="238"/>
      </rPr>
      <t>Případné ztratné a prořezy jsou zohledněny v jednotkové ceně.</t>
    </r>
  </si>
  <si>
    <t>Malířské a natěračské práce</t>
  </si>
  <si>
    <t>Jednotková cena platí bez rozdílu, zda jsou nátěry prováděny v dílně zhotovitele, nebo přímo na stavbě. Totéž platí pro případné impregnační a základové nátěry v dílnách truhlářských nebo zámečnických.</t>
  </si>
  <si>
    <t>Pokud to není v SP uvedeno jinak, jsou v jednotkových cenách zahrnuty náklady na veškeré potřebné nátěry zámečnických a truhlářských výrobků, prosklených kovových stěn a fasád, dveří a oken.</t>
  </si>
  <si>
    <t>Pokud to není v SP uvedeno jinak, jsou v jednotkových cenách zahrnuty náklady na veškeré potřebné nátěry ocelových konstrukcí, rozvodů a zařízení vnitřních instalací topení, plynu, vzduchotechnických rozvodů apod.</t>
  </si>
  <si>
    <t>Pokud nejsou všechny materiály nátěrového povlaku výrobkem jednoho výrobce, musí zhotovitel prokázat jejich vzájemnou snášenlivost. Pokud byly základové nátěry, nebo impregnace provedeny jinými dodavateli, musí zhotovitel přezkoušet a prokázat snášenlivost s jím prováděným nátěrem.</t>
  </si>
  <si>
    <t>Nátěry musí být dodány na stavbu v originálním balení a teprve zde smějí být plněny do spotřebních zásobníků a nádob. Předpisy výrobce pro zpracování je nutné dodržovat. Na požádání předá zhotovitel objednateli jeden výtisk těchto předpisů.</t>
  </si>
  <si>
    <t>Izolace</t>
  </si>
  <si>
    <t>Pokud to není v SP uvedeno jinak, jsou v jednotkových cenách zahrnuty náklady na pokládku povlakových izolací, provedení nezbytných penetračních nátěrů a zakrytí geotextilií dle předepsaných technologických postupů a podmínek výrobce.</t>
  </si>
  <si>
    <t>Pokud to není v SP uvedeno jinak, jsou v jednotkových cenách zahrnuty náklady ochranu izolací OSB deskami při zpětných zásypech.</t>
  </si>
  <si>
    <t>Okna a skleněné konstrukce</t>
  </si>
  <si>
    <t>Pokud to není v SP uvedeno jinak, jednotkové ceny vždy zahrnují náklady na povrchovou úpravu, vybavení kováním a zamykacím zařízením, zasklení vč. slepých rámů, veškeré osazovací práce vč. zednického zapravení, těsnění spar mezi rámem a stavební konstrukcí a spar mezi slepým a okenním rámem, difuzní, komprimační a parotěsné pásky.</t>
  </si>
  <si>
    <t>Jednotkové ceny zahrnují náklady na balení oken a skleněných konstrukcí, roznesení do jednotlivých místností a zabudování, nezbytné vícenásobné zavěšení a vyvěšení okenních křídel, odvezení balícího materiálu ze staveniště, dokonalé očištění všech oken a skleněných výplní po jejich zabudování a sestavení, odstranění všech znečištěných míst v celém rozsahu.</t>
  </si>
  <si>
    <t>Dveře</t>
  </si>
  <si>
    <t>Pokud to není v SP uvedeno jinak, jednotkové ceny vždy zahrnují náklady na veškeré součásti dveří - obložkové zárubně, kování dveří, zamykací systémy a samozavírače, povrchovou úpravu a veškeré osazovací práce.</t>
  </si>
  <si>
    <t>Jednotková cena zahrnuje náklady na nezbytné těsnící profily ze zvláštních materiálů pro požární dveře.</t>
  </si>
  <si>
    <t>Jednotková cena zahrnuje náklady na balení dveří a zárubní, doprava na stavbu, roznesení do jednotlivých místností a zabudování, nezbytné vícenásobné zavěšení a vyvěšení dveřních křídel, montáž kování, odvezení balícího materiálu ze staveniště, dokonalé očištění všech dveří a zárubní po jejich zabudování a sestavení, odstranění všech znečištěných míst v celém rozsahu, je nutné zakalkulovat do jednotkových cen.</t>
  </si>
  <si>
    <t>Střešní plášť</t>
  </si>
  <si>
    <t>Pokud to není v SP uvedeno jinak, jednotkové ceny vždy zahrnují lišty, těsnící pásky, náběhové EPS pásky a provedení všech detailů.</t>
  </si>
  <si>
    <t>Klempířské konstrukce</t>
  </si>
  <si>
    <t>Pokud to není v SP uvedeno jinak, jednotkové ceny vždy zahrnují náklady na provedení povrchové úpravy nátěrem požadovaného barevného odstínu.</t>
  </si>
  <si>
    <t xml:space="preserve">Pokud to není v SP uvedeno jinak, jednotkové ceny vždy zahrnují náklady na provedení podkladních konstrukcí vč. nátěru. Dřevěné konstrukce pod vlastním oplechováním budou opatřeny ochranným protiplísňovým nátěrem. </t>
  </si>
  <si>
    <t>Truhlářské a tesařské konstrukce</t>
  </si>
  <si>
    <t>Pokud to není v SP uvedeno jinak, jednotkové ceny vždy zahrnují náklady na provedení povrchové úpravy nátěrem požadovaného barevného odstínu, nátěry a impregnace proti dřevokazným houbám a plísním, kování a závěsy a zasklení prosklených konstrukcí a prvků, veškeré montážní a osazovací práce a těsnění spar mezi rámy a stavební konstrukcí.</t>
  </si>
  <si>
    <t>Zámečnické konstrukce</t>
  </si>
  <si>
    <t>Pokud to není v SP uvedeno jinak, jednotkové ceny vždy zahrnují náklady na provedení povrchové úpravy nátěrem požadovaného barevného odstínu, zasklení prosklených konstrukcí a prvků, vybavení kováním a zamykacím zařízením, veškeré montážní a osazovací práce a těsnění spar mezi rámy a stavební konstrukcí.</t>
  </si>
  <si>
    <t>Veškeré konzervační a protipožární nátěry konstrukcí jsou zahrnuty v jednotkové ceně.</t>
  </si>
  <si>
    <t>Požární ucpávky</t>
  </si>
  <si>
    <t>Pokud to není v SP uvedeno jinak, jsou náklady na protipožární ucpávky vždy součástí jednotkových cen daného profesního oddílu.</t>
  </si>
  <si>
    <t>Hasící přístroje a protipožární systémy</t>
  </si>
  <si>
    <t>Součástí díla je dodání potřebných atestů výrobků, provedení provozních zkoušek včetně dodání protokolů a dodání revizních zpráv a zaškolení obsluhy. Tyto práce a dodávky  jsou zahrnuty v jednotkových cenách.</t>
  </si>
  <si>
    <t>Inženýrské objekty (areálové rozvody), Provozní soubory (trafostanice, náhradní zdroj el. energie)</t>
  </si>
  <si>
    <t>Součástí díla je dodání potřebných atestů výrobků, provedení provozních zkoušek včetně dodání protokolů a dodání revizních zpráv a zaškolení obsluhy. Dále pak dodání informačního systému v rozsahu nevyhnutelně potřebném pro provoz a údržbu – označení tras potrubí dle ČN, označení požárních klapek, označení směrů toků medií v potrubích, označení přístupů, označení provozních stavů na ukazatelích stavu. Tyto práce a dodávky  jsou součástí nabídky a nebudou zvlášť hrazeny.</t>
  </si>
  <si>
    <t>Jednotkové ceny zahrnují náklady na zjištění průběhu kolidujících inž.sítí a náklady na jejich ochranu.</t>
  </si>
  <si>
    <t xml:space="preserve">Místo pro uskladnění vykopaného materiálu určeného k dalšímu použití určuje zhotovitel  v projektu zařízení staveniště, pokud nebylo jinak určeno v nabídkovém řízení.
</t>
  </si>
  <si>
    <t xml:space="preserve">Sadové úpravy a oplocení </t>
  </si>
  <si>
    <t>Pokud to není v SP uvedeno jinak, jednotkové ceny vždy zahrnují náklady na údržba zeleně po dobu min. dva roky od výsadby, včetně náhrad uhynulé zeleně v tomto období.</t>
  </si>
  <si>
    <t>Ocelové konstrukce</t>
  </si>
  <si>
    <t>Lešení</t>
  </si>
  <si>
    <t>Doba pronájmu lešení vychází z harmonogramu dodavatele, tuto skutečnost je nutné zakalkulovat do nabídkové ceny pronájmu lešení a ochranných sítí.</t>
  </si>
  <si>
    <t>Exponáty, vitríny</t>
  </si>
  <si>
    <t>Pokud to není v SP uvedeno jinak, jednotkové ceny vždy zahrnují náklady na povrchovou úpravu, vybavení kováním a zamykacím zařízením, zasklení prosklených konstrukcí, veškeré osazovací práce vč. zednického zapravení.</t>
  </si>
  <si>
    <t>Pokud to není v SP uvedeno jinak, náklady na dílenskou dokumentaci jsou vždy zahrnuty v jednotkových cenách.</t>
  </si>
  <si>
    <t>Repliky, Restaurátorské práce</t>
  </si>
  <si>
    <t xml:space="preserve">Pokud to není v SP uvedeno jinak, jednotkové ceny vždy zahrnují náklady na zpracování restaurátorského záměru, který musí být předložen objednateli k odsouhlasení. </t>
  </si>
  <si>
    <t>P       O       K       Y       N       Y                 P       R       O                 V       Y       P       L       N       Ě       N       Í</t>
  </si>
  <si>
    <t>Dokument nesmí být upravován jiným způsobem, než je uvedeno v pokynech níže.</t>
  </si>
  <si>
    <t>Je nutné vycházet ze všeobecných podmínek uvedených v soupisu prací na samostatném listě.</t>
  </si>
  <si>
    <t>K vyplnění slouží pouze buňky zvýrazněny žlutým podbarvením, ostatní pole neslouží k editaci a nesmí být jakkoliv modifikovány.</t>
  </si>
  <si>
    <t xml:space="preserve">V listu "Rekapitulace stavby" vyplní uchazeč údaje o společnosti. </t>
  </si>
  <si>
    <t>V listu "Soupis prací" vyplní uchazeč jednotkové ceny u položek ve sloupci jednotkové ceny.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</si>
</sst>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_(#,##0&quot;.&quot;_);;;_(@_)"/>
  </numFmts>
  <fonts count="6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
      <sz val="8"/>
      <name val="Trebuchet MS"/>
      <family val="2"/>
    </font>
    <font>
      <sz val="7"/>
      <color theme="1" tint="0.499984740745262"/>
      <name val="Calibri Light"/>
      <family val="2"/>
      <charset val="238"/>
    </font>
    <font>
      <sz val="16"/>
      <color rgb="FF00B0F0"/>
      <name val="ADAM.CG PRO"/>
      <family val="3"/>
    </font>
    <font>
      <sz val="10"/>
      <name val="Calibri Light"/>
      <family val="2"/>
      <charset val="238"/>
    </font>
    <font>
      <sz val="9"/>
      <name val="Calibri Light"/>
      <family val="2"/>
      <charset val="238"/>
    </font>
    <font>
      <sz val="6"/>
      <color theme="1" tint="0.499984740745262"/>
      <name val="Calibri Light"/>
      <family val="2"/>
      <charset val="238"/>
    </font>
    <font>
      <sz val="10"/>
      <color theme="1"/>
      <name val="Calibri Light"/>
      <family val="2"/>
      <charset val="238"/>
    </font>
    <font>
      <sz val="7"/>
      <name val="Calibri Light"/>
      <family val="2"/>
      <charset val="238"/>
    </font>
    <font>
      <sz val="7"/>
      <color theme="1"/>
      <name val="Calibri Light"/>
      <family val="2"/>
      <charset val="238"/>
    </font>
    <font>
      <sz val="10"/>
      <color theme="1"/>
      <name val="Arial"/>
      <family val="2"/>
      <charset val="238"/>
    </font>
    <font>
      <b/>
      <sz val="10"/>
      <color theme="1"/>
      <name val="Calibri Light"/>
      <family val="2"/>
      <charset val="238"/>
    </font>
    <font>
      <b/>
      <sz val="10"/>
      <color theme="1"/>
      <name val="Arial"/>
      <family val="2"/>
      <charset val="238"/>
    </font>
    <font>
      <sz val="10"/>
      <name val="Arial CE"/>
      <charset val="238"/>
    </font>
    <font>
      <sz val="10"/>
      <name val="Calibri"/>
      <family val="2"/>
      <charset val="238"/>
      <scheme val="minor"/>
    </font>
    <font>
      <sz val="9"/>
      <color indexed="8"/>
      <name val="Calibri"/>
      <family val="2"/>
      <charset val="238"/>
      <scheme val="minor"/>
    </font>
    <font>
      <sz val="9"/>
      <name val="Calibri"/>
      <family val="2"/>
      <charset val="238"/>
      <scheme val="minor"/>
    </font>
    <font>
      <b/>
      <sz val="11"/>
      <name val="Calibri"/>
      <family val="2"/>
      <charset val="238"/>
      <scheme val="minor"/>
    </font>
    <font>
      <sz val="10"/>
      <color indexed="18"/>
      <name val="Calibri"/>
      <family val="2"/>
      <charset val="238"/>
      <scheme val="minor"/>
    </font>
    <font>
      <b/>
      <sz val="9"/>
      <color theme="4" tint="-0.499984740745262"/>
      <name val="Calibri"/>
      <family val="2"/>
      <charset val="238"/>
      <scheme val="minor"/>
    </font>
    <font>
      <sz val="9"/>
      <color indexed="18"/>
      <name val="Calibri"/>
      <family val="2"/>
      <charset val="238"/>
      <scheme val="minor"/>
    </font>
    <font>
      <b/>
      <sz val="9"/>
      <color indexed="18"/>
      <name val="Calibri"/>
      <family val="2"/>
      <charset val="238"/>
      <scheme val="minor"/>
    </font>
    <font>
      <b/>
      <sz val="9"/>
      <color rgb="FF00B0F0"/>
      <name val="Calibri"/>
      <family val="2"/>
      <charset val="238"/>
      <scheme val="minor"/>
    </font>
    <font>
      <b/>
      <sz val="9"/>
      <color rgb="FF00B050"/>
      <name val="Calibri"/>
      <family val="2"/>
      <charset val="238"/>
      <scheme val="minor"/>
    </font>
    <font>
      <i/>
      <sz val="9"/>
      <color indexed="8"/>
      <name val="Calibri"/>
      <family val="2"/>
      <charset val="238"/>
    </font>
    <font>
      <sz val="9"/>
      <color indexed="8"/>
      <name val="Calibri"/>
      <family val="2"/>
      <charset val="238"/>
    </font>
    <font>
      <sz val="9"/>
      <color indexed="10"/>
      <name val="Calibri"/>
      <family val="2"/>
      <charset val="238"/>
    </font>
    <font>
      <sz val="9"/>
      <name val="Calibri"/>
      <family val="2"/>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5">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37" fillId="0" borderId="0" applyNumberFormat="0" applyFill="0" applyBorder="0" applyAlignment="0" applyProtection="0"/>
    <xf numFmtId="0" fontId="38" fillId="0" borderId="1"/>
    <xf numFmtId="0" fontId="50" fillId="0" borderId="1"/>
  </cellStyleXfs>
  <cellXfs count="38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4" fillId="0" borderId="0" xfId="0" applyNumberFormat="1" applyFont="1" applyAlignment="1" applyProtection="1"/>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167" fontId="22"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pplyProtection="1">
      <alignment vertical="center"/>
    </xf>
    <xf numFmtId="0" fontId="39" fillId="0" borderId="24" xfId="2" applyFont="1" applyFill="1" applyBorder="1" applyAlignment="1">
      <alignment horizontal="left" vertical="top"/>
    </xf>
    <xf numFmtId="0" fontId="38" fillId="0" borderId="25" xfId="2" applyFill="1" applyBorder="1"/>
    <xf numFmtId="0" fontId="38" fillId="0" borderId="26" xfId="2" applyFill="1" applyBorder="1"/>
    <xf numFmtId="0" fontId="40" fillId="0" borderId="27" xfId="2" applyNumberFormat="1" applyFont="1" applyFill="1" applyBorder="1" applyAlignment="1">
      <alignment horizontal="center" vertical="center" shrinkToFit="1"/>
    </xf>
    <xf numFmtId="0" fontId="40" fillId="0" borderId="1" xfId="2" applyNumberFormat="1" applyFont="1" applyFill="1" applyBorder="1" applyAlignment="1">
      <alignment horizontal="center" vertical="center" shrinkToFit="1"/>
    </xf>
    <xf numFmtId="0" fontId="40" fillId="0" borderId="28" xfId="2" applyNumberFormat="1" applyFont="1" applyFill="1" applyBorder="1" applyAlignment="1">
      <alignment horizontal="center" vertical="center" shrinkToFit="1"/>
    </xf>
    <xf numFmtId="0" fontId="38" fillId="0" borderId="27" xfId="2" applyFill="1" applyBorder="1"/>
    <xf numFmtId="0" fontId="38" fillId="0" borderId="1" xfId="2" applyFill="1" applyBorder="1"/>
    <xf numFmtId="0" fontId="38" fillId="0" borderId="29" xfId="2" applyFill="1" applyBorder="1"/>
    <xf numFmtId="0" fontId="38" fillId="0" borderId="31" xfId="2" applyFill="1" applyBorder="1"/>
    <xf numFmtId="0" fontId="39" fillId="0" borderId="1" xfId="2" applyFont="1" applyFill="1" applyBorder="1" applyAlignment="1">
      <alignment horizontal="left" vertical="top"/>
    </xf>
    <xf numFmtId="0" fontId="38" fillId="0" borderId="28" xfId="2" applyFill="1" applyBorder="1"/>
    <xf numFmtId="0" fontId="41" fillId="0" borderId="27" xfId="2" applyFont="1" applyFill="1" applyBorder="1" applyAlignment="1">
      <alignment horizontal="left" vertical="top" indent="1"/>
    </xf>
    <xf numFmtId="0" fontId="42" fillId="0" borderId="27" xfId="2" applyFont="1" applyFill="1" applyBorder="1" applyAlignment="1">
      <alignment horizontal="left" vertical="center" indent="1"/>
    </xf>
    <xf numFmtId="0" fontId="42" fillId="0" borderId="1" xfId="2" applyFont="1" applyFill="1" applyBorder="1" applyAlignment="1">
      <alignment horizontal="left" vertical="center" indent="1"/>
    </xf>
    <xf numFmtId="0" fontId="42" fillId="0" borderId="28" xfId="2" applyFont="1" applyFill="1" applyBorder="1" applyAlignment="1">
      <alignment horizontal="left" vertical="center" indent="1"/>
    </xf>
    <xf numFmtId="0" fontId="43" fillId="0" borderId="27" xfId="2" applyFont="1" applyFill="1" applyBorder="1" applyAlignment="1">
      <alignment horizontal="left" vertical="top"/>
    </xf>
    <xf numFmtId="49" fontId="41" fillId="0" borderId="27" xfId="2" applyNumberFormat="1" applyFont="1" applyFill="1" applyBorder="1" applyAlignment="1">
      <alignment horizontal="left" vertical="top" indent="1"/>
    </xf>
    <xf numFmtId="0" fontId="41" fillId="0" borderId="27" xfId="2" applyFont="1" applyFill="1" applyBorder="1" applyAlignment="1">
      <alignment horizontal="left" vertical="center" indent="1"/>
    </xf>
    <xf numFmtId="0" fontId="41" fillId="0" borderId="1" xfId="2" applyFont="1" applyFill="1" applyBorder="1" applyAlignment="1">
      <alignment horizontal="left" vertical="center" indent="1"/>
    </xf>
    <xf numFmtId="0" fontId="41" fillId="0" borderId="28" xfId="2" applyFont="1" applyFill="1" applyBorder="1" applyAlignment="1">
      <alignment horizontal="left" vertical="center" indent="1"/>
    </xf>
    <xf numFmtId="0" fontId="38" fillId="0" borderId="1" xfId="2" applyFill="1" applyBorder="1" applyAlignment="1">
      <alignment vertical="center"/>
    </xf>
    <xf numFmtId="0" fontId="38" fillId="0" borderId="28" xfId="2" applyFill="1" applyBorder="1" applyAlignment="1">
      <alignment vertical="center"/>
    </xf>
    <xf numFmtId="0" fontId="38" fillId="0" borderId="27" xfId="2" applyFill="1" applyBorder="1" applyAlignment="1">
      <alignment vertical="center"/>
    </xf>
    <xf numFmtId="0" fontId="41" fillId="0" borderId="30" xfId="2" applyFont="1" applyFill="1" applyBorder="1" applyAlignment="1">
      <alignment horizontal="left" vertical="top" indent="1"/>
    </xf>
    <xf numFmtId="0" fontId="41" fillId="0" borderId="30" xfId="2" applyFont="1" applyFill="1" applyBorder="1" applyAlignment="1">
      <alignment horizontal="left" vertical="center" indent="1"/>
    </xf>
    <xf numFmtId="0" fontId="41" fillId="0" borderId="29" xfId="2" applyFont="1" applyFill="1" applyBorder="1" applyAlignment="1">
      <alignment horizontal="left" vertical="center" indent="1"/>
    </xf>
    <xf numFmtId="0" fontId="41" fillId="0" borderId="31" xfId="2" applyFont="1" applyFill="1" applyBorder="1" applyAlignment="1">
      <alignment horizontal="left" vertical="center" indent="1"/>
    </xf>
    <xf numFmtId="0" fontId="38" fillId="0" borderId="30" xfId="2" applyFill="1" applyBorder="1"/>
    <xf numFmtId="0" fontId="38" fillId="0" borderId="25" xfId="2" applyFill="1" applyBorder="1" applyAlignment="1">
      <alignment vertical="center"/>
    </xf>
    <xf numFmtId="0" fontId="38" fillId="0" borderId="26" xfId="2" applyFill="1" applyBorder="1" applyAlignment="1">
      <alignment vertical="center"/>
    </xf>
    <xf numFmtId="0" fontId="44" fillId="0" borderId="27" xfId="2" applyFont="1" applyFill="1" applyBorder="1" applyAlignment="1">
      <alignment horizontal="center" vertical="top"/>
    </xf>
    <xf numFmtId="0" fontId="44" fillId="0" borderId="1" xfId="2" applyFont="1" applyFill="1" applyBorder="1" applyAlignment="1">
      <alignment horizontal="center" vertical="top"/>
    </xf>
    <xf numFmtId="0" fontId="44" fillId="0" borderId="28" xfId="2" applyFont="1" applyFill="1" applyBorder="1" applyAlignment="1">
      <alignment horizontal="center" vertical="top"/>
    </xf>
    <xf numFmtId="0" fontId="45" fillId="0" borderId="30" xfId="2" applyFont="1" applyFill="1" applyBorder="1" applyAlignment="1">
      <alignment horizontal="center" vertical="center"/>
    </xf>
    <xf numFmtId="0" fontId="45" fillId="0" borderId="29" xfId="2" applyFont="1" applyFill="1" applyBorder="1" applyAlignment="1">
      <alignment horizontal="center" vertical="center"/>
    </xf>
    <xf numFmtId="0" fontId="45" fillId="0" borderId="31" xfId="2" applyFont="1" applyFill="1" applyBorder="1" applyAlignment="1">
      <alignment horizontal="center" vertical="center"/>
    </xf>
    <xf numFmtId="0" fontId="46" fillId="0" borderId="24" xfId="2" applyFont="1" applyFill="1" applyBorder="1" applyAlignment="1">
      <alignment horizontal="left" vertical="top"/>
    </xf>
    <xf numFmtId="0" fontId="47" fillId="0" borderId="25" xfId="2" applyFont="1" applyFill="1" applyBorder="1" applyAlignment="1">
      <alignment vertical="center"/>
    </xf>
    <xf numFmtId="0" fontId="47" fillId="0" borderId="26" xfId="2" applyFont="1" applyFill="1" applyBorder="1" applyAlignment="1">
      <alignment vertical="center"/>
    </xf>
    <xf numFmtId="0" fontId="46" fillId="0" borderId="30" xfId="2" applyFont="1" applyFill="1" applyBorder="1" applyAlignment="1">
      <alignment horizontal="center" vertical="center"/>
    </xf>
    <xf numFmtId="0" fontId="46" fillId="0" borderId="29" xfId="2" applyFont="1" applyFill="1" applyBorder="1" applyAlignment="1">
      <alignment horizontal="center" vertical="center"/>
    </xf>
    <xf numFmtId="0" fontId="46" fillId="0" borderId="31" xfId="2" applyFont="1" applyFill="1" applyBorder="1" applyAlignment="1">
      <alignment horizontal="center" vertical="center"/>
    </xf>
    <xf numFmtId="0" fontId="44" fillId="0" borderId="30" xfId="2" applyFont="1" applyFill="1" applyBorder="1" applyAlignment="1">
      <alignment horizontal="left" vertical="top" indent="1"/>
    </xf>
    <xf numFmtId="0" fontId="47" fillId="0" borderId="29" xfId="2" applyFont="1" applyFill="1" applyBorder="1"/>
    <xf numFmtId="0" fontId="47" fillId="0" borderId="31" xfId="2" applyFont="1" applyFill="1" applyBorder="1"/>
    <xf numFmtId="49" fontId="44" fillId="0" borderId="30" xfId="2" applyNumberFormat="1" applyFont="1" applyFill="1" applyBorder="1" applyAlignment="1">
      <alignment horizontal="left" vertical="top" indent="1"/>
    </xf>
    <xf numFmtId="0" fontId="44" fillId="0" borderId="1" xfId="2" applyFont="1" applyFill="1" applyBorder="1" applyAlignment="1">
      <alignment horizontal="left" vertical="center" indent="1"/>
    </xf>
    <xf numFmtId="0" fontId="47" fillId="0" borderId="1" xfId="2" applyFont="1" applyFill="1"/>
    <xf numFmtId="0" fontId="48" fillId="0" borderId="30" xfId="2" applyFont="1" applyFill="1" applyBorder="1" applyAlignment="1">
      <alignment horizontal="left" vertical="top" indent="1"/>
    </xf>
    <xf numFmtId="0" fontId="49" fillId="0" borderId="29" xfId="2" applyFont="1" applyFill="1" applyBorder="1"/>
    <xf numFmtId="0" fontId="51" fillId="0" borderId="1" xfId="3" applyFont="1" applyAlignment="1">
      <alignment horizontal="left" vertical="top" wrapText="1"/>
    </xf>
    <xf numFmtId="49" fontId="52" fillId="0" borderId="1" xfId="3" applyNumberFormat="1" applyFont="1" applyAlignment="1">
      <alignment horizontal="left" vertical="top" wrapText="1"/>
    </xf>
    <xf numFmtId="0" fontId="51" fillId="0" borderId="1" xfId="3" applyFont="1" applyAlignment="1">
      <alignment wrapText="1"/>
    </xf>
    <xf numFmtId="0" fontId="53" fillId="0" borderId="1" xfId="3" applyFont="1" applyAlignment="1">
      <alignment wrapText="1"/>
    </xf>
    <xf numFmtId="0" fontId="51" fillId="0" borderId="32" xfId="3" applyFont="1" applyBorder="1" applyAlignment="1">
      <alignment horizontal="left" vertical="top" wrapText="1"/>
    </xf>
    <xf numFmtId="49" fontId="52" fillId="0" borderId="32" xfId="3" applyNumberFormat="1" applyFont="1" applyBorder="1" applyAlignment="1">
      <alignment horizontal="left" vertical="top" wrapText="1"/>
    </xf>
    <xf numFmtId="0" fontId="51" fillId="0" borderId="32" xfId="3" applyFont="1" applyBorder="1" applyAlignment="1">
      <alignment wrapText="1"/>
    </xf>
    <xf numFmtId="0" fontId="51" fillId="0" borderId="1" xfId="3" applyFont="1" applyBorder="1" applyAlignment="1">
      <alignment horizontal="left" vertical="top" wrapText="1"/>
    </xf>
    <xf numFmtId="168" fontId="54" fillId="0" borderId="1" xfId="3" applyNumberFormat="1" applyFont="1" applyBorder="1" applyAlignment="1" applyProtection="1">
      <alignment horizontal="center" wrapText="1"/>
      <protection hidden="1"/>
    </xf>
    <xf numFmtId="0" fontId="51" fillId="0" borderId="1" xfId="3" applyFont="1" applyBorder="1" applyAlignment="1">
      <alignment wrapText="1"/>
    </xf>
    <xf numFmtId="0" fontId="55" fillId="0" borderId="33" xfId="3" applyFont="1" applyBorder="1" applyAlignment="1">
      <alignment horizontal="left" vertical="top" wrapText="1"/>
    </xf>
    <xf numFmtId="0" fontId="56" fillId="0" borderId="33" xfId="3" applyNumberFormat="1" applyFont="1" applyBorder="1" applyAlignment="1" applyProtection="1">
      <alignment horizontal="center" wrapText="1"/>
      <protection hidden="1"/>
    </xf>
    <xf numFmtId="0" fontId="55" fillId="0" borderId="33" xfId="3" applyFont="1" applyBorder="1" applyAlignment="1">
      <alignment wrapText="1"/>
    </xf>
    <xf numFmtId="0" fontId="57" fillId="0" borderId="1" xfId="3" applyFont="1" applyAlignment="1">
      <alignment wrapText="1"/>
    </xf>
    <xf numFmtId="0" fontId="55" fillId="0" borderId="1" xfId="3" applyFont="1" applyAlignment="1">
      <alignment wrapText="1"/>
    </xf>
    <xf numFmtId="0" fontId="58" fillId="0" borderId="1" xfId="3" applyNumberFormat="1" applyFont="1" applyAlignment="1">
      <alignment horizontal="left" wrapText="1"/>
    </xf>
    <xf numFmtId="0" fontId="59" fillId="0" borderId="1" xfId="3" applyNumberFormat="1" applyFont="1" applyAlignment="1">
      <alignment horizontal="left" vertical="top"/>
    </xf>
    <xf numFmtId="0" fontId="60" fillId="0" borderId="1" xfId="3" applyFont="1" applyAlignment="1">
      <alignment wrapText="1"/>
    </xf>
    <xf numFmtId="0" fontId="59" fillId="0" borderId="1" xfId="3" applyNumberFormat="1" applyFont="1" applyAlignment="1">
      <alignment horizontal="left"/>
    </xf>
    <xf numFmtId="0" fontId="53" fillId="0" borderId="34" xfId="3" applyFont="1" applyFill="1" applyBorder="1" applyAlignment="1">
      <alignment horizontal="left" vertical="top" wrapText="1"/>
    </xf>
    <xf numFmtId="0" fontId="52" fillId="0" borderId="34" xfId="3" applyNumberFormat="1" applyFont="1" applyFill="1" applyBorder="1" applyAlignment="1">
      <alignment horizontal="left" vertical="top" wrapText="1"/>
    </xf>
    <xf numFmtId="0" fontId="53" fillId="0" borderId="1" xfId="3" applyFont="1" applyBorder="1" applyAlignment="1">
      <alignment horizontal="center" vertical="top"/>
    </xf>
    <xf numFmtId="0" fontId="53" fillId="0" borderId="1" xfId="3" applyFont="1" applyBorder="1" applyAlignment="1"/>
    <xf numFmtId="0" fontId="53" fillId="0" borderId="1" xfId="3" applyFont="1" applyAlignment="1"/>
    <xf numFmtId="0" fontId="53" fillId="0" borderId="1" xfId="3" applyFont="1" applyBorder="1" applyAlignment="1">
      <alignment horizontal="center" vertical="top" wrapText="1"/>
    </xf>
    <xf numFmtId="0" fontId="53" fillId="0" borderId="1" xfId="3" applyFont="1" applyBorder="1" applyAlignment="1">
      <alignment wrapText="1"/>
    </xf>
    <xf numFmtId="0" fontId="53" fillId="0" borderId="1" xfId="3" applyFont="1" applyFill="1" applyBorder="1" applyAlignment="1">
      <alignment horizontal="left" vertical="top" wrapText="1"/>
    </xf>
    <xf numFmtId="0" fontId="52" fillId="0" borderId="1" xfId="3" applyNumberFormat="1" applyFont="1" applyFill="1" applyBorder="1" applyAlignment="1">
      <alignment horizontal="left" vertical="top" wrapText="1"/>
    </xf>
    <xf numFmtId="0" fontId="53" fillId="0" borderId="1" xfId="3" applyFont="1" applyFill="1" applyAlignment="1">
      <alignment horizontal="left" vertical="top" wrapText="1"/>
    </xf>
    <xf numFmtId="0" fontId="59" fillId="0" borderId="29" xfId="3" applyNumberFormat="1" applyFont="1" applyFill="1" applyBorder="1" applyAlignment="1">
      <alignment vertical="top"/>
    </xf>
    <xf numFmtId="0" fontId="59" fillId="0" borderId="29" xfId="3" applyNumberFormat="1" applyFont="1" applyFill="1" applyBorder="1" applyAlignment="1">
      <alignment vertical="top" wrapText="1"/>
    </xf>
    <xf numFmtId="0" fontId="60" fillId="0" borderId="1" xfId="3" applyFont="1" applyBorder="1" applyAlignment="1">
      <alignment wrapText="1"/>
    </xf>
    <xf numFmtId="0" fontId="60" fillId="0" borderId="1" xfId="3" applyFont="1" applyFill="1" applyBorder="1" applyAlignment="1">
      <alignment wrapText="1"/>
    </xf>
    <xf numFmtId="0" fontId="53" fillId="0" borderId="34" xfId="3" applyNumberFormat="1" applyFont="1" applyFill="1" applyBorder="1" applyAlignment="1">
      <alignment horizontal="left" vertical="top" wrapText="1"/>
    </xf>
    <xf numFmtId="0" fontId="53" fillId="0" borderId="33" xfId="2" applyFont="1" applyBorder="1" applyAlignment="1">
      <alignment wrapText="1"/>
    </xf>
    <xf numFmtId="0" fontId="53" fillId="0" borderId="1" xfId="2" applyFont="1" applyAlignment="1">
      <alignment wrapText="1"/>
    </xf>
    <xf numFmtId="0" fontId="53" fillId="0" borderId="1" xfId="2" applyFont="1" applyBorder="1" applyAlignment="1">
      <alignment wrapText="1"/>
    </xf>
    <xf numFmtId="49" fontId="54" fillId="0" borderId="1" xfId="2" applyNumberFormat="1" applyFont="1" applyBorder="1" applyAlignment="1" applyProtection="1">
      <alignment horizontal="center" vertical="center" wrapText="1"/>
      <protection hidden="1"/>
    </xf>
    <xf numFmtId="0" fontId="53" fillId="0" borderId="1" xfId="2" applyFont="1" applyBorder="1" applyAlignment="1">
      <alignment vertical="top"/>
    </xf>
    <xf numFmtId="49" fontId="52" fillId="0" borderId="1" xfId="2" applyNumberFormat="1" applyFont="1" applyFill="1" applyBorder="1" applyAlignment="1" applyProtection="1">
      <alignment horizontal="left" vertical="top"/>
      <protection hidden="1"/>
    </xf>
  </cellXfs>
  <cellStyles count="4">
    <cellStyle name="Hypertextový odkaz" xfId="1" builtinId="8"/>
    <cellStyle name="Normální" xfId="0" builtinId="0" customBuiltin="1"/>
    <cellStyle name="Normální 2" xfId="2"/>
    <cellStyle name="Normální 2 2" xf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7:J54"/>
  <sheetViews>
    <sheetView topLeftCell="A25" workbookViewId="0">
      <selection activeCell="N44" sqref="N44"/>
    </sheetView>
  </sheetViews>
  <sheetFormatPr defaultRowHeight="11.25"/>
  <sheetData>
    <row r="27" spans="2:10" ht="13.5">
      <c r="B27" s="294" t="s">
        <v>1656</v>
      </c>
      <c r="C27" s="295"/>
      <c r="D27" s="295"/>
      <c r="E27" s="295"/>
      <c r="F27" s="295"/>
      <c r="G27" s="295"/>
      <c r="H27" s="295"/>
      <c r="I27" s="295"/>
      <c r="J27" s="296"/>
    </row>
    <row r="28" spans="2:10">
      <c r="B28" s="297" t="s">
        <v>1657</v>
      </c>
      <c r="C28" s="298"/>
      <c r="D28" s="298"/>
      <c r="E28" s="298"/>
      <c r="F28" s="298"/>
      <c r="G28" s="298"/>
      <c r="H28" s="298"/>
      <c r="I28" s="298"/>
      <c r="J28" s="299"/>
    </row>
    <row r="29" spans="2:10">
      <c r="B29" s="297"/>
      <c r="C29" s="298"/>
      <c r="D29" s="298"/>
      <c r="E29" s="298"/>
      <c r="F29" s="298"/>
      <c r="G29" s="298"/>
      <c r="H29" s="298"/>
      <c r="I29" s="298"/>
      <c r="J29" s="299"/>
    </row>
    <row r="30" spans="2:10">
      <c r="B30" s="297"/>
      <c r="C30" s="298"/>
      <c r="D30" s="298"/>
      <c r="E30" s="298"/>
      <c r="F30" s="298"/>
      <c r="G30" s="298"/>
      <c r="H30" s="298"/>
      <c r="I30" s="298"/>
      <c r="J30" s="299"/>
    </row>
    <row r="31" spans="2:10" ht="13.5">
      <c r="B31" s="300"/>
      <c r="C31" s="301"/>
      <c r="D31" s="301"/>
      <c r="E31" s="302"/>
      <c r="F31" s="302"/>
      <c r="G31" s="302"/>
      <c r="H31" s="302"/>
      <c r="I31" s="302"/>
      <c r="J31" s="303"/>
    </row>
    <row r="32" spans="2:10" ht="13.5">
      <c r="B32" s="294" t="s">
        <v>1658</v>
      </c>
      <c r="C32" s="295"/>
      <c r="D32" s="296"/>
      <c r="E32" s="304" t="s">
        <v>1659</v>
      </c>
      <c r="F32" s="301"/>
      <c r="G32" s="305"/>
      <c r="H32" s="294" t="s">
        <v>1660</v>
      </c>
      <c r="I32" s="295"/>
      <c r="J32" s="296"/>
    </row>
    <row r="33" spans="2:10" ht="13.5">
      <c r="B33" s="306" t="s">
        <v>35</v>
      </c>
      <c r="C33" s="301"/>
      <c r="D33" s="305"/>
      <c r="E33" s="306" t="s">
        <v>1661</v>
      </c>
      <c r="F33" s="301"/>
      <c r="G33" s="305"/>
      <c r="H33" s="307" t="s">
        <v>39</v>
      </c>
      <c r="I33" s="308"/>
      <c r="J33" s="309"/>
    </row>
    <row r="34" spans="2:10" ht="13.5">
      <c r="B34" s="310" t="s">
        <v>1662</v>
      </c>
      <c r="C34" s="301"/>
      <c r="D34" s="305"/>
      <c r="E34" s="310" t="s">
        <v>1663</v>
      </c>
      <c r="F34" s="301"/>
      <c r="G34" s="305"/>
      <c r="H34" s="307"/>
      <c r="I34" s="308"/>
      <c r="J34" s="309"/>
    </row>
    <row r="35" spans="2:10" ht="13.5">
      <c r="B35" s="306" t="s">
        <v>1664</v>
      </c>
      <c r="C35" s="301"/>
      <c r="D35" s="305"/>
      <c r="E35" s="311" t="s">
        <v>1665</v>
      </c>
      <c r="F35" s="301"/>
      <c r="G35" s="305"/>
      <c r="H35" s="307"/>
      <c r="I35" s="308"/>
      <c r="J35" s="309"/>
    </row>
    <row r="36" spans="2:10" ht="13.5">
      <c r="B36" s="310" t="s">
        <v>1666</v>
      </c>
      <c r="C36" s="301"/>
      <c r="D36" s="305"/>
      <c r="E36" s="306" t="s">
        <v>1667</v>
      </c>
      <c r="F36" s="301"/>
      <c r="G36" s="305"/>
      <c r="H36" s="307"/>
      <c r="I36" s="308"/>
      <c r="J36" s="309"/>
    </row>
    <row r="37" spans="2:10" ht="13.5">
      <c r="B37" s="306" t="s">
        <v>1668</v>
      </c>
      <c r="C37" s="301"/>
      <c r="D37" s="305"/>
      <c r="E37" s="306"/>
      <c r="F37" s="302"/>
      <c r="G37" s="303"/>
      <c r="H37" s="307"/>
      <c r="I37" s="308"/>
      <c r="J37" s="309"/>
    </row>
    <row r="38" spans="2:10" ht="13.5">
      <c r="B38" s="306" t="s">
        <v>1669</v>
      </c>
      <c r="C38" s="301"/>
      <c r="D38" s="305"/>
      <c r="E38" s="294" t="s">
        <v>1670</v>
      </c>
      <c r="F38" s="295"/>
      <c r="G38" s="296"/>
      <c r="H38" s="307"/>
      <c r="I38" s="308"/>
      <c r="J38" s="309"/>
    </row>
    <row r="39" spans="2:10" ht="13.5">
      <c r="B39" s="310" t="s">
        <v>1671</v>
      </c>
      <c r="C39" s="301"/>
      <c r="D39" s="305"/>
      <c r="E39" s="312" t="s">
        <v>1672</v>
      </c>
      <c r="F39" s="313"/>
      <c r="G39" s="314"/>
      <c r="H39" s="300"/>
      <c r="I39" s="301"/>
      <c r="J39" s="305"/>
    </row>
    <row r="40" spans="2:10" ht="13.5">
      <c r="B40" s="306" t="s">
        <v>1673</v>
      </c>
      <c r="C40" s="301"/>
      <c r="D40" s="305"/>
      <c r="E40" s="312"/>
      <c r="F40" s="313"/>
      <c r="G40" s="314"/>
      <c r="H40" s="300"/>
      <c r="I40" s="301"/>
      <c r="J40" s="305"/>
    </row>
    <row r="41" spans="2:10" ht="13.5">
      <c r="B41" s="310" t="s">
        <v>1663</v>
      </c>
      <c r="C41" s="315"/>
      <c r="D41" s="316"/>
      <c r="E41" s="310" t="s">
        <v>1674</v>
      </c>
      <c r="F41" s="315"/>
      <c r="G41" s="316"/>
      <c r="H41" s="317"/>
      <c r="I41" s="315"/>
      <c r="J41" s="316"/>
    </row>
    <row r="42" spans="2:10" ht="13.5">
      <c r="B42" s="306" t="s">
        <v>1675</v>
      </c>
      <c r="C42" s="301"/>
      <c r="D42" s="305"/>
      <c r="E42" s="312" t="s">
        <v>1676</v>
      </c>
      <c r="F42" s="313"/>
      <c r="G42" s="314"/>
      <c r="H42" s="300"/>
      <c r="I42" s="301"/>
      <c r="J42" s="305"/>
    </row>
    <row r="43" spans="2:10" ht="13.5">
      <c r="B43" s="318" t="s">
        <v>1677</v>
      </c>
      <c r="C43" s="302"/>
      <c r="D43" s="303"/>
      <c r="E43" s="319"/>
      <c r="F43" s="320"/>
      <c r="G43" s="321"/>
      <c r="H43" s="322"/>
      <c r="I43" s="302"/>
      <c r="J43" s="303"/>
    </row>
    <row r="45" spans="2:10" ht="13.5">
      <c r="B45" s="294" t="s">
        <v>1678</v>
      </c>
      <c r="C45" s="323"/>
      <c r="D45" s="323"/>
      <c r="E45" s="323"/>
      <c r="F45" s="323"/>
      <c r="G45" s="323"/>
      <c r="H45" s="323"/>
      <c r="I45" s="323"/>
      <c r="J45" s="324"/>
    </row>
    <row r="46" spans="2:10" ht="12.75">
      <c r="B46" s="325" t="s">
        <v>17</v>
      </c>
      <c r="C46" s="326"/>
      <c r="D46" s="326"/>
      <c r="E46" s="326"/>
      <c r="F46" s="326"/>
      <c r="G46" s="326"/>
      <c r="H46" s="326"/>
      <c r="I46" s="326"/>
      <c r="J46" s="327"/>
    </row>
    <row r="47" spans="2:10">
      <c r="B47" s="328" t="s">
        <v>1679</v>
      </c>
      <c r="C47" s="329"/>
      <c r="D47" s="329"/>
      <c r="E47" s="329"/>
      <c r="F47" s="329"/>
      <c r="G47" s="329"/>
      <c r="H47" s="329"/>
      <c r="I47" s="329"/>
      <c r="J47" s="330"/>
    </row>
    <row r="48" spans="2:10" ht="12.75">
      <c r="B48" s="331" t="s">
        <v>1680</v>
      </c>
      <c r="C48" s="332"/>
      <c r="D48" s="332"/>
      <c r="E48" s="332"/>
      <c r="F48" s="332"/>
      <c r="G48" s="332"/>
      <c r="H48" s="332"/>
      <c r="I48" s="332"/>
      <c r="J48" s="333"/>
    </row>
    <row r="49" spans="2:10">
      <c r="B49" s="334" t="s">
        <v>1681</v>
      </c>
      <c r="C49" s="335"/>
      <c r="D49" s="335"/>
      <c r="E49" s="335"/>
      <c r="F49" s="335"/>
      <c r="G49" s="335"/>
      <c r="H49" s="335"/>
      <c r="I49" s="335"/>
      <c r="J49" s="336"/>
    </row>
    <row r="50" spans="2:10" ht="12.75">
      <c r="B50" s="331" t="s">
        <v>1682</v>
      </c>
      <c r="C50" s="332"/>
      <c r="D50" s="333"/>
      <c r="E50" s="331" t="s">
        <v>1690</v>
      </c>
      <c r="F50" s="332"/>
      <c r="G50" s="333"/>
      <c r="H50" s="331" t="s">
        <v>1683</v>
      </c>
      <c r="I50" s="332"/>
      <c r="J50" s="333"/>
    </row>
    <row r="51" spans="2:10" ht="12.75">
      <c r="B51" s="337" t="s">
        <v>1684</v>
      </c>
      <c r="C51" s="338"/>
      <c r="D51" s="339"/>
      <c r="E51" s="340" t="s">
        <v>1685</v>
      </c>
      <c r="F51" s="338"/>
      <c r="G51" s="339"/>
      <c r="H51" s="340" t="s">
        <v>1686</v>
      </c>
      <c r="I51" s="338"/>
      <c r="J51" s="339"/>
    </row>
    <row r="52" spans="2:10" ht="12.75">
      <c r="B52" s="341"/>
      <c r="C52" s="342"/>
      <c r="D52" s="342"/>
      <c r="E52" s="342"/>
      <c r="F52" s="342"/>
      <c r="G52" s="342"/>
      <c r="H52" s="342"/>
      <c r="I52" s="342"/>
      <c r="J52" s="342"/>
    </row>
    <row r="53" spans="2:10" ht="12.75">
      <c r="B53" s="331" t="s">
        <v>1687</v>
      </c>
      <c r="C53" s="332"/>
      <c r="D53" s="332"/>
      <c r="E53" s="331" t="s">
        <v>1688</v>
      </c>
      <c r="F53" s="332"/>
      <c r="G53" s="332"/>
      <c r="H53" s="332"/>
      <c r="I53" s="332"/>
      <c r="J53" s="333"/>
    </row>
    <row r="54" spans="2:10" ht="12.75">
      <c r="B54" s="343" t="s">
        <v>1689</v>
      </c>
      <c r="C54" s="344"/>
      <c r="D54" s="344"/>
      <c r="E54" s="343" t="s">
        <v>119</v>
      </c>
      <c r="F54" s="338"/>
      <c r="G54" s="338"/>
      <c r="H54" s="338"/>
      <c r="I54" s="338"/>
      <c r="J54" s="339"/>
    </row>
  </sheetData>
  <mergeCells count="9">
    <mergeCell ref="B46:J46"/>
    <mergeCell ref="B47:J47"/>
    <mergeCell ref="B49:J49"/>
    <mergeCell ref="B28:J30"/>
    <mergeCell ref="H33:J34"/>
    <mergeCell ref="H35:J36"/>
    <mergeCell ref="H37:J38"/>
    <mergeCell ref="E39:G40"/>
    <mergeCell ref="E42:G43"/>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workbookViewId="0">
      <selection activeCell="BE1" sqref="BE1:BE1048576"/>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hidden="1"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259"/>
      <c r="AS2" s="259"/>
      <c r="AT2" s="259"/>
      <c r="AU2" s="259"/>
      <c r="AV2" s="259"/>
      <c r="AW2" s="259"/>
      <c r="AX2" s="259"/>
      <c r="AY2" s="259"/>
      <c r="AZ2" s="259"/>
      <c r="BA2" s="259"/>
      <c r="BB2" s="259"/>
      <c r="BC2" s="259"/>
      <c r="BD2" s="259"/>
      <c r="BE2" s="259"/>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ht="12" customHeight="1">
      <c r="B5" s="21"/>
      <c r="C5" s="22"/>
      <c r="D5" s="26" t="s">
        <v>13</v>
      </c>
      <c r="E5" s="22"/>
      <c r="F5" s="22"/>
      <c r="G5" s="22"/>
      <c r="H5" s="22"/>
      <c r="I5" s="22"/>
      <c r="J5" s="22"/>
      <c r="K5" s="280" t="s">
        <v>14</v>
      </c>
      <c r="L5" s="281"/>
      <c r="M5" s="281"/>
      <c r="N5" s="281"/>
      <c r="O5" s="281"/>
      <c r="P5" s="281"/>
      <c r="Q5" s="281"/>
      <c r="R5" s="281"/>
      <c r="S5" s="281"/>
      <c r="T5" s="281"/>
      <c r="U5" s="281"/>
      <c r="V5" s="281"/>
      <c r="W5" s="281"/>
      <c r="X5" s="281"/>
      <c r="Y5" s="281"/>
      <c r="Z5" s="281"/>
      <c r="AA5" s="281"/>
      <c r="AB5" s="281"/>
      <c r="AC5" s="281"/>
      <c r="AD5" s="281"/>
      <c r="AE5" s="281"/>
      <c r="AF5" s="281"/>
      <c r="AG5" s="281"/>
      <c r="AH5" s="281"/>
      <c r="AI5" s="281"/>
      <c r="AJ5" s="281"/>
      <c r="AK5" s="281"/>
      <c r="AL5" s="281"/>
      <c r="AM5" s="281"/>
      <c r="AN5" s="281"/>
      <c r="AO5" s="281"/>
      <c r="AP5" s="22"/>
      <c r="AQ5" s="22"/>
      <c r="AR5" s="20"/>
      <c r="BE5" s="250" t="s">
        <v>15</v>
      </c>
      <c r="BS5" s="17" t="s">
        <v>6</v>
      </c>
    </row>
    <row r="6" spans="1:74" ht="36.950000000000003" customHeight="1">
      <c r="B6" s="21"/>
      <c r="C6" s="22"/>
      <c r="D6" s="28" t="s">
        <v>16</v>
      </c>
      <c r="E6" s="22"/>
      <c r="F6" s="22"/>
      <c r="G6" s="22"/>
      <c r="H6" s="22"/>
      <c r="I6" s="22"/>
      <c r="J6" s="22"/>
      <c r="K6" s="282" t="s">
        <v>17</v>
      </c>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c r="AL6" s="281"/>
      <c r="AM6" s="281"/>
      <c r="AN6" s="281"/>
      <c r="AO6" s="281"/>
      <c r="AP6" s="22"/>
      <c r="AQ6" s="22"/>
      <c r="AR6" s="20"/>
      <c r="BE6" s="251"/>
      <c r="BS6" s="17" t="s">
        <v>6</v>
      </c>
    </row>
    <row r="7" spans="1:74"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19</v>
      </c>
      <c r="AO7" s="22"/>
      <c r="AP7" s="22"/>
      <c r="AQ7" s="22"/>
      <c r="AR7" s="20"/>
      <c r="BE7" s="251"/>
      <c r="BS7" s="17" t="s">
        <v>6</v>
      </c>
    </row>
    <row r="8" spans="1:74"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251"/>
      <c r="BS8" s="17" t="s">
        <v>6</v>
      </c>
    </row>
    <row r="9" spans="1:74"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51"/>
      <c r="BS9" s="17" t="s">
        <v>6</v>
      </c>
    </row>
    <row r="10" spans="1:74"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27</v>
      </c>
      <c r="AO10" s="22"/>
      <c r="AP10" s="22"/>
      <c r="AQ10" s="22"/>
      <c r="AR10" s="20"/>
      <c r="BE10" s="251"/>
      <c r="BS10" s="17" t="s">
        <v>6</v>
      </c>
    </row>
    <row r="11" spans="1:74" ht="18.399999999999999"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29</v>
      </c>
      <c r="AL11" s="22"/>
      <c r="AM11" s="22"/>
      <c r="AN11" s="27" t="s">
        <v>30</v>
      </c>
      <c r="AO11" s="22"/>
      <c r="AP11" s="22"/>
      <c r="AQ11" s="22"/>
      <c r="AR11" s="20"/>
      <c r="BE11" s="251"/>
      <c r="BS11" s="17" t="s">
        <v>6</v>
      </c>
    </row>
    <row r="12" spans="1:74"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51"/>
      <c r="BS12" s="17" t="s">
        <v>6</v>
      </c>
    </row>
    <row r="13" spans="1:74" ht="12" customHeight="1">
      <c r="B13" s="21"/>
      <c r="C13" s="22"/>
      <c r="D13" s="29"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32</v>
      </c>
      <c r="AO13" s="22"/>
      <c r="AP13" s="22"/>
      <c r="AQ13" s="22"/>
      <c r="AR13" s="20"/>
      <c r="BE13" s="251"/>
      <c r="BS13" s="17" t="s">
        <v>6</v>
      </c>
    </row>
    <row r="14" spans="1:74" ht="12.75">
      <c r="B14" s="21"/>
      <c r="C14" s="22"/>
      <c r="D14" s="22"/>
      <c r="E14" s="283" t="s">
        <v>32</v>
      </c>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9" t="s">
        <v>29</v>
      </c>
      <c r="AL14" s="22"/>
      <c r="AM14" s="22"/>
      <c r="AN14" s="31" t="s">
        <v>32</v>
      </c>
      <c r="AO14" s="22"/>
      <c r="AP14" s="22"/>
      <c r="AQ14" s="22"/>
      <c r="AR14" s="20"/>
      <c r="BE14" s="251"/>
      <c r="BS14" s="17" t="s">
        <v>6</v>
      </c>
    </row>
    <row r="15" spans="1:74"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51"/>
      <c r="BS15" s="17" t="s">
        <v>4</v>
      </c>
    </row>
    <row r="16" spans="1:74" ht="12" customHeight="1">
      <c r="B16" s="21"/>
      <c r="C16" s="22"/>
      <c r="D16" s="29"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34</v>
      </c>
      <c r="AO16" s="22"/>
      <c r="AP16" s="22"/>
      <c r="AQ16" s="22"/>
      <c r="AR16" s="20"/>
      <c r="BE16" s="251"/>
      <c r="BS16" s="17" t="s">
        <v>4</v>
      </c>
    </row>
    <row r="17" spans="2:71" ht="18.399999999999999" customHeight="1">
      <c r="B17" s="21"/>
      <c r="C17" s="22"/>
      <c r="D17" s="22"/>
      <c r="E17" s="27"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29</v>
      </c>
      <c r="AL17" s="22"/>
      <c r="AM17" s="22"/>
      <c r="AN17" s="27" t="s">
        <v>36</v>
      </c>
      <c r="AO17" s="22"/>
      <c r="AP17" s="22"/>
      <c r="AQ17" s="22"/>
      <c r="AR17" s="20"/>
      <c r="BE17" s="251"/>
      <c r="BS17" s="17" t="s">
        <v>37</v>
      </c>
    </row>
    <row r="18" spans="2:7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51"/>
      <c r="BS18" s="17" t="s">
        <v>6</v>
      </c>
    </row>
    <row r="19" spans="2:71" ht="12" customHeight="1">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19</v>
      </c>
      <c r="AO19" s="22"/>
      <c r="AP19" s="22"/>
      <c r="AQ19" s="22"/>
      <c r="AR19" s="20"/>
      <c r="BE19" s="251"/>
      <c r="BS19" s="17" t="s">
        <v>6</v>
      </c>
    </row>
    <row r="20" spans="2:71" ht="18.399999999999999" customHeight="1">
      <c r="B20" s="21"/>
      <c r="C20" s="22"/>
      <c r="D20" s="22"/>
      <c r="E20" s="27" t="s">
        <v>39</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29</v>
      </c>
      <c r="AL20" s="22"/>
      <c r="AM20" s="22"/>
      <c r="AN20" s="27" t="s">
        <v>19</v>
      </c>
      <c r="AO20" s="22"/>
      <c r="AP20" s="22"/>
      <c r="AQ20" s="22"/>
      <c r="AR20" s="20"/>
      <c r="BE20" s="251"/>
      <c r="BS20" s="17" t="s">
        <v>4</v>
      </c>
    </row>
    <row r="21" spans="2:7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51"/>
    </row>
    <row r="22" spans="2:71" ht="12" customHeight="1">
      <c r="B22" s="21"/>
      <c r="C22" s="22"/>
      <c r="D22" s="29" t="s">
        <v>40</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51"/>
    </row>
    <row r="23" spans="2:71" ht="51" customHeight="1">
      <c r="B23" s="21"/>
      <c r="C23" s="22"/>
      <c r="D23" s="22"/>
      <c r="E23" s="285" t="s">
        <v>41</v>
      </c>
      <c r="F23" s="285"/>
      <c r="G23" s="285"/>
      <c r="H23" s="285"/>
      <c r="I23" s="285"/>
      <c r="J23" s="285"/>
      <c r="K23" s="285"/>
      <c r="L23" s="285"/>
      <c r="M23" s="285"/>
      <c r="N23" s="285"/>
      <c r="O23" s="285"/>
      <c r="P23" s="285"/>
      <c r="Q23" s="285"/>
      <c r="R23" s="285"/>
      <c r="S23" s="285"/>
      <c r="T23" s="285"/>
      <c r="U23" s="285"/>
      <c r="V23" s="285"/>
      <c r="W23" s="285"/>
      <c r="X23" s="285"/>
      <c r="Y23" s="285"/>
      <c r="Z23" s="285"/>
      <c r="AA23" s="285"/>
      <c r="AB23" s="285"/>
      <c r="AC23" s="285"/>
      <c r="AD23" s="285"/>
      <c r="AE23" s="285"/>
      <c r="AF23" s="285"/>
      <c r="AG23" s="285"/>
      <c r="AH23" s="285"/>
      <c r="AI23" s="285"/>
      <c r="AJ23" s="285"/>
      <c r="AK23" s="285"/>
      <c r="AL23" s="285"/>
      <c r="AM23" s="285"/>
      <c r="AN23" s="285"/>
      <c r="AO23" s="22"/>
      <c r="AP23" s="22"/>
      <c r="AQ23" s="22"/>
      <c r="AR23" s="20"/>
      <c r="BE23" s="251"/>
    </row>
    <row r="24" spans="2:7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51"/>
    </row>
    <row r="25" spans="2:7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51"/>
    </row>
    <row r="26" spans="2:71" s="1" customFormat="1" ht="25.9" customHeight="1">
      <c r="B26" s="34"/>
      <c r="C26" s="35"/>
      <c r="D26" s="36" t="s">
        <v>42</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53">
        <f>ROUND(AG54,2)</f>
        <v>0</v>
      </c>
      <c r="AL26" s="254"/>
      <c r="AM26" s="254"/>
      <c r="AN26" s="254"/>
      <c r="AO26" s="254"/>
      <c r="AP26" s="35"/>
      <c r="AQ26" s="35"/>
      <c r="AR26" s="38"/>
      <c r="BE26" s="251"/>
    </row>
    <row r="27" spans="2:71" s="1" customFormat="1" ht="6.95" customHeight="1">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51"/>
    </row>
    <row r="28" spans="2:71" s="1" customFormat="1" ht="12.75">
      <c r="B28" s="34"/>
      <c r="C28" s="35"/>
      <c r="D28" s="35"/>
      <c r="E28" s="35"/>
      <c r="F28" s="35"/>
      <c r="G28" s="35"/>
      <c r="H28" s="35"/>
      <c r="I28" s="35"/>
      <c r="J28" s="35"/>
      <c r="K28" s="35"/>
      <c r="L28" s="286" t="s">
        <v>43</v>
      </c>
      <c r="M28" s="286"/>
      <c r="N28" s="286"/>
      <c r="O28" s="286"/>
      <c r="P28" s="286"/>
      <c r="Q28" s="35"/>
      <c r="R28" s="35"/>
      <c r="S28" s="35"/>
      <c r="T28" s="35"/>
      <c r="U28" s="35"/>
      <c r="V28" s="35"/>
      <c r="W28" s="286" t="s">
        <v>44</v>
      </c>
      <c r="X28" s="286"/>
      <c r="Y28" s="286"/>
      <c r="Z28" s="286"/>
      <c r="AA28" s="286"/>
      <c r="AB28" s="286"/>
      <c r="AC28" s="286"/>
      <c r="AD28" s="286"/>
      <c r="AE28" s="286"/>
      <c r="AF28" s="35"/>
      <c r="AG28" s="35"/>
      <c r="AH28" s="35"/>
      <c r="AI28" s="35"/>
      <c r="AJ28" s="35"/>
      <c r="AK28" s="286" t="s">
        <v>45</v>
      </c>
      <c r="AL28" s="286"/>
      <c r="AM28" s="286"/>
      <c r="AN28" s="286"/>
      <c r="AO28" s="286"/>
      <c r="AP28" s="35"/>
      <c r="AQ28" s="35"/>
      <c r="AR28" s="38"/>
      <c r="BE28" s="251"/>
    </row>
    <row r="29" spans="2:71" s="2" customFormat="1" ht="14.45" customHeight="1">
      <c r="B29" s="39"/>
      <c r="C29" s="40"/>
      <c r="D29" s="29" t="s">
        <v>46</v>
      </c>
      <c r="E29" s="40"/>
      <c r="F29" s="29" t="s">
        <v>47</v>
      </c>
      <c r="G29" s="40"/>
      <c r="H29" s="40"/>
      <c r="I29" s="40"/>
      <c r="J29" s="40"/>
      <c r="K29" s="40"/>
      <c r="L29" s="287">
        <v>0.21</v>
      </c>
      <c r="M29" s="249"/>
      <c r="N29" s="249"/>
      <c r="O29" s="249"/>
      <c r="P29" s="249"/>
      <c r="Q29" s="40"/>
      <c r="R29" s="40"/>
      <c r="S29" s="40"/>
      <c r="T29" s="40"/>
      <c r="U29" s="40"/>
      <c r="V29" s="40"/>
      <c r="W29" s="248">
        <f>ROUND(AZ54, 2)</f>
        <v>0</v>
      </c>
      <c r="X29" s="249"/>
      <c r="Y29" s="249"/>
      <c r="Z29" s="249"/>
      <c r="AA29" s="249"/>
      <c r="AB29" s="249"/>
      <c r="AC29" s="249"/>
      <c r="AD29" s="249"/>
      <c r="AE29" s="249"/>
      <c r="AF29" s="40"/>
      <c r="AG29" s="40"/>
      <c r="AH29" s="40"/>
      <c r="AI29" s="40"/>
      <c r="AJ29" s="40"/>
      <c r="AK29" s="248">
        <f>ROUND(AV54, 2)</f>
        <v>0</v>
      </c>
      <c r="AL29" s="249"/>
      <c r="AM29" s="249"/>
      <c r="AN29" s="249"/>
      <c r="AO29" s="249"/>
      <c r="AP29" s="40"/>
      <c r="AQ29" s="40"/>
      <c r="AR29" s="41"/>
      <c r="BE29" s="252"/>
    </row>
    <row r="30" spans="2:71" s="2" customFormat="1" ht="14.45" customHeight="1">
      <c r="B30" s="39"/>
      <c r="C30" s="40"/>
      <c r="D30" s="40"/>
      <c r="E30" s="40"/>
      <c r="F30" s="29" t="s">
        <v>48</v>
      </c>
      <c r="G30" s="40"/>
      <c r="H30" s="40"/>
      <c r="I30" s="40"/>
      <c r="J30" s="40"/>
      <c r="K30" s="40"/>
      <c r="L30" s="287">
        <v>0.15</v>
      </c>
      <c r="M30" s="249"/>
      <c r="N30" s="249"/>
      <c r="O30" s="249"/>
      <c r="P30" s="249"/>
      <c r="Q30" s="40"/>
      <c r="R30" s="40"/>
      <c r="S30" s="40"/>
      <c r="T30" s="40"/>
      <c r="U30" s="40"/>
      <c r="V30" s="40"/>
      <c r="W30" s="248">
        <f>ROUND(BA54, 2)</f>
        <v>0</v>
      </c>
      <c r="X30" s="249"/>
      <c r="Y30" s="249"/>
      <c r="Z30" s="249"/>
      <c r="AA30" s="249"/>
      <c r="AB30" s="249"/>
      <c r="AC30" s="249"/>
      <c r="AD30" s="249"/>
      <c r="AE30" s="249"/>
      <c r="AF30" s="40"/>
      <c r="AG30" s="40"/>
      <c r="AH30" s="40"/>
      <c r="AI30" s="40"/>
      <c r="AJ30" s="40"/>
      <c r="AK30" s="248">
        <f>ROUND(AW54, 2)</f>
        <v>0</v>
      </c>
      <c r="AL30" s="249"/>
      <c r="AM30" s="249"/>
      <c r="AN30" s="249"/>
      <c r="AO30" s="249"/>
      <c r="AP30" s="40"/>
      <c r="AQ30" s="40"/>
      <c r="AR30" s="41"/>
      <c r="BE30" s="252"/>
    </row>
    <row r="31" spans="2:71" s="2" customFormat="1" ht="14.45" hidden="1" customHeight="1">
      <c r="B31" s="39"/>
      <c r="C31" s="40"/>
      <c r="D31" s="40"/>
      <c r="E31" s="40"/>
      <c r="F31" s="29" t="s">
        <v>49</v>
      </c>
      <c r="G31" s="40"/>
      <c r="H31" s="40"/>
      <c r="I31" s="40"/>
      <c r="J31" s="40"/>
      <c r="K31" s="40"/>
      <c r="L31" s="287">
        <v>0.21</v>
      </c>
      <c r="M31" s="249"/>
      <c r="N31" s="249"/>
      <c r="O31" s="249"/>
      <c r="P31" s="249"/>
      <c r="Q31" s="40"/>
      <c r="R31" s="40"/>
      <c r="S31" s="40"/>
      <c r="T31" s="40"/>
      <c r="U31" s="40"/>
      <c r="V31" s="40"/>
      <c r="W31" s="248">
        <f>ROUND(BB54, 2)</f>
        <v>0</v>
      </c>
      <c r="X31" s="249"/>
      <c r="Y31" s="249"/>
      <c r="Z31" s="249"/>
      <c r="AA31" s="249"/>
      <c r="AB31" s="249"/>
      <c r="AC31" s="249"/>
      <c r="AD31" s="249"/>
      <c r="AE31" s="249"/>
      <c r="AF31" s="40"/>
      <c r="AG31" s="40"/>
      <c r="AH31" s="40"/>
      <c r="AI31" s="40"/>
      <c r="AJ31" s="40"/>
      <c r="AK31" s="248">
        <v>0</v>
      </c>
      <c r="AL31" s="249"/>
      <c r="AM31" s="249"/>
      <c r="AN31" s="249"/>
      <c r="AO31" s="249"/>
      <c r="AP31" s="40"/>
      <c r="AQ31" s="40"/>
      <c r="AR31" s="41"/>
      <c r="BE31" s="252"/>
    </row>
    <row r="32" spans="2:71" s="2" customFormat="1" ht="14.45" hidden="1" customHeight="1">
      <c r="B32" s="39"/>
      <c r="C32" s="40"/>
      <c r="D32" s="40"/>
      <c r="E32" s="40"/>
      <c r="F32" s="29" t="s">
        <v>50</v>
      </c>
      <c r="G32" s="40"/>
      <c r="H32" s="40"/>
      <c r="I32" s="40"/>
      <c r="J32" s="40"/>
      <c r="K32" s="40"/>
      <c r="L32" s="287">
        <v>0.15</v>
      </c>
      <c r="M32" s="249"/>
      <c r="N32" s="249"/>
      <c r="O32" s="249"/>
      <c r="P32" s="249"/>
      <c r="Q32" s="40"/>
      <c r="R32" s="40"/>
      <c r="S32" s="40"/>
      <c r="T32" s="40"/>
      <c r="U32" s="40"/>
      <c r="V32" s="40"/>
      <c r="W32" s="248">
        <f>ROUND(BC54, 2)</f>
        <v>0</v>
      </c>
      <c r="X32" s="249"/>
      <c r="Y32" s="249"/>
      <c r="Z32" s="249"/>
      <c r="AA32" s="249"/>
      <c r="AB32" s="249"/>
      <c r="AC32" s="249"/>
      <c r="AD32" s="249"/>
      <c r="AE32" s="249"/>
      <c r="AF32" s="40"/>
      <c r="AG32" s="40"/>
      <c r="AH32" s="40"/>
      <c r="AI32" s="40"/>
      <c r="AJ32" s="40"/>
      <c r="AK32" s="248">
        <v>0</v>
      </c>
      <c r="AL32" s="249"/>
      <c r="AM32" s="249"/>
      <c r="AN32" s="249"/>
      <c r="AO32" s="249"/>
      <c r="AP32" s="40"/>
      <c r="AQ32" s="40"/>
      <c r="AR32" s="41"/>
      <c r="BE32" s="252"/>
    </row>
    <row r="33" spans="2:44" s="2" customFormat="1" ht="14.45" hidden="1" customHeight="1">
      <c r="B33" s="39"/>
      <c r="C33" s="40"/>
      <c r="D33" s="40"/>
      <c r="E33" s="40"/>
      <c r="F33" s="29" t="s">
        <v>51</v>
      </c>
      <c r="G33" s="40"/>
      <c r="H33" s="40"/>
      <c r="I33" s="40"/>
      <c r="J33" s="40"/>
      <c r="K33" s="40"/>
      <c r="L33" s="287">
        <v>0</v>
      </c>
      <c r="M33" s="249"/>
      <c r="N33" s="249"/>
      <c r="O33" s="249"/>
      <c r="P33" s="249"/>
      <c r="Q33" s="40"/>
      <c r="R33" s="40"/>
      <c r="S33" s="40"/>
      <c r="T33" s="40"/>
      <c r="U33" s="40"/>
      <c r="V33" s="40"/>
      <c r="W33" s="248">
        <f>ROUND(BD54, 2)</f>
        <v>0</v>
      </c>
      <c r="X33" s="249"/>
      <c r="Y33" s="249"/>
      <c r="Z33" s="249"/>
      <c r="AA33" s="249"/>
      <c r="AB33" s="249"/>
      <c r="AC33" s="249"/>
      <c r="AD33" s="249"/>
      <c r="AE33" s="249"/>
      <c r="AF33" s="40"/>
      <c r="AG33" s="40"/>
      <c r="AH33" s="40"/>
      <c r="AI33" s="40"/>
      <c r="AJ33" s="40"/>
      <c r="AK33" s="248">
        <v>0</v>
      </c>
      <c r="AL33" s="249"/>
      <c r="AM33" s="249"/>
      <c r="AN33" s="249"/>
      <c r="AO33" s="249"/>
      <c r="AP33" s="40"/>
      <c r="AQ33" s="40"/>
      <c r="AR33" s="41"/>
    </row>
    <row r="34" spans="2:44" s="1" customFormat="1" ht="6.95" customHeight="1">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row>
    <row r="35" spans="2:44" s="1" customFormat="1" ht="25.9" customHeight="1">
      <c r="B35" s="34"/>
      <c r="C35" s="42"/>
      <c r="D35" s="43" t="s">
        <v>52</v>
      </c>
      <c r="E35" s="44"/>
      <c r="F35" s="44"/>
      <c r="G35" s="44"/>
      <c r="H35" s="44"/>
      <c r="I35" s="44"/>
      <c r="J35" s="44"/>
      <c r="K35" s="44"/>
      <c r="L35" s="44"/>
      <c r="M35" s="44"/>
      <c r="N35" s="44"/>
      <c r="O35" s="44"/>
      <c r="P35" s="44"/>
      <c r="Q35" s="44"/>
      <c r="R35" s="44"/>
      <c r="S35" s="44"/>
      <c r="T35" s="45" t="s">
        <v>53</v>
      </c>
      <c r="U35" s="44"/>
      <c r="V35" s="44"/>
      <c r="W35" s="44"/>
      <c r="X35" s="255" t="s">
        <v>54</v>
      </c>
      <c r="Y35" s="256"/>
      <c r="Z35" s="256"/>
      <c r="AA35" s="256"/>
      <c r="AB35" s="256"/>
      <c r="AC35" s="44"/>
      <c r="AD35" s="44"/>
      <c r="AE35" s="44"/>
      <c r="AF35" s="44"/>
      <c r="AG35" s="44"/>
      <c r="AH35" s="44"/>
      <c r="AI35" s="44"/>
      <c r="AJ35" s="44"/>
      <c r="AK35" s="257">
        <f>SUM(AK26:AK33)</f>
        <v>0</v>
      </c>
      <c r="AL35" s="256"/>
      <c r="AM35" s="256"/>
      <c r="AN35" s="256"/>
      <c r="AO35" s="258"/>
      <c r="AP35" s="42"/>
      <c r="AQ35" s="42"/>
      <c r="AR35" s="38"/>
    </row>
    <row r="36" spans="2:44" s="1" customFormat="1" ht="6.95" customHeight="1">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row>
    <row r="37" spans="2:44" s="1" customFormat="1" ht="6.95" customHeight="1">
      <c r="B37" s="46"/>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38"/>
    </row>
    <row r="41" spans="2:44" s="1" customFormat="1" ht="6.95" customHeight="1">
      <c r="B41" s="48"/>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38"/>
    </row>
    <row r="42" spans="2:44" s="1" customFormat="1" ht="24.95" customHeight="1">
      <c r="B42" s="34"/>
      <c r="C42" s="23" t="s">
        <v>55</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8"/>
    </row>
    <row r="43" spans="2:44" s="1" customFormat="1" ht="6.95" customHeight="1">
      <c r="B43" s="34"/>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8"/>
    </row>
    <row r="44" spans="2:44" s="3" customFormat="1" ht="12" customHeight="1">
      <c r="B44" s="50"/>
      <c r="C44" s="29" t="s">
        <v>13</v>
      </c>
      <c r="D44" s="51"/>
      <c r="E44" s="51"/>
      <c r="F44" s="51"/>
      <c r="G44" s="51"/>
      <c r="H44" s="51"/>
      <c r="I44" s="51"/>
      <c r="J44" s="51"/>
      <c r="K44" s="51"/>
      <c r="L44" s="51" t="str">
        <f>K5</f>
        <v>45_ZAM</v>
      </c>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2"/>
    </row>
    <row r="45" spans="2:44" s="4" customFormat="1" ht="36.950000000000003" customHeight="1">
      <c r="B45" s="53"/>
      <c r="C45" s="54" t="s">
        <v>16</v>
      </c>
      <c r="D45" s="55"/>
      <c r="E45" s="55"/>
      <c r="F45" s="55"/>
      <c r="G45" s="55"/>
      <c r="H45" s="55"/>
      <c r="I45" s="55"/>
      <c r="J45" s="55"/>
      <c r="K45" s="55"/>
      <c r="L45" s="262" t="str">
        <f>K6</f>
        <v>Realizace úspor energie - SŠ obchodu, řemesel a služeb Žamberk, budova dílen</v>
      </c>
      <c r="M45" s="263"/>
      <c r="N45" s="263"/>
      <c r="O45" s="263"/>
      <c r="P45" s="263"/>
      <c r="Q45" s="263"/>
      <c r="R45" s="263"/>
      <c r="S45" s="263"/>
      <c r="T45" s="263"/>
      <c r="U45" s="263"/>
      <c r="V45" s="263"/>
      <c r="W45" s="263"/>
      <c r="X45" s="263"/>
      <c r="Y45" s="263"/>
      <c r="Z45" s="263"/>
      <c r="AA45" s="263"/>
      <c r="AB45" s="263"/>
      <c r="AC45" s="263"/>
      <c r="AD45" s="263"/>
      <c r="AE45" s="263"/>
      <c r="AF45" s="263"/>
      <c r="AG45" s="263"/>
      <c r="AH45" s="263"/>
      <c r="AI45" s="263"/>
      <c r="AJ45" s="263"/>
      <c r="AK45" s="263"/>
      <c r="AL45" s="263"/>
      <c r="AM45" s="263"/>
      <c r="AN45" s="263"/>
      <c r="AO45" s="263"/>
      <c r="AP45" s="55"/>
      <c r="AQ45" s="55"/>
      <c r="AR45" s="56"/>
    </row>
    <row r="46" spans="2:44" s="1" customFormat="1" ht="6.95" customHeight="1">
      <c r="B46" s="34"/>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8"/>
    </row>
    <row r="47" spans="2:44" s="1" customFormat="1" ht="12" customHeight="1">
      <c r="B47" s="34"/>
      <c r="C47" s="29" t="s">
        <v>21</v>
      </c>
      <c r="D47" s="35"/>
      <c r="E47" s="35"/>
      <c r="F47" s="35"/>
      <c r="G47" s="35"/>
      <c r="H47" s="35"/>
      <c r="I47" s="35"/>
      <c r="J47" s="35"/>
      <c r="K47" s="35"/>
      <c r="L47" s="57" t="str">
        <f>IF(K8="","",K8)</f>
        <v>Žamberk</v>
      </c>
      <c r="M47" s="35"/>
      <c r="N47" s="35"/>
      <c r="O47" s="35"/>
      <c r="P47" s="35"/>
      <c r="Q47" s="35"/>
      <c r="R47" s="35"/>
      <c r="S47" s="35"/>
      <c r="T47" s="35"/>
      <c r="U47" s="35"/>
      <c r="V47" s="35"/>
      <c r="W47" s="35"/>
      <c r="X47" s="35"/>
      <c r="Y47" s="35"/>
      <c r="Z47" s="35"/>
      <c r="AA47" s="35"/>
      <c r="AB47" s="35"/>
      <c r="AC47" s="35"/>
      <c r="AD47" s="35"/>
      <c r="AE47" s="35"/>
      <c r="AF47" s="35"/>
      <c r="AG47" s="35"/>
      <c r="AH47" s="35"/>
      <c r="AI47" s="29" t="s">
        <v>23</v>
      </c>
      <c r="AJ47" s="35"/>
      <c r="AK47" s="35"/>
      <c r="AL47" s="35"/>
      <c r="AM47" s="264" t="str">
        <f>IF(AN8= "","",AN8)</f>
        <v>20. 12. 2018</v>
      </c>
      <c r="AN47" s="264"/>
      <c r="AO47" s="35"/>
      <c r="AP47" s="35"/>
      <c r="AQ47" s="35"/>
      <c r="AR47" s="38"/>
    </row>
    <row r="48" spans="2:44" s="1" customFormat="1" ht="6.95" customHeight="1">
      <c r="B48" s="34"/>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8"/>
    </row>
    <row r="49" spans="1:90" s="1" customFormat="1" ht="15.2" customHeight="1">
      <c r="B49" s="34"/>
      <c r="C49" s="29" t="s">
        <v>25</v>
      </c>
      <c r="D49" s="35"/>
      <c r="E49" s="35"/>
      <c r="F49" s="35"/>
      <c r="G49" s="35"/>
      <c r="H49" s="35"/>
      <c r="I49" s="35"/>
      <c r="J49" s="35"/>
      <c r="K49" s="35"/>
      <c r="L49" s="51" t="str">
        <f>IF(E11= "","",E11)</f>
        <v>Pardubický kraj</v>
      </c>
      <c r="M49" s="35"/>
      <c r="N49" s="35"/>
      <c r="O49" s="35"/>
      <c r="P49" s="35"/>
      <c r="Q49" s="35"/>
      <c r="R49" s="35"/>
      <c r="S49" s="35"/>
      <c r="T49" s="35"/>
      <c r="U49" s="35"/>
      <c r="V49" s="35"/>
      <c r="W49" s="35"/>
      <c r="X49" s="35"/>
      <c r="Y49" s="35"/>
      <c r="Z49" s="35"/>
      <c r="AA49" s="35"/>
      <c r="AB49" s="35"/>
      <c r="AC49" s="35"/>
      <c r="AD49" s="35"/>
      <c r="AE49" s="35"/>
      <c r="AF49" s="35"/>
      <c r="AG49" s="35"/>
      <c r="AH49" s="35"/>
      <c r="AI49" s="29" t="s">
        <v>33</v>
      </c>
      <c r="AJ49" s="35"/>
      <c r="AK49" s="35"/>
      <c r="AL49" s="35"/>
      <c r="AM49" s="260" t="str">
        <f>IF(E17="","",E17)</f>
        <v>SVIŽN s.r.o.</v>
      </c>
      <c r="AN49" s="261"/>
      <c r="AO49" s="261"/>
      <c r="AP49" s="261"/>
      <c r="AQ49" s="35"/>
      <c r="AR49" s="38"/>
      <c r="AS49" s="265" t="s">
        <v>56</v>
      </c>
      <c r="AT49" s="266"/>
      <c r="AU49" s="59"/>
      <c r="AV49" s="59"/>
      <c r="AW49" s="59"/>
      <c r="AX49" s="59"/>
      <c r="AY49" s="59"/>
      <c r="AZ49" s="59"/>
      <c r="BA49" s="59"/>
      <c r="BB49" s="59"/>
      <c r="BC49" s="59"/>
      <c r="BD49" s="60"/>
    </row>
    <row r="50" spans="1:90" s="1" customFormat="1" ht="15.2" customHeight="1">
      <c r="B50" s="34"/>
      <c r="C50" s="29" t="s">
        <v>31</v>
      </c>
      <c r="D50" s="35"/>
      <c r="E50" s="35"/>
      <c r="F50" s="35"/>
      <c r="G50" s="35"/>
      <c r="H50" s="35"/>
      <c r="I50" s="35"/>
      <c r="J50" s="35"/>
      <c r="K50" s="35"/>
      <c r="L50" s="51" t="str">
        <f>IF(E14= "Vyplň údaj","",E14)</f>
        <v/>
      </c>
      <c r="M50" s="35"/>
      <c r="N50" s="35"/>
      <c r="O50" s="35"/>
      <c r="P50" s="35"/>
      <c r="Q50" s="35"/>
      <c r="R50" s="35"/>
      <c r="S50" s="35"/>
      <c r="T50" s="35"/>
      <c r="U50" s="35"/>
      <c r="V50" s="35"/>
      <c r="W50" s="35"/>
      <c r="X50" s="35"/>
      <c r="Y50" s="35"/>
      <c r="Z50" s="35"/>
      <c r="AA50" s="35"/>
      <c r="AB50" s="35"/>
      <c r="AC50" s="35"/>
      <c r="AD50" s="35"/>
      <c r="AE50" s="35"/>
      <c r="AF50" s="35"/>
      <c r="AG50" s="35"/>
      <c r="AH50" s="35"/>
      <c r="AI50" s="29" t="s">
        <v>38</v>
      </c>
      <c r="AJ50" s="35"/>
      <c r="AK50" s="35"/>
      <c r="AL50" s="35"/>
      <c r="AM50" s="260" t="str">
        <f>IF(E20="","",E20)</f>
        <v>Viktor Vegricht</v>
      </c>
      <c r="AN50" s="261"/>
      <c r="AO50" s="261"/>
      <c r="AP50" s="261"/>
      <c r="AQ50" s="35"/>
      <c r="AR50" s="38"/>
      <c r="AS50" s="267"/>
      <c r="AT50" s="268"/>
      <c r="AU50" s="61"/>
      <c r="AV50" s="61"/>
      <c r="AW50" s="61"/>
      <c r="AX50" s="61"/>
      <c r="AY50" s="61"/>
      <c r="AZ50" s="61"/>
      <c r="BA50" s="61"/>
      <c r="BB50" s="61"/>
      <c r="BC50" s="61"/>
      <c r="BD50" s="62"/>
    </row>
    <row r="51" spans="1:90" s="1" customFormat="1" ht="10.9" customHeight="1">
      <c r="B51" s="34"/>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8"/>
      <c r="AS51" s="269"/>
      <c r="AT51" s="270"/>
      <c r="AU51" s="63"/>
      <c r="AV51" s="63"/>
      <c r="AW51" s="63"/>
      <c r="AX51" s="63"/>
      <c r="AY51" s="63"/>
      <c r="AZ51" s="63"/>
      <c r="BA51" s="63"/>
      <c r="BB51" s="63"/>
      <c r="BC51" s="63"/>
      <c r="BD51" s="64"/>
    </row>
    <row r="52" spans="1:90" s="1" customFormat="1" ht="29.25" customHeight="1">
      <c r="B52" s="34"/>
      <c r="C52" s="271" t="s">
        <v>57</v>
      </c>
      <c r="D52" s="272"/>
      <c r="E52" s="272"/>
      <c r="F52" s="272"/>
      <c r="G52" s="272"/>
      <c r="H52" s="65"/>
      <c r="I52" s="273" t="s">
        <v>58</v>
      </c>
      <c r="J52" s="272"/>
      <c r="K52" s="272"/>
      <c r="L52" s="272"/>
      <c r="M52" s="272"/>
      <c r="N52" s="272"/>
      <c r="O52" s="272"/>
      <c r="P52" s="272"/>
      <c r="Q52" s="272"/>
      <c r="R52" s="272"/>
      <c r="S52" s="272"/>
      <c r="T52" s="272"/>
      <c r="U52" s="272"/>
      <c r="V52" s="272"/>
      <c r="W52" s="272"/>
      <c r="X52" s="272"/>
      <c r="Y52" s="272"/>
      <c r="Z52" s="272"/>
      <c r="AA52" s="272"/>
      <c r="AB52" s="272"/>
      <c r="AC52" s="272"/>
      <c r="AD52" s="272"/>
      <c r="AE52" s="272"/>
      <c r="AF52" s="272"/>
      <c r="AG52" s="274" t="s">
        <v>59</v>
      </c>
      <c r="AH52" s="272"/>
      <c r="AI52" s="272"/>
      <c r="AJ52" s="272"/>
      <c r="AK52" s="272"/>
      <c r="AL52" s="272"/>
      <c r="AM52" s="272"/>
      <c r="AN52" s="273" t="s">
        <v>60</v>
      </c>
      <c r="AO52" s="272"/>
      <c r="AP52" s="272"/>
      <c r="AQ52" s="66" t="s">
        <v>61</v>
      </c>
      <c r="AR52" s="38"/>
      <c r="AS52" s="67" t="s">
        <v>62</v>
      </c>
      <c r="AT52" s="68" t="s">
        <v>63</v>
      </c>
      <c r="AU52" s="68" t="s">
        <v>64</v>
      </c>
      <c r="AV52" s="68" t="s">
        <v>65</v>
      </c>
      <c r="AW52" s="68" t="s">
        <v>66</v>
      </c>
      <c r="AX52" s="68" t="s">
        <v>67</v>
      </c>
      <c r="AY52" s="68" t="s">
        <v>68</v>
      </c>
      <c r="AZ52" s="68" t="s">
        <v>69</v>
      </c>
      <c r="BA52" s="68" t="s">
        <v>70</v>
      </c>
      <c r="BB52" s="68" t="s">
        <v>71</v>
      </c>
      <c r="BC52" s="68" t="s">
        <v>72</v>
      </c>
      <c r="BD52" s="69" t="s">
        <v>73</v>
      </c>
    </row>
    <row r="53" spans="1:90" s="1" customFormat="1" ht="10.9" customHeight="1">
      <c r="B53" s="34"/>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8"/>
      <c r="AS53" s="70"/>
      <c r="AT53" s="71"/>
      <c r="AU53" s="71"/>
      <c r="AV53" s="71"/>
      <c r="AW53" s="71"/>
      <c r="AX53" s="71"/>
      <c r="AY53" s="71"/>
      <c r="AZ53" s="71"/>
      <c r="BA53" s="71"/>
      <c r="BB53" s="71"/>
      <c r="BC53" s="71"/>
      <c r="BD53" s="72"/>
    </row>
    <row r="54" spans="1:90" s="5" customFormat="1" ht="32.450000000000003" customHeight="1">
      <c r="B54" s="73"/>
      <c r="C54" s="74" t="s">
        <v>74</v>
      </c>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278">
        <f>ROUND(AG55,2)</f>
        <v>0</v>
      </c>
      <c r="AH54" s="278"/>
      <c r="AI54" s="278"/>
      <c r="AJ54" s="278"/>
      <c r="AK54" s="278"/>
      <c r="AL54" s="278"/>
      <c r="AM54" s="278"/>
      <c r="AN54" s="279">
        <f>SUM(AG54,AT54)</f>
        <v>0</v>
      </c>
      <c r="AO54" s="279"/>
      <c r="AP54" s="279"/>
      <c r="AQ54" s="77" t="s">
        <v>19</v>
      </c>
      <c r="AR54" s="78"/>
      <c r="AS54" s="79">
        <f>ROUND(AS55,2)</f>
        <v>0</v>
      </c>
      <c r="AT54" s="80">
        <f>ROUND(SUM(AV54:AW54),2)</f>
        <v>0</v>
      </c>
      <c r="AU54" s="81">
        <f>ROUND(AU55,5)</f>
        <v>0</v>
      </c>
      <c r="AV54" s="80">
        <f>ROUND(AZ54*L29,2)</f>
        <v>0</v>
      </c>
      <c r="AW54" s="80">
        <f>ROUND(BA54*L30,2)</f>
        <v>0</v>
      </c>
      <c r="AX54" s="80">
        <f>ROUND(BB54*L29,2)</f>
        <v>0</v>
      </c>
      <c r="AY54" s="80">
        <f>ROUND(BC54*L30,2)</f>
        <v>0</v>
      </c>
      <c r="AZ54" s="80">
        <f>ROUND(AZ55,2)</f>
        <v>0</v>
      </c>
      <c r="BA54" s="80">
        <f>ROUND(BA55,2)</f>
        <v>0</v>
      </c>
      <c r="BB54" s="80">
        <f>ROUND(BB55,2)</f>
        <v>0</v>
      </c>
      <c r="BC54" s="80">
        <f>ROUND(BC55,2)</f>
        <v>0</v>
      </c>
      <c r="BD54" s="82">
        <f>ROUND(BD55,2)</f>
        <v>0</v>
      </c>
      <c r="BS54" s="83" t="s">
        <v>75</v>
      </c>
      <c r="BT54" s="83" t="s">
        <v>76</v>
      </c>
      <c r="BV54" s="83" t="s">
        <v>77</v>
      </c>
      <c r="BW54" s="83" t="s">
        <v>5</v>
      </c>
      <c r="BX54" s="83" t="s">
        <v>78</v>
      </c>
      <c r="CL54" s="83" t="s">
        <v>19</v>
      </c>
    </row>
    <row r="55" spans="1:90" s="6" customFormat="1" ht="40.5" customHeight="1">
      <c r="A55" s="84" t="s">
        <v>79</v>
      </c>
      <c r="B55" s="85"/>
      <c r="C55" s="86"/>
      <c r="D55" s="277" t="s">
        <v>14</v>
      </c>
      <c r="E55" s="277"/>
      <c r="F55" s="277"/>
      <c r="G55" s="277"/>
      <c r="H55" s="277"/>
      <c r="I55" s="87"/>
      <c r="J55" s="277" t="s">
        <v>17</v>
      </c>
      <c r="K55" s="277"/>
      <c r="L55" s="277"/>
      <c r="M55" s="277"/>
      <c r="N55" s="277"/>
      <c r="O55" s="277"/>
      <c r="P55" s="277"/>
      <c r="Q55" s="277"/>
      <c r="R55" s="277"/>
      <c r="S55" s="277"/>
      <c r="T55" s="277"/>
      <c r="U55" s="277"/>
      <c r="V55" s="277"/>
      <c r="W55" s="277"/>
      <c r="X55" s="277"/>
      <c r="Y55" s="277"/>
      <c r="Z55" s="277"/>
      <c r="AA55" s="277"/>
      <c r="AB55" s="277"/>
      <c r="AC55" s="277"/>
      <c r="AD55" s="277"/>
      <c r="AE55" s="277"/>
      <c r="AF55" s="277"/>
      <c r="AG55" s="275">
        <f>'45_ZAM - Realizace úspor ...'!J28</f>
        <v>0</v>
      </c>
      <c r="AH55" s="276"/>
      <c r="AI55" s="276"/>
      <c r="AJ55" s="276"/>
      <c r="AK55" s="276"/>
      <c r="AL55" s="276"/>
      <c r="AM55" s="276"/>
      <c r="AN55" s="275">
        <f>SUM(AG55,AT55)</f>
        <v>0</v>
      </c>
      <c r="AO55" s="276"/>
      <c r="AP55" s="276"/>
      <c r="AQ55" s="88" t="s">
        <v>80</v>
      </c>
      <c r="AR55" s="89"/>
      <c r="AS55" s="90">
        <v>0</v>
      </c>
      <c r="AT55" s="91">
        <f>ROUND(SUM(AV55:AW55),2)</f>
        <v>0</v>
      </c>
      <c r="AU55" s="92">
        <f>'45_ZAM - Realizace úspor ...'!P103</f>
        <v>0</v>
      </c>
      <c r="AV55" s="91">
        <f>'45_ZAM - Realizace úspor ...'!J31</f>
        <v>0</v>
      </c>
      <c r="AW55" s="91">
        <f>'45_ZAM - Realizace úspor ...'!J32</f>
        <v>0</v>
      </c>
      <c r="AX55" s="91">
        <f>'45_ZAM - Realizace úspor ...'!J33</f>
        <v>0</v>
      </c>
      <c r="AY55" s="91">
        <f>'45_ZAM - Realizace úspor ...'!J34</f>
        <v>0</v>
      </c>
      <c r="AZ55" s="91">
        <f>'45_ZAM - Realizace úspor ...'!F31</f>
        <v>0</v>
      </c>
      <c r="BA55" s="91">
        <f>'45_ZAM - Realizace úspor ...'!F32</f>
        <v>0</v>
      </c>
      <c r="BB55" s="91">
        <f>'45_ZAM - Realizace úspor ...'!F33</f>
        <v>0</v>
      </c>
      <c r="BC55" s="91">
        <f>'45_ZAM - Realizace úspor ...'!F34</f>
        <v>0</v>
      </c>
      <c r="BD55" s="93">
        <f>'45_ZAM - Realizace úspor ...'!F35</f>
        <v>0</v>
      </c>
      <c r="BT55" s="94" t="s">
        <v>81</v>
      </c>
      <c r="BU55" s="94" t="s">
        <v>82</v>
      </c>
      <c r="BV55" s="94" t="s">
        <v>77</v>
      </c>
      <c r="BW55" s="94" t="s">
        <v>5</v>
      </c>
      <c r="BX55" s="94" t="s">
        <v>78</v>
      </c>
      <c r="CL55" s="94" t="s">
        <v>19</v>
      </c>
    </row>
    <row r="56" spans="1:90" s="1" customFormat="1" ht="30" customHeight="1">
      <c r="B56" s="34"/>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8"/>
    </row>
    <row r="57" spans="1:90" s="1" customFormat="1" ht="6.95" customHeight="1">
      <c r="B57" s="46"/>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c r="AR57" s="38"/>
    </row>
  </sheetData>
  <sheetProtection algorithmName="SHA-512" hashValue="SHoinGfVM6gEX5c6icPu33Vs7PeLfU4t30OZ2B+E6d0pp30+0dvhPNe9zFBfM+fYymdd2MW5GbgSLebV3bNxxw==" saltValue="tqfuPHNbBZsCEJ3R5bW0o8mHQuV8NiQBQamCtEUzr2xh03KNSxgMY+yXZo9OAl26s36om89Rol3YBhvVNZ6Dnw==" spinCount="100000" sheet="1" objects="1" scenarios="1" formatColumns="0" formatRows="0"/>
  <mergeCells count="42">
    <mergeCell ref="L33:P33"/>
    <mergeCell ref="C52:G52"/>
    <mergeCell ref="I52:AF52"/>
    <mergeCell ref="AG52:AM52"/>
    <mergeCell ref="AN52:AP52"/>
    <mergeCell ref="AN55:AP55"/>
    <mergeCell ref="AG55:AM55"/>
    <mergeCell ref="D55:H55"/>
    <mergeCell ref="J55:AF55"/>
    <mergeCell ref="AG54:AM54"/>
    <mergeCell ref="AN54:AP54"/>
    <mergeCell ref="AM50:AP50"/>
    <mergeCell ref="L45:AO45"/>
    <mergeCell ref="AM47:AN47"/>
    <mergeCell ref="AM49:AP49"/>
    <mergeCell ref="AS49:AT51"/>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5" location="'45_ZAM - Realizace úspor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879"/>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7" customWidth="1"/>
    <col min="8" max="8" width="11.5" customWidth="1"/>
    <col min="9" max="9" width="20.1640625" style="95"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59"/>
      <c r="M2" s="259"/>
      <c r="N2" s="259"/>
      <c r="O2" s="259"/>
      <c r="P2" s="259"/>
      <c r="Q2" s="259"/>
      <c r="R2" s="259"/>
      <c r="S2" s="259"/>
      <c r="T2" s="259"/>
      <c r="U2" s="259"/>
      <c r="V2" s="259"/>
      <c r="AT2" s="17" t="s">
        <v>5</v>
      </c>
    </row>
    <row r="3" spans="2:46" ht="6.95" customHeight="1">
      <c r="B3" s="96"/>
      <c r="C3" s="97"/>
      <c r="D3" s="97"/>
      <c r="E3" s="97"/>
      <c r="F3" s="97"/>
      <c r="G3" s="97"/>
      <c r="H3" s="97"/>
      <c r="I3" s="98"/>
      <c r="J3" s="97"/>
      <c r="K3" s="97"/>
      <c r="L3" s="20"/>
      <c r="AT3" s="17" t="s">
        <v>83</v>
      </c>
    </row>
    <row r="4" spans="2:46" ht="24.95" customHeight="1">
      <c r="B4" s="20"/>
      <c r="D4" s="99" t="s">
        <v>84</v>
      </c>
      <c r="L4" s="20"/>
      <c r="M4" s="100" t="s">
        <v>10</v>
      </c>
      <c r="AT4" s="17" t="s">
        <v>4</v>
      </c>
    </row>
    <row r="5" spans="2:46" ht="6.95" customHeight="1">
      <c r="B5" s="20"/>
      <c r="L5" s="20"/>
    </row>
    <row r="6" spans="2:46" s="1" customFormat="1" ht="12" customHeight="1">
      <c r="B6" s="38"/>
      <c r="D6" s="101" t="s">
        <v>16</v>
      </c>
      <c r="I6" s="102"/>
      <c r="L6" s="38"/>
    </row>
    <row r="7" spans="2:46" s="1" customFormat="1" ht="36.950000000000003" customHeight="1">
      <c r="B7" s="38"/>
      <c r="E7" s="288" t="s">
        <v>17</v>
      </c>
      <c r="F7" s="289"/>
      <c r="G7" s="289"/>
      <c r="H7" s="289"/>
      <c r="I7" s="102"/>
      <c r="L7" s="38"/>
    </row>
    <row r="8" spans="2:46" s="1" customFormat="1" ht="11.25">
      <c r="B8" s="38"/>
      <c r="I8" s="102"/>
      <c r="L8" s="38"/>
    </row>
    <row r="9" spans="2:46" s="1" customFormat="1" ht="12" customHeight="1">
      <c r="B9" s="38"/>
      <c r="D9" s="101" t="s">
        <v>18</v>
      </c>
      <c r="F9" s="103" t="s">
        <v>19</v>
      </c>
      <c r="I9" s="104" t="s">
        <v>20</v>
      </c>
      <c r="J9" s="103" t="s">
        <v>19</v>
      </c>
      <c r="L9" s="38"/>
    </row>
    <row r="10" spans="2:46" s="1" customFormat="1" ht="12" customHeight="1">
      <c r="B10" s="38"/>
      <c r="D10" s="101" t="s">
        <v>21</v>
      </c>
      <c r="F10" s="103" t="s">
        <v>22</v>
      </c>
      <c r="I10" s="104" t="s">
        <v>23</v>
      </c>
      <c r="J10" s="105" t="str">
        <f>'Rekapitulace stavby'!AN8</f>
        <v>20. 12. 2018</v>
      </c>
      <c r="L10" s="38"/>
    </row>
    <row r="11" spans="2:46" s="1" customFormat="1" ht="10.9" customHeight="1">
      <c r="B11" s="38"/>
      <c r="I11" s="102"/>
      <c r="L11" s="38"/>
    </row>
    <row r="12" spans="2:46" s="1" customFormat="1" ht="12" customHeight="1">
      <c r="B12" s="38"/>
      <c r="D12" s="101" t="s">
        <v>25</v>
      </c>
      <c r="I12" s="104" t="s">
        <v>26</v>
      </c>
      <c r="J12" s="103" t="s">
        <v>27</v>
      </c>
      <c r="L12" s="38"/>
    </row>
    <row r="13" spans="2:46" s="1" customFormat="1" ht="18" customHeight="1">
      <c r="B13" s="38"/>
      <c r="E13" s="103" t="s">
        <v>28</v>
      </c>
      <c r="I13" s="104" t="s">
        <v>29</v>
      </c>
      <c r="J13" s="103" t="s">
        <v>30</v>
      </c>
      <c r="L13" s="38"/>
    </row>
    <row r="14" spans="2:46" s="1" customFormat="1" ht="6.95" customHeight="1">
      <c r="B14" s="38"/>
      <c r="I14" s="102"/>
      <c r="L14" s="38"/>
    </row>
    <row r="15" spans="2:46" s="1" customFormat="1" ht="12" customHeight="1">
      <c r="B15" s="38"/>
      <c r="D15" s="101" t="s">
        <v>31</v>
      </c>
      <c r="I15" s="104" t="s">
        <v>26</v>
      </c>
      <c r="J15" s="30" t="str">
        <f>'Rekapitulace stavby'!AN13</f>
        <v>Vyplň údaj</v>
      </c>
      <c r="L15" s="38"/>
    </row>
    <row r="16" spans="2:46" s="1" customFormat="1" ht="18" customHeight="1">
      <c r="B16" s="38"/>
      <c r="E16" s="290" t="str">
        <f>'Rekapitulace stavby'!E14</f>
        <v>Vyplň údaj</v>
      </c>
      <c r="F16" s="291"/>
      <c r="G16" s="291"/>
      <c r="H16" s="291"/>
      <c r="I16" s="104" t="s">
        <v>29</v>
      </c>
      <c r="J16" s="30" t="str">
        <f>'Rekapitulace stavby'!AN14</f>
        <v>Vyplň údaj</v>
      </c>
      <c r="L16" s="38"/>
    </row>
    <row r="17" spans="2:12" s="1" customFormat="1" ht="6.95" customHeight="1">
      <c r="B17" s="38"/>
      <c r="I17" s="102"/>
      <c r="L17" s="38"/>
    </row>
    <row r="18" spans="2:12" s="1" customFormat="1" ht="12" customHeight="1">
      <c r="B18" s="38"/>
      <c r="D18" s="101" t="s">
        <v>33</v>
      </c>
      <c r="I18" s="104" t="s">
        <v>26</v>
      </c>
      <c r="J18" s="103" t="s">
        <v>34</v>
      </c>
      <c r="L18" s="38"/>
    </row>
    <row r="19" spans="2:12" s="1" customFormat="1" ht="18" customHeight="1">
      <c r="B19" s="38"/>
      <c r="E19" s="103" t="s">
        <v>35</v>
      </c>
      <c r="I19" s="104" t="s">
        <v>29</v>
      </c>
      <c r="J19" s="103" t="s">
        <v>36</v>
      </c>
      <c r="L19" s="38"/>
    </row>
    <row r="20" spans="2:12" s="1" customFormat="1" ht="6.95" customHeight="1">
      <c r="B20" s="38"/>
      <c r="I20" s="102"/>
      <c r="L20" s="38"/>
    </row>
    <row r="21" spans="2:12" s="1" customFormat="1" ht="12" customHeight="1">
      <c r="B21" s="38"/>
      <c r="D21" s="101" t="s">
        <v>38</v>
      </c>
      <c r="I21" s="104" t="s">
        <v>26</v>
      </c>
      <c r="J21" s="103" t="s">
        <v>19</v>
      </c>
      <c r="L21" s="38"/>
    </row>
    <row r="22" spans="2:12" s="1" customFormat="1" ht="18" customHeight="1">
      <c r="B22" s="38"/>
      <c r="E22" s="103" t="s">
        <v>39</v>
      </c>
      <c r="I22" s="104" t="s">
        <v>29</v>
      </c>
      <c r="J22" s="103" t="s">
        <v>19</v>
      </c>
      <c r="L22" s="38"/>
    </row>
    <row r="23" spans="2:12" s="1" customFormat="1" ht="6.95" customHeight="1">
      <c r="B23" s="38"/>
      <c r="I23" s="102"/>
      <c r="L23" s="38"/>
    </row>
    <row r="24" spans="2:12" s="1" customFormat="1" ht="12" customHeight="1">
      <c r="B24" s="38"/>
      <c r="D24" s="101" t="s">
        <v>40</v>
      </c>
      <c r="I24" s="102"/>
      <c r="L24" s="38"/>
    </row>
    <row r="25" spans="2:12" s="7" customFormat="1" ht="51" customHeight="1">
      <c r="B25" s="106"/>
      <c r="E25" s="292" t="s">
        <v>41</v>
      </c>
      <c r="F25" s="292"/>
      <c r="G25" s="292"/>
      <c r="H25" s="292"/>
      <c r="I25" s="107"/>
      <c r="L25" s="106"/>
    </row>
    <row r="26" spans="2:12" s="1" customFormat="1" ht="6.95" customHeight="1">
      <c r="B26" s="38"/>
      <c r="I26" s="102"/>
      <c r="L26" s="38"/>
    </row>
    <row r="27" spans="2:12" s="1" customFormat="1" ht="6.95" customHeight="1">
      <c r="B27" s="38"/>
      <c r="D27" s="59"/>
      <c r="E27" s="59"/>
      <c r="F27" s="59"/>
      <c r="G27" s="59"/>
      <c r="H27" s="59"/>
      <c r="I27" s="108"/>
      <c r="J27" s="59"/>
      <c r="K27" s="59"/>
      <c r="L27" s="38"/>
    </row>
    <row r="28" spans="2:12" s="1" customFormat="1" ht="25.35" customHeight="1">
      <c r="B28" s="38"/>
      <c r="D28" s="109" t="s">
        <v>42</v>
      </c>
      <c r="I28" s="102"/>
      <c r="J28" s="110">
        <f>ROUND(J103, 2)</f>
        <v>0</v>
      </c>
      <c r="L28" s="38"/>
    </row>
    <row r="29" spans="2:12" s="1" customFormat="1" ht="6.95" customHeight="1">
      <c r="B29" s="38"/>
      <c r="D29" s="59"/>
      <c r="E29" s="59"/>
      <c r="F29" s="59"/>
      <c r="G29" s="59"/>
      <c r="H29" s="59"/>
      <c r="I29" s="108"/>
      <c r="J29" s="59"/>
      <c r="K29" s="59"/>
      <c r="L29" s="38"/>
    </row>
    <row r="30" spans="2:12" s="1" customFormat="1" ht="14.45" customHeight="1">
      <c r="B30" s="38"/>
      <c r="F30" s="111" t="s">
        <v>44</v>
      </c>
      <c r="I30" s="112" t="s">
        <v>43</v>
      </c>
      <c r="J30" s="111" t="s">
        <v>45</v>
      </c>
      <c r="L30" s="38"/>
    </row>
    <row r="31" spans="2:12" s="1" customFormat="1" ht="14.45" customHeight="1">
      <c r="B31" s="38"/>
      <c r="D31" s="113" t="s">
        <v>46</v>
      </c>
      <c r="E31" s="101" t="s">
        <v>47</v>
      </c>
      <c r="F31" s="114">
        <f>ROUND((SUM(BE103:BE878)),  2)</f>
        <v>0</v>
      </c>
      <c r="I31" s="115">
        <v>0.21</v>
      </c>
      <c r="J31" s="114">
        <f>ROUND(((SUM(BE103:BE878))*I31),  2)</f>
        <v>0</v>
      </c>
      <c r="L31" s="38"/>
    </row>
    <row r="32" spans="2:12" s="1" customFormat="1" ht="14.45" customHeight="1">
      <c r="B32" s="38"/>
      <c r="E32" s="101" t="s">
        <v>48</v>
      </c>
      <c r="F32" s="114">
        <f>ROUND((SUM(BF103:BF878)),  2)</f>
        <v>0</v>
      </c>
      <c r="I32" s="115">
        <v>0.15</v>
      </c>
      <c r="J32" s="114">
        <f>ROUND(((SUM(BF103:BF878))*I32),  2)</f>
        <v>0</v>
      </c>
      <c r="L32" s="38"/>
    </row>
    <row r="33" spans="2:12" s="1" customFormat="1" ht="14.45" hidden="1" customHeight="1">
      <c r="B33" s="38"/>
      <c r="E33" s="101" t="s">
        <v>49</v>
      </c>
      <c r="F33" s="114">
        <f>ROUND((SUM(BG103:BG878)),  2)</f>
        <v>0</v>
      </c>
      <c r="I33" s="115">
        <v>0.21</v>
      </c>
      <c r="J33" s="114">
        <f>0</f>
        <v>0</v>
      </c>
      <c r="L33" s="38"/>
    </row>
    <row r="34" spans="2:12" s="1" customFormat="1" ht="14.45" hidden="1" customHeight="1">
      <c r="B34" s="38"/>
      <c r="E34" s="101" t="s">
        <v>50</v>
      </c>
      <c r="F34" s="114">
        <f>ROUND((SUM(BH103:BH878)),  2)</f>
        <v>0</v>
      </c>
      <c r="I34" s="115">
        <v>0.15</v>
      </c>
      <c r="J34" s="114">
        <f>0</f>
        <v>0</v>
      </c>
      <c r="L34" s="38"/>
    </row>
    <row r="35" spans="2:12" s="1" customFormat="1" ht="14.45" hidden="1" customHeight="1">
      <c r="B35" s="38"/>
      <c r="E35" s="101" t="s">
        <v>51</v>
      </c>
      <c r="F35" s="114">
        <f>ROUND((SUM(BI103:BI878)),  2)</f>
        <v>0</v>
      </c>
      <c r="I35" s="115">
        <v>0</v>
      </c>
      <c r="J35" s="114">
        <f>0</f>
        <v>0</v>
      </c>
      <c r="L35" s="38"/>
    </row>
    <row r="36" spans="2:12" s="1" customFormat="1" ht="6.95" customHeight="1">
      <c r="B36" s="38"/>
      <c r="I36" s="102"/>
      <c r="L36" s="38"/>
    </row>
    <row r="37" spans="2:12" s="1" customFormat="1" ht="25.35" customHeight="1">
      <c r="B37" s="38"/>
      <c r="C37" s="116"/>
      <c r="D37" s="117" t="s">
        <v>52</v>
      </c>
      <c r="E37" s="118"/>
      <c r="F37" s="118"/>
      <c r="G37" s="119" t="s">
        <v>53</v>
      </c>
      <c r="H37" s="120" t="s">
        <v>54</v>
      </c>
      <c r="I37" s="121"/>
      <c r="J37" s="122">
        <f>SUM(J28:J35)</f>
        <v>0</v>
      </c>
      <c r="K37" s="123"/>
      <c r="L37" s="38"/>
    </row>
    <row r="38" spans="2:12" s="1" customFormat="1" ht="14.45" customHeight="1">
      <c r="B38" s="124"/>
      <c r="C38" s="125"/>
      <c r="D38" s="125"/>
      <c r="E38" s="125"/>
      <c r="F38" s="125"/>
      <c r="G38" s="125"/>
      <c r="H38" s="125"/>
      <c r="I38" s="126"/>
      <c r="J38" s="125"/>
      <c r="K38" s="125"/>
      <c r="L38" s="38"/>
    </row>
    <row r="42" spans="2:12" s="1" customFormat="1" ht="6.95" customHeight="1">
      <c r="B42" s="127"/>
      <c r="C42" s="128"/>
      <c r="D42" s="128"/>
      <c r="E42" s="128"/>
      <c r="F42" s="128"/>
      <c r="G42" s="128"/>
      <c r="H42" s="128"/>
      <c r="I42" s="129"/>
      <c r="J42" s="128"/>
      <c r="K42" s="128"/>
      <c r="L42" s="38"/>
    </row>
    <row r="43" spans="2:12" s="1" customFormat="1" ht="24.95" customHeight="1">
      <c r="B43" s="34"/>
      <c r="C43" s="23" t="s">
        <v>85</v>
      </c>
      <c r="D43" s="35"/>
      <c r="E43" s="35"/>
      <c r="F43" s="35"/>
      <c r="G43" s="35"/>
      <c r="H43" s="35"/>
      <c r="I43" s="102"/>
      <c r="J43" s="35"/>
      <c r="K43" s="35"/>
      <c r="L43" s="38"/>
    </row>
    <row r="44" spans="2:12" s="1" customFormat="1" ht="6.95" customHeight="1">
      <c r="B44" s="34"/>
      <c r="C44" s="35"/>
      <c r="D44" s="35"/>
      <c r="E44" s="35"/>
      <c r="F44" s="35"/>
      <c r="G44" s="35"/>
      <c r="H44" s="35"/>
      <c r="I44" s="102"/>
      <c r="J44" s="35"/>
      <c r="K44" s="35"/>
      <c r="L44" s="38"/>
    </row>
    <row r="45" spans="2:12" s="1" customFormat="1" ht="12" customHeight="1">
      <c r="B45" s="34"/>
      <c r="C45" s="29" t="s">
        <v>16</v>
      </c>
      <c r="D45" s="35"/>
      <c r="E45" s="35"/>
      <c r="F45" s="35"/>
      <c r="G45" s="35"/>
      <c r="H45" s="35"/>
      <c r="I45" s="102"/>
      <c r="J45" s="35"/>
      <c r="K45" s="35"/>
      <c r="L45" s="38"/>
    </row>
    <row r="46" spans="2:12" s="1" customFormat="1" ht="16.5" customHeight="1">
      <c r="B46" s="34"/>
      <c r="C46" s="35"/>
      <c r="D46" s="35"/>
      <c r="E46" s="262" t="str">
        <f>E7</f>
        <v>Realizace úspor energie - SŠ obchodu, řemesel a služeb Žamberk, budova dílen</v>
      </c>
      <c r="F46" s="293"/>
      <c r="G46" s="293"/>
      <c r="H46" s="293"/>
      <c r="I46" s="102"/>
      <c r="J46" s="35"/>
      <c r="K46" s="35"/>
      <c r="L46" s="38"/>
    </row>
    <row r="47" spans="2:12" s="1" customFormat="1" ht="6.95" customHeight="1">
      <c r="B47" s="34"/>
      <c r="C47" s="35"/>
      <c r="D47" s="35"/>
      <c r="E47" s="35"/>
      <c r="F47" s="35"/>
      <c r="G47" s="35"/>
      <c r="H47" s="35"/>
      <c r="I47" s="102"/>
      <c r="J47" s="35"/>
      <c r="K47" s="35"/>
      <c r="L47" s="38"/>
    </row>
    <row r="48" spans="2:12" s="1" customFormat="1" ht="12" customHeight="1">
      <c r="B48" s="34"/>
      <c r="C48" s="29" t="s">
        <v>21</v>
      </c>
      <c r="D48" s="35"/>
      <c r="E48" s="35"/>
      <c r="F48" s="27" t="str">
        <f>F10</f>
        <v>Žamberk</v>
      </c>
      <c r="G48" s="35"/>
      <c r="H48" s="35"/>
      <c r="I48" s="104" t="s">
        <v>23</v>
      </c>
      <c r="J48" s="58" t="str">
        <f>IF(J10="","",J10)</f>
        <v>20. 12. 2018</v>
      </c>
      <c r="K48" s="35"/>
      <c r="L48" s="38"/>
    </row>
    <row r="49" spans="2:47" s="1" customFormat="1" ht="6.95" customHeight="1">
      <c r="B49" s="34"/>
      <c r="C49" s="35"/>
      <c r="D49" s="35"/>
      <c r="E49" s="35"/>
      <c r="F49" s="35"/>
      <c r="G49" s="35"/>
      <c r="H49" s="35"/>
      <c r="I49" s="102"/>
      <c r="J49" s="35"/>
      <c r="K49" s="35"/>
      <c r="L49" s="38"/>
    </row>
    <row r="50" spans="2:47" s="1" customFormat="1" ht="15.2" customHeight="1">
      <c r="B50" s="34"/>
      <c r="C50" s="29" t="s">
        <v>25</v>
      </c>
      <c r="D50" s="35"/>
      <c r="E50" s="35"/>
      <c r="F50" s="27" t="str">
        <f>E13</f>
        <v>Pardubický kraj</v>
      </c>
      <c r="G50" s="35"/>
      <c r="H50" s="35"/>
      <c r="I50" s="104" t="s">
        <v>33</v>
      </c>
      <c r="J50" s="32" t="str">
        <f>E19</f>
        <v>SVIŽN s.r.o.</v>
      </c>
      <c r="K50" s="35"/>
      <c r="L50" s="38"/>
    </row>
    <row r="51" spans="2:47" s="1" customFormat="1" ht="15.2" customHeight="1">
      <c r="B51" s="34"/>
      <c r="C51" s="29" t="s">
        <v>31</v>
      </c>
      <c r="D51" s="35"/>
      <c r="E51" s="35"/>
      <c r="F51" s="27" t="str">
        <f>IF(E16="","",E16)</f>
        <v>Vyplň údaj</v>
      </c>
      <c r="G51" s="35"/>
      <c r="H51" s="35"/>
      <c r="I51" s="104" t="s">
        <v>38</v>
      </c>
      <c r="J51" s="32" t="str">
        <f>E22</f>
        <v>Viktor Vegricht</v>
      </c>
      <c r="K51" s="35"/>
      <c r="L51" s="38"/>
    </row>
    <row r="52" spans="2:47" s="1" customFormat="1" ht="10.35" customHeight="1">
      <c r="B52" s="34"/>
      <c r="C52" s="35"/>
      <c r="D52" s="35"/>
      <c r="E52" s="35"/>
      <c r="F52" s="35"/>
      <c r="G52" s="35"/>
      <c r="H52" s="35"/>
      <c r="I52" s="102"/>
      <c r="J52" s="35"/>
      <c r="K52" s="35"/>
      <c r="L52" s="38"/>
    </row>
    <row r="53" spans="2:47" s="1" customFormat="1" ht="29.25" customHeight="1">
      <c r="B53" s="34"/>
      <c r="C53" s="130" t="s">
        <v>86</v>
      </c>
      <c r="D53" s="131"/>
      <c r="E53" s="131"/>
      <c r="F53" s="131"/>
      <c r="G53" s="131"/>
      <c r="H53" s="131"/>
      <c r="I53" s="132"/>
      <c r="J53" s="133" t="s">
        <v>87</v>
      </c>
      <c r="K53" s="131"/>
      <c r="L53" s="38"/>
    </row>
    <row r="54" spans="2:47" s="1" customFormat="1" ht="10.35" customHeight="1">
      <c r="B54" s="34"/>
      <c r="C54" s="35"/>
      <c r="D54" s="35"/>
      <c r="E54" s="35"/>
      <c r="F54" s="35"/>
      <c r="G54" s="35"/>
      <c r="H54" s="35"/>
      <c r="I54" s="102"/>
      <c r="J54" s="35"/>
      <c r="K54" s="35"/>
      <c r="L54" s="38"/>
    </row>
    <row r="55" spans="2:47" s="1" customFormat="1" ht="22.9" customHeight="1">
      <c r="B55" s="34"/>
      <c r="C55" s="134" t="s">
        <v>74</v>
      </c>
      <c r="D55" s="35"/>
      <c r="E55" s="35"/>
      <c r="F55" s="35"/>
      <c r="G55" s="35"/>
      <c r="H55" s="35"/>
      <c r="I55" s="102"/>
      <c r="J55" s="76">
        <f>J103</f>
        <v>0</v>
      </c>
      <c r="K55" s="35"/>
      <c r="L55" s="38"/>
      <c r="AU55" s="17" t="s">
        <v>88</v>
      </c>
    </row>
    <row r="56" spans="2:47" s="8" customFormat="1" ht="24.95" customHeight="1">
      <c r="B56" s="135"/>
      <c r="C56" s="136"/>
      <c r="D56" s="137" t="s">
        <v>89</v>
      </c>
      <c r="E56" s="138"/>
      <c r="F56" s="138"/>
      <c r="G56" s="138"/>
      <c r="H56" s="138"/>
      <c r="I56" s="139"/>
      <c r="J56" s="140">
        <f>J104</f>
        <v>0</v>
      </c>
      <c r="K56" s="136"/>
      <c r="L56" s="141"/>
    </row>
    <row r="57" spans="2:47" s="9" customFormat="1" ht="19.899999999999999" customHeight="1">
      <c r="B57" s="142"/>
      <c r="C57" s="143"/>
      <c r="D57" s="144" t="s">
        <v>90</v>
      </c>
      <c r="E57" s="145"/>
      <c r="F57" s="145"/>
      <c r="G57" s="145"/>
      <c r="H57" s="145"/>
      <c r="I57" s="146"/>
      <c r="J57" s="147">
        <f>J105</f>
        <v>0</v>
      </c>
      <c r="K57" s="143"/>
      <c r="L57" s="148"/>
    </row>
    <row r="58" spans="2:47" s="9" customFormat="1" ht="19.899999999999999" customHeight="1">
      <c r="B58" s="142"/>
      <c r="C58" s="143"/>
      <c r="D58" s="144" t="s">
        <v>91</v>
      </c>
      <c r="E58" s="145"/>
      <c r="F58" s="145"/>
      <c r="G58" s="145"/>
      <c r="H58" s="145"/>
      <c r="I58" s="146"/>
      <c r="J58" s="147">
        <f>J114</f>
        <v>0</v>
      </c>
      <c r="K58" s="143"/>
      <c r="L58" s="148"/>
    </row>
    <row r="59" spans="2:47" s="9" customFormat="1" ht="19.899999999999999" customHeight="1">
      <c r="B59" s="142"/>
      <c r="C59" s="143"/>
      <c r="D59" s="144" t="s">
        <v>92</v>
      </c>
      <c r="E59" s="145"/>
      <c r="F59" s="145"/>
      <c r="G59" s="145"/>
      <c r="H59" s="145"/>
      <c r="I59" s="146"/>
      <c r="J59" s="147">
        <f>J136</f>
        <v>0</v>
      </c>
      <c r="K59" s="143"/>
      <c r="L59" s="148"/>
    </row>
    <row r="60" spans="2:47" s="9" customFormat="1" ht="19.899999999999999" customHeight="1">
      <c r="B60" s="142"/>
      <c r="C60" s="143"/>
      <c r="D60" s="144" t="s">
        <v>93</v>
      </c>
      <c r="E60" s="145"/>
      <c r="F60" s="145"/>
      <c r="G60" s="145"/>
      <c r="H60" s="145"/>
      <c r="I60" s="146"/>
      <c r="J60" s="147">
        <f>J150</f>
        <v>0</v>
      </c>
      <c r="K60" s="143"/>
      <c r="L60" s="148"/>
    </row>
    <row r="61" spans="2:47" s="9" customFormat="1" ht="19.899999999999999" customHeight="1">
      <c r="B61" s="142"/>
      <c r="C61" s="143"/>
      <c r="D61" s="144" t="s">
        <v>94</v>
      </c>
      <c r="E61" s="145"/>
      <c r="F61" s="145"/>
      <c r="G61" s="145"/>
      <c r="H61" s="145"/>
      <c r="I61" s="146"/>
      <c r="J61" s="147">
        <f>J156</f>
        <v>0</v>
      </c>
      <c r="K61" s="143"/>
      <c r="L61" s="148"/>
    </row>
    <row r="62" spans="2:47" s="9" customFormat="1" ht="19.899999999999999" customHeight="1">
      <c r="B62" s="142"/>
      <c r="C62" s="143"/>
      <c r="D62" s="144" t="s">
        <v>95</v>
      </c>
      <c r="E62" s="145"/>
      <c r="F62" s="145"/>
      <c r="G62" s="145"/>
      <c r="H62" s="145"/>
      <c r="I62" s="146"/>
      <c r="J62" s="147">
        <f>J160</f>
        <v>0</v>
      </c>
      <c r="K62" s="143"/>
      <c r="L62" s="148"/>
    </row>
    <row r="63" spans="2:47" s="9" customFormat="1" ht="19.899999999999999" customHeight="1">
      <c r="B63" s="142"/>
      <c r="C63" s="143"/>
      <c r="D63" s="144" t="s">
        <v>96</v>
      </c>
      <c r="E63" s="145"/>
      <c r="F63" s="145"/>
      <c r="G63" s="145"/>
      <c r="H63" s="145"/>
      <c r="I63" s="146"/>
      <c r="J63" s="147">
        <f>J256</f>
        <v>0</v>
      </c>
      <c r="K63" s="143"/>
      <c r="L63" s="148"/>
    </row>
    <row r="64" spans="2:47" s="9" customFormat="1" ht="19.899999999999999" customHeight="1">
      <c r="B64" s="142"/>
      <c r="C64" s="143"/>
      <c r="D64" s="144" t="s">
        <v>97</v>
      </c>
      <c r="E64" s="145"/>
      <c r="F64" s="145"/>
      <c r="G64" s="145"/>
      <c r="H64" s="145"/>
      <c r="I64" s="146"/>
      <c r="J64" s="147">
        <f>J399</f>
        <v>0</v>
      </c>
      <c r="K64" s="143"/>
      <c r="L64" s="148"/>
    </row>
    <row r="65" spans="2:12" s="9" customFormat="1" ht="19.899999999999999" customHeight="1">
      <c r="B65" s="142"/>
      <c r="C65" s="143"/>
      <c r="D65" s="144" t="s">
        <v>98</v>
      </c>
      <c r="E65" s="145"/>
      <c r="F65" s="145"/>
      <c r="G65" s="145"/>
      <c r="H65" s="145"/>
      <c r="I65" s="146"/>
      <c r="J65" s="147">
        <f>J419</f>
        <v>0</v>
      </c>
      <c r="K65" s="143"/>
      <c r="L65" s="148"/>
    </row>
    <row r="66" spans="2:12" s="8" customFormat="1" ht="24.95" customHeight="1">
      <c r="B66" s="135"/>
      <c r="C66" s="136"/>
      <c r="D66" s="137" t="s">
        <v>99</v>
      </c>
      <c r="E66" s="138"/>
      <c r="F66" s="138"/>
      <c r="G66" s="138"/>
      <c r="H66" s="138"/>
      <c r="I66" s="139"/>
      <c r="J66" s="140">
        <f>J422</f>
        <v>0</v>
      </c>
      <c r="K66" s="136"/>
      <c r="L66" s="141"/>
    </row>
    <row r="67" spans="2:12" s="9" customFormat="1" ht="19.899999999999999" customHeight="1">
      <c r="B67" s="142"/>
      <c r="C67" s="143"/>
      <c r="D67" s="144" t="s">
        <v>100</v>
      </c>
      <c r="E67" s="145"/>
      <c r="F67" s="145"/>
      <c r="G67" s="145"/>
      <c r="H67" s="145"/>
      <c r="I67" s="146"/>
      <c r="J67" s="147">
        <f>J423</f>
        <v>0</v>
      </c>
      <c r="K67" s="143"/>
      <c r="L67" s="148"/>
    </row>
    <row r="68" spans="2:12" s="9" customFormat="1" ht="19.899999999999999" customHeight="1">
      <c r="B68" s="142"/>
      <c r="C68" s="143"/>
      <c r="D68" s="144" t="s">
        <v>101</v>
      </c>
      <c r="E68" s="145"/>
      <c r="F68" s="145"/>
      <c r="G68" s="145"/>
      <c r="H68" s="145"/>
      <c r="I68" s="146"/>
      <c r="J68" s="147">
        <f>J452</f>
        <v>0</v>
      </c>
      <c r="K68" s="143"/>
      <c r="L68" s="148"/>
    </row>
    <row r="69" spans="2:12" s="9" customFormat="1" ht="19.899999999999999" customHeight="1">
      <c r="B69" s="142"/>
      <c r="C69" s="143"/>
      <c r="D69" s="144" t="s">
        <v>102</v>
      </c>
      <c r="E69" s="145"/>
      <c r="F69" s="145"/>
      <c r="G69" s="145"/>
      <c r="H69" s="145"/>
      <c r="I69" s="146"/>
      <c r="J69" s="147">
        <f>J473</f>
        <v>0</v>
      </c>
      <c r="K69" s="143"/>
      <c r="L69" s="148"/>
    </row>
    <row r="70" spans="2:12" s="9" customFormat="1" ht="19.899999999999999" customHeight="1">
      <c r="B70" s="142"/>
      <c r="C70" s="143"/>
      <c r="D70" s="144" t="s">
        <v>103</v>
      </c>
      <c r="E70" s="145"/>
      <c r="F70" s="145"/>
      <c r="G70" s="145"/>
      <c r="H70" s="145"/>
      <c r="I70" s="146"/>
      <c r="J70" s="147">
        <f>J488</f>
        <v>0</v>
      </c>
      <c r="K70" s="143"/>
      <c r="L70" s="148"/>
    </row>
    <row r="71" spans="2:12" s="9" customFormat="1" ht="19.899999999999999" customHeight="1">
      <c r="B71" s="142"/>
      <c r="C71" s="143"/>
      <c r="D71" s="144" t="s">
        <v>104</v>
      </c>
      <c r="E71" s="145"/>
      <c r="F71" s="145"/>
      <c r="G71" s="145"/>
      <c r="H71" s="145"/>
      <c r="I71" s="146"/>
      <c r="J71" s="147">
        <f>J495</f>
        <v>0</v>
      </c>
      <c r="K71" s="143"/>
      <c r="L71" s="148"/>
    </row>
    <row r="72" spans="2:12" s="9" customFormat="1" ht="19.899999999999999" customHeight="1">
      <c r="B72" s="142"/>
      <c r="C72" s="143"/>
      <c r="D72" s="144" t="s">
        <v>105</v>
      </c>
      <c r="E72" s="145"/>
      <c r="F72" s="145"/>
      <c r="G72" s="145"/>
      <c r="H72" s="145"/>
      <c r="I72" s="146"/>
      <c r="J72" s="147">
        <f>J504</f>
        <v>0</v>
      </c>
      <c r="K72" s="143"/>
      <c r="L72" s="148"/>
    </row>
    <row r="73" spans="2:12" s="9" customFormat="1" ht="19.899999999999999" customHeight="1">
      <c r="B73" s="142"/>
      <c r="C73" s="143"/>
      <c r="D73" s="144" t="s">
        <v>106</v>
      </c>
      <c r="E73" s="145"/>
      <c r="F73" s="145"/>
      <c r="G73" s="145"/>
      <c r="H73" s="145"/>
      <c r="I73" s="146"/>
      <c r="J73" s="147">
        <f>J518</f>
        <v>0</v>
      </c>
      <c r="K73" s="143"/>
      <c r="L73" s="148"/>
    </row>
    <row r="74" spans="2:12" s="9" customFormat="1" ht="19.899999999999999" customHeight="1">
      <c r="B74" s="142"/>
      <c r="C74" s="143"/>
      <c r="D74" s="144" t="s">
        <v>107</v>
      </c>
      <c r="E74" s="145"/>
      <c r="F74" s="145"/>
      <c r="G74" s="145"/>
      <c r="H74" s="145"/>
      <c r="I74" s="146"/>
      <c r="J74" s="147">
        <f>J526</f>
        <v>0</v>
      </c>
      <c r="K74" s="143"/>
      <c r="L74" s="148"/>
    </row>
    <row r="75" spans="2:12" s="9" customFormat="1" ht="19.899999999999999" customHeight="1">
      <c r="B75" s="142"/>
      <c r="C75" s="143"/>
      <c r="D75" s="144" t="s">
        <v>108</v>
      </c>
      <c r="E75" s="145"/>
      <c r="F75" s="145"/>
      <c r="G75" s="145"/>
      <c r="H75" s="145"/>
      <c r="I75" s="146"/>
      <c r="J75" s="147">
        <f>J582</f>
        <v>0</v>
      </c>
      <c r="K75" s="143"/>
      <c r="L75" s="148"/>
    </row>
    <row r="76" spans="2:12" s="9" customFormat="1" ht="19.899999999999999" customHeight="1">
      <c r="B76" s="142"/>
      <c r="C76" s="143"/>
      <c r="D76" s="144" t="s">
        <v>109</v>
      </c>
      <c r="E76" s="145"/>
      <c r="F76" s="145"/>
      <c r="G76" s="145"/>
      <c r="H76" s="145"/>
      <c r="I76" s="146"/>
      <c r="J76" s="147">
        <f>J593</f>
        <v>0</v>
      </c>
      <c r="K76" s="143"/>
      <c r="L76" s="148"/>
    </row>
    <row r="77" spans="2:12" s="9" customFormat="1" ht="19.899999999999999" customHeight="1">
      <c r="B77" s="142"/>
      <c r="C77" s="143"/>
      <c r="D77" s="144" t="s">
        <v>110</v>
      </c>
      <c r="E77" s="145"/>
      <c r="F77" s="145"/>
      <c r="G77" s="145"/>
      <c r="H77" s="145"/>
      <c r="I77" s="146"/>
      <c r="J77" s="147">
        <f>J623</f>
        <v>0</v>
      </c>
      <c r="K77" s="143"/>
      <c r="L77" s="148"/>
    </row>
    <row r="78" spans="2:12" s="9" customFormat="1" ht="19.899999999999999" customHeight="1">
      <c r="B78" s="142"/>
      <c r="C78" s="143"/>
      <c r="D78" s="144" t="s">
        <v>111</v>
      </c>
      <c r="E78" s="145"/>
      <c r="F78" s="145"/>
      <c r="G78" s="145"/>
      <c r="H78" s="145"/>
      <c r="I78" s="146"/>
      <c r="J78" s="147">
        <f>J645</f>
        <v>0</v>
      </c>
      <c r="K78" s="143"/>
      <c r="L78" s="148"/>
    </row>
    <row r="79" spans="2:12" s="9" customFormat="1" ht="19.899999999999999" customHeight="1">
      <c r="B79" s="142"/>
      <c r="C79" s="143"/>
      <c r="D79" s="144" t="s">
        <v>112</v>
      </c>
      <c r="E79" s="145"/>
      <c r="F79" s="145"/>
      <c r="G79" s="145"/>
      <c r="H79" s="145"/>
      <c r="I79" s="146"/>
      <c r="J79" s="147">
        <f>J768</f>
        <v>0</v>
      </c>
      <c r="K79" s="143"/>
      <c r="L79" s="148"/>
    </row>
    <row r="80" spans="2:12" s="9" customFormat="1" ht="19.899999999999999" customHeight="1">
      <c r="B80" s="142"/>
      <c r="C80" s="143"/>
      <c r="D80" s="144" t="s">
        <v>113</v>
      </c>
      <c r="E80" s="145"/>
      <c r="F80" s="145"/>
      <c r="G80" s="145"/>
      <c r="H80" s="145"/>
      <c r="I80" s="146"/>
      <c r="J80" s="147">
        <f>J792</f>
        <v>0</v>
      </c>
      <c r="K80" s="143"/>
      <c r="L80" s="148"/>
    </row>
    <row r="81" spans="2:12" s="8" customFormat="1" ht="24.95" customHeight="1">
      <c r="B81" s="135"/>
      <c r="C81" s="136"/>
      <c r="D81" s="137" t="s">
        <v>114</v>
      </c>
      <c r="E81" s="138"/>
      <c r="F81" s="138"/>
      <c r="G81" s="138"/>
      <c r="H81" s="138"/>
      <c r="I81" s="139"/>
      <c r="J81" s="140">
        <f>J845</f>
        <v>0</v>
      </c>
      <c r="K81" s="136"/>
      <c r="L81" s="141"/>
    </row>
    <row r="82" spans="2:12" s="9" customFormat="1" ht="19.899999999999999" customHeight="1">
      <c r="B82" s="142"/>
      <c r="C82" s="143"/>
      <c r="D82" s="144" t="s">
        <v>115</v>
      </c>
      <c r="E82" s="145"/>
      <c r="F82" s="145"/>
      <c r="G82" s="145"/>
      <c r="H82" s="145"/>
      <c r="I82" s="146"/>
      <c r="J82" s="147">
        <f>J846</f>
        <v>0</v>
      </c>
      <c r="K82" s="143"/>
      <c r="L82" s="148"/>
    </row>
    <row r="83" spans="2:12" s="9" customFormat="1" ht="19.899999999999999" customHeight="1">
      <c r="B83" s="142"/>
      <c r="C83" s="143"/>
      <c r="D83" s="144" t="s">
        <v>116</v>
      </c>
      <c r="E83" s="145"/>
      <c r="F83" s="145"/>
      <c r="G83" s="145"/>
      <c r="H83" s="145"/>
      <c r="I83" s="146"/>
      <c r="J83" s="147">
        <f>J857</f>
        <v>0</v>
      </c>
      <c r="K83" s="143"/>
      <c r="L83" s="148"/>
    </row>
    <row r="84" spans="2:12" s="9" customFormat="1" ht="19.899999999999999" customHeight="1">
      <c r="B84" s="142"/>
      <c r="C84" s="143"/>
      <c r="D84" s="144" t="s">
        <v>117</v>
      </c>
      <c r="E84" s="145"/>
      <c r="F84" s="145"/>
      <c r="G84" s="145"/>
      <c r="H84" s="145"/>
      <c r="I84" s="146"/>
      <c r="J84" s="147">
        <f>J870</f>
        <v>0</v>
      </c>
      <c r="K84" s="143"/>
      <c r="L84" s="148"/>
    </row>
    <row r="85" spans="2:12" s="9" customFormat="1" ht="19.899999999999999" customHeight="1">
      <c r="B85" s="142"/>
      <c r="C85" s="143"/>
      <c r="D85" s="144" t="s">
        <v>118</v>
      </c>
      <c r="E85" s="145"/>
      <c r="F85" s="145"/>
      <c r="G85" s="145"/>
      <c r="H85" s="145"/>
      <c r="I85" s="146"/>
      <c r="J85" s="147">
        <f>J873</f>
        <v>0</v>
      </c>
      <c r="K85" s="143"/>
      <c r="L85" s="148"/>
    </row>
    <row r="86" spans="2:12" s="1" customFormat="1" ht="21.75" customHeight="1">
      <c r="B86" s="34"/>
      <c r="C86" s="35"/>
      <c r="D86" s="35"/>
      <c r="E86" s="35"/>
      <c r="F86" s="35"/>
      <c r="G86" s="35"/>
      <c r="H86" s="35"/>
      <c r="I86" s="102"/>
      <c r="J86" s="35"/>
      <c r="K86" s="35"/>
      <c r="L86" s="38"/>
    </row>
    <row r="87" spans="2:12" s="1" customFormat="1" ht="6.95" customHeight="1">
      <c r="B87" s="46"/>
      <c r="C87" s="47"/>
      <c r="D87" s="47"/>
      <c r="E87" s="47"/>
      <c r="F87" s="47"/>
      <c r="G87" s="47"/>
      <c r="H87" s="47"/>
      <c r="I87" s="126"/>
      <c r="J87" s="47"/>
      <c r="K87" s="47"/>
      <c r="L87" s="38"/>
    </row>
    <row r="91" spans="2:12" s="1" customFormat="1" ht="6.95" customHeight="1">
      <c r="B91" s="48"/>
      <c r="C91" s="49"/>
      <c r="D91" s="49"/>
      <c r="E91" s="49"/>
      <c r="F91" s="49"/>
      <c r="G91" s="49"/>
      <c r="H91" s="49"/>
      <c r="I91" s="129"/>
      <c r="J91" s="49"/>
      <c r="K91" s="49"/>
      <c r="L91" s="38"/>
    </row>
    <row r="92" spans="2:12" s="1" customFormat="1" ht="24.95" customHeight="1">
      <c r="B92" s="34"/>
      <c r="C92" s="23" t="s">
        <v>119</v>
      </c>
      <c r="D92" s="35"/>
      <c r="E92" s="35"/>
      <c r="F92" s="35"/>
      <c r="G92" s="35"/>
      <c r="H92" s="35"/>
      <c r="I92" s="102"/>
      <c r="J92" s="35"/>
      <c r="K92" s="35"/>
      <c r="L92" s="38"/>
    </row>
    <row r="93" spans="2:12" s="1" customFormat="1" ht="6.95" customHeight="1">
      <c r="B93" s="34"/>
      <c r="C93" s="35"/>
      <c r="D93" s="35"/>
      <c r="E93" s="35"/>
      <c r="F93" s="35"/>
      <c r="G93" s="35"/>
      <c r="H93" s="35"/>
      <c r="I93" s="102"/>
      <c r="J93" s="35"/>
      <c r="K93" s="35"/>
      <c r="L93" s="38"/>
    </row>
    <row r="94" spans="2:12" s="1" customFormat="1" ht="12" customHeight="1">
      <c r="B94" s="34"/>
      <c r="C94" s="29" t="s">
        <v>16</v>
      </c>
      <c r="D94" s="35"/>
      <c r="E94" s="35"/>
      <c r="F94" s="35"/>
      <c r="G94" s="35"/>
      <c r="H94" s="35"/>
      <c r="I94" s="102"/>
      <c r="J94" s="35"/>
      <c r="K94" s="35"/>
      <c r="L94" s="38"/>
    </row>
    <row r="95" spans="2:12" s="1" customFormat="1" ht="16.5" customHeight="1">
      <c r="B95" s="34"/>
      <c r="C95" s="35"/>
      <c r="D95" s="35"/>
      <c r="E95" s="262" t="str">
        <f>E7</f>
        <v>Realizace úspor energie - SŠ obchodu, řemesel a služeb Žamberk, budova dílen</v>
      </c>
      <c r="F95" s="293"/>
      <c r="G95" s="293"/>
      <c r="H95" s="293"/>
      <c r="I95" s="102"/>
      <c r="J95" s="35"/>
      <c r="K95" s="35"/>
      <c r="L95" s="38"/>
    </row>
    <row r="96" spans="2:12" s="1" customFormat="1" ht="6.95" customHeight="1">
      <c r="B96" s="34"/>
      <c r="C96" s="35"/>
      <c r="D96" s="35"/>
      <c r="E96" s="35"/>
      <c r="F96" s="35"/>
      <c r="G96" s="35"/>
      <c r="H96" s="35"/>
      <c r="I96" s="102"/>
      <c r="J96" s="35"/>
      <c r="K96" s="35"/>
      <c r="L96" s="38"/>
    </row>
    <row r="97" spans="2:65" s="1" customFormat="1" ht="12" customHeight="1">
      <c r="B97" s="34"/>
      <c r="C97" s="29" t="s">
        <v>21</v>
      </c>
      <c r="D97" s="35"/>
      <c r="E97" s="35"/>
      <c r="F97" s="27" t="str">
        <f>F10</f>
        <v>Žamberk</v>
      </c>
      <c r="G97" s="35"/>
      <c r="H97" s="35"/>
      <c r="I97" s="104" t="s">
        <v>23</v>
      </c>
      <c r="J97" s="58" t="str">
        <f>IF(J10="","",J10)</f>
        <v>20. 12. 2018</v>
      </c>
      <c r="K97" s="35"/>
      <c r="L97" s="38"/>
    </row>
    <row r="98" spans="2:65" s="1" customFormat="1" ht="6.95" customHeight="1">
      <c r="B98" s="34"/>
      <c r="C98" s="35"/>
      <c r="D98" s="35"/>
      <c r="E98" s="35"/>
      <c r="F98" s="35"/>
      <c r="G98" s="35"/>
      <c r="H98" s="35"/>
      <c r="I98" s="102"/>
      <c r="J98" s="35"/>
      <c r="K98" s="35"/>
      <c r="L98" s="38"/>
    </row>
    <row r="99" spans="2:65" s="1" customFormat="1" ht="15.2" customHeight="1">
      <c r="B99" s="34"/>
      <c r="C99" s="29" t="s">
        <v>25</v>
      </c>
      <c r="D99" s="35"/>
      <c r="E99" s="35"/>
      <c r="F99" s="27" t="str">
        <f>E13</f>
        <v>Pardubický kraj</v>
      </c>
      <c r="G99" s="35"/>
      <c r="H99" s="35"/>
      <c r="I99" s="104" t="s">
        <v>33</v>
      </c>
      <c r="J99" s="32" t="str">
        <f>E19</f>
        <v>SVIŽN s.r.o.</v>
      </c>
      <c r="K99" s="35"/>
      <c r="L99" s="38"/>
    </row>
    <row r="100" spans="2:65" s="1" customFormat="1" ht="15.2" customHeight="1">
      <c r="B100" s="34"/>
      <c r="C100" s="29" t="s">
        <v>31</v>
      </c>
      <c r="D100" s="35"/>
      <c r="E100" s="35"/>
      <c r="F100" s="27" t="str">
        <f>IF(E16="","",E16)</f>
        <v>Vyplň údaj</v>
      </c>
      <c r="G100" s="35"/>
      <c r="H100" s="35"/>
      <c r="I100" s="104" t="s">
        <v>38</v>
      </c>
      <c r="J100" s="32" t="str">
        <f>E22</f>
        <v>Viktor Vegricht</v>
      </c>
      <c r="K100" s="35"/>
      <c r="L100" s="38"/>
    </row>
    <row r="101" spans="2:65" s="1" customFormat="1" ht="10.35" customHeight="1">
      <c r="B101" s="34"/>
      <c r="C101" s="35"/>
      <c r="D101" s="35"/>
      <c r="E101" s="35"/>
      <c r="F101" s="35"/>
      <c r="G101" s="35"/>
      <c r="H101" s="35"/>
      <c r="I101" s="102"/>
      <c r="J101" s="35"/>
      <c r="K101" s="35"/>
      <c r="L101" s="38"/>
    </row>
    <row r="102" spans="2:65" s="10" customFormat="1" ht="29.25" customHeight="1">
      <c r="B102" s="149"/>
      <c r="C102" s="150" t="s">
        <v>120</v>
      </c>
      <c r="D102" s="151" t="s">
        <v>61</v>
      </c>
      <c r="E102" s="151" t="s">
        <v>57</v>
      </c>
      <c r="F102" s="151" t="s">
        <v>58</v>
      </c>
      <c r="G102" s="151" t="s">
        <v>121</v>
      </c>
      <c r="H102" s="151" t="s">
        <v>122</v>
      </c>
      <c r="I102" s="152" t="s">
        <v>123</v>
      </c>
      <c r="J102" s="151" t="s">
        <v>87</v>
      </c>
      <c r="K102" s="153" t="s">
        <v>124</v>
      </c>
      <c r="L102" s="154"/>
      <c r="M102" s="67" t="s">
        <v>19</v>
      </c>
      <c r="N102" s="68" t="s">
        <v>46</v>
      </c>
      <c r="O102" s="68" t="s">
        <v>125</v>
      </c>
      <c r="P102" s="68" t="s">
        <v>126</v>
      </c>
      <c r="Q102" s="68" t="s">
        <v>127</v>
      </c>
      <c r="R102" s="68" t="s">
        <v>128</v>
      </c>
      <c r="S102" s="68" t="s">
        <v>129</v>
      </c>
      <c r="T102" s="69" t="s">
        <v>130</v>
      </c>
    </row>
    <row r="103" spans="2:65" s="1" customFormat="1" ht="22.9" customHeight="1">
      <c r="B103" s="34"/>
      <c r="C103" s="74" t="s">
        <v>131</v>
      </c>
      <c r="D103" s="35"/>
      <c r="E103" s="35"/>
      <c r="F103" s="35"/>
      <c r="G103" s="35"/>
      <c r="H103" s="35"/>
      <c r="I103" s="102"/>
      <c r="J103" s="155">
        <f>BK103</f>
        <v>0</v>
      </c>
      <c r="K103" s="35"/>
      <c r="L103" s="38"/>
      <c r="M103" s="70"/>
      <c r="N103" s="71"/>
      <c r="O103" s="71"/>
      <c r="P103" s="156">
        <f>P104+P422+P845</f>
        <v>0</v>
      </c>
      <c r="Q103" s="71"/>
      <c r="R103" s="156">
        <f>R104+R422+R845</f>
        <v>274.81941485999999</v>
      </c>
      <c r="S103" s="71"/>
      <c r="T103" s="157">
        <f>T104+T422+T845</f>
        <v>64.376646999999991</v>
      </c>
      <c r="AT103" s="17" t="s">
        <v>75</v>
      </c>
      <c r="AU103" s="17" t="s">
        <v>88</v>
      </c>
      <c r="BK103" s="158">
        <f>BK104+BK422+BK845</f>
        <v>0</v>
      </c>
    </row>
    <row r="104" spans="2:65" s="11" customFormat="1" ht="25.9" customHeight="1">
      <c r="B104" s="159"/>
      <c r="C104" s="160"/>
      <c r="D104" s="161" t="s">
        <v>75</v>
      </c>
      <c r="E104" s="162" t="s">
        <v>132</v>
      </c>
      <c r="F104" s="162" t="s">
        <v>133</v>
      </c>
      <c r="G104" s="160"/>
      <c r="H104" s="160"/>
      <c r="I104" s="163"/>
      <c r="J104" s="164">
        <f>BK104</f>
        <v>0</v>
      </c>
      <c r="K104" s="160"/>
      <c r="L104" s="165"/>
      <c r="M104" s="166"/>
      <c r="N104" s="167"/>
      <c r="O104" s="167"/>
      <c r="P104" s="168">
        <f>P105+P114+P136+P150+P156+P160+P256+P399+P419</f>
        <v>0</v>
      </c>
      <c r="Q104" s="167"/>
      <c r="R104" s="168">
        <f>R105+R114+R136+R150+R156+R160+R256+R399+R419</f>
        <v>180.78071212</v>
      </c>
      <c r="S104" s="167"/>
      <c r="T104" s="169">
        <f>T105+T114+T136+T150+T156+T160+T256+T399+T419</f>
        <v>49.535646999999997</v>
      </c>
      <c r="AR104" s="170" t="s">
        <v>81</v>
      </c>
      <c r="AT104" s="171" t="s">
        <v>75</v>
      </c>
      <c r="AU104" s="171" t="s">
        <v>76</v>
      </c>
      <c r="AY104" s="170" t="s">
        <v>134</v>
      </c>
      <c r="BK104" s="172">
        <f>BK105+BK114+BK136+BK150+BK156+BK160+BK256+BK399+BK419</f>
        <v>0</v>
      </c>
    </row>
    <row r="105" spans="2:65" s="11" customFormat="1" ht="22.9" customHeight="1">
      <c r="B105" s="159"/>
      <c r="C105" s="160"/>
      <c r="D105" s="161" t="s">
        <v>75</v>
      </c>
      <c r="E105" s="173" t="s">
        <v>81</v>
      </c>
      <c r="F105" s="173" t="s">
        <v>135</v>
      </c>
      <c r="G105" s="160"/>
      <c r="H105" s="160"/>
      <c r="I105" s="163"/>
      <c r="J105" s="174">
        <f>BK105</f>
        <v>0</v>
      </c>
      <c r="K105" s="160"/>
      <c r="L105" s="165"/>
      <c r="M105" s="166"/>
      <c r="N105" s="167"/>
      <c r="O105" s="167"/>
      <c r="P105" s="168">
        <f>SUM(P106:P113)</f>
        <v>0</v>
      </c>
      <c r="Q105" s="167"/>
      <c r="R105" s="168">
        <f>SUM(R106:R113)</f>
        <v>0</v>
      </c>
      <c r="S105" s="167"/>
      <c r="T105" s="169">
        <f>SUM(T106:T113)</f>
        <v>0</v>
      </c>
      <c r="AR105" s="170" t="s">
        <v>81</v>
      </c>
      <c r="AT105" s="171" t="s">
        <v>75</v>
      </c>
      <c r="AU105" s="171" t="s">
        <v>81</v>
      </c>
      <c r="AY105" s="170" t="s">
        <v>134</v>
      </c>
      <c r="BK105" s="172">
        <f>SUM(BK106:BK113)</f>
        <v>0</v>
      </c>
    </row>
    <row r="106" spans="2:65" s="1" customFormat="1" ht="24" customHeight="1">
      <c r="B106" s="34"/>
      <c r="C106" s="175" t="s">
        <v>81</v>
      </c>
      <c r="D106" s="175" t="s">
        <v>136</v>
      </c>
      <c r="E106" s="176" t="s">
        <v>137</v>
      </c>
      <c r="F106" s="177" t="s">
        <v>138</v>
      </c>
      <c r="G106" s="178" t="s">
        <v>139</v>
      </c>
      <c r="H106" s="179">
        <v>81.19</v>
      </c>
      <c r="I106" s="180"/>
      <c r="J106" s="181">
        <f>ROUND(I106*H106,2)</f>
        <v>0</v>
      </c>
      <c r="K106" s="177" t="s">
        <v>140</v>
      </c>
      <c r="L106" s="38"/>
      <c r="M106" s="182" t="s">
        <v>19</v>
      </c>
      <c r="N106" s="183" t="s">
        <v>47</v>
      </c>
      <c r="O106" s="63"/>
      <c r="P106" s="184">
        <f>O106*H106</f>
        <v>0</v>
      </c>
      <c r="Q106" s="184">
        <v>0</v>
      </c>
      <c r="R106" s="184">
        <f>Q106*H106</f>
        <v>0</v>
      </c>
      <c r="S106" s="184">
        <v>0</v>
      </c>
      <c r="T106" s="185">
        <f>S106*H106</f>
        <v>0</v>
      </c>
      <c r="AR106" s="186" t="s">
        <v>141</v>
      </c>
      <c r="AT106" s="186" t="s">
        <v>136</v>
      </c>
      <c r="AU106" s="186" t="s">
        <v>83</v>
      </c>
      <c r="AY106" s="17" t="s">
        <v>134</v>
      </c>
      <c r="BE106" s="187">
        <f>IF(N106="základní",J106,0)</f>
        <v>0</v>
      </c>
      <c r="BF106" s="187">
        <f>IF(N106="snížená",J106,0)</f>
        <v>0</v>
      </c>
      <c r="BG106" s="187">
        <f>IF(N106="zákl. přenesená",J106,0)</f>
        <v>0</v>
      </c>
      <c r="BH106" s="187">
        <f>IF(N106="sníž. přenesená",J106,0)</f>
        <v>0</v>
      </c>
      <c r="BI106" s="187">
        <f>IF(N106="nulová",J106,0)</f>
        <v>0</v>
      </c>
      <c r="BJ106" s="17" t="s">
        <v>81</v>
      </c>
      <c r="BK106" s="187">
        <f>ROUND(I106*H106,2)</f>
        <v>0</v>
      </c>
      <c r="BL106" s="17" t="s">
        <v>141</v>
      </c>
      <c r="BM106" s="186" t="s">
        <v>142</v>
      </c>
    </row>
    <row r="107" spans="2:65" s="1" customFormat="1" ht="48.75">
      <c r="B107" s="34"/>
      <c r="C107" s="35"/>
      <c r="D107" s="188" t="s">
        <v>143</v>
      </c>
      <c r="E107" s="35"/>
      <c r="F107" s="189" t="s">
        <v>144</v>
      </c>
      <c r="G107" s="35"/>
      <c r="H107" s="35"/>
      <c r="I107" s="102"/>
      <c r="J107" s="35"/>
      <c r="K107" s="35"/>
      <c r="L107" s="38"/>
      <c r="M107" s="190"/>
      <c r="N107" s="63"/>
      <c r="O107" s="63"/>
      <c r="P107" s="63"/>
      <c r="Q107" s="63"/>
      <c r="R107" s="63"/>
      <c r="S107" s="63"/>
      <c r="T107" s="64"/>
      <c r="AT107" s="17" t="s">
        <v>143</v>
      </c>
      <c r="AU107" s="17" t="s">
        <v>83</v>
      </c>
    </row>
    <row r="108" spans="2:65" s="1" customFormat="1" ht="24" customHeight="1">
      <c r="B108" s="34"/>
      <c r="C108" s="175" t="s">
        <v>83</v>
      </c>
      <c r="D108" s="175" t="s">
        <v>136</v>
      </c>
      <c r="E108" s="176" t="s">
        <v>145</v>
      </c>
      <c r="F108" s="177" t="s">
        <v>146</v>
      </c>
      <c r="G108" s="178" t="s">
        <v>139</v>
      </c>
      <c r="H108" s="179">
        <v>74.117999999999995</v>
      </c>
      <c r="I108" s="180"/>
      <c r="J108" s="181">
        <f>ROUND(I108*H108,2)</f>
        <v>0</v>
      </c>
      <c r="K108" s="177" t="s">
        <v>140</v>
      </c>
      <c r="L108" s="38"/>
      <c r="M108" s="182" t="s">
        <v>19</v>
      </c>
      <c r="N108" s="183" t="s">
        <v>47</v>
      </c>
      <c r="O108" s="63"/>
      <c r="P108" s="184">
        <f>O108*H108</f>
        <v>0</v>
      </c>
      <c r="Q108" s="184">
        <v>0</v>
      </c>
      <c r="R108" s="184">
        <f>Q108*H108</f>
        <v>0</v>
      </c>
      <c r="S108" s="184">
        <v>0</v>
      </c>
      <c r="T108" s="185">
        <f>S108*H108</f>
        <v>0</v>
      </c>
      <c r="AR108" s="186" t="s">
        <v>141</v>
      </c>
      <c r="AT108" s="186" t="s">
        <v>136</v>
      </c>
      <c r="AU108" s="186" t="s">
        <v>83</v>
      </c>
      <c r="AY108" s="17" t="s">
        <v>134</v>
      </c>
      <c r="BE108" s="187">
        <f>IF(N108="základní",J108,0)</f>
        <v>0</v>
      </c>
      <c r="BF108" s="187">
        <f>IF(N108="snížená",J108,0)</f>
        <v>0</v>
      </c>
      <c r="BG108" s="187">
        <f>IF(N108="zákl. přenesená",J108,0)</f>
        <v>0</v>
      </c>
      <c r="BH108" s="187">
        <f>IF(N108="sníž. přenesená",J108,0)</f>
        <v>0</v>
      </c>
      <c r="BI108" s="187">
        <f>IF(N108="nulová",J108,0)</f>
        <v>0</v>
      </c>
      <c r="BJ108" s="17" t="s">
        <v>81</v>
      </c>
      <c r="BK108" s="187">
        <f>ROUND(I108*H108,2)</f>
        <v>0</v>
      </c>
      <c r="BL108" s="17" t="s">
        <v>141</v>
      </c>
      <c r="BM108" s="186" t="s">
        <v>147</v>
      </c>
    </row>
    <row r="109" spans="2:65" s="1" customFormat="1" ht="97.5">
      <c r="B109" s="34"/>
      <c r="C109" s="35"/>
      <c r="D109" s="188" t="s">
        <v>143</v>
      </c>
      <c r="E109" s="35"/>
      <c r="F109" s="189" t="s">
        <v>148</v>
      </c>
      <c r="G109" s="35"/>
      <c r="H109" s="35"/>
      <c r="I109" s="102"/>
      <c r="J109" s="35"/>
      <c r="K109" s="35"/>
      <c r="L109" s="38"/>
      <c r="M109" s="190"/>
      <c r="N109" s="63"/>
      <c r="O109" s="63"/>
      <c r="P109" s="63"/>
      <c r="Q109" s="63"/>
      <c r="R109" s="63"/>
      <c r="S109" s="63"/>
      <c r="T109" s="64"/>
      <c r="AT109" s="17" t="s">
        <v>143</v>
      </c>
      <c r="AU109" s="17" t="s">
        <v>83</v>
      </c>
    </row>
    <row r="110" spans="2:65" s="12" customFormat="1" ht="11.25">
      <c r="B110" s="191"/>
      <c r="C110" s="192"/>
      <c r="D110" s="188" t="s">
        <v>149</v>
      </c>
      <c r="E110" s="193" t="s">
        <v>19</v>
      </c>
      <c r="F110" s="194" t="s">
        <v>150</v>
      </c>
      <c r="G110" s="192"/>
      <c r="H110" s="195">
        <v>74.117999999999995</v>
      </c>
      <c r="I110" s="196"/>
      <c r="J110" s="192"/>
      <c r="K110" s="192"/>
      <c r="L110" s="197"/>
      <c r="M110" s="198"/>
      <c r="N110" s="199"/>
      <c r="O110" s="199"/>
      <c r="P110" s="199"/>
      <c r="Q110" s="199"/>
      <c r="R110" s="199"/>
      <c r="S110" s="199"/>
      <c r="T110" s="200"/>
      <c r="AT110" s="201" t="s">
        <v>149</v>
      </c>
      <c r="AU110" s="201" t="s">
        <v>83</v>
      </c>
      <c r="AV110" s="12" t="s">
        <v>83</v>
      </c>
      <c r="AW110" s="12" t="s">
        <v>37</v>
      </c>
      <c r="AX110" s="12" t="s">
        <v>81</v>
      </c>
      <c r="AY110" s="201" t="s">
        <v>134</v>
      </c>
    </row>
    <row r="111" spans="2:65" s="1" customFormat="1" ht="24" customHeight="1">
      <c r="B111" s="34"/>
      <c r="C111" s="175" t="s">
        <v>151</v>
      </c>
      <c r="D111" s="175" t="s">
        <v>136</v>
      </c>
      <c r="E111" s="176" t="s">
        <v>152</v>
      </c>
      <c r="F111" s="177" t="s">
        <v>153</v>
      </c>
      <c r="G111" s="178" t="s">
        <v>139</v>
      </c>
      <c r="H111" s="179">
        <v>105.398</v>
      </c>
      <c r="I111" s="180"/>
      <c r="J111" s="181">
        <f>ROUND(I111*H111,2)</f>
        <v>0</v>
      </c>
      <c r="K111" s="177" t="s">
        <v>140</v>
      </c>
      <c r="L111" s="38"/>
      <c r="M111" s="182" t="s">
        <v>19</v>
      </c>
      <c r="N111" s="183" t="s">
        <v>47</v>
      </c>
      <c r="O111" s="63"/>
      <c r="P111" s="184">
        <f>O111*H111</f>
        <v>0</v>
      </c>
      <c r="Q111" s="184">
        <v>0</v>
      </c>
      <c r="R111" s="184">
        <f>Q111*H111</f>
        <v>0</v>
      </c>
      <c r="S111" s="184">
        <v>0</v>
      </c>
      <c r="T111" s="185">
        <f>S111*H111</f>
        <v>0</v>
      </c>
      <c r="AR111" s="186" t="s">
        <v>141</v>
      </c>
      <c r="AT111" s="186" t="s">
        <v>136</v>
      </c>
      <c r="AU111" s="186" t="s">
        <v>83</v>
      </c>
      <c r="AY111" s="17" t="s">
        <v>134</v>
      </c>
      <c r="BE111" s="187">
        <f>IF(N111="základní",J111,0)</f>
        <v>0</v>
      </c>
      <c r="BF111" s="187">
        <f>IF(N111="snížená",J111,0)</f>
        <v>0</v>
      </c>
      <c r="BG111" s="187">
        <f>IF(N111="zákl. přenesená",J111,0)</f>
        <v>0</v>
      </c>
      <c r="BH111" s="187">
        <f>IF(N111="sníž. přenesená",J111,0)</f>
        <v>0</v>
      </c>
      <c r="BI111" s="187">
        <f>IF(N111="nulová",J111,0)</f>
        <v>0</v>
      </c>
      <c r="BJ111" s="17" t="s">
        <v>81</v>
      </c>
      <c r="BK111" s="187">
        <f>ROUND(I111*H111,2)</f>
        <v>0</v>
      </c>
      <c r="BL111" s="17" t="s">
        <v>141</v>
      </c>
      <c r="BM111" s="186" t="s">
        <v>154</v>
      </c>
    </row>
    <row r="112" spans="2:65" s="1" customFormat="1" ht="321.75">
      <c r="B112" s="34"/>
      <c r="C112" s="35"/>
      <c r="D112" s="188" t="s">
        <v>143</v>
      </c>
      <c r="E112" s="35"/>
      <c r="F112" s="189" t="s">
        <v>155</v>
      </c>
      <c r="G112" s="35"/>
      <c r="H112" s="35"/>
      <c r="I112" s="102"/>
      <c r="J112" s="35"/>
      <c r="K112" s="35"/>
      <c r="L112" s="38"/>
      <c r="M112" s="190"/>
      <c r="N112" s="63"/>
      <c r="O112" s="63"/>
      <c r="P112" s="63"/>
      <c r="Q112" s="63"/>
      <c r="R112" s="63"/>
      <c r="S112" s="63"/>
      <c r="T112" s="64"/>
      <c r="AT112" s="17" t="s">
        <v>143</v>
      </c>
      <c r="AU112" s="17" t="s">
        <v>83</v>
      </c>
    </row>
    <row r="113" spans="2:65" s="12" customFormat="1" ht="11.25">
      <c r="B113" s="191"/>
      <c r="C113" s="192"/>
      <c r="D113" s="188" t="s">
        <v>149</v>
      </c>
      <c r="E113" s="193" t="s">
        <v>19</v>
      </c>
      <c r="F113" s="194" t="s">
        <v>156</v>
      </c>
      <c r="G113" s="192"/>
      <c r="H113" s="195">
        <v>105.398</v>
      </c>
      <c r="I113" s="196"/>
      <c r="J113" s="192"/>
      <c r="K113" s="192"/>
      <c r="L113" s="197"/>
      <c r="M113" s="198"/>
      <c r="N113" s="199"/>
      <c r="O113" s="199"/>
      <c r="P113" s="199"/>
      <c r="Q113" s="199"/>
      <c r="R113" s="199"/>
      <c r="S113" s="199"/>
      <c r="T113" s="200"/>
      <c r="AT113" s="201" t="s">
        <v>149</v>
      </c>
      <c r="AU113" s="201" t="s">
        <v>83</v>
      </c>
      <c r="AV113" s="12" t="s">
        <v>83</v>
      </c>
      <c r="AW113" s="12" t="s">
        <v>37</v>
      </c>
      <c r="AX113" s="12" t="s">
        <v>81</v>
      </c>
      <c r="AY113" s="201" t="s">
        <v>134</v>
      </c>
    </row>
    <row r="114" spans="2:65" s="11" customFormat="1" ht="22.9" customHeight="1">
      <c r="B114" s="159"/>
      <c r="C114" s="160"/>
      <c r="D114" s="161" t="s">
        <v>75</v>
      </c>
      <c r="E114" s="173" t="s">
        <v>83</v>
      </c>
      <c r="F114" s="173" t="s">
        <v>157</v>
      </c>
      <c r="G114" s="160"/>
      <c r="H114" s="160"/>
      <c r="I114" s="163"/>
      <c r="J114" s="174">
        <f>BK114</f>
        <v>0</v>
      </c>
      <c r="K114" s="160"/>
      <c r="L114" s="165"/>
      <c r="M114" s="166"/>
      <c r="N114" s="167"/>
      <c r="O114" s="167"/>
      <c r="P114" s="168">
        <f>SUM(P115:P135)</f>
        <v>0</v>
      </c>
      <c r="Q114" s="167"/>
      <c r="R114" s="168">
        <f>SUM(R115:R135)</f>
        <v>64.329072420000003</v>
      </c>
      <c r="S114" s="167"/>
      <c r="T114" s="169">
        <f>SUM(T115:T135)</f>
        <v>0</v>
      </c>
      <c r="AR114" s="170" t="s">
        <v>81</v>
      </c>
      <c r="AT114" s="171" t="s">
        <v>75</v>
      </c>
      <c r="AU114" s="171" t="s">
        <v>81</v>
      </c>
      <c r="AY114" s="170" t="s">
        <v>134</v>
      </c>
      <c r="BK114" s="172">
        <f>SUM(BK115:BK135)</f>
        <v>0</v>
      </c>
    </row>
    <row r="115" spans="2:65" s="1" customFormat="1" ht="16.5" customHeight="1">
      <c r="B115" s="34"/>
      <c r="C115" s="175" t="s">
        <v>141</v>
      </c>
      <c r="D115" s="175" t="s">
        <v>136</v>
      </c>
      <c r="E115" s="176" t="s">
        <v>158</v>
      </c>
      <c r="F115" s="177" t="s">
        <v>159</v>
      </c>
      <c r="G115" s="178" t="s">
        <v>139</v>
      </c>
      <c r="H115" s="179">
        <v>2.1</v>
      </c>
      <c r="I115" s="180"/>
      <c r="J115" s="181">
        <f>ROUND(I115*H115,2)</f>
        <v>0</v>
      </c>
      <c r="K115" s="177" t="s">
        <v>140</v>
      </c>
      <c r="L115" s="38"/>
      <c r="M115" s="182" t="s">
        <v>19</v>
      </c>
      <c r="N115" s="183" t="s">
        <v>47</v>
      </c>
      <c r="O115" s="63"/>
      <c r="P115" s="184">
        <f>O115*H115</f>
        <v>0</v>
      </c>
      <c r="Q115" s="184">
        <v>2.45329</v>
      </c>
      <c r="R115" s="184">
        <f>Q115*H115</f>
        <v>5.1519089999999998</v>
      </c>
      <c r="S115" s="184">
        <v>0</v>
      </c>
      <c r="T115" s="185">
        <f>S115*H115</f>
        <v>0</v>
      </c>
      <c r="AR115" s="186" t="s">
        <v>141</v>
      </c>
      <c r="AT115" s="186" t="s">
        <v>136</v>
      </c>
      <c r="AU115" s="186" t="s">
        <v>83</v>
      </c>
      <c r="AY115" s="17" t="s">
        <v>134</v>
      </c>
      <c r="BE115" s="187">
        <f>IF(N115="základní",J115,0)</f>
        <v>0</v>
      </c>
      <c r="BF115" s="187">
        <f>IF(N115="snížená",J115,0)</f>
        <v>0</v>
      </c>
      <c r="BG115" s="187">
        <f>IF(N115="zákl. přenesená",J115,0)</f>
        <v>0</v>
      </c>
      <c r="BH115" s="187">
        <f>IF(N115="sníž. přenesená",J115,0)</f>
        <v>0</v>
      </c>
      <c r="BI115" s="187">
        <f>IF(N115="nulová",J115,0)</f>
        <v>0</v>
      </c>
      <c r="BJ115" s="17" t="s">
        <v>81</v>
      </c>
      <c r="BK115" s="187">
        <f>ROUND(I115*H115,2)</f>
        <v>0</v>
      </c>
      <c r="BL115" s="17" t="s">
        <v>141</v>
      </c>
      <c r="BM115" s="186" t="s">
        <v>160</v>
      </c>
    </row>
    <row r="116" spans="2:65" s="1" customFormat="1" ht="87.75">
      <c r="B116" s="34"/>
      <c r="C116" s="35"/>
      <c r="D116" s="188" t="s">
        <v>143</v>
      </c>
      <c r="E116" s="35"/>
      <c r="F116" s="189" t="s">
        <v>161</v>
      </c>
      <c r="G116" s="35"/>
      <c r="H116" s="35"/>
      <c r="I116" s="102"/>
      <c r="J116" s="35"/>
      <c r="K116" s="35"/>
      <c r="L116" s="38"/>
      <c r="M116" s="190"/>
      <c r="N116" s="63"/>
      <c r="O116" s="63"/>
      <c r="P116" s="63"/>
      <c r="Q116" s="63"/>
      <c r="R116" s="63"/>
      <c r="S116" s="63"/>
      <c r="T116" s="64"/>
      <c r="AT116" s="17" t="s">
        <v>143</v>
      </c>
      <c r="AU116" s="17" t="s">
        <v>83</v>
      </c>
    </row>
    <row r="117" spans="2:65" s="1" customFormat="1" ht="16.5" customHeight="1">
      <c r="B117" s="34"/>
      <c r="C117" s="175" t="s">
        <v>162</v>
      </c>
      <c r="D117" s="175" t="s">
        <v>136</v>
      </c>
      <c r="E117" s="176" t="s">
        <v>163</v>
      </c>
      <c r="F117" s="177" t="s">
        <v>164</v>
      </c>
      <c r="G117" s="178" t="s">
        <v>165</v>
      </c>
      <c r="H117" s="179">
        <v>5.13</v>
      </c>
      <c r="I117" s="180"/>
      <c r="J117" s="181">
        <f>ROUND(I117*H117,2)</f>
        <v>0</v>
      </c>
      <c r="K117" s="177" t="s">
        <v>140</v>
      </c>
      <c r="L117" s="38"/>
      <c r="M117" s="182" t="s">
        <v>19</v>
      </c>
      <c r="N117" s="183" t="s">
        <v>47</v>
      </c>
      <c r="O117" s="63"/>
      <c r="P117" s="184">
        <f>O117*H117</f>
        <v>0</v>
      </c>
      <c r="Q117" s="184">
        <v>2.47E-3</v>
      </c>
      <c r="R117" s="184">
        <f>Q117*H117</f>
        <v>1.2671099999999999E-2</v>
      </c>
      <c r="S117" s="184">
        <v>0</v>
      </c>
      <c r="T117" s="185">
        <f>S117*H117</f>
        <v>0</v>
      </c>
      <c r="AR117" s="186" t="s">
        <v>141</v>
      </c>
      <c r="AT117" s="186" t="s">
        <v>136</v>
      </c>
      <c r="AU117" s="186" t="s">
        <v>83</v>
      </c>
      <c r="AY117" s="17" t="s">
        <v>134</v>
      </c>
      <c r="BE117" s="187">
        <f>IF(N117="základní",J117,0)</f>
        <v>0</v>
      </c>
      <c r="BF117" s="187">
        <f>IF(N117="snížená",J117,0)</f>
        <v>0</v>
      </c>
      <c r="BG117" s="187">
        <f>IF(N117="zákl. přenesená",J117,0)</f>
        <v>0</v>
      </c>
      <c r="BH117" s="187">
        <f>IF(N117="sníž. přenesená",J117,0)</f>
        <v>0</v>
      </c>
      <c r="BI117" s="187">
        <f>IF(N117="nulová",J117,0)</f>
        <v>0</v>
      </c>
      <c r="BJ117" s="17" t="s">
        <v>81</v>
      </c>
      <c r="BK117" s="187">
        <f>ROUND(I117*H117,2)</f>
        <v>0</v>
      </c>
      <c r="BL117" s="17" t="s">
        <v>141</v>
      </c>
      <c r="BM117" s="186" t="s">
        <v>166</v>
      </c>
    </row>
    <row r="118" spans="2:65" s="1" customFormat="1" ht="39">
      <c r="B118" s="34"/>
      <c r="C118" s="35"/>
      <c r="D118" s="188" t="s">
        <v>143</v>
      </c>
      <c r="E118" s="35"/>
      <c r="F118" s="189" t="s">
        <v>167</v>
      </c>
      <c r="G118" s="35"/>
      <c r="H118" s="35"/>
      <c r="I118" s="102"/>
      <c r="J118" s="35"/>
      <c r="K118" s="35"/>
      <c r="L118" s="38"/>
      <c r="M118" s="190"/>
      <c r="N118" s="63"/>
      <c r="O118" s="63"/>
      <c r="P118" s="63"/>
      <c r="Q118" s="63"/>
      <c r="R118" s="63"/>
      <c r="S118" s="63"/>
      <c r="T118" s="64"/>
      <c r="AT118" s="17" t="s">
        <v>143</v>
      </c>
      <c r="AU118" s="17" t="s">
        <v>83</v>
      </c>
    </row>
    <row r="119" spans="2:65" s="12" customFormat="1" ht="11.25">
      <c r="B119" s="191"/>
      <c r="C119" s="192"/>
      <c r="D119" s="188" t="s">
        <v>149</v>
      </c>
      <c r="E119" s="193" t="s">
        <v>19</v>
      </c>
      <c r="F119" s="194" t="s">
        <v>168</v>
      </c>
      <c r="G119" s="192"/>
      <c r="H119" s="195">
        <v>1.89</v>
      </c>
      <c r="I119" s="196"/>
      <c r="J119" s="192"/>
      <c r="K119" s="192"/>
      <c r="L119" s="197"/>
      <c r="M119" s="198"/>
      <c r="N119" s="199"/>
      <c r="O119" s="199"/>
      <c r="P119" s="199"/>
      <c r="Q119" s="199"/>
      <c r="R119" s="199"/>
      <c r="S119" s="199"/>
      <c r="T119" s="200"/>
      <c r="AT119" s="201" t="s">
        <v>149</v>
      </c>
      <c r="AU119" s="201" t="s">
        <v>83</v>
      </c>
      <c r="AV119" s="12" t="s">
        <v>83</v>
      </c>
      <c r="AW119" s="12" t="s">
        <v>37</v>
      </c>
      <c r="AX119" s="12" t="s">
        <v>76</v>
      </c>
      <c r="AY119" s="201" t="s">
        <v>134</v>
      </c>
    </row>
    <row r="120" spans="2:65" s="12" customFormat="1" ht="11.25">
      <c r="B120" s="191"/>
      <c r="C120" s="192"/>
      <c r="D120" s="188" t="s">
        <v>149</v>
      </c>
      <c r="E120" s="193" t="s">
        <v>19</v>
      </c>
      <c r="F120" s="194" t="s">
        <v>169</v>
      </c>
      <c r="G120" s="192"/>
      <c r="H120" s="195">
        <v>3.24</v>
      </c>
      <c r="I120" s="196"/>
      <c r="J120" s="192"/>
      <c r="K120" s="192"/>
      <c r="L120" s="197"/>
      <c r="M120" s="198"/>
      <c r="N120" s="199"/>
      <c r="O120" s="199"/>
      <c r="P120" s="199"/>
      <c r="Q120" s="199"/>
      <c r="R120" s="199"/>
      <c r="S120" s="199"/>
      <c r="T120" s="200"/>
      <c r="AT120" s="201" t="s">
        <v>149</v>
      </c>
      <c r="AU120" s="201" t="s">
        <v>83</v>
      </c>
      <c r="AV120" s="12" t="s">
        <v>83</v>
      </c>
      <c r="AW120" s="12" t="s">
        <v>37</v>
      </c>
      <c r="AX120" s="12" t="s">
        <v>76</v>
      </c>
      <c r="AY120" s="201" t="s">
        <v>134</v>
      </c>
    </row>
    <row r="121" spans="2:65" s="13" customFormat="1" ht="11.25">
      <c r="B121" s="202"/>
      <c r="C121" s="203"/>
      <c r="D121" s="188" t="s">
        <v>149</v>
      </c>
      <c r="E121" s="204" t="s">
        <v>19</v>
      </c>
      <c r="F121" s="205" t="s">
        <v>170</v>
      </c>
      <c r="G121" s="203"/>
      <c r="H121" s="206">
        <v>5.13</v>
      </c>
      <c r="I121" s="207"/>
      <c r="J121" s="203"/>
      <c r="K121" s="203"/>
      <c r="L121" s="208"/>
      <c r="M121" s="209"/>
      <c r="N121" s="210"/>
      <c r="O121" s="210"/>
      <c r="P121" s="210"/>
      <c r="Q121" s="210"/>
      <c r="R121" s="210"/>
      <c r="S121" s="210"/>
      <c r="T121" s="211"/>
      <c r="AT121" s="212" t="s">
        <v>149</v>
      </c>
      <c r="AU121" s="212" t="s">
        <v>83</v>
      </c>
      <c r="AV121" s="13" t="s">
        <v>141</v>
      </c>
      <c r="AW121" s="13" t="s">
        <v>37</v>
      </c>
      <c r="AX121" s="13" t="s">
        <v>81</v>
      </c>
      <c r="AY121" s="212" t="s">
        <v>134</v>
      </c>
    </row>
    <row r="122" spans="2:65" s="1" customFormat="1" ht="16.5" customHeight="1">
      <c r="B122" s="34"/>
      <c r="C122" s="175" t="s">
        <v>171</v>
      </c>
      <c r="D122" s="175" t="s">
        <v>136</v>
      </c>
      <c r="E122" s="176" t="s">
        <v>172</v>
      </c>
      <c r="F122" s="177" t="s">
        <v>173</v>
      </c>
      <c r="G122" s="178" t="s">
        <v>165</v>
      </c>
      <c r="H122" s="179">
        <v>5.13</v>
      </c>
      <c r="I122" s="180"/>
      <c r="J122" s="181">
        <f>ROUND(I122*H122,2)</f>
        <v>0</v>
      </c>
      <c r="K122" s="177" t="s">
        <v>140</v>
      </c>
      <c r="L122" s="38"/>
      <c r="M122" s="182" t="s">
        <v>19</v>
      </c>
      <c r="N122" s="183" t="s">
        <v>47</v>
      </c>
      <c r="O122" s="63"/>
      <c r="P122" s="184">
        <f>O122*H122</f>
        <v>0</v>
      </c>
      <c r="Q122" s="184">
        <v>0</v>
      </c>
      <c r="R122" s="184">
        <f>Q122*H122</f>
        <v>0</v>
      </c>
      <c r="S122" s="184">
        <v>0</v>
      </c>
      <c r="T122" s="185">
        <f>S122*H122</f>
        <v>0</v>
      </c>
      <c r="AR122" s="186" t="s">
        <v>141</v>
      </c>
      <c r="AT122" s="186" t="s">
        <v>136</v>
      </c>
      <c r="AU122" s="186" t="s">
        <v>83</v>
      </c>
      <c r="AY122" s="17" t="s">
        <v>134</v>
      </c>
      <c r="BE122" s="187">
        <f>IF(N122="základní",J122,0)</f>
        <v>0</v>
      </c>
      <c r="BF122" s="187">
        <f>IF(N122="snížená",J122,0)</f>
        <v>0</v>
      </c>
      <c r="BG122" s="187">
        <f>IF(N122="zákl. přenesená",J122,0)</f>
        <v>0</v>
      </c>
      <c r="BH122" s="187">
        <f>IF(N122="sníž. přenesená",J122,0)</f>
        <v>0</v>
      </c>
      <c r="BI122" s="187">
        <f>IF(N122="nulová",J122,0)</f>
        <v>0</v>
      </c>
      <c r="BJ122" s="17" t="s">
        <v>81</v>
      </c>
      <c r="BK122" s="187">
        <f>ROUND(I122*H122,2)</f>
        <v>0</v>
      </c>
      <c r="BL122" s="17" t="s">
        <v>141</v>
      </c>
      <c r="BM122" s="186" t="s">
        <v>174</v>
      </c>
    </row>
    <row r="123" spans="2:65" s="1" customFormat="1" ht="39">
      <c r="B123" s="34"/>
      <c r="C123" s="35"/>
      <c r="D123" s="188" t="s">
        <v>143</v>
      </c>
      <c r="E123" s="35"/>
      <c r="F123" s="189" t="s">
        <v>167</v>
      </c>
      <c r="G123" s="35"/>
      <c r="H123" s="35"/>
      <c r="I123" s="102"/>
      <c r="J123" s="35"/>
      <c r="K123" s="35"/>
      <c r="L123" s="38"/>
      <c r="M123" s="190"/>
      <c r="N123" s="63"/>
      <c r="O123" s="63"/>
      <c r="P123" s="63"/>
      <c r="Q123" s="63"/>
      <c r="R123" s="63"/>
      <c r="S123" s="63"/>
      <c r="T123" s="64"/>
      <c r="AT123" s="17" t="s">
        <v>143</v>
      </c>
      <c r="AU123" s="17" t="s">
        <v>83</v>
      </c>
    </row>
    <row r="124" spans="2:65" s="1" customFormat="1" ht="16.5" customHeight="1">
      <c r="B124" s="34"/>
      <c r="C124" s="175" t="s">
        <v>175</v>
      </c>
      <c r="D124" s="175" t="s">
        <v>136</v>
      </c>
      <c r="E124" s="176" t="s">
        <v>176</v>
      </c>
      <c r="F124" s="177" t="s">
        <v>177</v>
      </c>
      <c r="G124" s="178" t="s">
        <v>165</v>
      </c>
      <c r="H124" s="179">
        <v>2.1</v>
      </c>
      <c r="I124" s="180"/>
      <c r="J124" s="181">
        <f>ROUND(I124*H124,2)</f>
        <v>0</v>
      </c>
      <c r="K124" s="177" t="s">
        <v>140</v>
      </c>
      <c r="L124" s="38"/>
      <c r="M124" s="182" t="s">
        <v>19</v>
      </c>
      <c r="N124" s="183" t="s">
        <v>47</v>
      </c>
      <c r="O124" s="63"/>
      <c r="P124" s="184">
        <f>O124*H124</f>
        <v>0</v>
      </c>
      <c r="Q124" s="184">
        <v>1.7430000000000001E-2</v>
      </c>
      <c r="R124" s="184">
        <f>Q124*H124</f>
        <v>3.6603000000000004E-2</v>
      </c>
      <c r="S124" s="184">
        <v>0</v>
      </c>
      <c r="T124" s="185">
        <f>S124*H124</f>
        <v>0</v>
      </c>
      <c r="AR124" s="186" t="s">
        <v>141</v>
      </c>
      <c r="AT124" s="186" t="s">
        <v>136</v>
      </c>
      <c r="AU124" s="186" t="s">
        <v>83</v>
      </c>
      <c r="AY124" s="17" t="s">
        <v>134</v>
      </c>
      <c r="BE124" s="187">
        <f>IF(N124="základní",J124,0)</f>
        <v>0</v>
      </c>
      <c r="BF124" s="187">
        <f>IF(N124="snížená",J124,0)</f>
        <v>0</v>
      </c>
      <c r="BG124" s="187">
        <f>IF(N124="zákl. přenesená",J124,0)</f>
        <v>0</v>
      </c>
      <c r="BH124" s="187">
        <f>IF(N124="sníž. přenesená",J124,0)</f>
        <v>0</v>
      </c>
      <c r="BI124" s="187">
        <f>IF(N124="nulová",J124,0)</f>
        <v>0</v>
      </c>
      <c r="BJ124" s="17" t="s">
        <v>81</v>
      </c>
      <c r="BK124" s="187">
        <f>ROUND(I124*H124,2)</f>
        <v>0</v>
      </c>
      <c r="BL124" s="17" t="s">
        <v>141</v>
      </c>
      <c r="BM124" s="186" t="s">
        <v>178</v>
      </c>
    </row>
    <row r="125" spans="2:65" s="1" customFormat="1" ht="39">
      <c r="B125" s="34"/>
      <c r="C125" s="35"/>
      <c r="D125" s="188" t="s">
        <v>143</v>
      </c>
      <c r="E125" s="35"/>
      <c r="F125" s="189" t="s">
        <v>167</v>
      </c>
      <c r="G125" s="35"/>
      <c r="H125" s="35"/>
      <c r="I125" s="102"/>
      <c r="J125" s="35"/>
      <c r="K125" s="35"/>
      <c r="L125" s="38"/>
      <c r="M125" s="190"/>
      <c r="N125" s="63"/>
      <c r="O125" s="63"/>
      <c r="P125" s="63"/>
      <c r="Q125" s="63"/>
      <c r="R125" s="63"/>
      <c r="S125" s="63"/>
      <c r="T125" s="64"/>
      <c r="AT125" s="17" t="s">
        <v>143</v>
      </c>
      <c r="AU125" s="17" t="s">
        <v>83</v>
      </c>
    </row>
    <row r="126" spans="2:65" s="12" customFormat="1" ht="11.25">
      <c r="B126" s="191"/>
      <c r="C126" s="192"/>
      <c r="D126" s="188" t="s">
        <v>149</v>
      </c>
      <c r="E126" s="193" t="s">
        <v>19</v>
      </c>
      <c r="F126" s="194" t="s">
        <v>179</v>
      </c>
      <c r="G126" s="192"/>
      <c r="H126" s="195">
        <v>2.1</v>
      </c>
      <c r="I126" s="196"/>
      <c r="J126" s="192"/>
      <c r="K126" s="192"/>
      <c r="L126" s="197"/>
      <c r="M126" s="198"/>
      <c r="N126" s="199"/>
      <c r="O126" s="199"/>
      <c r="P126" s="199"/>
      <c r="Q126" s="199"/>
      <c r="R126" s="199"/>
      <c r="S126" s="199"/>
      <c r="T126" s="200"/>
      <c r="AT126" s="201" t="s">
        <v>149</v>
      </c>
      <c r="AU126" s="201" t="s">
        <v>83</v>
      </c>
      <c r="AV126" s="12" t="s">
        <v>83</v>
      </c>
      <c r="AW126" s="12" t="s">
        <v>37</v>
      </c>
      <c r="AX126" s="12" t="s">
        <v>81</v>
      </c>
      <c r="AY126" s="201" t="s">
        <v>134</v>
      </c>
    </row>
    <row r="127" spans="2:65" s="1" customFormat="1" ht="16.5" customHeight="1">
      <c r="B127" s="34"/>
      <c r="C127" s="175" t="s">
        <v>180</v>
      </c>
      <c r="D127" s="175" t="s">
        <v>136</v>
      </c>
      <c r="E127" s="176" t="s">
        <v>181</v>
      </c>
      <c r="F127" s="177" t="s">
        <v>182</v>
      </c>
      <c r="G127" s="178" t="s">
        <v>183</v>
      </c>
      <c r="H127" s="179">
        <v>3.5999999999999997E-2</v>
      </c>
      <c r="I127" s="180"/>
      <c r="J127" s="181">
        <f>ROUND(I127*H127,2)</f>
        <v>0</v>
      </c>
      <c r="K127" s="177" t="s">
        <v>140</v>
      </c>
      <c r="L127" s="38"/>
      <c r="M127" s="182" t="s">
        <v>19</v>
      </c>
      <c r="N127" s="183" t="s">
        <v>47</v>
      </c>
      <c r="O127" s="63"/>
      <c r="P127" s="184">
        <f>O127*H127</f>
        <v>0</v>
      </c>
      <c r="Q127" s="184">
        <v>1.06277</v>
      </c>
      <c r="R127" s="184">
        <f>Q127*H127</f>
        <v>3.8259719999999997E-2</v>
      </c>
      <c r="S127" s="184">
        <v>0</v>
      </c>
      <c r="T127" s="185">
        <f>S127*H127</f>
        <v>0</v>
      </c>
      <c r="AR127" s="186" t="s">
        <v>141</v>
      </c>
      <c r="AT127" s="186" t="s">
        <v>136</v>
      </c>
      <c r="AU127" s="186" t="s">
        <v>83</v>
      </c>
      <c r="AY127" s="17" t="s">
        <v>134</v>
      </c>
      <c r="BE127" s="187">
        <f>IF(N127="základní",J127,0)</f>
        <v>0</v>
      </c>
      <c r="BF127" s="187">
        <f>IF(N127="snížená",J127,0)</f>
        <v>0</v>
      </c>
      <c r="BG127" s="187">
        <f>IF(N127="zákl. přenesená",J127,0)</f>
        <v>0</v>
      </c>
      <c r="BH127" s="187">
        <f>IF(N127="sníž. přenesená",J127,0)</f>
        <v>0</v>
      </c>
      <c r="BI127" s="187">
        <f>IF(N127="nulová",J127,0)</f>
        <v>0</v>
      </c>
      <c r="BJ127" s="17" t="s">
        <v>81</v>
      </c>
      <c r="BK127" s="187">
        <f>ROUND(I127*H127,2)</f>
        <v>0</v>
      </c>
      <c r="BL127" s="17" t="s">
        <v>141</v>
      </c>
      <c r="BM127" s="186" t="s">
        <v>184</v>
      </c>
    </row>
    <row r="128" spans="2:65" s="1" customFormat="1" ht="29.25">
      <c r="B128" s="34"/>
      <c r="C128" s="35"/>
      <c r="D128" s="188" t="s">
        <v>143</v>
      </c>
      <c r="E128" s="35"/>
      <c r="F128" s="189" t="s">
        <v>185</v>
      </c>
      <c r="G128" s="35"/>
      <c r="H128" s="35"/>
      <c r="I128" s="102"/>
      <c r="J128" s="35"/>
      <c r="K128" s="35"/>
      <c r="L128" s="38"/>
      <c r="M128" s="190"/>
      <c r="N128" s="63"/>
      <c r="O128" s="63"/>
      <c r="P128" s="63"/>
      <c r="Q128" s="63"/>
      <c r="R128" s="63"/>
      <c r="S128" s="63"/>
      <c r="T128" s="64"/>
      <c r="AT128" s="17" t="s">
        <v>143</v>
      </c>
      <c r="AU128" s="17" t="s">
        <v>83</v>
      </c>
    </row>
    <row r="129" spans="2:65" s="1" customFormat="1" ht="16.5" customHeight="1">
      <c r="B129" s="34"/>
      <c r="C129" s="175" t="s">
        <v>186</v>
      </c>
      <c r="D129" s="175" t="s">
        <v>136</v>
      </c>
      <c r="E129" s="176" t="s">
        <v>187</v>
      </c>
      <c r="F129" s="177" t="s">
        <v>188</v>
      </c>
      <c r="G129" s="178" t="s">
        <v>139</v>
      </c>
      <c r="H129" s="179">
        <v>0.84</v>
      </c>
      <c r="I129" s="180"/>
      <c r="J129" s="181">
        <f>ROUND(I129*H129,2)</f>
        <v>0</v>
      </c>
      <c r="K129" s="177" t="s">
        <v>140</v>
      </c>
      <c r="L129" s="38"/>
      <c r="M129" s="182" t="s">
        <v>19</v>
      </c>
      <c r="N129" s="183" t="s">
        <v>47</v>
      </c>
      <c r="O129" s="63"/>
      <c r="P129" s="184">
        <f>O129*H129</f>
        <v>0</v>
      </c>
      <c r="Q129" s="184">
        <v>2.2563399999999998</v>
      </c>
      <c r="R129" s="184">
        <f>Q129*H129</f>
        <v>1.8953255999999998</v>
      </c>
      <c r="S129" s="184">
        <v>0</v>
      </c>
      <c r="T129" s="185">
        <f>S129*H129</f>
        <v>0</v>
      </c>
      <c r="AR129" s="186" t="s">
        <v>141</v>
      </c>
      <c r="AT129" s="186" t="s">
        <v>136</v>
      </c>
      <c r="AU129" s="186" t="s">
        <v>83</v>
      </c>
      <c r="AY129" s="17" t="s">
        <v>134</v>
      </c>
      <c r="BE129" s="187">
        <f>IF(N129="základní",J129,0)</f>
        <v>0</v>
      </c>
      <c r="BF129" s="187">
        <f>IF(N129="snížená",J129,0)</f>
        <v>0</v>
      </c>
      <c r="BG129" s="187">
        <f>IF(N129="zákl. přenesená",J129,0)</f>
        <v>0</v>
      </c>
      <c r="BH129" s="187">
        <f>IF(N129="sníž. přenesená",J129,0)</f>
        <v>0</v>
      </c>
      <c r="BI129" s="187">
        <f>IF(N129="nulová",J129,0)</f>
        <v>0</v>
      </c>
      <c r="BJ129" s="17" t="s">
        <v>81</v>
      </c>
      <c r="BK129" s="187">
        <f>ROUND(I129*H129,2)</f>
        <v>0</v>
      </c>
      <c r="BL129" s="17" t="s">
        <v>141</v>
      </c>
      <c r="BM129" s="186" t="s">
        <v>189</v>
      </c>
    </row>
    <row r="130" spans="2:65" s="1" customFormat="1" ht="58.5">
      <c r="B130" s="34"/>
      <c r="C130" s="35"/>
      <c r="D130" s="188" t="s">
        <v>143</v>
      </c>
      <c r="E130" s="35"/>
      <c r="F130" s="189" t="s">
        <v>190</v>
      </c>
      <c r="G130" s="35"/>
      <c r="H130" s="35"/>
      <c r="I130" s="102"/>
      <c r="J130" s="35"/>
      <c r="K130" s="35"/>
      <c r="L130" s="38"/>
      <c r="M130" s="190"/>
      <c r="N130" s="63"/>
      <c r="O130" s="63"/>
      <c r="P130" s="63"/>
      <c r="Q130" s="63"/>
      <c r="R130" s="63"/>
      <c r="S130" s="63"/>
      <c r="T130" s="64"/>
      <c r="AT130" s="17" t="s">
        <v>143</v>
      </c>
      <c r="AU130" s="17" t="s">
        <v>83</v>
      </c>
    </row>
    <row r="131" spans="2:65" s="1" customFormat="1" ht="24" customHeight="1">
      <c r="B131" s="34"/>
      <c r="C131" s="175" t="s">
        <v>191</v>
      </c>
      <c r="D131" s="175" t="s">
        <v>136</v>
      </c>
      <c r="E131" s="176" t="s">
        <v>192</v>
      </c>
      <c r="F131" s="177" t="s">
        <v>193</v>
      </c>
      <c r="G131" s="178" t="s">
        <v>165</v>
      </c>
      <c r="H131" s="179">
        <v>59.2</v>
      </c>
      <c r="I131" s="180"/>
      <c r="J131" s="181">
        <f>ROUND(I131*H131,2)</f>
        <v>0</v>
      </c>
      <c r="K131" s="177" t="s">
        <v>140</v>
      </c>
      <c r="L131" s="38"/>
      <c r="M131" s="182" t="s">
        <v>19</v>
      </c>
      <c r="N131" s="183" t="s">
        <v>47</v>
      </c>
      <c r="O131" s="63"/>
      <c r="P131" s="184">
        <f>O131*H131</f>
        <v>0</v>
      </c>
      <c r="Q131" s="184">
        <v>0.96611999999999998</v>
      </c>
      <c r="R131" s="184">
        <f>Q131*H131</f>
        <v>57.194304000000002</v>
      </c>
      <c r="S131" s="184">
        <v>0</v>
      </c>
      <c r="T131" s="185">
        <f>S131*H131</f>
        <v>0</v>
      </c>
      <c r="AR131" s="186" t="s">
        <v>141</v>
      </c>
      <c r="AT131" s="186" t="s">
        <v>136</v>
      </c>
      <c r="AU131" s="186" t="s">
        <v>83</v>
      </c>
      <c r="AY131" s="17" t="s">
        <v>134</v>
      </c>
      <c r="BE131" s="187">
        <f>IF(N131="základní",J131,0)</f>
        <v>0</v>
      </c>
      <c r="BF131" s="187">
        <f>IF(N131="snížená",J131,0)</f>
        <v>0</v>
      </c>
      <c r="BG131" s="187">
        <f>IF(N131="zákl. přenesená",J131,0)</f>
        <v>0</v>
      </c>
      <c r="BH131" s="187">
        <f>IF(N131="sníž. přenesená",J131,0)</f>
        <v>0</v>
      </c>
      <c r="BI131" s="187">
        <f>IF(N131="nulová",J131,0)</f>
        <v>0</v>
      </c>
      <c r="BJ131" s="17" t="s">
        <v>81</v>
      </c>
      <c r="BK131" s="187">
        <f>ROUND(I131*H131,2)</f>
        <v>0</v>
      </c>
      <c r="BL131" s="17" t="s">
        <v>141</v>
      </c>
      <c r="BM131" s="186" t="s">
        <v>194</v>
      </c>
    </row>
    <row r="132" spans="2:65" s="1" customFormat="1" ht="58.5">
      <c r="B132" s="34"/>
      <c r="C132" s="35"/>
      <c r="D132" s="188" t="s">
        <v>143</v>
      </c>
      <c r="E132" s="35"/>
      <c r="F132" s="189" t="s">
        <v>195</v>
      </c>
      <c r="G132" s="35"/>
      <c r="H132" s="35"/>
      <c r="I132" s="102"/>
      <c r="J132" s="35"/>
      <c r="K132" s="35"/>
      <c r="L132" s="38"/>
      <c r="M132" s="190"/>
      <c r="N132" s="63"/>
      <c r="O132" s="63"/>
      <c r="P132" s="63"/>
      <c r="Q132" s="63"/>
      <c r="R132" s="63"/>
      <c r="S132" s="63"/>
      <c r="T132" s="64"/>
      <c r="AT132" s="17" t="s">
        <v>143</v>
      </c>
      <c r="AU132" s="17" t="s">
        <v>83</v>
      </c>
    </row>
    <row r="133" spans="2:65" s="12" customFormat="1" ht="11.25">
      <c r="B133" s="191"/>
      <c r="C133" s="192"/>
      <c r="D133" s="188" t="s">
        <v>149</v>
      </c>
      <c r="E133" s="193" t="s">
        <v>19</v>
      </c>
      <c r="F133" s="194" t="s">
        <v>196</v>
      </c>
      <c r="G133" s="192"/>
      <c r="H133" s="195">
        <v>8.4</v>
      </c>
      <c r="I133" s="196"/>
      <c r="J133" s="192"/>
      <c r="K133" s="192"/>
      <c r="L133" s="197"/>
      <c r="M133" s="198"/>
      <c r="N133" s="199"/>
      <c r="O133" s="199"/>
      <c r="P133" s="199"/>
      <c r="Q133" s="199"/>
      <c r="R133" s="199"/>
      <c r="S133" s="199"/>
      <c r="T133" s="200"/>
      <c r="AT133" s="201" t="s">
        <v>149</v>
      </c>
      <c r="AU133" s="201" t="s">
        <v>83</v>
      </c>
      <c r="AV133" s="12" t="s">
        <v>83</v>
      </c>
      <c r="AW133" s="12" t="s">
        <v>37</v>
      </c>
      <c r="AX133" s="12" t="s">
        <v>76</v>
      </c>
      <c r="AY133" s="201" t="s">
        <v>134</v>
      </c>
    </row>
    <row r="134" spans="2:65" s="12" customFormat="1" ht="11.25">
      <c r="B134" s="191"/>
      <c r="C134" s="192"/>
      <c r="D134" s="188" t="s">
        <v>149</v>
      </c>
      <c r="E134" s="193" t="s">
        <v>19</v>
      </c>
      <c r="F134" s="194" t="s">
        <v>197</v>
      </c>
      <c r="G134" s="192"/>
      <c r="H134" s="195">
        <v>50.8</v>
      </c>
      <c r="I134" s="196"/>
      <c r="J134" s="192"/>
      <c r="K134" s="192"/>
      <c r="L134" s="197"/>
      <c r="M134" s="198"/>
      <c r="N134" s="199"/>
      <c r="O134" s="199"/>
      <c r="P134" s="199"/>
      <c r="Q134" s="199"/>
      <c r="R134" s="199"/>
      <c r="S134" s="199"/>
      <c r="T134" s="200"/>
      <c r="AT134" s="201" t="s">
        <v>149</v>
      </c>
      <c r="AU134" s="201" t="s">
        <v>83</v>
      </c>
      <c r="AV134" s="12" t="s">
        <v>83</v>
      </c>
      <c r="AW134" s="12" t="s">
        <v>37</v>
      </c>
      <c r="AX134" s="12" t="s">
        <v>76</v>
      </c>
      <c r="AY134" s="201" t="s">
        <v>134</v>
      </c>
    </row>
    <row r="135" spans="2:65" s="13" customFormat="1" ht="11.25">
      <c r="B135" s="202"/>
      <c r="C135" s="203"/>
      <c r="D135" s="188" t="s">
        <v>149</v>
      </c>
      <c r="E135" s="204" t="s">
        <v>19</v>
      </c>
      <c r="F135" s="205" t="s">
        <v>170</v>
      </c>
      <c r="G135" s="203"/>
      <c r="H135" s="206">
        <v>59.199999999999996</v>
      </c>
      <c r="I135" s="207"/>
      <c r="J135" s="203"/>
      <c r="K135" s="203"/>
      <c r="L135" s="208"/>
      <c r="M135" s="209"/>
      <c r="N135" s="210"/>
      <c r="O135" s="210"/>
      <c r="P135" s="210"/>
      <c r="Q135" s="210"/>
      <c r="R135" s="210"/>
      <c r="S135" s="210"/>
      <c r="T135" s="211"/>
      <c r="AT135" s="212" t="s">
        <v>149</v>
      </c>
      <c r="AU135" s="212" t="s">
        <v>83</v>
      </c>
      <c r="AV135" s="13" t="s">
        <v>141</v>
      </c>
      <c r="AW135" s="13" t="s">
        <v>37</v>
      </c>
      <c r="AX135" s="13" t="s">
        <v>81</v>
      </c>
      <c r="AY135" s="212" t="s">
        <v>134</v>
      </c>
    </row>
    <row r="136" spans="2:65" s="11" customFormat="1" ht="22.9" customHeight="1">
      <c r="B136" s="159"/>
      <c r="C136" s="160"/>
      <c r="D136" s="161" t="s">
        <v>75</v>
      </c>
      <c r="E136" s="173" t="s">
        <v>151</v>
      </c>
      <c r="F136" s="173" t="s">
        <v>198</v>
      </c>
      <c r="G136" s="160"/>
      <c r="H136" s="160"/>
      <c r="I136" s="163"/>
      <c r="J136" s="174">
        <f>BK136</f>
        <v>0</v>
      </c>
      <c r="K136" s="160"/>
      <c r="L136" s="165"/>
      <c r="M136" s="166"/>
      <c r="N136" s="167"/>
      <c r="O136" s="167"/>
      <c r="P136" s="168">
        <f>SUM(P137:P149)</f>
        <v>0</v>
      </c>
      <c r="Q136" s="167"/>
      <c r="R136" s="168">
        <f>SUM(R137:R149)</f>
        <v>67.173317879999999</v>
      </c>
      <c r="S136" s="167"/>
      <c r="T136" s="169">
        <f>SUM(T137:T149)</f>
        <v>0</v>
      </c>
      <c r="AR136" s="170" t="s">
        <v>81</v>
      </c>
      <c r="AT136" s="171" t="s">
        <v>75</v>
      </c>
      <c r="AU136" s="171" t="s">
        <v>81</v>
      </c>
      <c r="AY136" s="170" t="s">
        <v>134</v>
      </c>
      <c r="BK136" s="172">
        <f>SUM(BK137:BK149)</f>
        <v>0</v>
      </c>
    </row>
    <row r="137" spans="2:65" s="1" customFormat="1" ht="24" customHeight="1">
      <c r="B137" s="34"/>
      <c r="C137" s="175" t="s">
        <v>199</v>
      </c>
      <c r="D137" s="175" t="s">
        <v>136</v>
      </c>
      <c r="E137" s="176" t="s">
        <v>200</v>
      </c>
      <c r="F137" s="177" t="s">
        <v>201</v>
      </c>
      <c r="G137" s="178" t="s">
        <v>139</v>
      </c>
      <c r="H137" s="179">
        <v>0.216</v>
      </c>
      <c r="I137" s="180"/>
      <c r="J137" s="181">
        <f>ROUND(I137*H137,2)</f>
        <v>0</v>
      </c>
      <c r="K137" s="177" t="s">
        <v>140</v>
      </c>
      <c r="L137" s="38"/>
      <c r="M137" s="182" t="s">
        <v>19</v>
      </c>
      <c r="N137" s="183" t="s">
        <v>47</v>
      </c>
      <c r="O137" s="63"/>
      <c r="P137" s="184">
        <f>O137*H137</f>
        <v>0</v>
      </c>
      <c r="Q137" s="184">
        <v>1.8774999999999999</v>
      </c>
      <c r="R137" s="184">
        <f>Q137*H137</f>
        <v>0.40554000000000001</v>
      </c>
      <c r="S137" s="184">
        <v>0</v>
      </c>
      <c r="T137" s="185">
        <f>S137*H137</f>
        <v>0</v>
      </c>
      <c r="AR137" s="186" t="s">
        <v>141</v>
      </c>
      <c r="AT137" s="186" t="s">
        <v>136</v>
      </c>
      <c r="AU137" s="186" t="s">
        <v>83</v>
      </c>
      <c r="AY137" s="17" t="s">
        <v>134</v>
      </c>
      <c r="BE137" s="187">
        <f>IF(N137="základní",J137,0)</f>
        <v>0</v>
      </c>
      <c r="BF137" s="187">
        <f>IF(N137="snížená",J137,0)</f>
        <v>0</v>
      </c>
      <c r="BG137" s="187">
        <f>IF(N137="zákl. přenesená",J137,0)</f>
        <v>0</v>
      </c>
      <c r="BH137" s="187">
        <f>IF(N137="sníž. přenesená",J137,0)</f>
        <v>0</v>
      </c>
      <c r="BI137" s="187">
        <f>IF(N137="nulová",J137,0)</f>
        <v>0</v>
      </c>
      <c r="BJ137" s="17" t="s">
        <v>81</v>
      </c>
      <c r="BK137" s="187">
        <f>ROUND(I137*H137,2)</f>
        <v>0</v>
      </c>
      <c r="BL137" s="17" t="s">
        <v>141</v>
      </c>
      <c r="BM137" s="186" t="s">
        <v>202</v>
      </c>
    </row>
    <row r="138" spans="2:65" s="12" customFormat="1" ht="11.25">
      <c r="B138" s="191"/>
      <c r="C138" s="192"/>
      <c r="D138" s="188" t="s">
        <v>149</v>
      </c>
      <c r="E138" s="193" t="s">
        <v>19</v>
      </c>
      <c r="F138" s="194" t="s">
        <v>203</v>
      </c>
      <c r="G138" s="192"/>
      <c r="H138" s="195">
        <v>0.216</v>
      </c>
      <c r="I138" s="196"/>
      <c r="J138" s="192"/>
      <c r="K138" s="192"/>
      <c r="L138" s="197"/>
      <c r="M138" s="198"/>
      <c r="N138" s="199"/>
      <c r="O138" s="199"/>
      <c r="P138" s="199"/>
      <c r="Q138" s="199"/>
      <c r="R138" s="199"/>
      <c r="S138" s="199"/>
      <c r="T138" s="200"/>
      <c r="AT138" s="201" t="s">
        <v>149</v>
      </c>
      <c r="AU138" s="201" t="s">
        <v>83</v>
      </c>
      <c r="AV138" s="12" t="s">
        <v>83</v>
      </c>
      <c r="AW138" s="12" t="s">
        <v>37</v>
      </c>
      <c r="AX138" s="12" t="s">
        <v>81</v>
      </c>
      <c r="AY138" s="201" t="s">
        <v>134</v>
      </c>
    </row>
    <row r="139" spans="2:65" s="1" customFormat="1" ht="16.5" customHeight="1">
      <c r="B139" s="34"/>
      <c r="C139" s="175" t="s">
        <v>204</v>
      </c>
      <c r="D139" s="175" t="s">
        <v>136</v>
      </c>
      <c r="E139" s="176" t="s">
        <v>205</v>
      </c>
      <c r="F139" s="177" t="s">
        <v>206</v>
      </c>
      <c r="G139" s="178" t="s">
        <v>139</v>
      </c>
      <c r="H139" s="179">
        <v>8.8040000000000003</v>
      </c>
      <c r="I139" s="180"/>
      <c r="J139" s="181">
        <f>ROUND(I139*H139,2)</f>
        <v>0</v>
      </c>
      <c r="K139" s="177" t="s">
        <v>140</v>
      </c>
      <c r="L139" s="38"/>
      <c r="M139" s="182" t="s">
        <v>19</v>
      </c>
      <c r="N139" s="183" t="s">
        <v>47</v>
      </c>
      <c r="O139" s="63"/>
      <c r="P139" s="184">
        <f>O139*H139</f>
        <v>0</v>
      </c>
      <c r="Q139" s="184">
        <v>1.80972</v>
      </c>
      <c r="R139" s="184">
        <f>Q139*H139</f>
        <v>15.93277488</v>
      </c>
      <c r="S139" s="184">
        <v>0</v>
      </c>
      <c r="T139" s="185">
        <f>S139*H139</f>
        <v>0</v>
      </c>
      <c r="AR139" s="186" t="s">
        <v>141</v>
      </c>
      <c r="AT139" s="186" t="s">
        <v>136</v>
      </c>
      <c r="AU139" s="186" t="s">
        <v>83</v>
      </c>
      <c r="AY139" s="17" t="s">
        <v>134</v>
      </c>
      <c r="BE139" s="187">
        <f>IF(N139="základní",J139,0)</f>
        <v>0</v>
      </c>
      <c r="BF139" s="187">
        <f>IF(N139="snížená",J139,0)</f>
        <v>0</v>
      </c>
      <c r="BG139" s="187">
        <f>IF(N139="zákl. přenesená",J139,0)</f>
        <v>0</v>
      </c>
      <c r="BH139" s="187">
        <f>IF(N139="sníž. přenesená",J139,0)</f>
        <v>0</v>
      </c>
      <c r="BI139" s="187">
        <f>IF(N139="nulová",J139,0)</f>
        <v>0</v>
      </c>
      <c r="BJ139" s="17" t="s">
        <v>81</v>
      </c>
      <c r="BK139" s="187">
        <f>ROUND(I139*H139,2)</f>
        <v>0</v>
      </c>
      <c r="BL139" s="17" t="s">
        <v>141</v>
      </c>
      <c r="BM139" s="186" t="s">
        <v>207</v>
      </c>
    </row>
    <row r="140" spans="2:65" s="1" customFormat="1" ht="68.25">
      <c r="B140" s="34"/>
      <c r="C140" s="35"/>
      <c r="D140" s="188" t="s">
        <v>143</v>
      </c>
      <c r="E140" s="35"/>
      <c r="F140" s="189" t="s">
        <v>208</v>
      </c>
      <c r="G140" s="35"/>
      <c r="H140" s="35"/>
      <c r="I140" s="102"/>
      <c r="J140" s="35"/>
      <c r="K140" s="35"/>
      <c r="L140" s="38"/>
      <c r="M140" s="190"/>
      <c r="N140" s="63"/>
      <c r="O140" s="63"/>
      <c r="P140" s="63"/>
      <c r="Q140" s="63"/>
      <c r="R140" s="63"/>
      <c r="S140" s="63"/>
      <c r="T140" s="64"/>
      <c r="AT140" s="17" t="s">
        <v>143</v>
      </c>
      <c r="AU140" s="17" t="s">
        <v>83</v>
      </c>
    </row>
    <row r="141" spans="2:65" s="12" customFormat="1" ht="11.25">
      <c r="B141" s="191"/>
      <c r="C141" s="192"/>
      <c r="D141" s="188" t="s">
        <v>149</v>
      </c>
      <c r="E141" s="193" t="s">
        <v>19</v>
      </c>
      <c r="F141" s="194" t="s">
        <v>209</v>
      </c>
      <c r="G141" s="192"/>
      <c r="H141" s="195">
        <v>8.8040000000000003</v>
      </c>
      <c r="I141" s="196"/>
      <c r="J141" s="192"/>
      <c r="K141" s="192"/>
      <c r="L141" s="197"/>
      <c r="M141" s="198"/>
      <c r="N141" s="199"/>
      <c r="O141" s="199"/>
      <c r="P141" s="199"/>
      <c r="Q141" s="199"/>
      <c r="R141" s="199"/>
      <c r="S141" s="199"/>
      <c r="T141" s="200"/>
      <c r="AT141" s="201" t="s">
        <v>149</v>
      </c>
      <c r="AU141" s="201" t="s">
        <v>83</v>
      </c>
      <c r="AV141" s="12" t="s">
        <v>83</v>
      </c>
      <c r="AW141" s="12" t="s">
        <v>37</v>
      </c>
      <c r="AX141" s="12" t="s">
        <v>81</v>
      </c>
      <c r="AY141" s="201" t="s">
        <v>134</v>
      </c>
    </row>
    <row r="142" spans="2:65" s="1" customFormat="1" ht="16.5" customHeight="1">
      <c r="B142" s="34"/>
      <c r="C142" s="175" t="s">
        <v>210</v>
      </c>
      <c r="D142" s="175" t="s">
        <v>136</v>
      </c>
      <c r="E142" s="176" t="s">
        <v>211</v>
      </c>
      <c r="F142" s="177" t="s">
        <v>212</v>
      </c>
      <c r="G142" s="178" t="s">
        <v>139</v>
      </c>
      <c r="H142" s="179">
        <v>20.7</v>
      </c>
      <c r="I142" s="180"/>
      <c r="J142" s="181">
        <f>ROUND(I142*H142,2)</f>
        <v>0</v>
      </c>
      <c r="K142" s="177" t="s">
        <v>140</v>
      </c>
      <c r="L142" s="38"/>
      <c r="M142" s="182" t="s">
        <v>19</v>
      </c>
      <c r="N142" s="183" t="s">
        <v>47</v>
      </c>
      <c r="O142" s="63"/>
      <c r="P142" s="184">
        <f>O142*H142</f>
        <v>0</v>
      </c>
      <c r="Q142" s="184">
        <v>2.45329</v>
      </c>
      <c r="R142" s="184">
        <f>Q142*H142</f>
        <v>50.783102999999997</v>
      </c>
      <c r="S142" s="184">
        <v>0</v>
      </c>
      <c r="T142" s="185">
        <f>S142*H142</f>
        <v>0</v>
      </c>
      <c r="AR142" s="186" t="s">
        <v>141</v>
      </c>
      <c r="AT142" s="186" t="s">
        <v>136</v>
      </c>
      <c r="AU142" s="186" t="s">
        <v>83</v>
      </c>
      <c r="AY142" s="17" t="s">
        <v>134</v>
      </c>
      <c r="BE142" s="187">
        <f>IF(N142="základní",J142,0)</f>
        <v>0</v>
      </c>
      <c r="BF142" s="187">
        <f>IF(N142="snížená",J142,0)</f>
        <v>0</v>
      </c>
      <c r="BG142" s="187">
        <f>IF(N142="zákl. přenesená",J142,0)</f>
        <v>0</v>
      </c>
      <c r="BH142" s="187">
        <f>IF(N142="sníž. přenesená",J142,0)</f>
        <v>0</v>
      </c>
      <c r="BI142" s="187">
        <f>IF(N142="nulová",J142,0)</f>
        <v>0</v>
      </c>
      <c r="BJ142" s="17" t="s">
        <v>81</v>
      </c>
      <c r="BK142" s="187">
        <f>ROUND(I142*H142,2)</f>
        <v>0</v>
      </c>
      <c r="BL142" s="17" t="s">
        <v>141</v>
      </c>
      <c r="BM142" s="186" t="s">
        <v>213</v>
      </c>
    </row>
    <row r="143" spans="2:65" s="1" customFormat="1" ht="78">
      <c r="B143" s="34"/>
      <c r="C143" s="35"/>
      <c r="D143" s="188" t="s">
        <v>143</v>
      </c>
      <c r="E143" s="35"/>
      <c r="F143" s="189" t="s">
        <v>214</v>
      </c>
      <c r="G143" s="35"/>
      <c r="H143" s="35"/>
      <c r="I143" s="102"/>
      <c r="J143" s="35"/>
      <c r="K143" s="35"/>
      <c r="L143" s="38"/>
      <c r="M143" s="190"/>
      <c r="N143" s="63"/>
      <c r="O143" s="63"/>
      <c r="P143" s="63"/>
      <c r="Q143" s="63"/>
      <c r="R143" s="63"/>
      <c r="S143" s="63"/>
      <c r="T143" s="64"/>
      <c r="AT143" s="17" t="s">
        <v>143</v>
      </c>
      <c r="AU143" s="17" t="s">
        <v>83</v>
      </c>
    </row>
    <row r="144" spans="2:65" s="12" customFormat="1" ht="11.25">
      <c r="B144" s="191"/>
      <c r="C144" s="192"/>
      <c r="D144" s="188" t="s">
        <v>149</v>
      </c>
      <c r="E144" s="193" t="s">
        <v>19</v>
      </c>
      <c r="F144" s="194" t="s">
        <v>215</v>
      </c>
      <c r="G144" s="192"/>
      <c r="H144" s="195">
        <v>20.7</v>
      </c>
      <c r="I144" s="196"/>
      <c r="J144" s="192"/>
      <c r="K144" s="192"/>
      <c r="L144" s="197"/>
      <c r="M144" s="198"/>
      <c r="N144" s="199"/>
      <c r="O144" s="199"/>
      <c r="P144" s="199"/>
      <c r="Q144" s="199"/>
      <c r="R144" s="199"/>
      <c r="S144" s="199"/>
      <c r="T144" s="200"/>
      <c r="AT144" s="201" t="s">
        <v>149</v>
      </c>
      <c r="AU144" s="201" t="s">
        <v>83</v>
      </c>
      <c r="AV144" s="12" t="s">
        <v>83</v>
      </c>
      <c r="AW144" s="12" t="s">
        <v>37</v>
      </c>
      <c r="AX144" s="12" t="s">
        <v>81</v>
      </c>
      <c r="AY144" s="201" t="s">
        <v>134</v>
      </c>
    </row>
    <row r="145" spans="2:65" s="1" customFormat="1" ht="16.5" customHeight="1">
      <c r="B145" s="34"/>
      <c r="C145" s="175" t="s">
        <v>216</v>
      </c>
      <c r="D145" s="175" t="s">
        <v>136</v>
      </c>
      <c r="E145" s="176" t="s">
        <v>217</v>
      </c>
      <c r="F145" s="177" t="s">
        <v>218</v>
      </c>
      <c r="G145" s="178" t="s">
        <v>165</v>
      </c>
      <c r="H145" s="179">
        <v>15</v>
      </c>
      <c r="I145" s="180"/>
      <c r="J145" s="181">
        <f>ROUND(I145*H145,2)</f>
        <v>0</v>
      </c>
      <c r="K145" s="177" t="s">
        <v>140</v>
      </c>
      <c r="L145" s="38"/>
      <c r="M145" s="182" t="s">
        <v>19</v>
      </c>
      <c r="N145" s="183" t="s">
        <v>47</v>
      </c>
      <c r="O145" s="63"/>
      <c r="P145" s="184">
        <f>O145*H145</f>
        <v>0</v>
      </c>
      <c r="Q145" s="184">
        <v>3.46E-3</v>
      </c>
      <c r="R145" s="184">
        <f>Q145*H145</f>
        <v>5.1900000000000002E-2</v>
      </c>
      <c r="S145" s="184">
        <v>0</v>
      </c>
      <c r="T145" s="185">
        <f>S145*H145</f>
        <v>0</v>
      </c>
      <c r="AR145" s="186" t="s">
        <v>141</v>
      </c>
      <c r="AT145" s="186" t="s">
        <v>136</v>
      </c>
      <c r="AU145" s="186" t="s">
        <v>83</v>
      </c>
      <c r="AY145" s="17" t="s">
        <v>134</v>
      </c>
      <c r="BE145" s="187">
        <f>IF(N145="základní",J145,0)</f>
        <v>0</v>
      </c>
      <c r="BF145" s="187">
        <f>IF(N145="snížená",J145,0)</f>
        <v>0</v>
      </c>
      <c r="BG145" s="187">
        <f>IF(N145="zákl. přenesená",J145,0)</f>
        <v>0</v>
      </c>
      <c r="BH145" s="187">
        <f>IF(N145="sníž. přenesená",J145,0)</f>
        <v>0</v>
      </c>
      <c r="BI145" s="187">
        <f>IF(N145="nulová",J145,0)</f>
        <v>0</v>
      </c>
      <c r="BJ145" s="17" t="s">
        <v>81</v>
      </c>
      <c r="BK145" s="187">
        <f>ROUND(I145*H145,2)</f>
        <v>0</v>
      </c>
      <c r="BL145" s="17" t="s">
        <v>141</v>
      </c>
      <c r="BM145" s="186" t="s">
        <v>219</v>
      </c>
    </row>
    <row r="146" spans="2:65" s="1" customFormat="1" ht="97.5">
      <c r="B146" s="34"/>
      <c r="C146" s="35"/>
      <c r="D146" s="188" t="s">
        <v>143</v>
      </c>
      <c r="E146" s="35"/>
      <c r="F146" s="189" t="s">
        <v>220</v>
      </c>
      <c r="G146" s="35"/>
      <c r="H146" s="35"/>
      <c r="I146" s="102"/>
      <c r="J146" s="35"/>
      <c r="K146" s="35"/>
      <c r="L146" s="38"/>
      <c r="M146" s="190"/>
      <c r="N146" s="63"/>
      <c r="O146" s="63"/>
      <c r="P146" s="63"/>
      <c r="Q146" s="63"/>
      <c r="R146" s="63"/>
      <c r="S146" s="63"/>
      <c r="T146" s="64"/>
      <c r="AT146" s="17" t="s">
        <v>143</v>
      </c>
      <c r="AU146" s="17" t="s">
        <v>83</v>
      </c>
    </row>
    <row r="147" spans="2:65" s="12" customFormat="1" ht="11.25">
      <c r="B147" s="191"/>
      <c r="C147" s="192"/>
      <c r="D147" s="188" t="s">
        <v>149</v>
      </c>
      <c r="E147" s="193" t="s">
        <v>19</v>
      </c>
      <c r="F147" s="194" t="s">
        <v>221</v>
      </c>
      <c r="G147" s="192"/>
      <c r="H147" s="195">
        <v>15</v>
      </c>
      <c r="I147" s="196"/>
      <c r="J147" s="192"/>
      <c r="K147" s="192"/>
      <c r="L147" s="197"/>
      <c r="M147" s="198"/>
      <c r="N147" s="199"/>
      <c r="O147" s="199"/>
      <c r="P147" s="199"/>
      <c r="Q147" s="199"/>
      <c r="R147" s="199"/>
      <c r="S147" s="199"/>
      <c r="T147" s="200"/>
      <c r="AT147" s="201" t="s">
        <v>149</v>
      </c>
      <c r="AU147" s="201" t="s">
        <v>83</v>
      </c>
      <c r="AV147" s="12" t="s">
        <v>83</v>
      </c>
      <c r="AW147" s="12" t="s">
        <v>37</v>
      </c>
      <c r="AX147" s="12" t="s">
        <v>81</v>
      </c>
      <c r="AY147" s="201" t="s">
        <v>134</v>
      </c>
    </row>
    <row r="148" spans="2:65" s="1" customFormat="1" ht="16.5" customHeight="1">
      <c r="B148" s="34"/>
      <c r="C148" s="175" t="s">
        <v>8</v>
      </c>
      <c r="D148" s="175" t="s">
        <v>136</v>
      </c>
      <c r="E148" s="176" t="s">
        <v>222</v>
      </c>
      <c r="F148" s="177" t="s">
        <v>223</v>
      </c>
      <c r="G148" s="178" t="s">
        <v>165</v>
      </c>
      <c r="H148" s="179">
        <v>15</v>
      </c>
      <c r="I148" s="180"/>
      <c r="J148" s="181">
        <f>ROUND(I148*H148,2)</f>
        <v>0</v>
      </c>
      <c r="K148" s="177" t="s">
        <v>140</v>
      </c>
      <c r="L148" s="38"/>
      <c r="M148" s="182" t="s">
        <v>19</v>
      </c>
      <c r="N148" s="183" t="s">
        <v>47</v>
      </c>
      <c r="O148" s="63"/>
      <c r="P148" s="184">
        <f>O148*H148</f>
        <v>0</v>
      </c>
      <c r="Q148" s="184">
        <v>0</v>
      </c>
      <c r="R148" s="184">
        <f>Q148*H148</f>
        <v>0</v>
      </c>
      <c r="S148" s="184">
        <v>0</v>
      </c>
      <c r="T148" s="185">
        <f>S148*H148</f>
        <v>0</v>
      </c>
      <c r="AR148" s="186" t="s">
        <v>141</v>
      </c>
      <c r="AT148" s="186" t="s">
        <v>136</v>
      </c>
      <c r="AU148" s="186" t="s">
        <v>83</v>
      </c>
      <c r="AY148" s="17" t="s">
        <v>134</v>
      </c>
      <c r="BE148" s="187">
        <f>IF(N148="základní",J148,0)</f>
        <v>0</v>
      </c>
      <c r="BF148" s="187">
        <f>IF(N148="snížená",J148,0)</f>
        <v>0</v>
      </c>
      <c r="BG148" s="187">
        <f>IF(N148="zákl. přenesená",J148,0)</f>
        <v>0</v>
      </c>
      <c r="BH148" s="187">
        <f>IF(N148="sníž. přenesená",J148,0)</f>
        <v>0</v>
      </c>
      <c r="BI148" s="187">
        <f>IF(N148="nulová",J148,0)</f>
        <v>0</v>
      </c>
      <c r="BJ148" s="17" t="s">
        <v>81</v>
      </c>
      <c r="BK148" s="187">
        <f>ROUND(I148*H148,2)</f>
        <v>0</v>
      </c>
      <c r="BL148" s="17" t="s">
        <v>141</v>
      </c>
      <c r="BM148" s="186" t="s">
        <v>224</v>
      </c>
    </row>
    <row r="149" spans="2:65" s="1" customFormat="1" ht="97.5">
      <c r="B149" s="34"/>
      <c r="C149" s="35"/>
      <c r="D149" s="188" t="s">
        <v>143</v>
      </c>
      <c r="E149" s="35"/>
      <c r="F149" s="189" t="s">
        <v>220</v>
      </c>
      <c r="G149" s="35"/>
      <c r="H149" s="35"/>
      <c r="I149" s="102"/>
      <c r="J149" s="35"/>
      <c r="K149" s="35"/>
      <c r="L149" s="38"/>
      <c r="M149" s="190"/>
      <c r="N149" s="63"/>
      <c r="O149" s="63"/>
      <c r="P149" s="63"/>
      <c r="Q149" s="63"/>
      <c r="R149" s="63"/>
      <c r="S149" s="63"/>
      <c r="T149" s="64"/>
      <c r="AT149" s="17" t="s">
        <v>143</v>
      </c>
      <c r="AU149" s="17" t="s">
        <v>83</v>
      </c>
    </row>
    <row r="150" spans="2:65" s="11" customFormat="1" ht="22.9" customHeight="1">
      <c r="B150" s="159"/>
      <c r="C150" s="160"/>
      <c r="D150" s="161" t="s">
        <v>75</v>
      </c>
      <c r="E150" s="173" t="s">
        <v>141</v>
      </c>
      <c r="F150" s="173" t="s">
        <v>225</v>
      </c>
      <c r="G150" s="160"/>
      <c r="H150" s="160"/>
      <c r="I150" s="163"/>
      <c r="J150" s="174">
        <f>BK150</f>
        <v>0</v>
      </c>
      <c r="K150" s="160"/>
      <c r="L150" s="165"/>
      <c r="M150" s="166"/>
      <c r="N150" s="167"/>
      <c r="O150" s="167"/>
      <c r="P150" s="168">
        <f>SUM(P151:P155)</f>
        <v>0</v>
      </c>
      <c r="Q150" s="167"/>
      <c r="R150" s="168">
        <f>SUM(R151:R155)</f>
        <v>1.8216081899999998</v>
      </c>
      <c r="S150" s="167"/>
      <c r="T150" s="169">
        <f>SUM(T151:T155)</f>
        <v>0</v>
      </c>
      <c r="AR150" s="170" t="s">
        <v>81</v>
      </c>
      <c r="AT150" s="171" t="s">
        <v>75</v>
      </c>
      <c r="AU150" s="171" t="s">
        <v>81</v>
      </c>
      <c r="AY150" s="170" t="s">
        <v>134</v>
      </c>
      <c r="BK150" s="172">
        <f>SUM(BK151:BK155)</f>
        <v>0</v>
      </c>
    </row>
    <row r="151" spans="2:65" s="1" customFormat="1" ht="24" customHeight="1">
      <c r="B151" s="34"/>
      <c r="C151" s="175" t="s">
        <v>226</v>
      </c>
      <c r="D151" s="175" t="s">
        <v>136</v>
      </c>
      <c r="E151" s="176" t="s">
        <v>227</v>
      </c>
      <c r="F151" s="177" t="s">
        <v>228</v>
      </c>
      <c r="G151" s="178" t="s">
        <v>183</v>
      </c>
      <c r="H151" s="179">
        <v>1.7909999999999999</v>
      </c>
      <c r="I151" s="180"/>
      <c r="J151" s="181">
        <f>ROUND(I151*H151,2)</f>
        <v>0</v>
      </c>
      <c r="K151" s="177" t="s">
        <v>140</v>
      </c>
      <c r="L151" s="38"/>
      <c r="M151" s="182" t="s">
        <v>19</v>
      </c>
      <c r="N151" s="183" t="s">
        <v>47</v>
      </c>
      <c r="O151" s="63"/>
      <c r="P151" s="184">
        <f>O151*H151</f>
        <v>0</v>
      </c>
      <c r="Q151" s="184">
        <v>1.7090000000000001E-2</v>
      </c>
      <c r="R151" s="184">
        <f>Q151*H151</f>
        <v>3.060819E-2</v>
      </c>
      <c r="S151" s="184">
        <v>0</v>
      </c>
      <c r="T151" s="185">
        <f>S151*H151</f>
        <v>0</v>
      </c>
      <c r="AR151" s="186" t="s">
        <v>141</v>
      </c>
      <c r="AT151" s="186" t="s">
        <v>136</v>
      </c>
      <c r="AU151" s="186" t="s">
        <v>83</v>
      </c>
      <c r="AY151" s="17" t="s">
        <v>134</v>
      </c>
      <c r="BE151" s="187">
        <f>IF(N151="základní",J151,0)</f>
        <v>0</v>
      </c>
      <c r="BF151" s="187">
        <f>IF(N151="snížená",J151,0)</f>
        <v>0</v>
      </c>
      <c r="BG151" s="187">
        <f>IF(N151="zákl. přenesená",J151,0)</f>
        <v>0</v>
      </c>
      <c r="BH151" s="187">
        <f>IF(N151="sníž. přenesená",J151,0)</f>
        <v>0</v>
      </c>
      <c r="BI151" s="187">
        <f>IF(N151="nulová",J151,0)</f>
        <v>0</v>
      </c>
      <c r="BJ151" s="17" t="s">
        <v>81</v>
      </c>
      <c r="BK151" s="187">
        <f>ROUND(I151*H151,2)</f>
        <v>0</v>
      </c>
      <c r="BL151" s="17" t="s">
        <v>141</v>
      </c>
      <c r="BM151" s="186" t="s">
        <v>229</v>
      </c>
    </row>
    <row r="152" spans="2:65" s="1" customFormat="1" ht="58.5">
      <c r="B152" s="34"/>
      <c r="C152" s="35"/>
      <c r="D152" s="188" t="s">
        <v>143</v>
      </c>
      <c r="E152" s="35"/>
      <c r="F152" s="189" t="s">
        <v>230</v>
      </c>
      <c r="G152" s="35"/>
      <c r="H152" s="35"/>
      <c r="I152" s="102"/>
      <c r="J152" s="35"/>
      <c r="K152" s="35"/>
      <c r="L152" s="38"/>
      <c r="M152" s="190"/>
      <c r="N152" s="63"/>
      <c r="O152" s="63"/>
      <c r="P152" s="63"/>
      <c r="Q152" s="63"/>
      <c r="R152" s="63"/>
      <c r="S152" s="63"/>
      <c r="T152" s="64"/>
      <c r="AT152" s="17" t="s">
        <v>143</v>
      </c>
      <c r="AU152" s="17" t="s">
        <v>83</v>
      </c>
    </row>
    <row r="153" spans="2:65" s="14" customFormat="1" ht="11.25">
      <c r="B153" s="213"/>
      <c r="C153" s="214"/>
      <c r="D153" s="188" t="s">
        <v>149</v>
      </c>
      <c r="E153" s="215" t="s">
        <v>19</v>
      </c>
      <c r="F153" s="216" t="s">
        <v>231</v>
      </c>
      <c r="G153" s="214"/>
      <c r="H153" s="215" t="s">
        <v>19</v>
      </c>
      <c r="I153" s="217"/>
      <c r="J153" s="214"/>
      <c r="K153" s="214"/>
      <c r="L153" s="218"/>
      <c r="M153" s="219"/>
      <c r="N153" s="220"/>
      <c r="O153" s="220"/>
      <c r="P153" s="220"/>
      <c r="Q153" s="220"/>
      <c r="R153" s="220"/>
      <c r="S153" s="220"/>
      <c r="T153" s="221"/>
      <c r="AT153" s="222" t="s">
        <v>149</v>
      </c>
      <c r="AU153" s="222" t="s">
        <v>83</v>
      </c>
      <c r="AV153" s="14" t="s">
        <v>81</v>
      </c>
      <c r="AW153" s="14" t="s">
        <v>37</v>
      </c>
      <c r="AX153" s="14" t="s">
        <v>76</v>
      </c>
      <c r="AY153" s="222" t="s">
        <v>134</v>
      </c>
    </row>
    <row r="154" spans="2:65" s="12" customFormat="1" ht="11.25">
      <c r="B154" s="191"/>
      <c r="C154" s="192"/>
      <c r="D154" s="188" t="s">
        <v>149</v>
      </c>
      <c r="E154" s="193" t="s">
        <v>19</v>
      </c>
      <c r="F154" s="194" t="s">
        <v>232</v>
      </c>
      <c r="G154" s="192"/>
      <c r="H154" s="195">
        <v>1.7909999999999999</v>
      </c>
      <c r="I154" s="196"/>
      <c r="J154" s="192"/>
      <c r="K154" s="192"/>
      <c r="L154" s="197"/>
      <c r="M154" s="198"/>
      <c r="N154" s="199"/>
      <c r="O154" s="199"/>
      <c r="P154" s="199"/>
      <c r="Q154" s="199"/>
      <c r="R154" s="199"/>
      <c r="S154" s="199"/>
      <c r="T154" s="200"/>
      <c r="AT154" s="201" t="s">
        <v>149</v>
      </c>
      <c r="AU154" s="201" t="s">
        <v>83</v>
      </c>
      <c r="AV154" s="12" t="s">
        <v>83</v>
      </c>
      <c r="AW154" s="12" t="s">
        <v>37</v>
      </c>
      <c r="AX154" s="12" t="s">
        <v>81</v>
      </c>
      <c r="AY154" s="201" t="s">
        <v>134</v>
      </c>
    </row>
    <row r="155" spans="2:65" s="1" customFormat="1" ht="16.5" customHeight="1">
      <c r="B155" s="34"/>
      <c r="C155" s="223" t="s">
        <v>233</v>
      </c>
      <c r="D155" s="223" t="s">
        <v>234</v>
      </c>
      <c r="E155" s="224" t="s">
        <v>235</v>
      </c>
      <c r="F155" s="225" t="s">
        <v>236</v>
      </c>
      <c r="G155" s="226" t="s">
        <v>183</v>
      </c>
      <c r="H155" s="227">
        <v>1.7909999999999999</v>
      </c>
      <c r="I155" s="228"/>
      <c r="J155" s="229">
        <f>ROUND(I155*H155,2)</f>
        <v>0</v>
      </c>
      <c r="K155" s="225" t="s">
        <v>140</v>
      </c>
      <c r="L155" s="230"/>
      <c r="M155" s="231" t="s">
        <v>19</v>
      </c>
      <c r="N155" s="232" t="s">
        <v>47</v>
      </c>
      <c r="O155" s="63"/>
      <c r="P155" s="184">
        <f>O155*H155</f>
        <v>0</v>
      </c>
      <c r="Q155" s="184">
        <v>1</v>
      </c>
      <c r="R155" s="184">
        <f>Q155*H155</f>
        <v>1.7909999999999999</v>
      </c>
      <c r="S155" s="184">
        <v>0</v>
      </c>
      <c r="T155" s="185">
        <f>S155*H155</f>
        <v>0</v>
      </c>
      <c r="AR155" s="186" t="s">
        <v>180</v>
      </c>
      <c r="AT155" s="186" t="s">
        <v>234</v>
      </c>
      <c r="AU155" s="186" t="s">
        <v>83</v>
      </c>
      <c r="AY155" s="17" t="s">
        <v>134</v>
      </c>
      <c r="BE155" s="187">
        <f>IF(N155="základní",J155,0)</f>
        <v>0</v>
      </c>
      <c r="BF155" s="187">
        <f>IF(N155="snížená",J155,0)</f>
        <v>0</v>
      </c>
      <c r="BG155" s="187">
        <f>IF(N155="zákl. přenesená",J155,0)</f>
        <v>0</v>
      </c>
      <c r="BH155" s="187">
        <f>IF(N155="sníž. přenesená",J155,0)</f>
        <v>0</v>
      </c>
      <c r="BI155" s="187">
        <f>IF(N155="nulová",J155,0)</f>
        <v>0</v>
      </c>
      <c r="BJ155" s="17" t="s">
        <v>81</v>
      </c>
      <c r="BK155" s="187">
        <f>ROUND(I155*H155,2)</f>
        <v>0</v>
      </c>
      <c r="BL155" s="17" t="s">
        <v>141</v>
      </c>
      <c r="BM155" s="186" t="s">
        <v>237</v>
      </c>
    </row>
    <row r="156" spans="2:65" s="11" customFormat="1" ht="22.9" customHeight="1">
      <c r="B156" s="159"/>
      <c r="C156" s="160"/>
      <c r="D156" s="161" t="s">
        <v>75</v>
      </c>
      <c r="E156" s="173" t="s">
        <v>162</v>
      </c>
      <c r="F156" s="173" t="s">
        <v>238</v>
      </c>
      <c r="G156" s="160"/>
      <c r="H156" s="160"/>
      <c r="I156" s="163"/>
      <c r="J156" s="174">
        <f>BK156</f>
        <v>0</v>
      </c>
      <c r="K156" s="160"/>
      <c r="L156" s="165"/>
      <c r="M156" s="166"/>
      <c r="N156" s="167"/>
      <c r="O156" s="167"/>
      <c r="P156" s="168">
        <f>SUM(P157:P159)</f>
        <v>0</v>
      </c>
      <c r="Q156" s="167"/>
      <c r="R156" s="168">
        <f>SUM(R157:R159)</f>
        <v>30.772769999999998</v>
      </c>
      <c r="S156" s="167"/>
      <c r="T156" s="169">
        <f>SUM(T157:T159)</f>
        <v>0</v>
      </c>
      <c r="AR156" s="170" t="s">
        <v>81</v>
      </c>
      <c r="AT156" s="171" t="s">
        <v>75</v>
      </c>
      <c r="AU156" s="171" t="s">
        <v>81</v>
      </c>
      <c r="AY156" s="170" t="s">
        <v>134</v>
      </c>
      <c r="BK156" s="172">
        <f>SUM(BK157:BK159)</f>
        <v>0</v>
      </c>
    </row>
    <row r="157" spans="2:65" s="1" customFormat="1" ht="24" customHeight="1">
      <c r="B157" s="34"/>
      <c r="C157" s="175" t="s">
        <v>239</v>
      </c>
      <c r="D157" s="175" t="s">
        <v>136</v>
      </c>
      <c r="E157" s="176" t="s">
        <v>240</v>
      </c>
      <c r="F157" s="177" t="s">
        <v>241</v>
      </c>
      <c r="G157" s="178" t="s">
        <v>165</v>
      </c>
      <c r="H157" s="179">
        <v>108.5</v>
      </c>
      <c r="I157" s="180"/>
      <c r="J157" s="181">
        <f>ROUND(I157*H157,2)</f>
        <v>0</v>
      </c>
      <c r="K157" s="177" t="s">
        <v>140</v>
      </c>
      <c r="L157" s="38"/>
      <c r="M157" s="182" t="s">
        <v>19</v>
      </c>
      <c r="N157" s="183" t="s">
        <v>47</v>
      </c>
      <c r="O157" s="63"/>
      <c r="P157" s="184">
        <f>O157*H157</f>
        <v>0</v>
      </c>
      <c r="Q157" s="184">
        <v>0</v>
      </c>
      <c r="R157" s="184">
        <f>Q157*H157</f>
        <v>0</v>
      </c>
      <c r="S157" s="184">
        <v>0</v>
      </c>
      <c r="T157" s="185">
        <f>S157*H157</f>
        <v>0</v>
      </c>
      <c r="AR157" s="186" t="s">
        <v>141</v>
      </c>
      <c r="AT157" s="186" t="s">
        <v>136</v>
      </c>
      <c r="AU157" s="186" t="s">
        <v>83</v>
      </c>
      <c r="AY157" s="17" t="s">
        <v>134</v>
      </c>
      <c r="BE157" s="187">
        <f>IF(N157="základní",J157,0)</f>
        <v>0</v>
      </c>
      <c r="BF157" s="187">
        <f>IF(N157="snížená",J157,0)</f>
        <v>0</v>
      </c>
      <c r="BG157" s="187">
        <f>IF(N157="zákl. přenesená",J157,0)</f>
        <v>0</v>
      </c>
      <c r="BH157" s="187">
        <f>IF(N157="sníž. přenesená",J157,0)</f>
        <v>0</v>
      </c>
      <c r="BI157" s="187">
        <f>IF(N157="nulová",J157,0)</f>
        <v>0</v>
      </c>
      <c r="BJ157" s="17" t="s">
        <v>81</v>
      </c>
      <c r="BK157" s="187">
        <f>ROUND(I157*H157,2)</f>
        <v>0</v>
      </c>
      <c r="BL157" s="17" t="s">
        <v>141</v>
      </c>
      <c r="BM157" s="186" t="s">
        <v>242</v>
      </c>
    </row>
    <row r="158" spans="2:65" s="1" customFormat="1" ht="24" customHeight="1">
      <c r="B158" s="34"/>
      <c r="C158" s="175" t="s">
        <v>243</v>
      </c>
      <c r="D158" s="175" t="s">
        <v>136</v>
      </c>
      <c r="E158" s="176" t="s">
        <v>244</v>
      </c>
      <c r="F158" s="177" t="s">
        <v>245</v>
      </c>
      <c r="G158" s="178" t="s">
        <v>165</v>
      </c>
      <c r="H158" s="179">
        <v>108.5</v>
      </c>
      <c r="I158" s="180"/>
      <c r="J158" s="181">
        <f>ROUND(I158*H158,2)</f>
        <v>0</v>
      </c>
      <c r="K158" s="177" t="s">
        <v>140</v>
      </c>
      <c r="L158" s="38"/>
      <c r="M158" s="182" t="s">
        <v>19</v>
      </c>
      <c r="N158" s="183" t="s">
        <v>47</v>
      </c>
      <c r="O158" s="63"/>
      <c r="P158" s="184">
        <f>O158*H158</f>
        <v>0</v>
      </c>
      <c r="Q158" s="184">
        <v>0</v>
      </c>
      <c r="R158" s="184">
        <f>Q158*H158</f>
        <v>0</v>
      </c>
      <c r="S158" s="184">
        <v>0</v>
      </c>
      <c r="T158" s="185">
        <f>S158*H158</f>
        <v>0</v>
      </c>
      <c r="AR158" s="186" t="s">
        <v>141</v>
      </c>
      <c r="AT158" s="186" t="s">
        <v>136</v>
      </c>
      <c r="AU158" s="186" t="s">
        <v>83</v>
      </c>
      <c r="AY158" s="17" t="s">
        <v>134</v>
      </c>
      <c r="BE158" s="187">
        <f>IF(N158="základní",J158,0)</f>
        <v>0</v>
      </c>
      <c r="BF158" s="187">
        <f>IF(N158="snížená",J158,0)</f>
        <v>0</v>
      </c>
      <c r="BG158" s="187">
        <f>IF(N158="zákl. přenesená",J158,0)</f>
        <v>0</v>
      </c>
      <c r="BH158" s="187">
        <f>IF(N158="sníž. přenesená",J158,0)</f>
        <v>0</v>
      </c>
      <c r="BI158" s="187">
        <f>IF(N158="nulová",J158,0)</f>
        <v>0</v>
      </c>
      <c r="BJ158" s="17" t="s">
        <v>81</v>
      </c>
      <c r="BK158" s="187">
        <f>ROUND(I158*H158,2)</f>
        <v>0</v>
      </c>
      <c r="BL158" s="17" t="s">
        <v>141</v>
      </c>
      <c r="BM158" s="186" t="s">
        <v>246</v>
      </c>
    </row>
    <row r="159" spans="2:65" s="1" customFormat="1" ht="24" customHeight="1">
      <c r="B159" s="34"/>
      <c r="C159" s="175" t="s">
        <v>247</v>
      </c>
      <c r="D159" s="175" t="s">
        <v>136</v>
      </c>
      <c r="E159" s="176" t="s">
        <v>248</v>
      </c>
      <c r="F159" s="177" t="s">
        <v>249</v>
      </c>
      <c r="G159" s="178" t="s">
        <v>165</v>
      </c>
      <c r="H159" s="179">
        <v>108.5</v>
      </c>
      <c r="I159" s="180"/>
      <c r="J159" s="181">
        <f>ROUND(I159*H159,2)</f>
        <v>0</v>
      </c>
      <c r="K159" s="177" t="s">
        <v>250</v>
      </c>
      <c r="L159" s="38"/>
      <c r="M159" s="182" t="s">
        <v>19</v>
      </c>
      <c r="N159" s="183" t="s">
        <v>47</v>
      </c>
      <c r="O159" s="63"/>
      <c r="P159" s="184">
        <f>O159*H159</f>
        <v>0</v>
      </c>
      <c r="Q159" s="184">
        <v>0.28361999999999998</v>
      </c>
      <c r="R159" s="184">
        <f>Q159*H159</f>
        <v>30.772769999999998</v>
      </c>
      <c r="S159" s="184">
        <v>0</v>
      </c>
      <c r="T159" s="185">
        <f>S159*H159</f>
        <v>0</v>
      </c>
      <c r="AR159" s="186" t="s">
        <v>141</v>
      </c>
      <c r="AT159" s="186" t="s">
        <v>136</v>
      </c>
      <c r="AU159" s="186" t="s">
        <v>83</v>
      </c>
      <c r="AY159" s="17" t="s">
        <v>134</v>
      </c>
      <c r="BE159" s="187">
        <f>IF(N159="základní",J159,0)</f>
        <v>0</v>
      </c>
      <c r="BF159" s="187">
        <f>IF(N159="snížená",J159,0)</f>
        <v>0</v>
      </c>
      <c r="BG159" s="187">
        <f>IF(N159="zákl. přenesená",J159,0)</f>
        <v>0</v>
      </c>
      <c r="BH159" s="187">
        <f>IF(N159="sníž. přenesená",J159,0)</f>
        <v>0</v>
      </c>
      <c r="BI159" s="187">
        <f>IF(N159="nulová",J159,0)</f>
        <v>0</v>
      </c>
      <c r="BJ159" s="17" t="s">
        <v>81</v>
      </c>
      <c r="BK159" s="187">
        <f>ROUND(I159*H159,2)</f>
        <v>0</v>
      </c>
      <c r="BL159" s="17" t="s">
        <v>141</v>
      </c>
      <c r="BM159" s="186" t="s">
        <v>251</v>
      </c>
    </row>
    <row r="160" spans="2:65" s="11" customFormat="1" ht="22.9" customHeight="1">
      <c r="B160" s="159"/>
      <c r="C160" s="160"/>
      <c r="D160" s="161" t="s">
        <v>75</v>
      </c>
      <c r="E160" s="173" t="s">
        <v>171</v>
      </c>
      <c r="F160" s="173" t="s">
        <v>252</v>
      </c>
      <c r="G160" s="160"/>
      <c r="H160" s="160"/>
      <c r="I160" s="163"/>
      <c r="J160" s="174">
        <f>BK160</f>
        <v>0</v>
      </c>
      <c r="K160" s="160"/>
      <c r="L160" s="165"/>
      <c r="M160" s="166"/>
      <c r="N160" s="167"/>
      <c r="O160" s="167"/>
      <c r="P160" s="168">
        <f>SUM(P161:P255)</f>
        <v>0</v>
      </c>
      <c r="Q160" s="167"/>
      <c r="R160" s="168">
        <f>SUM(R161:R255)</f>
        <v>16.492647520000002</v>
      </c>
      <c r="S160" s="167"/>
      <c r="T160" s="169">
        <f>SUM(T161:T255)</f>
        <v>0</v>
      </c>
      <c r="AR160" s="170" t="s">
        <v>81</v>
      </c>
      <c r="AT160" s="171" t="s">
        <v>75</v>
      </c>
      <c r="AU160" s="171" t="s">
        <v>81</v>
      </c>
      <c r="AY160" s="170" t="s">
        <v>134</v>
      </c>
      <c r="BK160" s="172">
        <f>SUM(BK161:BK255)</f>
        <v>0</v>
      </c>
    </row>
    <row r="161" spans="2:65" s="1" customFormat="1" ht="16.5" customHeight="1">
      <c r="B161" s="34"/>
      <c r="C161" s="175" t="s">
        <v>7</v>
      </c>
      <c r="D161" s="175" t="s">
        <v>136</v>
      </c>
      <c r="E161" s="176" t="s">
        <v>253</v>
      </c>
      <c r="F161" s="177" t="s">
        <v>254</v>
      </c>
      <c r="G161" s="178" t="s">
        <v>165</v>
      </c>
      <c r="H161" s="179">
        <v>85.99</v>
      </c>
      <c r="I161" s="180"/>
      <c r="J161" s="181">
        <f>ROUND(I161*H161,2)</f>
        <v>0</v>
      </c>
      <c r="K161" s="177" t="s">
        <v>140</v>
      </c>
      <c r="L161" s="38"/>
      <c r="M161" s="182" t="s">
        <v>19</v>
      </c>
      <c r="N161" s="183" t="s">
        <v>47</v>
      </c>
      <c r="O161" s="63"/>
      <c r="P161" s="184">
        <f>O161*H161</f>
        <v>0</v>
      </c>
      <c r="Q161" s="184">
        <v>3.0000000000000001E-3</v>
      </c>
      <c r="R161" s="184">
        <f>Q161*H161</f>
        <v>0.25796999999999998</v>
      </c>
      <c r="S161" s="184">
        <v>0</v>
      </c>
      <c r="T161" s="185">
        <f>S161*H161</f>
        <v>0</v>
      </c>
      <c r="AR161" s="186" t="s">
        <v>141</v>
      </c>
      <c r="AT161" s="186" t="s">
        <v>136</v>
      </c>
      <c r="AU161" s="186" t="s">
        <v>83</v>
      </c>
      <c r="AY161" s="17" t="s">
        <v>134</v>
      </c>
      <c r="BE161" s="187">
        <f>IF(N161="základní",J161,0)</f>
        <v>0</v>
      </c>
      <c r="BF161" s="187">
        <f>IF(N161="snížená",J161,0)</f>
        <v>0</v>
      </c>
      <c r="BG161" s="187">
        <f>IF(N161="zákl. přenesená",J161,0)</f>
        <v>0</v>
      </c>
      <c r="BH161" s="187">
        <f>IF(N161="sníž. přenesená",J161,0)</f>
        <v>0</v>
      </c>
      <c r="BI161" s="187">
        <f>IF(N161="nulová",J161,0)</f>
        <v>0</v>
      </c>
      <c r="BJ161" s="17" t="s">
        <v>81</v>
      </c>
      <c r="BK161" s="187">
        <f>ROUND(I161*H161,2)</f>
        <v>0</v>
      </c>
      <c r="BL161" s="17" t="s">
        <v>141</v>
      </c>
      <c r="BM161" s="186" t="s">
        <v>255</v>
      </c>
    </row>
    <row r="162" spans="2:65" s="1" customFormat="1" ht="16.5" customHeight="1">
      <c r="B162" s="34"/>
      <c r="C162" s="175" t="s">
        <v>256</v>
      </c>
      <c r="D162" s="175" t="s">
        <v>136</v>
      </c>
      <c r="E162" s="176" t="s">
        <v>257</v>
      </c>
      <c r="F162" s="177" t="s">
        <v>258</v>
      </c>
      <c r="G162" s="178" t="s">
        <v>165</v>
      </c>
      <c r="H162" s="179">
        <v>85.99</v>
      </c>
      <c r="I162" s="180"/>
      <c r="J162" s="181">
        <f>ROUND(I162*H162,2)</f>
        <v>0</v>
      </c>
      <c r="K162" s="177" t="s">
        <v>140</v>
      </c>
      <c r="L162" s="38"/>
      <c r="M162" s="182" t="s">
        <v>19</v>
      </c>
      <c r="N162" s="183" t="s">
        <v>47</v>
      </c>
      <c r="O162" s="63"/>
      <c r="P162" s="184">
        <f>O162*H162</f>
        <v>0</v>
      </c>
      <c r="Q162" s="184">
        <v>2.5999999999999998E-4</v>
      </c>
      <c r="R162" s="184">
        <f>Q162*H162</f>
        <v>2.2357399999999996E-2</v>
      </c>
      <c r="S162" s="184">
        <v>0</v>
      </c>
      <c r="T162" s="185">
        <f>S162*H162</f>
        <v>0</v>
      </c>
      <c r="AR162" s="186" t="s">
        <v>141</v>
      </c>
      <c r="AT162" s="186" t="s">
        <v>136</v>
      </c>
      <c r="AU162" s="186" t="s">
        <v>83</v>
      </c>
      <c r="AY162" s="17" t="s">
        <v>134</v>
      </c>
      <c r="BE162" s="187">
        <f>IF(N162="základní",J162,0)</f>
        <v>0</v>
      </c>
      <c r="BF162" s="187">
        <f>IF(N162="snížená",J162,0)</f>
        <v>0</v>
      </c>
      <c r="BG162" s="187">
        <f>IF(N162="zákl. přenesená",J162,0)</f>
        <v>0</v>
      </c>
      <c r="BH162" s="187">
        <f>IF(N162="sníž. přenesená",J162,0)</f>
        <v>0</v>
      </c>
      <c r="BI162" s="187">
        <f>IF(N162="nulová",J162,0)</f>
        <v>0</v>
      </c>
      <c r="BJ162" s="17" t="s">
        <v>81</v>
      </c>
      <c r="BK162" s="187">
        <f>ROUND(I162*H162,2)</f>
        <v>0</v>
      </c>
      <c r="BL162" s="17" t="s">
        <v>141</v>
      </c>
      <c r="BM162" s="186" t="s">
        <v>259</v>
      </c>
    </row>
    <row r="163" spans="2:65" s="1" customFormat="1" ht="24" customHeight="1">
      <c r="B163" s="34"/>
      <c r="C163" s="175" t="s">
        <v>260</v>
      </c>
      <c r="D163" s="175" t="s">
        <v>136</v>
      </c>
      <c r="E163" s="176" t="s">
        <v>261</v>
      </c>
      <c r="F163" s="177" t="s">
        <v>262</v>
      </c>
      <c r="G163" s="178" t="s">
        <v>165</v>
      </c>
      <c r="H163" s="179">
        <v>85.99</v>
      </c>
      <c r="I163" s="180"/>
      <c r="J163" s="181">
        <f>ROUND(I163*H163,2)</f>
        <v>0</v>
      </c>
      <c r="K163" s="177" t="s">
        <v>250</v>
      </c>
      <c r="L163" s="38"/>
      <c r="M163" s="182" t="s">
        <v>19</v>
      </c>
      <c r="N163" s="183" t="s">
        <v>47</v>
      </c>
      <c r="O163" s="63"/>
      <c r="P163" s="184">
        <f>O163*H163</f>
        <v>0</v>
      </c>
      <c r="Q163" s="184">
        <v>8.3199999999999993E-3</v>
      </c>
      <c r="R163" s="184">
        <f>Q163*H163</f>
        <v>0.71543679999999987</v>
      </c>
      <c r="S163" s="184">
        <v>0</v>
      </c>
      <c r="T163" s="185">
        <f>S163*H163</f>
        <v>0</v>
      </c>
      <c r="AR163" s="186" t="s">
        <v>141</v>
      </c>
      <c r="AT163" s="186" t="s">
        <v>136</v>
      </c>
      <c r="AU163" s="186" t="s">
        <v>83</v>
      </c>
      <c r="AY163" s="17" t="s">
        <v>134</v>
      </c>
      <c r="BE163" s="187">
        <f>IF(N163="základní",J163,0)</f>
        <v>0</v>
      </c>
      <c r="BF163" s="187">
        <f>IF(N163="snížená",J163,0)</f>
        <v>0</v>
      </c>
      <c r="BG163" s="187">
        <f>IF(N163="zákl. přenesená",J163,0)</f>
        <v>0</v>
      </c>
      <c r="BH163" s="187">
        <f>IF(N163="sníž. přenesená",J163,0)</f>
        <v>0</v>
      </c>
      <c r="BI163" s="187">
        <f>IF(N163="nulová",J163,0)</f>
        <v>0</v>
      </c>
      <c r="BJ163" s="17" t="s">
        <v>81</v>
      </c>
      <c r="BK163" s="187">
        <f>ROUND(I163*H163,2)</f>
        <v>0</v>
      </c>
      <c r="BL163" s="17" t="s">
        <v>141</v>
      </c>
      <c r="BM163" s="186" t="s">
        <v>263</v>
      </c>
    </row>
    <row r="164" spans="2:65" s="1" customFormat="1" ht="68.25">
      <c r="B164" s="34"/>
      <c r="C164" s="35"/>
      <c r="D164" s="188" t="s">
        <v>143</v>
      </c>
      <c r="E164" s="35"/>
      <c r="F164" s="189" t="s">
        <v>264</v>
      </c>
      <c r="G164" s="35"/>
      <c r="H164" s="35"/>
      <c r="I164" s="102"/>
      <c r="J164" s="35"/>
      <c r="K164" s="35"/>
      <c r="L164" s="38"/>
      <c r="M164" s="190"/>
      <c r="N164" s="63"/>
      <c r="O164" s="63"/>
      <c r="P164" s="63"/>
      <c r="Q164" s="63"/>
      <c r="R164" s="63"/>
      <c r="S164" s="63"/>
      <c r="T164" s="64"/>
      <c r="AT164" s="17" t="s">
        <v>143</v>
      </c>
      <c r="AU164" s="17" t="s">
        <v>83</v>
      </c>
    </row>
    <row r="165" spans="2:65" s="1" customFormat="1" ht="16.5" customHeight="1">
      <c r="B165" s="34"/>
      <c r="C165" s="223" t="s">
        <v>265</v>
      </c>
      <c r="D165" s="223" t="s">
        <v>234</v>
      </c>
      <c r="E165" s="224" t="s">
        <v>266</v>
      </c>
      <c r="F165" s="225" t="s">
        <v>267</v>
      </c>
      <c r="G165" s="226" t="s">
        <v>165</v>
      </c>
      <c r="H165" s="227">
        <v>87.71</v>
      </c>
      <c r="I165" s="228"/>
      <c r="J165" s="229">
        <f>ROUND(I165*H165,2)</f>
        <v>0</v>
      </c>
      <c r="K165" s="225" t="s">
        <v>140</v>
      </c>
      <c r="L165" s="230"/>
      <c r="M165" s="231" t="s">
        <v>19</v>
      </c>
      <c r="N165" s="232" t="s">
        <v>47</v>
      </c>
      <c r="O165" s="63"/>
      <c r="P165" s="184">
        <f>O165*H165</f>
        <v>0</v>
      </c>
      <c r="Q165" s="184">
        <v>1.6999999999999999E-3</v>
      </c>
      <c r="R165" s="184">
        <f>Q165*H165</f>
        <v>0.14910699999999999</v>
      </c>
      <c r="S165" s="184">
        <v>0</v>
      </c>
      <c r="T165" s="185">
        <f>S165*H165</f>
        <v>0</v>
      </c>
      <c r="AR165" s="186" t="s">
        <v>180</v>
      </c>
      <c r="AT165" s="186" t="s">
        <v>234</v>
      </c>
      <c r="AU165" s="186" t="s">
        <v>83</v>
      </c>
      <c r="AY165" s="17" t="s">
        <v>134</v>
      </c>
      <c r="BE165" s="187">
        <f>IF(N165="základní",J165,0)</f>
        <v>0</v>
      </c>
      <c r="BF165" s="187">
        <f>IF(N165="snížená",J165,0)</f>
        <v>0</v>
      </c>
      <c r="BG165" s="187">
        <f>IF(N165="zákl. přenesená",J165,0)</f>
        <v>0</v>
      </c>
      <c r="BH165" s="187">
        <f>IF(N165="sníž. přenesená",J165,0)</f>
        <v>0</v>
      </c>
      <c r="BI165" s="187">
        <f>IF(N165="nulová",J165,0)</f>
        <v>0</v>
      </c>
      <c r="BJ165" s="17" t="s">
        <v>81</v>
      </c>
      <c r="BK165" s="187">
        <f>ROUND(I165*H165,2)</f>
        <v>0</v>
      </c>
      <c r="BL165" s="17" t="s">
        <v>141</v>
      </c>
      <c r="BM165" s="186" t="s">
        <v>268</v>
      </c>
    </row>
    <row r="166" spans="2:65" s="12" customFormat="1" ht="11.25">
      <c r="B166" s="191"/>
      <c r="C166" s="192"/>
      <c r="D166" s="188" t="s">
        <v>149</v>
      </c>
      <c r="E166" s="193" t="s">
        <v>19</v>
      </c>
      <c r="F166" s="194" t="s">
        <v>269</v>
      </c>
      <c r="G166" s="192"/>
      <c r="H166" s="195">
        <v>87.71</v>
      </c>
      <c r="I166" s="196"/>
      <c r="J166" s="192"/>
      <c r="K166" s="192"/>
      <c r="L166" s="197"/>
      <c r="M166" s="198"/>
      <c r="N166" s="199"/>
      <c r="O166" s="199"/>
      <c r="P166" s="199"/>
      <c r="Q166" s="199"/>
      <c r="R166" s="199"/>
      <c r="S166" s="199"/>
      <c r="T166" s="200"/>
      <c r="AT166" s="201" t="s">
        <v>149</v>
      </c>
      <c r="AU166" s="201" t="s">
        <v>83</v>
      </c>
      <c r="AV166" s="12" t="s">
        <v>83</v>
      </c>
      <c r="AW166" s="12" t="s">
        <v>37</v>
      </c>
      <c r="AX166" s="12" t="s">
        <v>81</v>
      </c>
      <c r="AY166" s="201" t="s">
        <v>134</v>
      </c>
    </row>
    <row r="167" spans="2:65" s="1" customFormat="1" ht="24" customHeight="1">
      <c r="B167" s="34"/>
      <c r="C167" s="175" t="s">
        <v>270</v>
      </c>
      <c r="D167" s="175" t="s">
        <v>136</v>
      </c>
      <c r="E167" s="176" t="s">
        <v>271</v>
      </c>
      <c r="F167" s="177" t="s">
        <v>272</v>
      </c>
      <c r="G167" s="178" t="s">
        <v>273</v>
      </c>
      <c r="H167" s="179">
        <v>416.45</v>
      </c>
      <c r="I167" s="180"/>
      <c r="J167" s="181">
        <f>ROUND(I167*H167,2)</f>
        <v>0</v>
      </c>
      <c r="K167" s="177" t="s">
        <v>250</v>
      </c>
      <c r="L167" s="38"/>
      <c r="M167" s="182" t="s">
        <v>19</v>
      </c>
      <c r="N167" s="183" t="s">
        <v>47</v>
      </c>
      <c r="O167" s="63"/>
      <c r="P167" s="184">
        <f>O167*H167</f>
        <v>0</v>
      </c>
      <c r="Q167" s="184">
        <v>1.7600000000000001E-3</v>
      </c>
      <c r="R167" s="184">
        <f>Q167*H167</f>
        <v>0.73295200000000005</v>
      </c>
      <c r="S167" s="184">
        <v>0</v>
      </c>
      <c r="T167" s="185">
        <f>S167*H167</f>
        <v>0</v>
      </c>
      <c r="AR167" s="186" t="s">
        <v>141</v>
      </c>
      <c r="AT167" s="186" t="s">
        <v>136</v>
      </c>
      <c r="AU167" s="186" t="s">
        <v>83</v>
      </c>
      <c r="AY167" s="17" t="s">
        <v>134</v>
      </c>
      <c r="BE167" s="187">
        <f>IF(N167="základní",J167,0)</f>
        <v>0</v>
      </c>
      <c r="BF167" s="187">
        <f>IF(N167="snížená",J167,0)</f>
        <v>0</v>
      </c>
      <c r="BG167" s="187">
        <f>IF(N167="zákl. přenesená",J167,0)</f>
        <v>0</v>
      </c>
      <c r="BH167" s="187">
        <f>IF(N167="sníž. přenesená",J167,0)</f>
        <v>0</v>
      </c>
      <c r="BI167" s="187">
        <f>IF(N167="nulová",J167,0)</f>
        <v>0</v>
      </c>
      <c r="BJ167" s="17" t="s">
        <v>81</v>
      </c>
      <c r="BK167" s="187">
        <f>ROUND(I167*H167,2)</f>
        <v>0</v>
      </c>
      <c r="BL167" s="17" t="s">
        <v>141</v>
      </c>
      <c r="BM167" s="186" t="s">
        <v>274</v>
      </c>
    </row>
    <row r="168" spans="2:65" s="1" customFormat="1" ht="87.75">
      <c r="B168" s="34"/>
      <c r="C168" s="35"/>
      <c r="D168" s="188" t="s">
        <v>143</v>
      </c>
      <c r="E168" s="35"/>
      <c r="F168" s="189" t="s">
        <v>275</v>
      </c>
      <c r="G168" s="35"/>
      <c r="H168" s="35"/>
      <c r="I168" s="102"/>
      <c r="J168" s="35"/>
      <c r="K168" s="35"/>
      <c r="L168" s="38"/>
      <c r="M168" s="190"/>
      <c r="N168" s="63"/>
      <c r="O168" s="63"/>
      <c r="P168" s="63"/>
      <c r="Q168" s="63"/>
      <c r="R168" s="63"/>
      <c r="S168" s="63"/>
      <c r="T168" s="64"/>
      <c r="AT168" s="17" t="s">
        <v>143</v>
      </c>
      <c r="AU168" s="17" t="s">
        <v>83</v>
      </c>
    </row>
    <row r="169" spans="2:65" s="1" customFormat="1" ht="16.5" customHeight="1">
      <c r="B169" s="34"/>
      <c r="C169" s="223" t="s">
        <v>276</v>
      </c>
      <c r="D169" s="223" t="s">
        <v>234</v>
      </c>
      <c r="E169" s="224" t="s">
        <v>277</v>
      </c>
      <c r="F169" s="225" t="s">
        <v>278</v>
      </c>
      <c r="G169" s="226" t="s">
        <v>165</v>
      </c>
      <c r="H169" s="227">
        <v>74.960999999999999</v>
      </c>
      <c r="I169" s="228"/>
      <c r="J169" s="229">
        <f>ROUND(I169*H169,2)</f>
        <v>0</v>
      </c>
      <c r="K169" s="225" t="s">
        <v>140</v>
      </c>
      <c r="L169" s="230"/>
      <c r="M169" s="231" t="s">
        <v>19</v>
      </c>
      <c r="N169" s="232" t="s">
        <v>47</v>
      </c>
      <c r="O169" s="63"/>
      <c r="P169" s="184">
        <f>O169*H169</f>
        <v>0</v>
      </c>
      <c r="Q169" s="184">
        <v>6.8999999999999997E-4</v>
      </c>
      <c r="R169" s="184">
        <f>Q169*H169</f>
        <v>5.1723089999999999E-2</v>
      </c>
      <c r="S169" s="184">
        <v>0</v>
      </c>
      <c r="T169" s="185">
        <f>S169*H169</f>
        <v>0</v>
      </c>
      <c r="AR169" s="186" t="s">
        <v>180</v>
      </c>
      <c r="AT169" s="186" t="s">
        <v>234</v>
      </c>
      <c r="AU169" s="186" t="s">
        <v>83</v>
      </c>
      <c r="AY169" s="17" t="s">
        <v>134</v>
      </c>
      <c r="BE169" s="187">
        <f>IF(N169="základní",J169,0)</f>
        <v>0</v>
      </c>
      <c r="BF169" s="187">
        <f>IF(N169="snížená",J169,0)</f>
        <v>0</v>
      </c>
      <c r="BG169" s="187">
        <f>IF(N169="zákl. přenesená",J169,0)</f>
        <v>0</v>
      </c>
      <c r="BH169" s="187">
        <f>IF(N169="sníž. přenesená",J169,0)</f>
        <v>0</v>
      </c>
      <c r="BI169" s="187">
        <f>IF(N169="nulová",J169,0)</f>
        <v>0</v>
      </c>
      <c r="BJ169" s="17" t="s">
        <v>81</v>
      </c>
      <c r="BK169" s="187">
        <f>ROUND(I169*H169,2)</f>
        <v>0</v>
      </c>
      <c r="BL169" s="17" t="s">
        <v>141</v>
      </c>
      <c r="BM169" s="186" t="s">
        <v>279</v>
      </c>
    </row>
    <row r="170" spans="2:65" s="12" customFormat="1" ht="11.25">
      <c r="B170" s="191"/>
      <c r="C170" s="192"/>
      <c r="D170" s="188" t="s">
        <v>149</v>
      </c>
      <c r="E170" s="193" t="s">
        <v>19</v>
      </c>
      <c r="F170" s="194" t="s">
        <v>280</v>
      </c>
      <c r="G170" s="192"/>
      <c r="H170" s="195">
        <v>74.960999999999999</v>
      </c>
      <c r="I170" s="196"/>
      <c r="J170" s="192"/>
      <c r="K170" s="192"/>
      <c r="L170" s="197"/>
      <c r="M170" s="198"/>
      <c r="N170" s="199"/>
      <c r="O170" s="199"/>
      <c r="P170" s="199"/>
      <c r="Q170" s="199"/>
      <c r="R170" s="199"/>
      <c r="S170" s="199"/>
      <c r="T170" s="200"/>
      <c r="AT170" s="201" t="s">
        <v>149</v>
      </c>
      <c r="AU170" s="201" t="s">
        <v>83</v>
      </c>
      <c r="AV170" s="12" t="s">
        <v>83</v>
      </c>
      <c r="AW170" s="12" t="s">
        <v>37</v>
      </c>
      <c r="AX170" s="12" t="s">
        <v>81</v>
      </c>
      <c r="AY170" s="201" t="s">
        <v>134</v>
      </c>
    </row>
    <row r="171" spans="2:65" s="1" customFormat="1" ht="24" customHeight="1">
      <c r="B171" s="34"/>
      <c r="C171" s="175" t="s">
        <v>281</v>
      </c>
      <c r="D171" s="175" t="s">
        <v>136</v>
      </c>
      <c r="E171" s="176" t="s">
        <v>282</v>
      </c>
      <c r="F171" s="177" t="s">
        <v>283</v>
      </c>
      <c r="G171" s="178" t="s">
        <v>165</v>
      </c>
      <c r="H171" s="179">
        <v>25.74</v>
      </c>
      <c r="I171" s="180"/>
      <c r="J171" s="181">
        <f>ROUND(I171*H171,2)</f>
        <v>0</v>
      </c>
      <c r="K171" s="177" t="s">
        <v>140</v>
      </c>
      <c r="L171" s="38"/>
      <c r="M171" s="182" t="s">
        <v>19</v>
      </c>
      <c r="N171" s="183" t="s">
        <v>47</v>
      </c>
      <c r="O171" s="63"/>
      <c r="P171" s="184">
        <f>O171*H171</f>
        <v>0</v>
      </c>
      <c r="Q171" s="184">
        <v>1.8380000000000001E-2</v>
      </c>
      <c r="R171" s="184">
        <f>Q171*H171</f>
        <v>0.4731012</v>
      </c>
      <c r="S171" s="184">
        <v>0</v>
      </c>
      <c r="T171" s="185">
        <f>S171*H171</f>
        <v>0</v>
      </c>
      <c r="AR171" s="186" t="s">
        <v>141</v>
      </c>
      <c r="AT171" s="186" t="s">
        <v>136</v>
      </c>
      <c r="AU171" s="186" t="s">
        <v>83</v>
      </c>
      <c r="AY171" s="17" t="s">
        <v>134</v>
      </c>
      <c r="BE171" s="187">
        <f>IF(N171="základní",J171,0)</f>
        <v>0</v>
      </c>
      <c r="BF171" s="187">
        <f>IF(N171="snížená",J171,0)</f>
        <v>0</v>
      </c>
      <c r="BG171" s="187">
        <f>IF(N171="zákl. přenesená",J171,0)</f>
        <v>0</v>
      </c>
      <c r="BH171" s="187">
        <f>IF(N171="sníž. přenesená",J171,0)</f>
        <v>0</v>
      </c>
      <c r="BI171" s="187">
        <f>IF(N171="nulová",J171,0)</f>
        <v>0</v>
      </c>
      <c r="BJ171" s="17" t="s">
        <v>81</v>
      </c>
      <c r="BK171" s="187">
        <f>ROUND(I171*H171,2)</f>
        <v>0</v>
      </c>
      <c r="BL171" s="17" t="s">
        <v>141</v>
      </c>
      <c r="BM171" s="186" t="s">
        <v>284</v>
      </c>
    </row>
    <row r="172" spans="2:65" s="1" customFormat="1" ht="48.75">
      <c r="B172" s="34"/>
      <c r="C172" s="35"/>
      <c r="D172" s="188" t="s">
        <v>143</v>
      </c>
      <c r="E172" s="35"/>
      <c r="F172" s="189" t="s">
        <v>285</v>
      </c>
      <c r="G172" s="35"/>
      <c r="H172" s="35"/>
      <c r="I172" s="102"/>
      <c r="J172" s="35"/>
      <c r="K172" s="35"/>
      <c r="L172" s="38"/>
      <c r="M172" s="190"/>
      <c r="N172" s="63"/>
      <c r="O172" s="63"/>
      <c r="P172" s="63"/>
      <c r="Q172" s="63"/>
      <c r="R172" s="63"/>
      <c r="S172" s="63"/>
      <c r="T172" s="64"/>
      <c r="AT172" s="17" t="s">
        <v>143</v>
      </c>
      <c r="AU172" s="17" t="s">
        <v>83</v>
      </c>
    </row>
    <row r="173" spans="2:65" s="12" customFormat="1" ht="11.25">
      <c r="B173" s="191"/>
      <c r="C173" s="192"/>
      <c r="D173" s="188" t="s">
        <v>149</v>
      </c>
      <c r="E173" s="193" t="s">
        <v>19</v>
      </c>
      <c r="F173" s="194" t="s">
        <v>286</v>
      </c>
      <c r="G173" s="192"/>
      <c r="H173" s="195">
        <v>25.74</v>
      </c>
      <c r="I173" s="196"/>
      <c r="J173" s="192"/>
      <c r="K173" s="192"/>
      <c r="L173" s="197"/>
      <c r="M173" s="198"/>
      <c r="N173" s="199"/>
      <c r="O173" s="199"/>
      <c r="P173" s="199"/>
      <c r="Q173" s="199"/>
      <c r="R173" s="199"/>
      <c r="S173" s="199"/>
      <c r="T173" s="200"/>
      <c r="AT173" s="201" t="s">
        <v>149</v>
      </c>
      <c r="AU173" s="201" t="s">
        <v>83</v>
      </c>
      <c r="AV173" s="12" t="s">
        <v>83</v>
      </c>
      <c r="AW173" s="12" t="s">
        <v>37</v>
      </c>
      <c r="AX173" s="12" t="s">
        <v>81</v>
      </c>
      <c r="AY173" s="201" t="s">
        <v>134</v>
      </c>
    </row>
    <row r="174" spans="2:65" s="1" customFormat="1" ht="24" customHeight="1">
      <c r="B174" s="34"/>
      <c r="C174" s="175" t="s">
        <v>287</v>
      </c>
      <c r="D174" s="175" t="s">
        <v>136</v>
      </c>
      <c r="E174" s="176" t="s">
        <v>288</v>
      </c>
      <c r="F174" s="177" t="s">
        <v>289</v>
      </c>
      <c r="G174" s="178" t="s">
        <v>165</v>
      </c>
      <c r="H174" s="179">
        <v>51.48</v>
      </c>
      <c r="I174" s="180"/>
      <c r="J174" s="181">
        <f>ROUND(I174*H174,2)</f>
        <v>0</v>
      </c>
      <c r="K174" s="177" t="s">
        <v>140</v>
      </c>
      <c r="L174" s="38"/>
      <c r="M174" s="182" t="s">
        <v>19</v>
      </c>
      <c r="N174" s="183" t="s">
        <v>47</v>
      </c>
      <c r="O174" s="63"/>
      <c r="P174" s="184">
        <f>O174*H174</f>
        <v>0</v>
      </c>
      <c r="Q174" s="184">
        <v>7.9000000000000008E-3</v>
      </c>
      <c r="R174" s="184">
        <f>Q174*H174</f>
        <v>0.406692</v>
      </c>
      <c r="S174" s="184">
        <v>0</v>
      </c>
      <c r="T174" s="185">
        <f>S174*H174</f>
        <v>0</v>
      </c>
      <c r="AR174" s="186" t="s">
        <v>141</v>
      </c>
      <c r="AT174" s="186" t="s">
        <v>136</v>
      </c>
      <c r="AU174" s="186" t="s">
        <v>83</v>
      </c>
      <c r="AY174" s="17" t="s">
        <v>134</v>
      </c>
      <c r="BE174" s="187">
        <f>IF(N174="základní",J174,0)</f>
        <v>0</v>
      </c>
      <c r="BF174" s="187">
        <f>IF(N174="snížená",J174,0)</f>
        <v>0</v>
      </c>
      <c r="BG174" s="187">
        <f>IF(N174="zákl. přenesená",J174,0)</f>
        <v>0</v>
      </c>
      <c r="BH174" s="187">
        <f>IF(N174="sníž. přenesená",J174,0)</f>
        <v>0</v>
      </c>
      <c r="BI174" s="187">
        <f>IF(N174="nulová",J174,0)</f>
        <v>0</v>
      </c>
      <c r="BJ174" s="17" t="s">
        <v>81</v>
      </c>
      <c r="BK174" s="187">
        <f>ROUND(I174*H174,2)</f>
        <v>0</v>
      </c>
      <c r="BL174" s="17" t="s">
        <v>141</v>
      </c>
      <c r="BM174" s="186" t="s">
        <v>290</v>
      </c>
    </row>
    <row r="175" spans="2:65" s="1" customFormat="1" ht="48.75">
      <c r="B175" s="34"/>
      <c r="C175" s="35"/>
      <c r="D175" s="188" t="s">
        <v>143</v>
      </c>
      <c r="E175" s="35"/>
      <c r="F175" s="189" t="s">
        <v>285</v>
      </c>
      <c r="G175" s="35"/>
      <c r="H175" s="35"/>
      <c r="I175" s="102"/>
      <c r="J175" s="35"/>
      <c r="K175" s="35"/>
      <c r="L175" s="38"/>
      <c r="M175" s="190"/>
      <c r="N175" s="63"/>
      <c r="O175" s="63"/>
      <c r="P175" s="63"/>
      <c r="Q175" s="63"/>
      <c r="R175" s="63"/>
      <c r="S175" s="63"/>
      <c r="T175" s="64"/>
      <c r="AT175" s="17" t="s">
        <v>143</v>
      </c>
      <c r="AU175" s="17" t="s">
        <v>83</v>
      </c>
    </row>
    <row r="176" spans="2:65" s="12" customFormat="1" ht="11.25">
      <c r="B176" s="191"/>
      <c r="C176" s="192"/>
      <c r="D176" s="188" t="s">
        <v>149</v>
      </c>
      <c r="E176" s="193" t="s">
        <v>19</v>
      </c>
      <c r="F176" s="194" t="s">
        <v>291</v>
      </c>
      <c r="G176" s="192"/>
      <c r="H176" s="195">
        <v>51.48</v>
      </c>
      <c r="I176" s="196"/>
      <c r="J176" s="192"/>
      <c r="K176" s="192"/>
      <c r="L176" s="197"/>
      <c r="M176" s="198"/>
      <c r="N176" s="199"/>
      <c r="O176" s="199"/>
      <c r="P176" s="199"/>
      <c r="Q176" s="199"/>
      <c r="R176" s="199"/>
      <c r="S176" s="199"/>
      <c r="T176" s="200"/>
      <c r="AT176" s="201" t="s">
        <v>149</v>
      </c>
      <c r="AU176" s="201" t="s">
        <v>83</v>
      </c>
      <c r="AV176" s="12" t="s">
        <v>83</v>
      </c>
      <c r="AW176" s="12" t="s">
        <v>37</v>
      </c>
      <c r="AX176" s="12" t="s">
        <v>81</v>
      </c>
      <c r="AY176" s="201" t="s">
        <v>134</v>
      </c>
    </row>
    <row r="177" spans="2:65" s="1" customFormat="1" ht="16.5" customHeight="1">
      <c r="B177" s="34"/>
      <c r="C177" s="175" t="s">
        <v>292</v>
      </c>
      <c r="D177" s="175" t="s">
        <v>136</v>
      </c>
      <c r="E177" s="176" t="s">
        <v>293</v>
      </c>
      <c r="F177" s="177" t="s">
        <v>294</v>
      </c>
      <c r="G177" s="178" t="s">
        <v>165</v>
      </c>
      <c r="H177" s="179">
        <v>390.2</v>
      </c>
      <c r="I177" s="180"/>
      <c r="J177" s="181">
        <f>ROUND(I177*H177,2)</f>
        <v>0</v>
      </c>
      <c r="K177" s="177" t="s">
        <v>140</v>
      </c>
      <c r="L177" s="38"/>
      <c r="M177" s="182" t="s">
        <v>19</v>
      </c>
      <c r="N177" s="183" t="s">
        <v>47</v>
      </c>
      <c r="O177" s="63"/>
      <c r="P177" s="184">
        <f>O177*H177</f>
        <v>0</v>
      </c>
      <c r="Q177" s="184">
        <v>0</v>
      </c>
      <c r="R177" s="184">
        <f>Q177*H177</f>
        <v>0</v>
      </c>
      <c r="S177" s="184">
        <v>0</v>
      </c>
      <c r="T177" s="185">
        <f>S177*H177</f>
        <v>0</v>
      </c>
      <c r="AR177" s="186" t="s">
        <v>141</v>
      </c>
      <c r="AT177" s="186" t="s">
        <v>136</v>
      </c>
      <c r="AU177" s="186" t="s">
        <v>83</v>
      </c>
      <c r="AY177" s="17" t="s">
        <v>134</v>
      </c>
      <c r="BE177" s="187">
        <f>IF(N177="základní",J177,0)</f>
        <v>0</v>
      </c>
      <c r="BF177" s="187">
        <f>IF(N177="snížená",J177,0)</f>
        <v>0</v>
      </c>
      <c r="BG177" s="187">
        <f>IF(N177="zákl. přenesená",J177,0)</f>
        <v>0</v>
      </c>
      <c r="BH177" s="187">
        <f>IF(N177="sníž. přenesená",J177,0)</f>
        <v>0</v>
      </c>
      <c r="BI177" s="187">
        <f>IF(N177="nulová",J177,0)</f>
        <v>0</v>
      </c>
      <c r="BJ177" s="17" t="s">
        <v>81</v>
      </c>
      <c r="BK177" s="187">
        <f>ROUND(I177*H177,2)</f>
        <v>0</v>
      </c>
      <c r="BL177" s="17" t="s">
        <v>141</v>
      </c>
      <c r="BM177" s="186" t="s">
        <v>295</v>
      </c>
    </row>
    <row r="178" spans="2:65" s="1" customFormat="1" ht="39">
      <c r="B178" s="34"/>
      <c r="C178" s="35"/>
      <c r="D178" s="188" t="s">
        <v>143</v>
      </c>
      <c r="E178" s="35"/>
      <c r="F178" s="189" t="s">
        <v>296</v>
      </c>
      <c r="G178" s="35"/>
      <c r="H178" s="35"/>
      <c r="I178" s="102"/>
      <c r="J178" s="35"/>
      <c r="K178" s="35"/>
      <c r="L178" s="38"/>
      <c r="M178" s="190"/>
      <c r="N178" s="63"/>
      <c r="O178" s="63"/>
      <c r="P178" s="63"/>
      <c r="Q178" s="63"/>
      <c r="R178" s="63"/>
      <c r="S178" s="63"/>
      <c r="T178" s="64"/>
      <c r="AT178" s="17" t="s">
        <v>143</v>
      </c>
      <c r="AU178" s="17" t="s">
        <v>83</v>
      </c>
    </row>
    <row r="179" spans="2:65" s="1" customFormat="1" ht="16.5" customHeight="1">
      <c r="B179" s="34"/>
      <c r="C179" s="175" t="s">
        <v>297</v>
      </c>
      <c r="D179" s="175" t="s">
        <v>136</v>
      </c>
      <c r="E179" s="176" t="s">
        <v>298</v>
      </c>
      <c r="F179" s="177" t="s">
        <v>299</v>
      </c>
      <c r="G179" s="178" t="s">
        <v>165</v>
      </c>
      <c r="H179" s="179">
        <v>843.97699999999998</v>
      </c>
      <c r="I179" s="180"/>
      <c r="J179" s="181">
        <f>ROUND(I179*H179,2)</f>
        <v>0</v>
      </c>
      <c r="K179" s="177" t="s">
        <v>140</v>
      </c>
      <c r="L179" s="38"/>
      <c r="M179" s="182" t="s">
        <v>19</v>
      </c>
      <c r="N179" s="183" t="s">
        <v>47</v>
      </c>
      <c r="O179" s="63"/>
      <c r="P179" s="184">
        <f>O179*H179</f>
        <v>0</v>
      </c>
      <c r="Q179" s="184">
        <v>2.5999999999999998E-4</v>
      </c>
      <c r="R179" s="184">
        <f>Q179*H179</f>
        <v>0.21943401999999998</v>
      </c>
      <c r="S179" s="184">
        <v>0</v>
      </c>
      <c r="T179" s="185">
        <f>S179*H179</f>
        <v>0</v>
      </c>
      <c r="AR179" s="186" t="s">
        <v>141</v>
      </c>
      <c r="AT179" s="186" t="s">
        <v>136</v>
      </c>
      <c r="AU179" s="186" t="s">
        <v>83</v>
      </c>
      <c r="AY179" s="17" t="s">
        <v>134</v>
      </c>
      <c r="BE179" s="187">
        <f>IF(N179="základní",J179,0)</f>
        <v>0</v>
      </c>
      <c r="BF179" s="187">
        <f>IF(N179="snížená",J179,0)</f>
        <v>0</v>
      </c>
      <c r="BG179" s="187">
        <f>IF(N179="zákl. přenesená",J179,0)</f>
        <v>0</v>
      </c>
      <c r="BH179" s="187">
        <f>IF(N179="sníž. přenesená",J179,0)</f>
        <v>0</v>
      </c>
      <c r="BI179" s="187">
        <f>IF(N179="nulová",J179,0)</f>
        <v>0</v>
      </c>
      <c r="BJ179" s="17" t="s">
        <v>81</v>
      </c>
      <c r="BK179" s="187">
        <f>ROUND(I179*H179,2)</f>
        <v>0</v>
      </c>
      <c r="BL179" s="17" t="s">
        <v>141</v>
      </c>
      <c r="BM179" s="186" t="s">
        <v>300</v>
      </c>
    </row>
    <row r="180" spans="2:65" s="1" customFormat="1" ht="24" customHeight="1">
      <c r="B180" s="34"/>
      <c r="C180" s="175" t="s">
        <v>301</v>
      </c>
      <c r="D180" s="175" t="s">
        <v>136</v>
      </c>
      <c r="E180" s="176" t="s">
        <v>302</v>
      </c>
      <c r="F180" s="177" t="s">
        <v>303</v>
      </c>
      <c r="G180" s="178" t="s">
        <v>165</v>
      </c>
      <c r="H180" s="179">
        <v>160.59</v>
      </c>
      <c r="I180" s="180"/>
      <c r="J180" s="181">
        <f>ROUND(I180*H180,2)</f>
        <v>0</v>
      </c>
      <c r="K180" s="177" t="s">
        <v>140</v>
      </c>
      <c r="L180" s="38"/>
      <c r="M180" s="182" t="s">
        <v>19</v>
      </c>
      <c r="N180" s="183" t="s">
        <v>47</v>
      </c>
      <c r="O180" s="63"/>
      <c r="P180" s="184">
        <f>O180*H180</f>
        <v>0</v>
      </c>
      <c r="Q180" s="184">
        <v>8.3199999999999993E-3</v>
      </c>
      <c r="R180" s="184">
        <f>Q180*H180</f>
        <v>1.3361087999999999</v>
      </c>
      <c r="S180" s="184">
        <v>0</v>
      </c>
      <c r="T180" s="185">
        <f>S180*H180</f>
        <v>0</v>
      </c>
      <c r="AR180" s="186" t="s">
        <v>141</v>
      </c>
      <c r="AT180" s="186" t="s">
        <v>136</v>
      </c>
      <c r="AU180" s="186" t="s">
        <v>83</v>
      </c>
      <c r="AY180" s="17" t="s">
        <v>134</v>
      </c>
      <c r="BE180" s="187">
        <f>IF(N180="základní",J180,0)</f>
        <v>0</v>
      </c>
      <c r="BF180" s="187">
        <f>IF(N180="snížená",J180,0)</f>
        <v>0</v>
      </c>
      <c r="BG180" s="187">
        <f>IF(N180="zákl. přenesená",J180,0)</f>
        <v>0</v>
      </c>
      <c r="BH180" s="187">
        <f>IF(N180="sníž. přenesená",J180,0)</f>
        <v>0</v>
      </c>
      <c r="BI180" s="187">
        <f>IF(N180="nulová",J180,0)</f>
        <v>0</v>
      </c>
      <c r="BJ180" s="17" t="s">
        <v>81</v>
      </c>
      <c r="BK180" s="187">
        <f>ROUND(I180*H180,2)</f>
        <v>0</v>
      </c>
      <c r="BL180" s="17" t="s">
        <v>141</v>
      </c>
      <c r="BM180" s="186" t="s">
        <v>304</v>
      </c>
    </row>
    <row r="181" spans="2:65" s="1" customFormat="1" ht="175.5">
      <c r="B181" s="34"/>
      <c r="C181" s="35"/>
      <c r="D181" s="188" t="s">
        <v>143</v>
      </c>
      <c r="E181" s="35"/>
      <c r="F181" s="189" t="s">
        <v>305</v>
      </c>
      <c r="G181" s="35"/>
      <c r="H181" s="35"/>
      <c r="I181" s="102"/>
      <c r="J181" s="35"/>
      <c r="K181" s="35"/>
      <c r="L181" s="38"/>
      <c r="M181" s="190"/>
      <c r="N181" s="63"/>
      <c r="O181" s="63"/>
      <c r="P181" s="63"/>
      <c r="Q181" s="63"/>
      <c r="R181" s="63"/>
      <c r="S181" s="63"/>
      <c r="T181" s="64"/>
      <c r="AT181" s="17" t="s">
        <v>143</v>
      </c>
      <c r="AU181" s="17" t="s">
        <v>83</v>
      </c>
    </row>
    <row r="182" spans="2:65" s="14" customFormat="1" ht="11.25">
      <c r="B182" s="213"/>
      <c r="C182" s="214"/>
      <c r="D182" s="188" t="s">
        <v>149</v>
      </c>
      <c r="E182" s="215" t="s">
        <v>19</v>
      </c>
      <c r="F182" s="216" t="s">
        <v>306</v>
      </c>
      <c r="G182" s="214"/>
      <c r="H182" s="215" t="s">
        <v>19</v>
      </c>
      <c r="I182" s="217"/>
      <c r="J182" s="214"/>
      <c r="K182" s="214"/>
      <c r="L182" s="218"/>
      <c r="M182" s="219"/>
      <c r="N182" s="220"/>
      <c r="O182" s="220"/>
      <c r="P182" s="220"/>
      <c r="Q182" s="220"/>
      <c r="R182" s="220"/>
      <c r="S182" s="220"/>
      <c r="T182" s="221"/>
      <c r="AT182" s="222" t="s">
        <v>149</v>
      </c>
      <c r="AU182" s="222" t="s">
        <v>83</v>
      </c>
      <c r="AV182" s="14" t="s">
        <v>81</v>
      </c>
      <c r="AW182" s="14" t="s">
        <v>37</v>
      </c>
      <c r="AX182" s="14" t="s">
        <v>76</v>
      </c>
      <c r="AY182" s="222" t="s">
        <v>134</v>
      </c>
    </row>
    <row r="183" spans="2:65" s="12" customFormat="1" ht="11.25">
      <c r="B183" s="191"/>
      <c r="C183" s="192"/>
      <c r="D183" s="188" t="s">
        <v>149</v>
      </c>
      <c r="E183" s="193" t="s">
        <v>19</v>
      </c>
      <c r="F183" s="194" t="s">
        <v>307</v>
      </c>
      <c r="G183" s="192"/>
      <c r="H183" s="195">
        <v>160.59</v>
      </c>
      <c r="I183" s="196"/>
      <c r="J183" s="192"/>
      <c r="K183" s="192"/>
      <c r="L183" s="197"/>
      <c r="M183" s="198"/>
      <c r="N183" s="199"/>
      <c r="O183" s="199"/>
      <c r="P183" s="199"/>
      <c r="Q183" s="199"/>
      <c r="R183" s="199"/>
      <c r="S183" s="199"/>
      <c r="T183" s="200"/>
      <c r="AT183" s="201" t="s">
        <v>149</v>
      </c>
      <c r="AU183" s="201" t="s">
        <v>83</v>
      </c>
      <c r="AV183" s="12" t="s">
        <v>83</v>
      </c>
      <c r="AW183" s="12" t="s">
        <v>37</v>
      </c>
      <c r="AX183" s="12" t="s">
        <v>81</v>
      </c>
      <c r="AY183" s="201" t="s">
        <v>134</v>
      </c>
    </row>
    <row r="184" spans="2:65" s="1" customFormat="1" ht="16.5" customHeight="1">
      <c r="B184" s="34"/>
      <c r="C184" s="223" t="s">
        <v>308</v>
      </c>
      <c r="D184" s="223" t="s">
        <v>234</v>
      </c>
      <c r="E184" s="224" t="s">
        <v>309</v>
      </c>
      <c r="F184" s="225" t="s">
        <v>310</v>
      </c>
      <c r="G184" s="226" t="s">
        <v>165</v>
      </c>
      <c r="H184" s="227">
        <v>163.80199999999999</v>
      </c>
      <c r="I184" s="228"/>
      <c r="J184" s="229">
        <f>ROUND(I184*H184,2)</f>
        <v>0</v>
      </c>
      <c r="K184" s="225" t="s">
        <v>140</v>
      </c>
      <c r="L184" s="230"/>
      <c r="M184" s="231" t="s">
        <v>19</v>
      </c>
      <c r="N184" s="232" t="s">
        <v>47</v>
      </c>
      <c r="O184" s="63"/>
      <c r="P184" s="184">
        <f>O184*H184</f>
        <v>0</v>
      </c>
      <c r="Q184" s="184">
        <v>4.0000000000000001E-3</v>
      </c>
      <c r="R184" s="184">
        <f>Q184*H184</f>
        <v>0.65520800000000001</v>
      </c>
      <c r="S184" s="184">
        <v>0</v>
      </c>
      <c r="T184" s="185">
        <f>S184*H184</f>
        <v>0</v>
      </c>
      <c r="AR184" s="186" t="s">
        <v>180</v>
      </c>
      <c r="AT184" s="186" t="s">
        <v>234</v>
      </c>
      <c r="AU184" s="186" t="s">
        <v>83</v>
      </c>
      <c r="AY184" s="17" t="s">
        <v>134</v>
      </c>
      <c r="BE184" s="187">
        <f>IF(N184="základní",J184,0)</f>
        <v>0</v>
      </c>
      <c r="BF184" s="187">
        <f>IF(N184="snížená",J184,0)</f>
        <v>0</v>
      </c>
      <c r="BG184" s="187">
        <f>IF(N184="zákl. přenesená",J184,0)</f>
        <v>0</v>
      </c>
      <c r="BH184" s="187">
        <f>IF(N184="sníž. přenesená",J184,0)</f>
        <v>0</v>
      </c>
      <c r="BI184" s="187">
        <f>IF(N184="nulová",J184,0)</f>
        <v>0</v>
      </c>
      <c r="BJ184" s="17" t="s">
        <v>81</v>
      </c>
      <c r="BK184" s="187">
        <f>ROUND(I184*H184,2)</f>
        <v>0</v>
      </c>
      <c r="BL184" s="17" t="s">
        <v>141</v>
      </c>
      <c r="BM184" s="186" t="s">
        <v>311</v>
      </c>
    </row>
    <row r="185" spans="2:65" s="12" customFormat="1" ht="11.25">
      <c r="B185" s="191"/>
      <c r="C185" s="192"/>
      <c r="D185" s="188" t="s">
        <v>149</v>
      </c>
      <c r="E185" s="193" t="s">
        <v>19</v>
      </c>
      <c r="F185" s="194" t="s">
        <v>312</v>
      </c>
      <c r="G185" s="192"/>
      <c r="H185" s="195">
        <v>163.80199999999999</v>
      </c>
      <c r="I185" s="196"/>
      <c r="J185" s="192"/>
      <c r="K185" s="192"/>
      <c r="L185" s="197"/>
      <c r="M185" s="198"/>
      <c r="N185" s="199"/>
      <c r="O185" s="199"/>
      <c r="P185" s="199"/>
      <c r="Q185" s="199"/>
      <c r="R185" s="199"/>
      <c r="S185" s="199"/>
      <c r="T185" s="200"/>
      <c r="AT185" s="201" t="s">
        <v>149</v>
      </c>
      <c r="AU185" s="201" t="s">
        <v>83</v>
      </c>
      <c r="AV185" s="12" t="s">
        <v>83</v>
      </c>
      <c r="AW185" s="12" t="s">
        <v>37</v>
      </c>
      <c r="AX185" s="12" t="s">
        <v>81</v>
      </c>
      <c r="AY185" s="201" t="s">
        <v>134</v>
      </c>
    </row>
    <row r="186" spans="2:65" s="1" customFormat="1" ht="24" customHeight="1">
      <c r="B186" s="34"/>
      <c r="C186" s="175" t="s">
        <v>313</v>
      </c>
      <c r="D186" s="175" t="s">
        <v>136</v>
      </c>
      <c r="E186" s="176" t="s">
        <v>314</v>
      </c>
      <c r="F186" s="177" t="s">
        <v>315</v>
      </c>
      <c r="G186" s="178" t="s">
        <v>165</v>
      </c>
      <c r="H186" s="179">
        <v>659.64099999999996</v>
      </c>
      <c r="I186" s="180"/>
      <c r="J186" s="181">
        <f>ROUND(I186*H186,2)</f>
        <v>0</v>
      </c>
      <c r="K186" s="177" t="s">
        <v>140</v>
      </c>
      <c r="L186" s="38"/>
      <c r="M186" s="182" t="s">
        <v>19</v>
      </c>
      <c r="N186" s="183" t="s">
        <v>47</v>
      </c>
      <c r="O186" s="63"/>
      <c r="P186" s="184">
        <f>O186*H186</f>
        <v>0</v>
      </c>
      <c r="Q186" s="184">
        <v>8.5000000000000006E-3</v>
      </c>
      <c r="R186" s="184">
        <f>Q186*H186</f>
        <v>5.6069484999999997</v>
      </c>
      <c r="S186" s="184">
        <v>0</v>
      </c>
      <c r="T186" s="185">
        <f>S186*H186</f>
        <v>0</v>
      </c>
      <c r="AR186" s="186" t="s">
        <v>141</v>
      </c>
      <c r="AT186" s="186" t="s">
        <v>136</v>
      </c>
      <c r="AU186" s="186" t="s">
        <v>83</v>
      </c>
      <c r="AY186" s="17" t="s">
        <v>134</v>
      </c>
      <c r="BE186" s="187">
        <f>IF(N186="základní",J186,0)</f>
        <v>0</v>
      </c>
      <c r="BF186" s="187">
        <f>IF(N186="snížená",J186,0)</f>
        <v>0</v>
      </c>
      <c r="BG186" s="187">
        <f>IF(N186="zákl. přenesená",J186,0)</f>
        <v>0</v>
      </c>
      <c r="BH186" s="187">
        <f>IF(N186="sníž. přenesená",J186,0)</f>
        <v>0</v>
      </c>
      <c r="BI186" s="187">
        <f>IF(N186="nulová",J186,0)</f>
        <v>0</v>
      </c>
      <c r="BJ186" s="17" t="s">
        <v>81</v>
      </c>
      <c r="BK186" s="187">
        <f>ROUND(I186*H186,2)</f>
        <v>0</v>
      </c>
      <c r="BL186" s="17" t="s">
        <v>141</v>
      </c>
      <c r="BM186" s="186" t="s">
        <v>316</v>
      </c>
    </row>
    <row r="187" spans="2:65" s="1" customFormat="1" ht="175.5">
      <c r="B187" s="34"/>
      <c r="C187" s="35"/>
      <c r="D187" s="188" t="s">
        <v>143</v>
      </c>
      <c r="E187" s="35"/>
      <c r="F187" s="189" t="s">
        <v>305</v>
      </c>
      <c r="G187" s="35"/>
      <c r="H187" s="35"/>
      <c r="I187" s="102"/>
      <c r="J187" s="35"/>
      <c r="K187" s="35"/>
      <c r="L187" s="38"/>
      <c r="M187" s="190"/>
      <c r="N187" s="63"/>
      <c r="O187" s="63"/>
      <c r="P187" s="63"/>
      <c r="Q187" s="63"/>
      <c r="R187" s="63"/>
      <c r="S187" s="63"/>
      <c r="T187" s="64"/>
      <c r="AT187" s="17" t="s">
        <v>143</v>
      </c>
      <c r="AU187" s="17" t="s">
        <v>83</v>
      </c>
    </row>
    <row r="188" spans="2:65" s="1" customFormat="1" ht="16.5" customHeight="1">
      <c r="B188" s="34"/>
      <c r="C188" s="223" t="s">
        <v>317</v>
      </c>
      <c r="D188" s="223" t="s">
        <v>234</v>
      </c>
      <c r="E188" s="224" t="s">
        <v>318</v>
      </c>
      <c r="F188" s="225" t="s">
        <v>319</v>
      </c>
      <c r="G188" s="226" t="s">
        <v>165</v>
      </c>
      <c r="H188" s="227">
        <v>672.83399999999995</v>
      </c>
      <c r="I188" s="228"/>
      <c r="J188" s="229">
        <f>ROUND(I188*H188,2)</f>
        <v>0</v>
      </c>
      <c r="K188" s="225" t="s">
        <v>140</v>
      </c>
      <c r="L188" s="230"/>
      <c r="M188" s="231" t="s">
        <v>19</v>
      </c>
      <c r="N188" s="232" t="s">
        <v>47</v>
      </c>
      <c r="O188" s="63"/>
      <c r="P188" s="184">
        <f>O188*H188</f>
        <v>0</v>
      </c>
      <c r="Q188" s="184">
        <v>2.3999999999999998E-3</v>
      </c>
      <c r="R188" s="184">
        <f>Q188*H188</f>
        <v>1.6148015999999998</v>
      </c>
      <c r="S188" s="184">
        <v>0</v>
      </c>
      <c r="T188" s="185">
        <f>S188*H188</f>
        <v>0</v>
      </c>
      <c r="AR188" s="186" t="s">
        <v>180</v>
      </c>
      <c r="AT188" s="186" t="s">
        <v>234</v>
      </c>
      <c r="AU188" s="186" t="s">
        <v>83</v>
      </c>
      <c r="AY188" s="17" t="s">
        <v>134</v>
      </c>
      <c r="BE188" s="187">
        <f>IF(N188="základní",J188,0)</f>
        <v>0</v>
      </c>
      <c r="BF188" s="187">
        <f>IF(N188="snížená",J188,0)</f>
        <v>0</v>
      </c>
      <c r="BG188" s="187">
        <f>IF(N188="zákl. přenesená",J188,0)</f>
        <v>0</v>
      </c>
      <c r="BH188" s="187">
        <f>IF(N188="sníž. přenesená",J188,0)</f>
        <v>0</v>
      </c>
      <c r="BI188" s="187">
        <f>IF(N188="nulová",J188,0)</f>
        <v>0</v>
      </c>
      <c r="BJ188" s="17" t="s">
        <v>81</v>
      </c>
      <c r="BK188" s="187">
        <f>ROUND(I188*H188,2)</f>
        <v>0</v>
      </c>
      <c r="BL188" s="17" t="s">
        <v>141</v>
      </c>
      <c r="BM188" s="186" t="s">
        <v>320</v>
      </c>
    </row>
    <row r="189" spans="2:65" s="12" customFormat="1" ht="11.25">
      <c r="B189" s="191"/>
      <c r="C189" s="192"/>
      <c r="D189" s="188" t="s">
        <v>149</v>
      </c>
      <c r="E189" s="193" t="s">
        <v>19</v>
      </c>
      <c r="F189" s="194" t="s">
        <v>321</v>
      </c>
      <c r="G189" s="192"/>
      <c r="H189" s="195">
        <v>672.83399999999995</v>
      </c>
      <c r="I189" s="196"/>
      <c r="J189" s="192"/>
      <c r="K189" s="192"/>
      <c r="L189" s="197"/>
      <c r="M189" s="198"/>
      <c r="N189" s="199"/>
      <c r="O189" s="199"/>
      <c r="P189" s="199"/>
      <c r="Q189" s="199"/>
      <c r="R189" s="199"/>
      <c r="S189" s="199"/>
      <c r="T189" s="200"/>
      <c r="AT189" s="201" t="s">
        <v>149</v>
      </c>
      <c r="AU189" s="201" t="s">
        <v>83</v>
      </c>
      <c r="AV189" s="12" t="s">
        <v>83</v>
      </c>
      <c r="AW189" s="12" t="s">
        <v>37</v>
      </c>
      <c r="AX189" s="12" t="s">
        <v>81</v>
      </c>
      <c r="AY189" s="201" t="s">
        <v>134</v>
      </c>
    </row>
    <row r="190" spans="2:65" s="1" customFormat="1" ht="24" customHeight="1">
      <c r="B190" s="34"/>
      <c r="C190" s="175" t="s">
        <v>322</v>
      </c>
      <c r="D190" s="175" t="s">
        <v>136</v>
      </c>
      <c r="E190" s="176" t="s">
        <v>323</v>
      </c>
      <c r="F190" s="177" t="s">
        <v>324</v>
      </c>
      <c r="G190" s="178" t="s">
        <v>273</v>
      </c>
      <c r="H190" s="179">
        <v>547.9</v>
      </c>
      <c r="I190" s="180"/>
      <c r="J190" s="181">
        <f>ROUND(I190*H190,2)</f>
        <v>0</v>
      </c>
      <c r="K190" s="177" t="s">
        <v>140</v>
      </c>
      <c r="L190" s="38"/>
      <c r="M190" s="182" t="s">
        <v>19</v>
      </c>
      <c r="N190" s="183" t="s">
        <v>47</v>
      </c>
      <c r="O190" s="63"/>
      <c r="P190" s="184">
        <f>O190*H190</f>
        <v>0</v>
      </c>
      <c r="Q190" s="184">
        <v>3.3899999999999998E-3</v>
      </c>
      <c r="R190" s="184">
        <f>Q190*H190</f>
        <v>1.8573809999999997</v>
      </c>
      <c r="S190" s="184">
        <v>0</v>
      </c>
      <c r="T190" s="185">
        <f>S190*H190</f>
        <v>0</v>
      </c>
      <c r="AR190" s="186" t="s">
        <v>141</v>
      </c>
      <c r="AT190" s="186" t="s">
        <v>136</v>
      </c>
      <c r="AU190" s="186" t="s">
        <v>83</v>
      </c>
      <c r="AY190" s="17" t="s">
        <v>134</v>
      </c>
      <c r="BE190" s="187">
        <f>IF(N190="základní",J190,0)</f>
        <v>0</v>
      </c>
      <c r="BF190" s="187">
        <f>IF(N190="snížená",J190,0)</f>
        <v>0</v>
      </c>
      <c r="BG190" s="187">
        <f>IF(N190="zákl. přenesená",J190,0)</f>
        <v>0</v>
      </c>
      <c r="BH190" s="187">
        <f>IF(N190="sníž. přenesená",J190,0)</f>
        <v>0</v>
      </c>
      <c r="BI190" s="187">
        <f>IF(N190="nulová",J190,0)</f>
        <v>0</v>
      </c>
      <c r="BJ190" s="17" t="s">
        <v>81</v>
      </c>
      <c r="BK190" s="187">
        <f>ROUND(I190*H190,2)</f>
        <v>0</v>
      </c>
      <c r="BL190" s="17" t="s">
        <v>141</v>
      </c>
      <c r="BM190" s="186" t="s">
        <v>325</v>
      </c>
    </row>
    <row r="191" spans="2:65" s="1" customFormat="1" ht="136.5">
      <c r="B191" s="34"/>
      <c r="C191" s="35"/>
      <c r="D191" s="188" t="s">
        <v>143</v>
      </c>
      <c r="E191" s="35"/>
      <c r="F191" s="189" t="s">
        <v>326</v>
      </c>
      <c r="G191" s="35"/>
      <c r="H191" s="35"/>
      <c r="I191" s="102"/>
      <c r="J191" s="35"/>
      <c r="K191" s="35"/>
      <c r="L191" s="38"/>
      <c r="M191" s="190"/>
      <c r="N191" s="63"/>
      <c r="O191" s="63"/>
      <c r="P191" s="63"/>
      <c r="Q191" s="63"/>
      <c r="R191" s="63"/>
      <c r="S191" s="63"/>
      <c r="T191" s="64"/>
      <c r="AT191" s="17" t="s">
        <v>143</v>
      </c>
      <c r="AU191" s="17" t="s">
        <v>83</v>
      </c>
    </row>
    <row r="192" spans="2:65" s="14" customFormat="1" ht="11.25">
      <c r="B192" s="213"/>
      <c r="C192" s="214"/>
      <c r="D192" s="188" t="s">
        <v>149</v>
      </c>
      <c r="E192" s="215" t="s">
        <v>19</v>
      </c>
      <c r="F192" s="216" t="s">
        <v>327</v>
      </c>
      <c r="G192" s="214"/>
      <c r="H192" s="215" t="s">
        <v>19</v>
      </c>
      <c r="I192" s="217"/>
      <c r="J192" s="214"/>
      <c r="K192" s="214"/>
      <c r="L192" s="218"/>
      <c r="M192" s="219"/>
      <c r="N192" s="220"/>
      <c r="O192" s="220"/>
      <c r="P192" s="220"/>
      <c r="Q192" s="220"/>
      <c r="R192" s="220"/>
      <c r="S192" s="220"/>
      <c r="T192" s="221"/>
      <c r="AT192" s="222" t="s">
        <v>149</v>
      </c>
      <c r="AU192" s="222" t="s">
        <v>83</v>
      </c>
      <c r="AV192" s="14" t="s">
        <v>81</v>
      </c>
      <c r="AW192" s="14" t="s">
        <v>37</v>
      </c>
      <c r="AX192" s="14" t="s">
        <v>76</v>
      </c>
      <c r="AY192" s="222" t="s">
        <v>134</v>
      </c>
    </row>
    <row r="193" spans="2:51" s="12" customFormat="1" ht="11.25">
      <c r="B193" s="191"/>
      <c r="C193" s="192"/>
      <c r="D193" s="188" t="s">
        <v>149</v>
      </c>
      <c r="E193" s="193" t="s">
        <v>19</v>
      </c>
      <c r="F193" s="194" t="s">
        <v>328</v>
      </c>
      <c r="G193" s="192"/>
      <c r="H193" s="195">
        <v>213.9</v>
      </c>
      <c r="I193" s="196"/>
      <c r="J193" s="192"/>
      <c r="K193" s="192"/>
      <c r="L193" s="197"/>
      <c r="M193" s="198"/>
      <c r="N193" s="199"/>
      <c r="O193" s="199"/>
      <c r="P193" s="199"/>
      <c r="Q193" s="199"/>
      <c r="R193" s="199"/>
      <c r="S193" s="199"/>
      <c r="T193" s="200"/>
      <c r="AT193" s="201" t="s">
        <v>149</v>
      </c>
      <c r="AU193" s="201" t="s">
        <v>83</v>
      </c>
      <c r="AV193" s="12" t="s">
        <v>83</v>
      </c>
      <c r="AW193" s="12" t="s">
        <v>37</v>
      </c>
      <c r="AX193" s="12" t="s">
        <v>76</v>
      </c>
      <c r="AY193" s="201" t="s">
        <v>134</v>
      </c>
    </row>
    <row r="194" spans="2:51" s="12" customFormat="1" ht="11.25">
      <c r="B194" s="191"/>
      <c r="C194" s="192"/>
      <c r="D194" s="188" t="s">
        <v>149</v>
      </c>
      <c r="E194" s="193" t="s">
        <v>19</v>
      </c>
      <c r="F194" s="194" t="s">
        <v>329</v>
      </c>
      <c r="G194" s="192"/>
      <c r="H194" s="195">
        <v>20.100000000000001</v>
      </c>
      <c r="I194" s="196"/>
      <c r="J194" s="192"/>
      <c r="K194" s="192"/>
      <c r="L194" s="197"/>
      <c r="M194" s="198"/>
      <c r="N194" s="199"/>
      <c r="O194" s="199"/>
      <c r="P194" s="199"/>
      <c r="Q194" s="199"/>
      <c r="R194" s="199"/>
      <c r="S194" s="199"/>
      <c r="T194" s="200"/>
      <c r="AT194" s="201" t="s">
        <v>149</v>
      </c>
      <c r="AU194" s="201" t="s">
        <v>83</v>
      </c>
      <c r="AV194" s="12" t="s">
        <v>83</v>
      </c>
      <c r="AW194" s="12" t="s">
        <v>37</v>
      </c>
      <c r="AX194" s="12" t="s">
        <v>76</v>
      </c>
      <c r="AY194" s="201" t="s">
        <v>134</v>
      </c>
    </row>
    <row r="195" spans="2:51" s="12" customFormat="1" ht="11.25">
      <c r="B195" s="191"/>
      <c r="C195" s="192"/>
      <c r="D195" s="188" t="s">
        <v>149</v>
      </c>
      <c r="E195" s="193" t="s">
        <v>19</v>
      </c>
      <c r="F195" s="194" t="s">
        <v>330</v>
      </c>
      <c r="G195" s="192"/>
      <c r="H195" s="195">
        <v>5.6</v>
      </c>
      <c r="I195" s="196"/>
      <c r="J195" s="192"/>
      <c r="K195" s="192"/>
      <c r="L195" s="197"/>
      <c r="M195" s="198"/>
      <c r="N195" s="199"/>
      <c r="O195" s="199"/>
      <c r="P195" s="199"/>
      <c r="Q195" s="199"/>
      <c r="R195" s="199"/>
      <c r="S195" s="199"/>
      <c r="T195" s="200"/>
      <c r="AT195" s="201" t="s">
        <v>149</v>
      </c>
      <c r="AU195" s="201" t="s">
        <v>83</v>
      </c>
      <c r="AV195" s="12" t="s">
        <v>83</v>
      </c>
      <c r="AW195" s="12" t="s">
        <v>37</v>
      </c>
      <c r="AX195" s="12" t="s">
        <v>76</v>
      </c>
      <c r="AY195" s="201" t="s">
        <v>134</v>
      </c>
    </row>
    <row r="196" spans="2:51" s="12" customFormat="1" ht="11.25">
      <c r="B196" s="191"/>
      <c r="C196" s="192"/>
      <c r="D196" s="188" t="s">
        <v>149</v>
      </c>
      <c r="E196" s="193" t="s">
        <v>19</v>
      </c>
      <c r="F196" s="194" t="s">
        <v>331</v>
      </c>
      <c r="G196" s="192"/>
      <c r="H196" s="195">
        <v>14.4</v>
      </c>
      <c r="I196" s="196"/>
      <c r="J196" s="192"/>
      <c r="K196" s="192"/>
      <c r="L196" s="197"/>
      <c r="M196" s="198"/>
      <c r="N196" s="199"/>
      <c r="O196" s="199"/>
      <c r="P196" s="199"/>
      <c r="Q196" s="199"/>
      <c r="R196" s="199"/>
      <c r="S196" s="199"/>
      <c r="T196" s="200"/>
      <c r="AT196" s="201" t="s">
        <v>149</v>
      </c>
      <c r="AU196" s="201" t="s">
        <v>83</v>
      </c>
      <c r="AV196" s="12" t="s">
        <v>83</v>
      </c>
      <c r="AW196" s="12" t="s">
        <v>37</v>
      </c>
      <c r="AX196" s="12" t="s">
        <v>76</v>
      </c>
      <c r="AY196" s="201" t="s">
        <v>134</v>
      </c>
    </row>
    <row r="197" spans="2:51" s="12" customFormat="1" ht="11.25">
      <c r="B197" s="191"/>
      <c r="C197" s="192"/>
      <c r="D197" s="188" t="s">
        <v>149</v>
      </c>
      <c r="E197" s="193" t="s">
        <v>19</v>
      </c>
      <c r="F197" s="194" t="s">
        <v>332</v>
      </c>
      <c r="G197" s="192"/>
      <c r="H197" s="195">
        <v>11.4</v>
      </c>
      <c r="I197" s="196"/>
      <c r="J197" s="192"/>
      <c r="K197" s="192"/>
      <c r="L197" s="197"/>
      <c r="M197" s="198"/>
      <c r="N197" s="199"/>
      <c r="O197" s="199"/>
      <c r="P197" s="199"/>
      <c r="Q197" s="199"/>
      <c r="R197" s="199"/>
      <c r="S197" s="199"/>
      <c r="T197" s="200"/>
      <c r="AT197" s="201" t="s">
        <v>149</v>
      </c>
      <c r="AU197" s="201" t="s">
        <v>83</v>
      </c>
      <c r="AV197" s="12" t="s">
        <v>83</v>
      </c>
      <c r="AW197" s="12" t="s">
        <v>37</v>
      </c>
      <c r="AX197" s="12" t="s">
        <v>76</v>
      </c>
      <c r="AY197" s="201" t="s">
        <v>134</v>
      </c>
    </row>
    <row r="198" spans="2:51" s="12" customFormat="1" ht="11.25">
      <c r="B198" s="191"/>
      <c r="C198" s="192"/>
      <c r="D198" s="188" t="s">
        <v>149</v>
      </c>
      <c r="E198" s="193" t="s">
        <v>19</v>
      </c>
      <c r="F198" s="194" t="s">
        <v>333</v>
      </c>
      <c r="G198" s="192"/>
      <c r="H198" s="195">
        <v>70.400000000000006</v>
      </c>
      <c r="I198" s="196"/>
      <c r="J198" s="192"/>
      <c r="K198" s="192"/>
      <c r="L198" s="197"/>
      <c r="M198" s="198"/>
      <c r="N198" s="199"/>
      <c r="O198" s="199"/>
      <c r="P198" s="199"/>
      <c r="Q198" s="199"/>
      <c r="R198" s="199"/>
      <c r="S198" s="199"/>
      <c r="T198" s="200"/>
      <c r="AT198" s="201" t="s">
        <v>149</v>
      </c>
      <c r="AU198" s="201" t="s">
        <v>83</v>
      </c>
      <c r="AV198" s="12" t="s">
        <v>83</v>
      </c>
      <c r="AW198" s="12" t="s">
        <v>37</v>
      </c>
      <c r="AX198" s="12" t="s">
        <v>76</v>
      </c>
      <c r="AY198" s="201" t="s">
        <v>134</v>
      </c>
    </row>
    <row r="199" spans="2:51" s="12" customFormat="1" ht="11.25">
      <c r="B199" s="191"/>
      <c r="C199" s="192"/>
      <c r="D199" s="188" t="s">
        <v>149</v>
      </c>
      <c r="E199" s="193" t="s">
        <v>19</v>
      </c>
      <c r="F199" s="194" t="s">
        <v>334</v>
      </c>
      <c r="G199" s="192"/>
      <c r="H199" s="195">
        <v>7.4</v>
      </c>
      <c r="I199" s="196"/>
      <c r="J199" s="192"/>
      <c r="K199" s="192"/>
      <c r="L199" s="197"/>
      <c r="M199" s="198"/>
      <c r="N199" s="199"/>
      <c r="O199" s="199"/>
      <c r="P199" s="199"/>
      <c r="Q199" s="199"/>
      <c r="R199" s="199"/>
      <c r="S199" s="199"/>
      <c r="T199" s="200"/>
      <c r="AT199" s="201" t="s">
        <v>149</v>
      </c>
      <c r="AU199" s="201" t="s">
        <v>83</v>
      </c>
      <c r="AV199" s="12" t="s">
        <v>83</v>
      </c>
      <c r="AW199" s="12" t="s">
        <v>37</v>
      </c>
      <c r="AX199" s="12" t="s">
        <v>76</v>
      </c>
      <c r="AY199" s="201" t="s">
        <v>134</v>
      </c>
    </row>
    <row r="200" spans="2:51" s="12" customFormat="1" ht="11.25">
      <c r="B200" s="191"/>
      <c r="C200" s="192"/>
      <c r="D200" s="188" t="s">
        <v>149</v>
      </c>
      <c r="E200" s="193" t="s">
        <v>19</v>
      </c>
      <c r="F200" s="194" t="s">
        <v>335</v>
      </c>
      <c r="G200" s="192"/>
      <c r="H200" s="195">
        <v>8.4</v>
      </c>
      <c r="I200" s="196"/>
      <c r="J200" s="192"/>
      <c r="K200" s="192"/>
      <c r="L200" s="197"/>
      <c r="M200" s="198"/>
      <c r="N200" s="199"/>
      <c r="O200" s="199"/>
      <c r="P200" s="199"/>
      <c r="Q200" s="199"/>
      <c r="R200" s="199"/>
      <c r="S200" s="199"/>
      <c r="T200" s="200"/>
      <c r="AT200" s="201" t="s">
        <v>149</v>
      </c>
      <c r="AU200" s="201" t="s">
        <v>83</v>
      </c>
      <c r="AV200" s="12" t="s">
        <v>83</v>
      </c>
      <c r="AW200" s="12" t="s">
        <v>37</v>
      </c>
      <c r="AX200" s="12" t="s">
        <v>76</v>
      </c>
      <c r="AY200" s="201" t="s">
        <v>134</v>
      </c>
    </row>
    <row r="201" spans="2:51" s="12" customFormat="1" ht="11.25">
      <c r="B201" s="191"/>
      <c r="C201" s="192"/>
      <c r="D201" s="188" t="s">
        <v>149</v>
      </c>
      <c r="E201" s="193" t="s">
        <v>19</v>
      </c>
      <c r="F201" s="194" t="s">
        <v>336</v>
      </c>
      <c r="G201" s="192"/>
      <c r="H201" s="195">
        <v>4.3</v>
      </c>
      <c r="I201" s="196"/>
      <c r="J201" s="192"/>
      <c r="K201" s="192"/>
      <c r="L201" s="197"/>
      <c r="M201" s="198"/>
      <c r="N201" s="199"/>
      <c r="O201" s="199"/>
      <c r="P201" s="199"/>
      <c r="Q201" s="199"/>
      <c r="R201" s="199"/>
      <c r="S201" s="199"/>
      <c r="T201" s="200"/>
      <c r="AT201" s="201" t="s">
        <v>149</v>
      </c>
      <c r="AU201" s="201" t="s">
        <v>83</v>
      </c>
      <c r="AV201" s="12" t="s">
        <v>83</v>
      </c>
      <c r="AW201" s="12" t="s">
        <v>37</v>
      </c>
      <c r="AX201" s="12" t="s">
        <v>76</v>
      </c>
      <c r="AY201" s="201" t="s">
        <v>134</v>
      </c>
    </row>
    <row r="202" spans="2:51" s="12" customFormat="1" ht="11.25">
      <c r="B202" s="191"/>
      <c r="C202" s="192"/>
      <c r="D202" s="188" t="s">
        <v>149</v>
      </c>
      <c r="E202" s="193" t="s">
        <v>19</v>
      </c>
      <c r="F202" s="194" t="s">
        <v>330</v>
      </c>
      <c r="G202" s="192"/>
      <c r="H202" s="195">
        <v>5.6</v>
      </c>
      <c r="I202" s="196"/>
      <c r="J202" s="192"/>
      <c r="K202" s="192"/>
      <c r="L202" s="197"/>
      <c r="M202" s="198"/>
      <c r="N202" s="199"/>
      <c r="O202" s="199"/>
      <c r="P202" s="199"/>
      <c r="Q202" s="199"/>
      <c r="R202" s="199"/>
      <c r="S202" s="199"/>
      <c r="T202" s="200"/>
      <c r="AT202" s="201" t="s">
        <v>149</v>
      </c>
      <c r="AU202" s="201" t="s">
        <v>83</v>
      </c>
      <c r="AV202" s="12" t="s">
        <v>83</v>
      </c>
      <c r="AW202" s="12" t="s">
        <v>37</v>
      </c>
      <c r="AX202" s="12" t="s">
        <v>76</v>
      </c>
      <c r="AY202" s="201" t="s">
        <v>134</v>
      </c>
    </row>
    <row r="203" spans="2:51" s="12" customFormat="1" ht="11.25">
      <c r="B203" s="191"/>
      <c r="C203" s="192"/>
      <c r="D203" s="188" t="s">
        <v>149</v>
      </c>
      <c r="E203" s="193" t="s">
        <v>19</v>
      </c>
      <c r="F203" s="194" t="s">
        <v>337</v>
      </c>
      <c r="G203" s="192"/>
      <c r="H203" s="195">
        <v>21.6</v>
      </c>
      <c r="I203" s="196"/>
      <c r="J203" s="192"/>
      <c r="K203" s="192"/>
      <c r="L203" s="197"/>
      <c r="M203" s="198"/>
      <c r="N203" s="199"/>
      <c r="O203" s="199"/>
      <c r="P203" s="199"/>
      <c r="Q203" s="199"/>
      <c r="R203" s="199"/>
      <c r="S203" s="199"/>
      <c r="T203" s="200"/>
      <c r="AT203" s="201" t="s">
        <v>149</v>
      </c>
      <c r="AU203" s="201" t="s">
        <v>83</v>
      </c>
      <c r="AV203" s="12" t="s">
        <v>83</v>
      </c>
      <c r="AW203" s="12" t="s">
        <v>37</v>
      </c>
      <c r="AX203" s="12" t="s">
        <v>76</v>
      </c>
      <c r="AY203" s="201" t="s">
        <v>134</v>
      </c>
    </row>
    <row r="204" spans="2:51" s="12" customFormat="1" ht="11.25">
      <c r="B204" s="191"/>
      <c r="C204" s="192"/>
      <c r="D204" s="188" t="s">
        <v>149</v>
      </c>
      <c r="E204" s="193" t="s">
        <v>19</v>
      </c>
      <c r="F204" s="194" t="s">
        <v>338</v>
      </c>
      <c r="G204" s="192"/>
      <c r="H204" s="195">
        <v>6</v>
      </c>
      <c r="I204" s="196"/>
      <c r="J204" s="192"/>
      <c r="K204" s="192"/>
      <c r="L204" s="197"/>
      <c r="M204" s="198"/>
      <c r="N204" s="199"/>
      <c r="O204" s="199"/>
      <c r="P204" s="199"/>
      <c r="Q204" s="199"/>
      <c r="R204" s="199"/>
      <c r="S204" s="199"/>
      <c r="T204" s="200"/>
      <c r="AT204" s="201" t="s">
        <v>149</v>
      </c>
      <c r="AU204" s="201" t="s">
        <v>83</v>
      </c>
      <c r="AV204" s="12" t="s">
        <v>83</v>
      </c>
      <c r="AW204" s="12" t="s">
        <v>37</v>
      </c>
      <c r="AX204" s="12" t="s">
        <v>76</v>
      </c>
      <c r="AY204" s="201" t="s">
        <v>134</v>
      </c>
    </row>
    <row r="205" spans="2:51" s="12" customFormat="1" ht="11.25">
      <c r="B205" s="191"/>
      <c r="C205" s="192"/>
      <c r="D205" s="188" t="s">
        <v>149</v>
      </c>
      <c r="E205" s="193" t="s">
        <v>19</v>
      </c>
      <c r="F205" s="194" t="s">
        <v>339</v>
      </c>
      <c r="G205" s="192"/>
      <c r="H205" s="195">
        <v>21.2</v>
      </c>
      <c r="I205" s="196"/>
      <c r="J205" s="192"/>
      <c r="K205" s="192"/>
      <c r="L205" s="197"/>
      <c r="M205" s="198"/>
      <c r="N205" s="199"/>
      <c r="O205" s="199"/>
      <c r="P205" s="199"/>
      <c r="Q205" s="199"/>
      <c r="R205" s="199"/>
      <c r="S205" s="199"/>
      <c r="T205" s="200"/>
      <c r="AT205" s="201" t="s">
        <v>149</v>
      </c>
      <c r="AU205" s="201" t="s">
        <v>83</v>
      </c>
      <c r="AV205" s="12" t="s">
        <v>83</v>
      </c>
      <c r="AW205" s="12" t="s">
        <v>37</v>
      </c>
      <c r="AX205" s="12" t="s">
        <v>76</v>
      </c>
      <c r="AY205" s="201" t="s">
        <v>134</v>
      </c>
    </row>
    <row r="206" spans="2:51" s="12" customFormat="1" ht="11.25">
      <c r="B206" s="191"/>
      <c r="C206" s="192"/>
      <c r="D206" s="188" t="s">
        <v>149</v>
      </c>
      <c r="E206" s="193" t="s">
        <v>19</v>
      </c>
      <c r="F206" s="194" t="s">
        <v>340</v>
      </c>
      <c r="G206" s="192"/>
      <c r="H206" s="195">
        <v>5.88</v>
      </c>
      <c r="I206" s="196"/>
      <c r="J206" s="192"/>
      <c r="K206" s="192"/>
      <c r="L206" s="197"/>
      <c r="M206" s="198"/>
      <c r="N206" s="199"/>
      <c r="O206" s="199"/>
      <c r="P206" s="199"/>
      <c r="Q206" s="199"/>
      <c r="R206" s="199"/>
      <c r="S206" s="199"/>
      <c r="T206" s="200"/>
      <c r="AT206" s="201" t="s">
        <v>149</v>
      </c>
      <c r="AU206" s="201" t="s">
        <v>83</v>
      </c>
      <c r="AV206" s="12" t="s">
        <v>83</v>
      </c>
      <c r="AW206" s="12" t="s">
        <v>37</v>
      </c>
      <c r="AX206" s="12" t="s">
        <v>76</v>
      </c>
      <c r="AY206" s="201" t="s">
        <v>134</v>
      </c>
    </row>
    <row r="207" spans="2:51" s="12" customFormat="1" ht="11.25">
      <c r="B207" s="191"/>
      <c r="C207" s="192"/>
      <c r="D207" s="188" t="s">
        <v>149</v>
      </c>
      <c r="E207" s="193" t="s">
        <v>19</v>
      </c>
      <c r="F207" s="194" t="s">
        <v>341</v>
      </c>
      <c r="G207" s="192"/>
      <c r="H207" s="195">
        <v>31.5</v>
      </c>
      <c r="I207" s="196"/>
      <c r="J207" s="192"/>
      <c r="K207" s="192"/>
      <c r="L207" s="197"/>
      <c r="M207" s="198"/>
      <c r="N207" s="199"/>
      <c r="O207" s="199"/>
      <c r="P207" s="199"/>
      <c r="Q207" s="199"/>
      <c r="R207" s="199"/>
      <c r="S207" s="199"/>
      <c r="T207" s="200"/>
      <c r="AT207" s="201" t="s">
        <v>149</v>
      </c>
      <c r="AU207" s="201" t="s">
        <v>83</v>
      </c>
      <c r="AV207" s="12" t="s">
        <v>83</v>
      </c>
      <c r="AW207" s="12" t="s">
        <v>37</v>
      </c>
      <c r="AX207" s="12" t="s">
        <v>76</v>
      </c>
      <c r="AY207" s="201" t="s">
        <v>134</v>
      </c>
    </row>
    <row r="208" spans="2:51" s="12" customFormat="1" ht="11.25">
      <c r="B208" s="191"/>
      <c r="C208" s="192"/>
      <c r="D208" s="188" t="s">
        <v>149</v>
      </c>
      <c r="E208" s="193" t="s">
        <v>19</v>
      </c>
      <c r="F208" s="194" t="s">
        <v>342</v>
      </c>
      <c r="G208" s="192"/>
      <c r="H208" s="195">
        <v>7.6</v>
      </c>
      <c r="I208" s="196"/>
      <c r="J208" s="192"/>
      <c r="K208" s="192"/>
      <c r="L208" s="197"/>
      <c r="M208" s="198"/>
      <c r="N208" s="199"/>
      <c r="O208" s="199"/>
      <c r="P208" s="199"/>
      <c r="Q208" s="199"/>
      <c r="R208" s="199"/>
      <c r="S208" s="199"/>
      <c r="T208" s="200"/>
      <c r="AT208" s="201" t="s">
        <v>149</v>
      </c>
      <c r="AU208" s="201" t="s">
        <v>83</v>
      </c>
      <c r="AV208" s="12" t="s">
        <v>83</v>
      </c>
      <c r="AW208" s="12" t="s">
        <v>37</v>
      </c>
      <c r="AX208" s="12" t="s">
        <v>76</v>
      </c>
      <c r="AY208" s="201" t="s">
        <v>134</v>
      </c>
    </row>
    <row r="209" spans="2:65" s="12" customFormat="1" ht="11.25">
      <c r="B209" s="191"/>
      <c r="C209" s="192"/>
      <c r="D209" s="188" t="s">
        <v>149</v>
      </c>
      <c r="E209" s="193" t="s">
        <v>19</v>
      </c>
      <c r="F209" s="194" t="s">
        <v>343</v>
      </c>
      <c r="G209" s="192"/>
      <c r="H209" s="195">
        <v>9.6</v>
      </c>
      <c r="I209" s="196"/>
      <c r="J209" s="192"/>
      <c r="K209" s="192"/>
      <c r="L209" s="197"/>
      <c r="M209" s="198"/>
      <c r="N209" s="199"/>
      <c r="O209" s="199"/>
      <c r="P209" s="199"/>
      <c r="Q209" s="199"/>
      <c r="R209" s="199"/>
      <c r="S209" s="199"/>
      <c r="T209" s="200"/>
      <c r="AT209" s="201" t="s">
        <v>149</v>
      </c>
      <c r="AU209" s="201" t="s">
        <v>83</v>
      </c>
      <c r="AV209" s="12" t="s">
        <v>83</v>
      </c>
      <c r="AW209" s="12" t="s">
        <v>37</v>
      </c>
      <c r="AX209" s="12" t="s">
        <v>76</v>
      </c>
      <c r="AY209" s="201" t="s">
        <v>134</v>
      </c>
    </row>
    <row r="210" spans="2:65" s="12" customFormat="1" ht="11.25">
      <c r="B210" s="191"/>
      <c r="C210" s="192"/>
      <c r="D210" s="188" t="s">
        <v>149</v>
      </c>
      <c r="E210" s="193" t="s">
        <v>19</v>
      </c>
      <c r="F210" s="194" t="s">
        <v>342</v>
      </c>
      <c r="G210" s="192"/>
      <c r="H210" s="195">
        <v>7.6</v>
      </c>
      <c r="I210" s="196"/>
      <c r="J210" s="192"/>
      <c r="K210" s="192"/>
      <c r="L210" s="197"/>
      <c r="M210" s="198"/>
      <c r="N210" s="199"/>
      <c r="O210" s="199"/>
      <c r="P210" s="199"/>
      <c r="Q210" s="199"/>
      <c r="R210" s="199"/>
      <c r="S210" s="199"/>
      <c r="T210" s="200"/>
      <c r="AT210" s="201" t="s">
        <v>149</v>
      </c>
      <c r="AU210" s="201" t="s">
        <v>83</v>
      </c>
      <c r="AV210" s="12" t="s">
        <v>83</v>
      </c>
      <c r="AW210" s="12" t="s">
        <v>37</v>
      </c>
      <c r="AX210" s="12" t="s">
        <v>76</v>
      </c>
      <c r="AY210" s="201" t="s">
        <v>134</v>
      </c>
    </row>
    <row r="211" spans="2:65" s="12" customFormat="1" ht="11.25">
      <c r="B211" s="191"/>
      <c r="C211" s="192"/>
      <c r="D211" s="188" t="s">
        <v>149</v>
      </c>
      <c r="E211" s="193" t="s">
        <v>19</v>
      </c>
      <c r="F211" s="194" t="s">
        <v>344</v>
      </c>
      <c r="G211" s="192"/>
      <c r="H211" s="195">
        <v>3.55</v>
      </c>
      <c r="I211" s="196"/>
      <c r="J211" s="192"/>
      <c r="K211" s="192"/>
      <c r="L211" s="197"/>
      <c r="M211" s="198"/>
      <c r="N211" s="199"/>
      <c r="O211" s="199"/>
      <c r="P211" s="199"/>
      <c r="Q211" s="199"/>
      <c r="R211" s="199"/>
      <c r="S211" s="199"/>
      <c r="T211" s="200"/>
      <c r="AT211" s="201" t="s">
        <v>149</v>
      </c>
      <c r="AU211" s="201" t="s">
        <v>83</v>
      </c>
      <c r="AV211" s="12" t="s">
        <v>83</v>
      </c>
      <c r="AW211" s="12" t="s">
        <v>37</v>
      </c>
      <c r="AX211" s="12" t="s">
        <v>76</v>
      </c>
      <c r="AY211" s="201" t="s">
        <v>134</v>
      </c>
    </row>
    <row r="212" spans="2:65" s="15" customFormat="1" ht="11.25">
      <c r="B212" s="233"/>
      <c r="C212" s="234"/>
      <c r="D212" s="188" t="s">
        <v>149</v>
      </c>
      <c r="E212" s="235" t="s">
        <v>19</v>
      </c>
      <c r="F212" s="236" t="s">
        <v>345</v>
      </c>
      <c r="G212" s="234"/>
      <c r="H212" s="237">
        <v>476.03000000000003</v>
      </c>
      <c r="I212" s="238"/>
      <c r="J212" s="234"/>
      <c r="K212" s="234"/>
      <c r="L212" s="239"/>
      <c r="M212" s="240"/>
      <c r="N212" s="241"/>
      <c r="O212" s="241"/>
      <c r="P212" s="241"/>
      <c r="Q212" s="241"/>
      <c r="R212" s="241"/>
      <c r="S212" s="241"/>
      <c r="T212" s="242"/>
      <c r="AT212" s="243" t="s">
        <v>149</v>
      </c>
      <c r="AU212" s="243" t="s">
        <v>83</v>
      </c>
      <c r="AV212" s="15" t="s">
        <v>151</v>
      </c>
      <c r="AW212" s="15" t="s">
        <v>37</v>
      </c>
      <c r="AX212" s="15" t="s">
        <v>76</v>
      </c>
      <c r="AY212" s="243" t="s">
        <v>134</v>
      </c>
    </row>
    <row r="213" spans="2:65" s="14" customFormat="1" ht="11.25">
      <c r="B213" s="213"/>
      <c r="C213" s="214"/>
      <c r="D213" s="188" t="s">
        <v>149</v>
      </c>
      <c r="E213" s="215" t="s">
        <v>19</v>
      </c>
      <c r="F213" s="216" t="s">
        <v>346</v>
      </c>
      <c r="G213" s="214"/>
      <c r="H213" s="215" t="s">
        <v>19</v>
      </c>
      <c r="I213" s="217"/>
      <c r="J213" s="214"/>
      <c r="K213" s="214"/>
      <c r="L213" s="218"/>
      <c r="M213" s="219"/>
      <c r="N213" s="220"/>
      <c r="O213" s="220"/>
      <c r="P213" s="220"/>
      <c r="Q213" s="220"/>
      <c r="R213" s="220"/>
      <c r="S213" s="220"/>
      <c r="T213" s="221"/>
      <c r="AT213" s="222" t="s">
        <v>149</v>
      </c>
      <c r="AU213" s="222" t="s">
        <v>83</v>
      </c>
      <c r="AV213" s="14" t="s">
        <v>81</v>
      </c>
      <c r="AW213" s="14" t="s">
        <v>37</v>
      </c>
      <c r="AX213" s="14" t="s">
        <v>76</v>
      </c>
      <c r="AY213" s="222" t="s">
        <v>134</v>
      </c>
    </row>
    <row r="214" spans="2:65" s="12" customFormat="1" ht="11.25">
      <c r="B214" s="191"/>
      <c r="C214" s="192"/>
      <c r="D214" s="188" t="s">
        <v>149</v>
      </c>
      <c r="E214" s="193" t="s">
        <v>19</v>
      </c>
      <c r="F214" s="194" t="s">
        <v>347</v>
      </c>
      <c r="G214" s="192"/>
      <c r="H214" s="195">
        <v>71.87</v>
      </c>
      <c r="I214" s="196"/>
      <c r="J214" s="192"/>
      <c r="K214" s="192"/>
      <c r="L214" s="197"/>
      <c r="M214" s="198"/>
      <c r="N214" s="199"/>
      <c r="O214" s="199"/>
      <c r="P214" s="199"/>
      <c r="Q214" s="199"/>
      <c r="R214" s="199"/>
      <c r="S214" s="199"/>
      <c r="T214" s="200"/>
      <c r="AT214" s="201" t="s">
        <v>149</v>
      </c>
      <c r="AU214" s="201" t="s">
        <v>83</v>
      </c>
      <c r="AV214" s="12" t="s">
        <v>83</v>
      </c>
      <c r="AW214" s="12" t="s">
        <v>37</v>
      </c>
      <c r="AX214" s="12" t="s">
        <v>76</v>
      </c>
      <c r="AY214" s="201" t="s">
        <v>134</v>
      </c>
    </row>
    <row r="215" spans="2:65" s="13" customFormat="1" ht="11.25">
      <c r="B215" s="202"/>
      <c r="C215" s="203"/>
      <c r="D215" s="188" t="s">
        <v>149</v>
      </c>
      <c r="E215" s="204" t="s">
        <v>19</v>
      </c>
      <c r="F215" s="205" t="s">
        <v>170</v>
      </c>
      <c r="G215" s="203"/>
      <c r="H215" s="206">
        <v>547.90000000000009</v>
      </c>
      <c r="I215" s="207"/>
      <c r="J215" s="203"/>
      <c r="K215" s="203"/>
      <c r="L215" s="208"/>
      <c r="M215" s="209"/>
      <c r="N215" s="210"/>
      <c r="O215" s="210"/>
      <c r="P215" s="210"/>
      <c r="Q215" s="210"/>
      <c r="R215" s="210"/>
      <c r="S215" s="210"/>
      <c r="T215" s="211"/>
      <c r="AT215" s="212" t="s">
        <v>149</v>
      </c>
      <c r="AU215" s="212" t="s">
        <v>83</v>
      </c>
      <c r="AV215" s="13" t="s">
        <v>141</v>
      </c>
      <c r="AW215" s="13" t="s">
        <v>37</v>
      </c>
      <c r="AX215" s="13" t="s">
        <v>81</v>
      </c>
      <c r="AY215" s="212" t="s">
        <v>134</v>
      </c>
    </row>
    <row r="216" spans="2:65" s="1" customFormat="1" ht="16.5" customHeight="1">
      <c r="B216" s="34"/>
      <c r="C216" s="223" t="s">
        <v>348</v>
      </c>
      <c r="D216" s="223" t="s">
        <v>234</v>
      </c>
      <c r="E216" s="224" t="s">
        <v>349</v>
      </c>
      <c r="F216" s="225" t="s">
        <v>350</v>
      </c>
      <c r="G216" s="226" t="s">
        <v>165</v>
      </c>
      <c r="H216" s="227">
        <v>128.75700000000001</v>
      </c>
      <c r="I216" s="228"/>
      <c r="J216" s="229">
        <f>ROUND(I216*H216,2)</f>
        <v>0</v>
      </c>
      <c r="K216" s="225" t="s">
        <v>140</v>
      </c>
      <c r="L216" s="230"/>
      <c r="M216" s="231" t="s">
        <v>19</v>
      </c>
      <c r="N216" s="232" t="s">
        <v>47</v>
      </c>
      <c r="O216" s="63"/>
      <c r="P216" s="184">
        <f>O216*H216</f>
        <v>0</v>
      </c>
      <c r="Q216" s="184">
        <v>7.5000000000000002E-4</v>
      </c>
      <c r="R216" s="184">
        <f>Q216*H216</f>
        <v>9.6567750000000008E-2</v>
      </c>
      <c r="S216" s="184">
        <v>0</v>
      </c>
      <c r="T216" s="185">
        <f>S216*H216</f>
        <v>0</v>
      </c>
      <c r="AR216" s="186" t="s">
        <v>180</v>
      </c>
      <c r="AT216" s="186" t="s">
        <v>234</v>
      </c>
      <c r="AU216" s="186" t="s">
        <v>83</v>
      </c>
      <c r="AY216" s="17" t="s">
        <v>134</v>
      </c>
      <c r="BE216" s="187">
        <f>IF(N216="základní",J216,0)</f>
        <v>0</v>
      </c>
      <c r="BF216" s="187">
        <f>IF(N216="snížená",J216,0)</f>
        <v>0</v>
      </c>
      <c r="BG216" s="187">
        <f>IF(N216="zákl. přenesená",J216,0)</f>
        <v>0</v>
      </c>
      <c r="BH216" s="187">
        <f>IF(N216="sníž. přenesená",J216,0)</f>
        <v>0</v>
      </c>
      <c r="BI216" s="187">
        <f>IF(N216="nulová",J216,0)</f>
        <v>0</v>
      </c>
      <c r="BJ216" s="17" t="s">
        <v>81</v>
      </c>
      <c r="BK216" s="187">
        <f>ROUND(I216*H216,2)</f>
        <v>0</v>
      </c>
      <c r="BL216" s="17" t="s">
        <v>141</v>
      </c>
      <c r="BM216" s="186" t="s">
        <v>351</v>
      </c>
    </row>
    <row r="217" spans="2:65" s="12" customFormat="1" ht="11.25">
      <c r="B217" s="191"/>
      <c r="C217" s="192"/>
      <c r="D217" s="188" t="s">
        <v>149</v>
      </c>
      <c r="E217" s="193" t="s">
        <v>19</v>
      </c>
      <c r="F217" s="194" t="s">
        <v>352</v>
      </c>
      <c r="G217" s="192"/>
      <c r="H217" s="195">
        <v>128.75700000000001</v>
      </c>
      <c r="I217" s="196"/>
      <c r="J217" s="192"/>
      <c r="K217" s="192"/>
      <c r="L217" s="197"/>
      <c r="M217" s="198"/>
      <c r="N217" s="199"/>
      <c r="O217" s="199"/>
      <c r="P217" s="199"/>
      <c r="Q217" s="199"/>
      <c r="R217" s="199"/>
      <c r="S217" s="199"/>
      <c r="T217" s="200"/>
      <c r="AT217" s="201" t="s">
        <v>149</v>
      </c>
      <c r="AU217" s="201" t="s">
        <v>83</v>
      </c>
      <c r="AV217" s="12" t="s">
        <v>83</v>
      </c>
      <c r="AW217" s="12" t="s">
        <v>37</v>
      </c>
      <c r="AX217" s="12" t="s">
        <v>81</v>
      </c>
      <c r="AY217" s="201" t="s">
        <v>134</v>
      </c>
    </row>
    <row r="218" spans="2:65" s="1" customFormat="1" ht="24" customHeight="1">
      <c r="B218" s="34"/>
      <c r="C218" s="175" t="s">
        <v>353</v>
      </c>
      <c r="D218" s="175" t="s">
        <v>136</v>
      </c>
      <c r="E218" s="176" t="s">
        <v>354</v>
      </c>
      <c r="F218" s="177" t="s">
        <v>355</v>
      </c>
      <c r="G218" s="178" t="s">
        <v>165</v>
      </c>
      <c r="H218" s="179">
        <v>843.97699999999998</v>
      </c>
      <c r="I218" s="180"/>
      <c r="J218" s="181">
        <f>ROUND(I218*H218,2)</f>
        <v>0</v>
      </c>
      <c r="K218" s="177" t="s">
        <v>140</v>
      </c>
      <c r="L218" s="38"/>
      <c r="M218" s="182" t="s">
        <v>19</v>
      </c>
      <c r="N218" s="183" t="s">
        <v>47</v>
      </c>
      <c r="O218" s="63"/>
      <c r="P218" s="184">
        <f>O218*H218</f>
        <v>0</v>
      </c>
      <c r="Q218" s="184">
        <v>2.6800000000000001E-3</v>
      </c>
      <c r="R218" s="184">
        <f>Q218*H218</f>
        <v>2.2618583600000002</v>
      </c>
      <c r="S218" s="184">
        <v>0</v>
      </c>
      <c r="T218" s="185">
        <f>S218*H218</f>
        <v>0</v>
      </c>
      <c r="AR218" s="186" t="s">
        <v>141</v>
      </c>
      <c r="AT218" s="186" t="s">
        <v>136</v>
      </c>
      <c r="AU218" s="186" t="s">
        <v>83</v>
      </c>
      <c r="AY218" s="17" t="s">
        <v>134</v>
      </c>
      <c r="BE218" s="187">
        <f>IF(N218="základní",J218,0)</f>
        <v>0</v>
      </c>
      <c r="BF218" s="187">
        <f>IF(N218="snížená",J218,0)</f>
        <v>0</v>
      </c>
      <c r="BG218" s="187">
        <f>IF(N218="zákl. přenesená",J218,0)</f>
        <v>0</v>
      </c>
      <c r="BH218" s="187">
        <f>IF(N218="sníž. přenesená",J218,0)</f>
        <v>0</v>
      </c>
      <c r="BI218" s="187">
        <f>IF(N218="nulová",J218,0)</f>
        <v>0</v>
      </c>
      <c r="BJ218" s="17" t="s">
        <v>81</v>
      </c>
      <c r="BK218" s="187">
        <f>ROUND(I218*H218,2)</f>
        <v>0</v>
      </c>
      <c r="BL218" s="17" t="s">
        <v>141</v>
      </c>
      <c r="BM218" s="186" t="s">
        <v>356</v>
      </c>
    </row>
    <row r="219" spans="2:65" s="14" customFormat="1" ht="11.25">
      <c r="B219" s="213"/>
      <c r="C219" s="214"/>
      <c r="D219" s="188" t="s">
        <v>149</v>
      </c>
      <c r="E219" s="215" t="s">
        <v>19</v>
      </c>
      <c r="F219" s="216" t="s">
        <v>357</v>
      </c>
      <c r="G219" s="214"/>
      <c r="H219" s="215" t="s">
        <v>19</v>
      </c>
      <c r="I219" s="217"/>
      <c r="J219" s="214"/>
      <c r="K219" s="214"/>
      <c r="L219" s="218"/>
      <c r="M219" s="219"/>
      <c r="N219" s="220"/>
      <c r="O219" s="220"/>
      <c r="P219" s="220"/>
      <c r="Q219" s="220"/>
      <c r="R219" s="220"/>
      <c r="S219" s="220"/>
      <c r="T219" s="221"/>
      <c r="AT219" s="222" t="s">
        <v>149</v>
      </c>
      <c r="AU219" s="222" t="s">
        <v>83</v>
      </c>
      <c r="AV219" s="14" t="s">
        <v>81</v>
      </c>
      <c r="AW219" s="14" t="s">
        <v>37</v>
      </c>
      <c r="AX219" s="14" t="s">
        <v>76</v>
      </c>
      <c r="AY219" s="222" t="s">
        <v>134</v>
      </c>
    </row>
    <row r="220" spans="2:65" s="12" customFormat="1" ht="11.25">
      <c r="B220" s="191"/>
      <c r="C220" s="192"/>
      <c r="D220" s="188" t="s">
        <v>149</v>
      </c>
      <c r="E220" s="193" t="s">
        <v>19</v>
      </c>
      <c r="F220" s="194" t="s">
        <v>358</v>
      </c>
      <c r="G220" s="192"/>
      <c r="H220" s="195">
        <v>659.64099999999996</v>
      </c>
      <c r="I220" s="196"/>
      <c r="J220" s="192"/>
      <c r="K220" s="192"/>
      <c r="L220" s="197"/>
      <c r="M220" s="198"/>
      <c r="N220" s="199"/>
      <c r="O220" s="199"/>
      <c r="P220" s="199"/>
      <c r="Q220" s="199"/>
      <c r="R220" s="199"/>
      <c r="S220" s="199"/>
      <c r="T220" s="200"/>
      <c r="AT220" s="201" t="s">
        <v>149</v>
      </c>
      <c r="AU220" s="201" t="s">
        <v>83</v>
      </c>
      <c r="AV220" s="12" t="s">
        <v>83</v>
      </c>
      <c r="AW220" s="12" t="s">
        <v>37</v>
      </c>
      <c r="AX220" s="12" t="s">
        <v>76</v>
      </c>
      <c r="AY220" s="201" t="s">
        <v>134</v>
      </c>
    </row>
    <row r="221" spans="2:65" s="14" customFormat="1" ht="11.25">
      <c r="B221" s="213"/>
      <c r="C221" s="214"/>
      <c r="D221" s="188" t="s">
        <v>149</v>
      </c>
      <c r="E221" s="215" t="s">
        <v>19</v>
      </c>
      <c r="F221" s="216" t="s">
        <v>306</v>
      </c>
      <c r="G221" s="214"/>
      <c r="H221" s="215" t="s">
        <v>19</v>
      </c>
      <c r="I221" s="217"/>
      <c r="J221" s="214"/>
      <c r="K221" s="214"/>
      <c r="L221" s="218"/>
      <c r="M221" s="219"/>
      <c r="N221" s="220"/>
      <c r="O221" s="220"/>
      <c r="P221" s="220"/>
      <c r="Q221" s="220"/>
      <c r="R221" s="220"/>
      <c r="S221" s="220"/>
      <c r="T221" s="221"/>
      <c r="AT221" s="222" t="s">
        <v>149</v>
      </c>
      <c r="AU221" s="222" t="s">
        <v>83</v>
      </c>
      <c r="AV221" s="14" t="s">
        <v>81</v>
      </c>
      <c r="AW221" s="14" t="s">
        <v>37</v>
      </c>
      <c r="AX221" s="14" t="s">
        <v>76</v>
      </c>
      <c r="AY221" s="222" t="s">
        <v>134</v>
      </c>
    </row>
    <row r="222" spans="2:65" s="12" customFormat="1" ht="11.25">
      <c r="B222" s="191"/>
      <c r="C222" s="192"/>
      <c r="D222" s="188" t="s">
        <v>149</v>
      </c>
      <c r="E222" s="193" t="s">
        <v>19</v>
      </c>
      <c r="F222" s="194" t="s">
        <v>359</v>
      </c>
      <c r="G222" s="192"/>
      <c r="H222" s="195">
        <v>86.47</v>
      </c>
      <c r="I222" s="196"/>
      <c r="J222" s="192"/>
      <c r="K222" s="192"/>
      <c r="L222" s="197"/>
      <c r="M222" s="198"/>
      <c r="N222" s="199"/>
      <c r="O222" s="199"/>
      <c r="P222" s="199"/>
      <c r="Q222" s="199"/>
      <c r="R222" s="199"/>
      <c r="S222" s="199"/>
      <c r="T222" s="200"/>
      <c r="AT222" s="201" t="s">
        <v>149</v>
      </c>
      <c r="AU222" s="201" t="s">
        <v>83</v>
      </c>
      <c r="AV222" s="12" t="s">
        <v>83</v>
      </c>
      <c r="AW222" s="12" t="s">
        <v>37</v>
      </c>
      <c r="AX222" s="12" t="s">
        <v>76</v>
      </c>
      <c r="AY222" s="201" t="s">
        <v>134</v>
      </c>
    </row>
    <row r="223" spans="2:65" s="14" customFormat="1" ht="11.25">
      <c r="B223" s="213"/>
      <c r="C223" s="214"/>
      <c r="D223" s="188" t="s">
        <v>149</v>
      </c>
      <c r="E223" s="215" t="s">
        <v>19</v>
      </c>
      <c r="F223" s="216" t="s">
        <v>360</v>
      </c>
      <c r="G223" s="214"/>
      <c r="H223" s="215" t="s">
        <v>19</v>
      </c>
      <c r="I223" s="217"/>
      <c r="J223" s="214"/>
      <c r="K223" s="214"/>
      <c r="L223" s="218"/>
      <c r="M223" s="219"/>
      <c r="N223" s="220"/>
      <c r="O223" s="220"/>
      <c r="P223" s="220"/>
      <c r="Q223" s="220"/>
      <c r="R223" s="220"/>
      <c r="S223" s="220"/>
      <c r="T223" s="221"/>
      <c r="AT223" s="222" t="s">
        <v>149</v>
      </c>
      <c r="AU223" s="222" t="s">
        <v>83</v>
      </c>
      <c r="AV223" s="14" t="s">
        <v>81</v>
      </c>
      <c r="AW223" s="14" t="s">
        <v>37</v>
      </c>
      <c r="AX223" s="14" t="s">
        <v>76</v>
      </c>
      <c r="AY223" s="222" t="s">
        <v>134</v>
      </c>
    </row>
    <row r="224" spans="2:65" s="12" customFormat="1" ht="11.25">
      <c r="B224" s="191"/>
      <c r="C224" s="192"/>
      <c r="D224" s="188" t="s">
        <v>149</v>
      </c>
      <c r="E224" s="193" t="s">
        <v>19</v>
      </c>
      <c r="F224" s="194" t="s">
        <v>361</v>
      </c>
      <c r="G224" s="192"/>
      <c r="H224" s="195">
        <v>97.866</v>
      </c>
      <c r="I224" s="196"/>
      <c r="J224" s="192"/>
      <c r="K224" s="192"/>
      <c r="L224" s="197"/>
      <c r="M224" s="198"/>
      <c r="N224" s="199"/>
      <c r="O224" s="199"/>
      <c r="P224" s="199"/>
      <c r="Q224" s="199"/>
      <c r="R224" s="199"/>
      <c r="S224" s="199"/>
      <c r="T224" s="200"/>
      <c r="AT224" s="201" t="s">
        <v>149</v>
      </c>
      <c r="AU224" s="201" t="s">
        <v>83</v>
      </c>
      <c r="AV224" s="12" t="s">
        <v>83</v>
      </c>
      <c r="AW224" s="12" t="s">
        <v>37</v>
      </c>
      <c r="AX224" s="12" t="s">
        <v>76</v>
      </c>
      <c r="AY224" s="201" t="s">
        <v>134</v>
      </c>
    </row>
    <row r="225" spans="2:65" s="13" customFormat="1" ht="11.25">
      <c r="B225" s="202"/>
      <c r="C225" s="203"/>
      <c r="D225" s="188" t="s">
        <v>149</v>
      </c>
      <c r="E225" s="204" t="s">
        <v>19</v>
      </c>
      <c r="F225" s="205" t="s">
        <v>170</v>
      </c>
      <c r="G225" s="203"/>
      <c r="H225" s="206">
        <v>843.97699999999998</v>
      </c>
      <c r="I225" s="207"/>
      <c r="J225" s="203"/>
      <c r="K225" s="203"/>
      <c r="L225" s="208"/>
      <c r="M225" s="209"/>
      <c r="N225" s="210"/>
      <c r="O225" s="210"/>
      <c r="P225" s="210"/>
      <c r="Q225" s="210"/>
      <c r="R225" s="210"/>
      <c r="S225" s="210"/>
      <c r="T225" s="211"/>
      <c r="AT225" s="212" t="s">
        <v>149</v>
      </c>
      <c r="AU225" s="212" t="s">
        <v>83</v>
      </c>
      <c r="AV225" s="13" t="s">
        <v>141</v>
      </c>
      <c r="AW225" s="13" t="s">
        <v>37</v>
      </c>
      <c r="AX225" s="13" t="s">
        <v>81</v>
      </c>
      <c r="AY225" s="212" t="s">
        <v>134</v>
      </c>
    </row>
    <row r="226" spans="2:65" s="1" customFormat="1" ht="24" customHeight="1">
      <c r="B226" s="34"/>
      <c r="C226" s="175" t="s">
        <v>362</v>
      </c>
      <c r="D226" s="175" t="s">
        <v>136</v>
      </c>
      <c r="E226" s="176" t="s">
        <v>363</v>
      </c>
      <c r="F226" s="177" t="s">
        <v>364</v>
      </c>
      <c r="G226" s="178" t="s">
        <v>165</v>
      </c>
      <c r="H226" s="179">
        <v>494.12</v>
      </c>
      <c r="I226" s="180"/>
      <c r="J226" s="181">
        <f>ROUND(I226*H226,2)</f>
        <v>0</v>
      </c>
      <c r="K226" s="177" t="s">
        <v>140</v>
      </c>
      <c r="L226" s="38"/>
      <c r="M226" s="182" t="s">
        <v>19</v>
      </c>
      <c r="N226" s="183" t="s">
        <v>47</v>
      </c>
      <c r="O226" s="63"/>
      <c r="P226" s="184">
        <f>O226*H226</f>
        <v>0</v>
      </c>
      <c r="Q226" s="184">
        <v>0</v>
      </c>
      <c r="R226" s="184">
        <f>Q226*H226</f>
        <v>0</v>
      </c>
      <c r="S226" s="184">
        <v>0</v>
      </c>
      <c r="T226" s="185">
        <f>S226*H226</f>
        <v>0</v>
      </c>
      <c r="AR226" s="186" t="s">
        <v>141</v>
      </c>
      <c r="AT226" s="186" t="s">
        <v>136</v>
      </c>
      <c r="AU226" s="186" t="s">
        <v>83</v>
      </c>
      <c r="AY226" s="17" t="s">
        <v>134</v>
      </c>
      <c r="BE226" s="187">
        <f>IF(N226="základní",J226,0)</f>
        <v>0</v>
      </c>
      <c r="BF226" s="187">
        <f>IF(N226="snížená",J226,0)</f>
        <v>0</v>
      </c>
      <c r="BG226" s="187">
        <f>IF(N226="zákl. přenesená",J226,0)</f>
        <v>0</v>
      </c>
      <c r="BH226" s="187">
        <f>IF(N226="sníž. přenesená",J226,0)</f>
        <v>0</v>
      </c>
      <c r="BI226" s="187">
        <f>IF(N226="nulová",J226,0)</f>
        <v>0</v>
      </c>
      <c r="BJ226" s="17" t="s">
        <v>81</v>
      </c>
      <c r="BK226" s="187">
        <f>ROUND(I226*H226,2)</f>
        <v>0</v>
      </c>
      <c r="BL226" s="17" t="s">
        <v>141</v>
      </c>
      <c r="BM226" s="186" t="s">
        <v>365</v>
      </c>
    </row>
    <row r="227" spans="2:65" s="1" customFormat="1" ht="39">
      <c r="B227" s="34"/>
      <c r="C227" s="35"/>
      <c r="D227" s="188" t="s">
        <v>143</v>
      </c>
      <c r="E227" s="35"/>
      <c r="F227" s="189" t="s">
        <v>366</v>
      </c>
      <c r="G227" s="35"/>
      <c r="H227" s="35"/>
      <c r="I227" s="102"/>
      <c r="J227" s="35"/>
      <c r="K227" s="35"/>
      <c r="L227" s="38"/>
      <c r="M227" s="190"/>
      <c r="N227" s="63"/>
      <c r="O227" s="63"/>
      <c r="P227" s="63"/>
      <c r="Q227" s="63"/>
      <c r="R227" s="63"/>
      <c r="S227" s="63"/>
      <c r="T227" s="64"/>
      <c r="AT227" s="17" t="s">
        <v>143</v>
      </c>
      <c r="AU227" s="17" t="s">
        <v>83</v>
      </c>
    </row>
    <row r="228" spans="2:65" s="1" customFormat="1" ht="24" customHeight="1">
      <c r="B228" s="34"/>
      <c r="C228" s="175" t="s">
        <v>367</v>
      </c>
      <c r="D228" s="175" t="s">
        <v>136</v>
      </c>
      <c r="E228" s="176" t="s">
        <v>368</v>
      </c>
      <c r="F228" s="177" t="s">
        <v>369</v>
      </c>
      <c r="G228" s="178" t="s">
        <v>165</v>
      </c>
      <c r="H228" s="179">
        <v>223.40899999999999</v>
      </c>
      <c r="I228" s="180"/>
      <c r="J228" s="181">
        <f>ROUND(I228*H228,2)</f>
        <v>0</v>
      </c>
      <c r="K228" s="177" t="s">
        <v>140</v>
      </c>
      <c r="L228" s="38"/>
      <c r="M228" s="182" t="s">
        <v>19</v>
      </c>
      <c r="N228" s="183" t="s">
        <v>47</v>
      </c>
      <c r="O228" s="63"/>
      <c r="P228" s="184">
        <f>O228*H228</f>
        <v>0</v>
      </c>
      <c r="Q228" s="184">
        <v>0</v>
      </c>
      <c r="R228" s="184">
        <f>Q228*H228</f>
        <v>0</v>
      </c>
      <c r="S228" s="184">
        <v>0</v>
      </c>
      <c r="T228" s="185">
        <f>S228*H228</f>
        <v>0</v>
      </c>
      <c r="AR228" s="186" t="s">
        <v>141</v>
      </c>
      <c r="AT228" s="186" t="s">
        <v>136</v>
      </c>
      <c r="AU228" s="186" t="s">
        <v>83</v>
      </c>
      <c r="AY228" s="17" t="s">
        <v>134</v>
      </c>
      <c r="BE228" s="187">
        <f>IF(N228="základní",J228,0)</f>
        <v>0</v>
      </c>
      <c r="BF228" s="187">
        <f>IF(N228="snížená",J228,0)</f>
        <v>0</v>
      </c>
      <c r="BG228" s="187">
        <f>IF(N228="zákl. přenesená",J228,0)</f>
        <v>0</v>
      </c>
      <c r="BH228" s="187">
        <f>IF(N228="sníž. přenesená",J228,0)</f>
        <v>0</v>
      </c>
      <c r="BI228" s="187">
        <f>IF(N228="nulová",J228,0)</f>
        <v>0</v>
      </c>
      <c r="BJ228" s="17" t="s">
        <v>81</v>
      </c>
      <c r="BK228" s="187">
        <f>ROUND(I228*H228,2)</f>
        <v>0</v>
      </c>
      <c r="BL228" s="17" t="s">
        <v>141</v>
      </c>
      <c r="BM228" s="186" t="s">
        <v>370</v>
      </c>
    </row>
    <row r="229" spans="2:65" s="1" customFormat="1" ht="39">
      <c r="B229" s="34"/>
      <c r="C229" s="35"/>
      <c r="D229" s="188" t="s">
        <v>143</v>
      </c>
      <c r="E229" s="35"/>
      <c r="F229" s="189" t="s">
        <v>366</v>
      </c>
      <c r="G229" s="35"/>
      <c r="H229" s="35"/>
      <c r="I229" s="102"/>
      <c r="J229" s="35"/>
      <c r="K229" s="35"/>
      <c r="L229" s="38"/>
      <c r="M229" s="190"/>
      <c r="N229" s="63"/>
      <c r="O229" s="63"/>
      <c r="P229" s="63"/>
      <c r="Q229" s="63"/>
      <c r="R229" s="63"/>
      <c r="S229" s="63"/>
      <c r="T229" s="64"/>
      <c r="AT229" s="17" t="s">
        <v>143</v>
      </c>
      <c r="AU229" s="17" t="s">
        <v>83</v>
      </c>
    </row>
    <row r="230" spans="2:65" s="14" customFormat="1" ht="11.25">
      <c r="B230" s="213"/>
      <c r="C230" s="214"/>
      <c r="D230" s="188" t="s">
        <v>149</v>
      </c>
      <c r="E230" s="215" t="s">
        <v>19</v>
      </c>
      <c r="F230" s="216" t="s">
        <v>327</v>
      </c>
      <c r="G230" s="214"/>
      <c r="H230" s="215" t="s">
        <v>19</v>
      </c>
      <c r="I230" s="217"/>
      <c r="J230" s="214"/>
      <c r="K230" s="214"/>
      <c r="L230" s="218"/>
      <c r="M230" s="219"/>
      <c r="N230" s="220"/>
      <c r="O230" s="220"/>
      <c r="P230" s="220"/>
      <c r="Q230" s="220"/>
      <c r="R230" s="220"/>
      <c r="S230" s="220"/>
      <c r="T230" s="221"/>
      <c r="AT230" s="222" t="s">
        <v>149</v>
      </c>
      <c r="AU230" s="222" t="s">
        <v>83</v>
      </c>
      <c r="AV230" s="14" t="s">
        <v>81</v>
      </c>
      <c r="AW230" s="14" t="s">
        <v>37</v>
      </c>
      <c r="AX230" s="14" t="s">
        <v>76</v>
      </c>
      <c r="AY230" s="222" t="s">
        <v>134</v>
      </c>
    </row>
    <row r="231" spans="2:65" s="12" customFormat="1" ht="11.25">
      <c r="B231" s="191"/>
      <c r="C231" s="192"/>
      <c r="D231" s="188" t="s">
        <v>149</v>
      </c>
      <c r="E231" s="193" t="s">
        <v>19</v>
      </c>
      <c r="F231" s="194" t="s">
        <v>371</v>
      </c>
      <c r="G231" s="192"/>
      <c r="H231" s="195">
        <v>87.885000000000005</v>
      </c>
      <c r="I231" s="196"/>
      <c r="J231" s="192"/>
      <c r="K231" s="192"/>
      <c r="L231" s="197"/>
      <c r="M231" s="198"/>
      <c r="N231" s="199"/>
      <c r="O231" s="199"/>
      <c r="P231" s="199"/>
      <c r="Q231" s="199"/>
      <c r="R231" s="199"/>
      <c r="S231" s="199"/>
      <c r="T231" s="200"/>
      <c r="AT231" s="201" t="s">
        <v>149</v>
      </c>
      <c r="AU231" s="201" t="s">
        <v>83</v>
      </c>
      <c r="AV231" s="12" t="s">
        <v>83</v>
      </c>
      <c r="AW231" s="12" t="s">
        <v>37</v>
      </c>
      <c r="AX231" s="12" t="s">
        <v>76</v>
      </c>
      <c r="AY231" s="201" t="s">
        <v>134</v>
      </c>
    </row>
    <row r="232" spans="2:65" s="12" customFormat="1" ht="11.25">
      <c r="B232" s="191"/>
      <c r="C232" s="192"/>
      <c r="D232" s="188" t="s">
        <v>149</v>
      </c>
      <c r="E232" s="193" t="s">
        <v>19</v>
      </c>
      <c r="F232" s="194" t="s">
        <v>372</v>
      </c>
      <c r="G232" s="192"/>
      <c r="H232" s="195">
        <v>8.1</v>
      </c>
      <c r="I232" s="196"/>
      <c r="J232" s="192"/>
      <c r="K232" s="192"/>
      <c r="L232" s="197"/>
      <c r="M232" s="198"/>
      <c r="N232" s="199"/>
      <c r="O232" s="199"/>
      <c r="P232" s="199"/>
      <c r="Q232" s="199"/>
      <c r="R232" s="199"/>
      <c r="S232" s="199"/>
      <c r="T232" s="200"/>
      <c r="AT232" s="201" t="s">
        <v>149</v>
      </c>
      <c r="AU232" s="201" t="s">
        <v>83</v>
      </c>
      <c r="AV232" s="12" t="s">
        <v>83</v>
      </c>
      <c r="AW232" s="12" t="s">
        <v>37</v>
      </c>
      <c r="AX232" s="12" t="s">
        <v>76</v>
      </c>
      <c r="AY232" s="201" t="s">
        <v>134</v>
      </c>
    </row>
    <row r="233" spans="2:65" s="12" customFormat="1" ht="11.25">
      <c r="B233" s="191"/>
      <c r="C233" s="192"/>
      <c r="D233" s="188" t="s">
        <v>149</v>
      </c>
      <c r="E233" s="193" t="s">
        <v>19</v>
      </c>
      <c r="F233" s="194" t="s">
        <v>373</v>
      </c>
      <c r="G233" s="192"/>
      <c r="H233" s="195">
        <v>1.92</v>
      </c>
      <c r="I233" s="196"/>
      <c r="J233" s="192"/>
      <c r="K233" s="192"/>
      <c r="L233" s="197"/>
      <c r="M233" s="198"/>
      <c r="N233" s="199"/>
      <c r="O233" s="199"/>
      <c r="P233" s="199"/>
      <c r="Q233" s="199"/>
      <c r="R233" s="199"/>
      <c r="S233" s="199"/>
      <c r="T233" s="200"/>
      <c r="AT233" s="201" t="s">
        <v>149</v>
      </c>
      <c r="AU233" s="201" t="s">
        <v>83</v>
      </c>
      <c r="AV233" s="12" t="s">
        <v>83</v>
      </c>
      <c r="AW233" s="12" t="s">
        <v>37</v>
      </c>
      <c r="AX233" s="12" t="s">
        <v>76</v>
      </c>
      <c r="AY233" s="201" t="s">
        <v>134</v>
      </c>
    </row>
    <row r="234" spans="2:65" s="12" customFormat="1" ht="11.25">
      <c r="B234" s="191"/>
      <c r="C234" s="192"/>
      <c r="D234" s="188" t="s">
        <v>149</v>
      </c>
      <c r="E234" s="193" t="s">
        <v>19</v>
      </c>
      <c r="F234" s="194" t="s">
        <v>374</v>
      </c>
      <c r="G234" s="192"/>
      <c r="H234" s="195">
        <v>6.75</v>
      </c>
      <c r="I234" s="196"/>
      <c r="J234" s="192"/>
      <c r="K234" s="192"/>
      <c r="L234" s="197"/>
      <c r="M234" s="198"/>
      <c r="N234" s="199"/>
      <c r="O234" s="199"/>
      <c r="P234" s="199"/>
      <c r="Q234" s="199"/>
      <c r="R234" s="199"/>
      <c r="S234" s="199"/>
      <c r="T234" s="200"/>
      <c r="AT234" s="201" t="s">
        <v>149</v>
      </c>
      <c r="AU234" s="201" t="s">
        <v>83</v>
      </c>
      <c r="AV234" s="12" t="s">
        <v>83</v>
      </c>
      <c r="AW234" s="12" t="s">
        <v>37</v>
      </c>
      <c r="AX234" s="12" t="s">
        <v>76</v>
      </c>
      <c r="AY234" s="201" t="s">
        <v>134</v>
      </c>
    </row>
    <row r="235" spans="2:65" s="12" customFormat="1" ht="11.25">
      <c r="B235" s="191"/>
      <c r="C235" s="192"/>
      <c r="D235" s="188" t="s">
        <v>149</v>
      </c>
      <c r="E235" s="193" t="s">
        <v>19</v>
      </c>
      <c r="F235" s="194" t="s">
        <v>375</v>
      </c>
      <c r="G235" s="192"/>
      <c r="H235" s="195">
        <v>4.05</v>
      </c>
      <c r="I235" s="196"/>
      <c r="J235" s="192"/>
      <c r="K235" s="192"/>
      <c r="L235" s="197"/>
      <c r="M235" s="198"/>
      <c r="N235" s="199"/>
      <c r="O235" s="199"/>
      <c r="P235" s="199"/>
      <c r="Q235" s="199"/>
      <c r="R235" s="199"/>
      <c r="S235" s="199"/>
      <c r="T235" s="200"/>
      <c r="AT235" s="201" t="s">
        <v>149</v>
      </c>
      <c r="AU235" s="201" t="s">
        <v>83</v>
      </c>
      <c r="AV235" s="12" t="s">
        <v>83</v>
      </c>
      <c r="AW235" s="12" t="s">
        <v>37</v>
      </c>
      <c r="AX235" s="12" t="s">
        <v>76</v>
      </c>
      <c r="AY235" s="201" t="s">
        <v>134</v>
      </c>
    </row>
    <row r="236" spans="2:65" s="12" customFormat="1" ht="11.25">
      <c r="B236" s="191"/>
      <c r="C236" s="192"/>
      <c r="D236" s="188" t="s">
        <v>149</v>
      </c>
      <c r="E236" s="193" t="s">
        <v>19</v>
      </c>
      <c r="F236" s="194" t="s">
        <v>376</v>
      </c>
      <c r="G236" s="192"/>
      <c r="H236" s="195">
        <v>26.4</v>
      </c>
      <c r="I236" s="196"/>
      <c r="J236" s="192"/>
      <c r="K236" s="192"/>
      <c r="L236" s="197"/>
      <c r="M236" s="198"/>
      <c r="N236" s="199"/>
      <c r="O236" s="199"/>
      <c r="P236" s="199"/>
      <c r="Q236" s="199"/>
      <c r="R236" s="199"/>
      <c r="S236" s="199"/>
      <c r="T236" s="200"/>
      <c r="AT236" s="201" t="s">
        <v>149</v>
      </c>
      <c r="AU236" s="201" t="s">
        <v>83</v>
      </c>
      <c r="AV236" s="12" t="s">
        <v>83</v>
      </c>
      <c r="AW236" s="12" t="s">
        <v>37</v>
      </c>
      <c r="AX236" s="12" t="s">
        <v>76</v>
      </c>
      <c r="AY236" s="201" t="s">
        <v>134</v>
      </c>
    </row>
    <row r="237" spans="2:65" s="12" customFormat="1" ht="11.25">
      <c r="B237" s="191"/>
      <c r="C237" s="192"/>
      <c r="D237" s="188" t="s">
        <v>149</v>
      </c>
      <c r="E237" s="193" t="s">
        <v>19</v>
      </c>
      <c r="F237" s="194" t="s">
        <v>377</v>
      </c>
      <c r="G237" s="192"/>
      <c r="H237" s="195">
        <v>3.36</v>
      </c>
      <c r="I237" s="196"/>
      <c r="J237" s="192"/>
      <c r="K237" s="192"/>
      <c r="L237" s="197"/>
      <c r="M237" s="198"/>
      <c r="N237" s="199"/>
      <c r="O237" s="199"/>
      <c r="P237" s="199"/>
      <c r="Q237" s="199"/>
      <c r="R237" s="199"/>
      <c r="S237" s="199"/>
      <c r="T237" s="200"/>
      <c r="AT237" s="201" t="s">
        <v>149</v>
      </c>
      <c r="AU237" s="201" t="s">
        <v>83</v>
      </c>
      <c r="AV237" s="12" t="s">
        <v>83</v>
      </c>
      <c r="AW237" s="12" t="s">
        <v>37</v>
      </c>
      <c r="AX237" s="12" t="s">
        <v>76</v>
      </c>
      <c r="AY237" s="201" t="s">
        <v>134</v>
      </c>
    </row>
    <row r="238" spans="2:65" s="12" customFormat="1" ht="11.25">
      <c r="B238" s="191"/>
      <c r="C238" s="192"/>
      <c r="D238" s="188" t="s">
        <v>149</v>
      </c>
      <c r="E238" s="193" t="s">
        <v>19</v>
      </c>
      <c r="F238" s="194" t="s">
        <v>378</v>
      </c>
      <c r="G238" s="192"/>
      <c r="H238" s="195">
        <v>3.24</v>
      </c>
      <c r="I238" s="196"/>
      <c r="J238" s="192"/>
      <c r="K238" s="192"/>
      <c r="L238" s="197"/>
      <c r="M238" s="198"/>
      <c r="N238" s="199"/>
      <c r="O238" s="199"/>
      <c r="P238" s="199"/>
      <c r="Q238" s="199"/>
      <c r="R238" s="199"/>
      <c r="S238" s="199"/>
      <c r="T238" s="200"/>
      <c r="AT238" s="201" t="s">
        <v>149</v>
      </c>
      <c r="AU238" s="201" t="s">
        <v>83</v>
      </c>
      <c r="AV238" s="12" t="s">
        <v>83</v>
      </c>
      <c r="AW238" s="12" t="s">
        <v>37</v>
      </c>
      <c r="AX238" s="12" t="s">
        <v>76</v>
      </c>
      <c r="AY238" s="201" t="s">
        <v>134</v>
      </c>
    </row>
    <row r="239" spans="2:65" s="12" customFormat="1" ht="11.25">
      <c r="B239" s="191"/>
      <c r="C239" s="192"/>
      <c r="D239" s="188" t="s">
        <v>149</v>
      </c>
      <c r="E239" s="193" t="s">
        <v>19</v>
      </c>
      <c r="F239" s="194" t="s">
        <v>379</v>
      </c>
      <c r="G239" s="192"/>
      <c r="H239" s="195">
        <v>1.71</v>
      </c>
      <c r="I239" s="196"/>
      <c r="J239" s="192"/>
      <c r="K239" s="192"/>
      <c r="L239" s="197"/>
      <c r="M239" s="198"/>
      <c r="N239" s="199"/>
      <c r="O239" s="199"/>
      <c r="P239" s="199"/>
      <c r="Q239" s="199"/>
      <c r="R239" s="199"/>
      <c r="S239" s="199"/>
      <c r="T239" s="200"/>
      <c r="AT239" s="201" t="s">
        <v>149</v>
      </c>
      <c r="AU239" s="201" t="s">
        <v>83</v>
      </c>
      <c r="AV239" s="12" t="s">
        <v>83</v>
      </c>
      <c r="AW239" s="12" t="s">
        <v>37</v>
      </c>
      <c r="AX239" s="12" t="s">
        <v>76</v>
      </c>
      <c r="AY239" s="201" t="s">
        <v>134</v>
      </c>
    </row>
    <row r="240" spans="2:65" s="12" customFormat="1" ht="11.25">
      <c r="B240" s="191"/>
      <c r="C240" s="192"/>
      <c r="D240" s="188" t="s">
        <v>149</v>
      </c>
      <c r="E240" s="193" t="s">
        <v>19</v>
      </c>
      <c r="F240" s="194" t="s">
        <v>380</v>
      </c>
      <c r="G240" s="192"/>
      <c r="H240" s="195">
        <v>4.8600000000000003</v>
      </c>
      <c r="I240" s="196"/>
      <c r="J240" s="192"/>
      <c r="K240" s="192"/>
      <c r="L240" s="197"/>
      <c r="M240" s="198"/>
      <c r="N240" s="199"/>
      <c r="O240" s="199"/>
      <c r="P240" s="199"/>
      <c r="Q240" s="199"/>
      <c r="R240" s="199"/>
      <c r="S240" s="199"/>
      <c r="T240" s="200"/>
      <c r="AT240" s="201" t="s">
        <v>149</v>
      </c>
      <c r="AU240" s="201" t="s">
        <v>83</v>
      </c>
      <c r="AV240" s="12" t="s">
        <v>83</v>
      </c>
      <c r="AW240" s="12" t="s">
        <v>37</v>
      </c>
      <c r="AX240" s="12" t="s">
        <v>76</v>
      </c>
      <c r="AY240" s="201" t="s">
        <v>134</v>
      </c>
    </row>
    <row r="241" spans="2:65" s="12" customFormat="1" ht="11.25">
      <c r="B241" s="191"/>
      <c r="C241" s="192"/>
      <c r="D241" s="188" t="s">
        <v>149</v>
      </c>
      <c r="E241" s="193" t="s">
        <v>19</v>
      </c>
      <c r="F241" s="194" t="s">
        <v>381</v>
      </c>
      <c r="G241" s="192"/>
      <c r="H241" s="195">
        <v>1.08</v>
      </c>
      <c r="I241" s="196"/>
      <c r="J241" s="192"/>
      <c r="K241" s="192"/>
      <c r="L241" s="197"/>
      <c r="M241" s="198"/>
      <c r="N241" s="199"/>
      <c r="O241" s="199"/>
      <c r="P241" s="199"/>
      <c r="Q241" s="199"/>
      <c r="R241" s="199"/>
      <c r="S241" s="199"/>
      <c r="T241" s="200"/>
      <c r="AT241" s="201" t="s">
        <v>149</v>
      </c>
      <c r="AU241" s="201" t="s">
        <v>83</v>
      </c>
      <c r="AV241" s="12" t="s">
        <v>83</v>
      </c>
      <c r="AW241" s="12" t="s">
        <v>37</v>
      </c>
      <c r="AX241" s="12" t="s">
        <v>76</v>
      </c>
      <c r="AY241" s="201" t="s">
        <v>134</v>
      </c>
    </row>
    <row r="242" spans="2:65" s="12" customFormat="1" ht="11.25">
      <c r="B242" s="191"/>
      <c r="C242" s="192"/>
      <c r="D242" s="188" t="s">
        <v>149</v>
      </c>
      <c r="E242" s="193" t="s">
        <v>19</v>
      </c>
      <c r="F242" s="194" t="s">
        <v>382</v>
      </c>
      <c r="G242" s="192"/>
      <c r="H242" s="195">
        <v>7.02</v>
      </c>
      <c r="I242" s="196"/>
      <c r="J242" s="192"/>
      <c r="K242" s="192"/>
      <c r="L242" s="197"/>
      <c r="M242" s="198"/>
      <c r="N242" s="199"/>
      <c r="O242" s="199"/>
      <c r="P242" s="199"/>
      <c r="Q242" s="199"/>
      <c r="R242" s="199"/>
      <c r="S242" s="199"/>
      <c r="T242" s="200"/>
      <c r="AT242" s="201" t="s">
        <v>149</v>
      </c>
      <c r="AU242" s="201" t="s">
        <v>83</v>
      </c>
      <c r="AV242" s="12" t="s">
        <v>83</v>
      </c>
      <c r="AW242" s="12" t="s">
        <v>37</v>
      </c>
      <c r="AX242" s="12" t="s">
        <v>76</v>
      </c>
      <c r="AY242" s="201" t="s">
        <v>134</v>
      </c>
    </row>
    <row r="243" spans="2:65" s="12" customFormat="1" ht="11.25">
      <c r="B243" s="191"/>
      <c r="C243" s="192"/>
      <c r="D243" s="188" t="s">
        <v>149</v>
      </c>
      <c r="E243" s="193" t="s">
        <v>19</v>
      </c>
      <c r="F243" s="194" t="s">
        <v>383</v>
      </c>
      <c r="G243" s="192"/>
      <c r="H243" s="195">
        <v>2.052</v>
      </c>
      <c r="I243" s="196"/>
      <c r="J243" s="192"/>
      <c r="K243" s="192"/>
      <c r="L243" s="197"/>
      <c r="M243" s="198"/>
      <c r="N243" s="199"/>
      <c r="O243" s="199"/>
      <c r="P243" s="199"/>
      <c r="Q243" s="199"/>
      <c r="R243" s="199"/>
      <c r="S243" s="199"/>
      <c r="T243" s="200"/>
      <c r="AT243" s="201" t="s">
        <v>149</v>
      </c>
      <c r="AU243" s="201" t="s">
        <v>83</v>
      </c>
      <c r="AV243" s="12" t="s">
        <v>83</v>
      </c>
      <c r="AW243" s="12" t="s">
        <v>37</v>
      </c>
      <c r="AX243" s="12" t="s">
        <v>76</v>
      </c>
      <c r="AY243" s="201" t="s">
        <v>134</v>
      </c>
    </row>
    <row r="244" spans="2:65" s="12" customFormat="1" ht="11.25">
      <c r="B244" s="191"/>
      <c r="C244" s="192"/>
      <c r="D244" s="188" t="s">
        <v>149</v>
      </c>
      <c r="E244" s="193" t="s">
        <v>19</v>
      </c>
      <c r="F244" s="194" t="s">
        <v>384</v>
      </c>
      <c r="G244" s="192"/>
      <c r="H244" s="195">
        <v>12.15</v>
      </c>
      <c r="I244" s="196"/>
      <c r="J244" s="192"/>
      <c r="K244" s="192"/>
      <c r="L244" s="197"/>
      <c r="M244" s="198"/>
      <c r="N244" s="199"/>
      <c r="O244" s="199"/>
      <c r="P244" s="199"/>
      <c r="Q244" s="199"/>
      <c r="R244" s="199"/>
      <c r="S244" s="199"/>
      <c r="T244" s="200"/>
      <c r="AT244" s="201" t="s">
        <v>149</v>
      </c>
      <c r="AU244" s="201" t="s">
        <v>83</v>
      </c>
      <c r="AV244" s="12" t="s">
        <v>83</v>
      </c>
      <c r="AW244" s="12" t="s">
        <v>37</v>
      </c>
      <c r="AX244" s="12" t="s">
        <v>76</v>
      </c>
      <c r="AY244" s="201" t="s">
        <v>134</v>
      </c>
    </row>
    <row r="245" spans="2:65" s="12" customFormat="1" ht="11.25">
      <c r="B245" s="191"/>
      <c r="C245" s="192"/>
      <c r="D245" s="188" t="s">
        <v>149</v>
      </c>
      <c r="E245" s="193" t="s">
        <v>19</v>
      </c>
      <c r="F245" s="194" t="s">
        <v>385</v>
      </c>
      <c r="G245" s="192"/>
      <c r="H245" s="195">
        <v>1.76</v>
      </c>
      <c r="I245" s="196"/>
      <c r="J245" s="192"/>
      <c r="K245" s="192"/>
      <c r="L245" s="197"/>
      <c r="M245" s="198"/>
      <c r="N245" s="199"/>
      <c r="O245" s="199"/>
      <c r="P245" s="199"/>
      <c r="Q245" s="199"/>
      <c r="R245" s="199"/>
      <c r="S245" s="199"/>
      <c r="T245" s="200"/>
      <c r="AT245" s="201" t="s">
        <v>149</v>
      </c>
      <c r="AU245" s="201" t="s">
        <v>83</v>
      </c>
      <c r="AV245" s="12" t="s">
        <v>83</v>
      </c>
      <c r="AW245" s="12" t="s">
        <v>37</v>
      </c>
      <c r="AX245" s="12" t="s">
        <v>76</v>
      </c>
      <c r="AY245" s="201" t="s">
        <v>134</v>
      </c>
    </row>
    <row r="246" spans="2:65" s="12" customFormat="1" ht="11.25">
      <c r="B246" s="191"/>
      <c r="C246" s="192"/>
      <c r="D246" s="188" t="s">
        <v>149</v>
      </c>
      <c r="E246" s="193" t="s">
        <v>19</v>
      </c>
      <c r="F246" s="194" t="s">
        <v>386</v>
      </c>
      <c r="G246" s="192"/>
      <c r="H246" s="195">
        <v>1.8</v>
      </c>
      <c r="I246" s="196"/>
      <c r="J246" s="192"/>
      <c r="K246" s="192"/>
      <c r="L246" s="197"/>
      <c r="M246" s="198"/>
      <c r="N246" s="199"/>
      <c r="O246" s="199"/>
      <c r="P246" s="199"/>
      <c r="Q246" s="199"/>
      <c r="R246" s="199"/>
      <c r="S246" s="199"/>
      <c r="T246" s="200"/>
      <c r="AT246" s="201" t="s">
        <v>149</v>
      </c>
      <c r="AU246" s="201" t="s">
        <v>83</v>
      </c>
      <c r="AV246" s="12" t="s">
        <v>83</v>
      </c>
      <c r="AW246" s="12" t="s">
        <v>37</v>
      </c>
      <c r="AX246" s="12" t="s">
        <v>76</v>
      </c>
      <c r="AY246" s="201" t="s">
        <v>134</v>
      </c>
    </row>
    <row r="247" spans="2:65" s="15" customFormat="1" ht="11.25">
      <c r="B247" s="233"/>
      <c r="C247" s="234"/>
      <c r="D247" s="188" t="s">
        <v>149</v>
      </c>
      <c r="E247" s="235" t="s">
        <v>19</v>
      </c>
      <c r="F247" s="236" t="s">
        <v>345</v>
      </c>
      <c r="G247" s="234"/>
      <c r="H247" s="237">
        <v>174.13700000000006</v>
      </c>
      <c r="I247" s="238"/>
      <c r="J247" s="234"/>
      <c r="K247" s="234"/>
      <c r="L247" s="239"/>
      <c r="M247" s="240"/>
      <c r="N247" s="241"/>
      <c r="O247" s="241"/>
      <c r="P247" s="241"/>
      <c r="Q247" s="241"/>
      <c r="R247" s="241"/>
      <c r="S247" s="241"/>
      <c r="T247" s="242"/>
      <c r="AT247" s="243" t="s">
        <v>149</v>
      </c>
      <c r="AU247" s="243" t="s">
        <v>83</v>
      </c>
      <c r="AV247" s="15" t="s">
        <v>151</v>
      </c>
      <c r="AW247" s="15" t="s">
        <v>37</v>
      </c>
      <c r="AX247" s="15" t="s">
        <v>76</v>
      </c>
      <c r="AY247" s="243" t="s">
        <v>134</v>
      </c>
    </row>
    <row r="248" spans="2:65" s="14" customFormat="1" ht="11.25">
      <c r="B248" s="213"/>
      <c r="C248" s="214"/>
      <c r="D248" s="188" t="s">
        <v>149</v>
      </c>
      <c r="E248" s="215" t="s">
        <v>19</v>
      </c>
      <c r="F248" s="216" t="s">
        <v>387</v>
      </c>
      <c r="G248" s="214"/>
      <c r="H248" s="215" t="s">
        <v>19</v>
      </c>
      <c r="I248" s="217"/>
      <c r="J248" s="214"/>
      <c r="K248" s="214"/>
      <c r="L248" s="218"/>
      <c r="M248" s="219"/>
      <c r="N248" s="220"/>
      <c r="O248" s="220"/>
      <c r="P248" s="220"/>
      <c r="Q248" s="220"/>
      <c r="R248" s="220"/>
      <c r="S248" s="220"/>
      <c r="T248" s="221"/>
      <c r="AT248" s="222" t="s">
        <v>149</v>
      </c>
      <c r="AU248" s="222" t="s">
        <v>83</v>
      </c>
      <c r="AV248" s="14" t="s">
        <v>81</v>
      </c>
      <c r="AW248" s="14" t="s">
        <v>37</v>
      </c>
      <c r="AX248" s="14" t="s">
        <v>76</v>
      </c>
      <c r="AY248" s="222" t="s">
        <v>134</v>
      </c>
    </row>
    <row r="249" spans="2:65" s="12" customFormat="1" ht="11.25">
      <c r="B249" s="191"/>
      <c r="C249" s="192"/>
      <c r="D249" s="188" t="s">
        <v>149</v>
      </c>
      <c r="E249" s="193" t="s">
        <v>19</v>
      </c>
      <c r="F249" s="194" t="s">
        <v>388</v>
      </c>
      <c r="G249" s="192"/>
      <c r="H249" s="195">
        <v>49.271999999999998</v>
      </c>
      <c r="I249" s="196"/>
      <c r="J249" s="192"/>
      <c r="K249" s="192"/>
      <c r="L249" s="197"/>
      <c r="M249" s="198"/>
      <c r="N249" s="199"/>
      <c r="O249" s="199"/>
      <c r="P249" s="199"/>
      <c r="Q249" s="199"/>
      <c r="R249" s="199"/>
      <c r="S249" s="199"/>
      <c r="T249" s="200"/>
      <c r="AT249" s="201" t="s">
        <v>149</v>
      </c>
      <c r="AU249" s="201" t="s">
        <v>83</v>
      </c>
      <c r="AV249" s="12" t="s">
        <v>83</v>
      </c>
      <c r="AW249" s="12" t="s">
        <v>37</v>
      </c>
      <c r="AX249" s="12" t="s">
        <v>76</v>
      </c>
      <c r="AY249" s="201" t="s">
        <v>134</v>
      </c>
    </row>
    <row r="250" spans="2:65" s="15" customFormat="1" ht="11.25">
      <c r="B250" s="233"/>
      <c r="C250" s="234"/>
      <c r="D250" s="188" t="s">
        <v>149</v>
      </c>
      <c r="E250" s="235" t="s">
        <v>19</v>
      </c>
      <c r="F250" s="236" t="s">
        <v>345</v>
      </c>
      <c r="G250" s="234"/>
      <c r="H250" s="237">
        <v>49.271999999999998</v>
      </c>
      <c r="I250" s="238"/>
      <c r="J250" s="234"/>
      <c r="K250" s="234"/>
      <c r="L250" s="239"/>
      <c r="M250" s="240"/>
      <c r="N250" s="241"/>
      <c r="O250" s="241"/>
      <c r="P250" s="241"/>
      <c r="Q250" s="241"/>
      <c r="R250" s="241"/>
      <c r="S250" s="241"/>
      <c r="T250" s="242"/>
      <c r="AT250" s="243" t="s">
        <v>149</v>
      </c>
      <c r="AU250" s="243" t="s">
        <v>83</v>
      </c>
      <c r="AV250" s="15" t="s">
        <v>151</v>
      </c>
      <c r="AW250" s="15" t="s">
        <v>37</v>
      </c>
      <c r="AX250" s="15" t="s">
        <v>76</v>
      </c>
      <c r="AY250" s="243" t="s">
        <v>134</v>
      </c>
    </row>
    <row r="251" spans="2:65" s="13" customFormat="1" ht="11.25">
      <c r="B251" s="202"/>
      <c r="C251" s="203"/>
      <c r="D251" s="188" t="s">
        <v>149</v>
      </c>
      <c r="E251" s="204" t="s">
        <v>19</v>
      </c>
      <c r="F251" s="205" t="s">
        <v>170</v>
      </c>
      <c r="G251" s="203"/>
      <c r="H251" s="206">
        <v>223.40900000000005</v>
      </c>
      <c r="I251" s="207"/>
      <c r="J251" s="203"/>
      <c r="K251" s="203"/>
      <c r="L251" s="208"/>
      <c r="M251" s="209"/>
      <c r="N251" s="210"/>
      <c r="O251" s="210"/>
      <c r="P251" s="210"/>
      <c r="Q251" s="210"/>
      <c r="R251" s="210"/>
      <c r="S251" s="210"/>
      <c r="T251" s="211"/>
      <c r="AT251" s="212" t="s">
        <v>149</v>
      </c>
      <c r="AU251" s="212" t="s">
        <v>83</v>
      </c>
      <c r="AV251" s="13" t="s">
        <v>141</v>
      </c>
      <c r="AW251" s="13" t="s">
        <v>37</v>
      </c>
      <c r="AX251" s="13" t="s">
        <v>81</v>
      </c>
      <c r="AY251" s="212" t="s">
        <v>134</v>
      </c>
    </row>
    <row r="252" spans="2:65" s="1" customFormat="1" ht="16.5" customHeight="1">
      <c r="B252" s="34"/>
      <c r="C252" s="175" t="s">
        <v>389</v>
      </c>
      <c r="D252" s="175" t="s">
        <v>136</v>
      </c>
      <c r="E252" s="176" t="s">
        <v>390</v>
      </c>
      <c r="F252" s="177" t="s">
        <v>391</v>
      </c>
      <c r="G252" s="178" t="s">
        <v>165</v>
      </c>
      <c r="H252" s="179">
        <v>843.97699999999998</v>
      </c>
      <c r="I252" s="180"/>
      <c r="J252" s="181">
        <f>ROUND(I252*H252,2)</f>
        <v>0</v>
      </c>
      <c r="K252" s="177" t="s">
        <v>140</v>
      </c>
      <c r="L252" s="38"/>
      <c r="M252" s="182" t="s">
        <v>19</v>
      </c>
      <c r="N252" s="183" t="s">
        <v>47</v>
      </c>
      <c r="O252" s="63"/>
      <c r="P252" s="184">
        <f>O252*H252</f>
        <v>0</v>
      </c>
      <c r="Q252" s="184">
        <v>0</v>
      </c>
      <c r="R252" s="184">
        <f>Q252*H252</f>
        <v>0</v>
      </c>
      <c r="S252" s="184">
        <v>0</v>
      </c>
      <c r="T252" s="185">
        <f>S252*H252</f>
        <v>0</v>
      </c>
      <c r="AR252" s="186" t="s">
        <v>141</v>
      </c>
      <c r="AT252" s="186" t="s">
        <v>136</v>
      </c>
      <c r="AU252" s="186" t="s">
        <v>83</v>
      </c>
      <c r="AY252" s="17" t="s">
        <v>134</v>
      </c>
      <c r="BE252" s="187">
        <f>IF(N252="základní",J252,0)</f>
        <v>0</v>
      </c>
      <c r="BF252" s="187">
        <f>IF(N252="snížená",J252,0)</f>
        <v>0</v>
      </c>
      <c r="BG252" s="187">
        <f>IF(N252="zákl. přenesená",J252,0)</f>
        <v>0</v>
      </c>
      <c r="BH252" s="187">
        <f>IF(N252="sníž. přenesená",J252,0)</f>
        <v>0</v>
      </c>
      <c r="BI252" s="187">
        <f>IF(N252="nulová",J252,0)</f>
        <v>0</v>
      </c>
      <c r="BJ252" s="17" t="s">
        <v>81</v>
      </c>
      <c r="BK252" s="187">
        <f>ROUND(I252*H252,2)</f>
        <v>0</v>
      </c>
      <c r="BL252" s="17" t="s">
        <v>141</v>
      </c>
      <c r="BM252" s="186" t="s">
        <v>392</v>
      </c>
    </row>
    <row r="253" spans="2:65" s="1" customFormat="1" ht="24" customHeight="1">
      <c r="B253" s="34"/>
      <c r="C253" s="175" t="s">
        <v>393</v>
      </c>
      <c r="D253" s="175" t="s">
        <v>136</v>
      </c>
      <c r="E253" s="176" t="s">
        <v>394</v>
      </c>
      <c r="F253" s="177" t="s">
        <v>395</v>
      </c>
      <c r="G253" s="178" t="s">
        <v>396</v>
      </c>
      <c r="H253" s="179">
        <v>1</v>
      </c>
      <c r="I253" s="180"/>
      <c r="J253" s="181">
        <f>ROUND(I253*H253,2)</f>
        <v>0</v>
      </c>
      <c r="K253" s="177" t="s">
        <v>140</v>
      </c>
      <c r="L253" s="38"/>
      <c r="M253" s="182" t="s">
        <v>19</v>
      </c>
      <c r="N253" s="183" t="s">
        <v>47</v>
      </c>
      <c r="O253" s="63"/>
      <c r="P253" s="184">
        <f>O253*H253</f>
        <v>0</v>
      </c>
      <c r="Q253" s="184">
        <v>1.6979999999999999E-2</v>
      </c>
      <c r="R253" s="184">
        <f>Q253*H253</f>
        <v>1.6979999999999999E-2</v>
      </c>
      <c r="S253" s="184">
        <v>0</v>
      </c>
      <c r="T253" s="185">
        <f>S253*H253</f>
        <v>0</v>
      </c>
      <c r="AR253" s="186" t="s">
        <v>141</v>
      </c>
      <c r="AT253" s="186" t="s">
        <v>136</v>
      </c>
      <c r="AU253" s="186" t="s">
        <v>83</v>
      </c>
      <c r="AY253" s="17" t="s">
        <v>134</v>
      </c>
      <c r="BE253" s="187">
        <f>IF(N253="základní",J253,0)</f>
        <v>0</v>
      </c>
      <c r="BF253" s="187">
        <f>IF(N253="snížená",J253,0)</f>
        <v>0</v>
      </c>
      <c r="BG253" s="187">
        <f>IF(N253="zákl. přenesená",J253,0)</f>
        <v>0</v>
      </c>
      <c r="BH253" s="187">
        <f>IF(N253="sníž. přenesená",J253,0)</f>
        <v>0</v>
      </c>
      <c r="BI253" s="187">
        <f>IF(N253="nulová",J253,0)</f>
        <v>0</v>
      </c>
      <c r="BJ253" s="17" t="s">
        <v>81</v>
      </c>
      <c r="BK253" s="187">
        <f>ROUND(I253*H253,2)</f>
        <v>0</v>
      </c>
      <c r="BL253" s="17" t="s">
        <v>141</v>
      </c>
      <c r="BM253" s="186" t="s">
        <v>397</v>
      </c>
    </row>
    <row r="254" spans="2:65" s="1" customFormat="1" ht="126.75">
      <c r="B254" s="34"/>
      <c r="C254" s="35"/>
      <c r="D254" s="188" t="s">
        <v>143</v>
      </c>
      <c r="E254" s="35"/>
      <c r="F254" s="189" t="s">
        <v>398</v>
      </c>
      <c r="G254" s="35"/>
      <c r="H254" s="35"/>
      <c r="I254" s="102"/>
      <c r="J254" s="35"/>
      <c r="K254" s="35"/>
      <c r="L254" s="38"/>
      <c r="M254" s="190"/>
      <c r="N254" s="63"/>
      <c r="O254" s="63"/>
      <c r="P254" s="63"/>
      <c r="Q254" s="63"/>
      <c r="R254" s="63"/>
      <c r="S254" s="63"/>
      <c r="T254" s="64"/>
      <c r="AT254" s="17" t="s">
        <v>143</v>
      </c>
      <c r="AU254" s="17" t="s">
        <v>83</v>
      </c>
    </row>
    <row r="255" spans="2:65" s="1" customFormat="1" ht="16.5" customHeight="1">
      <c r="B255" s="34"/>
      <c r="C255" s="223" t="s">
        <v>399</v>
      </c>
      <c r="D255" s="223" t="s">
        <v>234</v>
      </c>
      <c r="E255" s="224" t="s">
        <v>400</v>
      </c>
      <c r="F255" s="225" t="s">
        <v>401</v>
      </c>
      <c r="G255" s="226" t="s">
        <v>396</v>
      </c>
      <c r="H255" s="227">
        <v>1</v>
      </c>
      <c r="I255" s="228"/>
      <c r="J255" s="229">
        <f>ROUND(I255*H255,2)</f>
        <v>0</v>
      </c>
      <c r="K255" s="225" t="s">
        <v>140</v>
      </c>
      <c r="L255" s="230"/>
      <c r="M255" s="231" t="s">
        <v>19</v>
      </c>
      <c r="N255" s="232" t="s">
        <v>47</v>
      </c>
      <c r="O255" s="63"/>
      <c r="P255" s="184">
        <f>O255*H255</f>
        <v>0</v>
      </c>
      <c r="Q255" s="184">
        <v>1.8020000000000001E-2</v>
      </c>
      <c r="R255" s="184">
        <f>Q255*H255</f>
        <v>1.8020000000000001E-2</v>
      </c>
      <c r="S255" s="184">
        <v>0</v>
      </c>
      <c r="T255" s="185">
        <f>S255*H255</f>
        <v>0</v>
      </c>
      <c r="AR255" s="186" t="s">
        <v>180</v>
      </c>
      <c r="AT255" s="186" t="s">
        <v>234</v>
      </c>
      <c r="AU255" s="186" t="s">
        <v>83</v>
      </c>
      <c r="AY255" s="17" t="s">
        <v>134</v>
      </c>
      <c r="BE255" s="187">
        <f>IF(N255="základní",J255,0)</f>
        <v>0</v>
      </c>
      <c r="BF255" s="187">
        <f>IF(N255="snížená",J255,0)</f>
        <v>0</v>
      </c>
      <c r="BG255" s="187">
        <f>IF(N255="zákl. přenesená",J255,0)</f>
        <v>0</v>
      </c>
      <c r="BH255" s="187">
        <f>IF(N255="sníž. přenesená",J255,0)</f>
        <v>0</v>
      </c>
      <c r="BI255" s="187">
        <f>IF(N255="nulová",J255,0)</f>
        <v>0</v>
      </c>
      <c r="BJ255" s="17" t="s">
        <v>81</v>
      </c>
      <c r="BK255" s="187">
        <f>ROUND(I255*H255,2)</f>
        <v>0</v>
      </c>
      <c r="BL255" s="17" t="s">
        <v>141</v>
      </c>
      <c r="BM255" s="186" t="s">
        <v>402</v>
      </c>
    </row>
    <row r="256" spans="2:65" s="11" customFormat="1" ht="22.9" customHeight="1">
      <c r="B256" s="159"/>
      <c r="C256" s="160"/>
      <c r="D256" s="161" t="s">
        <v>75</v>
      </c>
      <c r="E256" s="173" t="s">
        <v>186</v>
      </c>
      <c r="F256" s="173" t="s">
        <v>403</v>
      </c>
      <c r="G256" s="160"/>
      <c r="H256" s="160"/>
      <c r="I256" s="163"/>
      <c r="J256" s="174">
        <f>BK256</f>
        <v>0</v>
      </c>
      <c r="K256" s="160"/>
      <c r="L256" s="165"/>
      <c r="M256" s="166"/>
      <c r="N256" s="167"/>
      <c r="O256" s="167"/>
      <c r="P256" s="168">
        <f>SUM(P257:P398)</f>
        <v>0</v>
      </c>
      <c r="Q256" s="167"/>
      <c r="R256" s="168">
        <f>SUM(R257:R398)</f>
        <v>0.19129611000000005</v>
      </c>
      <c r="S256" s="167"/>
      <c r="T256" s="169">
        <f>SUM(T257:T398)</f>
        <v>49.535646999999997</v>
      </c>
      <c r="AR256" s="170" t="s">
        <v>81</v>
      </c>
      <c r="AT256" s="171" t="s">
        <v>75</v>
      </c>
      <c r="AU256" s="171" t="s">
        <v>81</v>
      </c>
      <c r="AY256" s="170" t="s">
        <v>134</v>
      </c>
      <c r="BK256" s="172">
        <f>SUM(BK257:BK398)</f>
        <v>0</v>
      </c>
    </row>
    <row r="257" spans="2:65" s="1" customFormat="1" ht="24" customHeight="1">
      <c r="B257" s="34"/>
      <c r="C257" s="175" t="s">
        <v>404</v>
      </c>
      <c r="D257" s="175" t="s">
        <v>136</v>
      </c>
      <c r="E257" s="176" t="s">
        <v>405</v>
      </c>
      <c r="F257" s="177" t="s">
        <v>406</v>
      </c>
      <c r="G257" s="178" t="s">
        <v>165</v>
      </c>
      <c r="H257" s="179">
        <v>907.5</v>
      </c>
      <c r="I257" s="180"/>
      <c r="J257" s="181">
        <f>ROUND(I257*H257,2)</f>
        <v>0</v>
      </c>
      <c r="K257" s="177" t="s">
        <v>140</v>
      </c>
      <c r="L257" s="38"/>
      <c r="M257" s="182" t="s">
        <v>19</v>
      </c>
      <c r="N257" s="183" t="s">
        <v>47</v>
      </c>
      <c r="O257" s="63"/>
      <c r="P257" s="184">
        <f>O257*H257</f>
        <v>0</v>
      </c>
      <c r="Q257" s="184">
        <v>0</v>
      </c>
      <c r="R257" s="184">
        <f>Q257*H257</f>
        <v>0</v>
      </c>
      <c r="S257" s="184">
        <v>0</v>
      </c>
      <c r="T257" s="185">
        <f>S257*H257</f>
        <v>0</v>
      </c>
      <c r="AR257" s="186" t="s">
        <v>141</v>
      </c>
      <c r="AT257" s="186" t="s">
        <v>136</v>
      </c>
      <c r="AU257" s="186" t="s">
        <v>83</v>
      </c>
      <c r="AY257" s="17" t="s">
        <v>134</v>
      </c>
      <c r="BE257" s="187">
        <f>IF(N257="základní",J257,0)</f>
        <v>0</v>
      </c>
      <c r="BF257" s="187">
        <f>IF(N257="snížená",J257,0)</f>
        <v>0</v>
      </c>
      <c r="BG257" s="187">
        <f>IF(N257="zákl. přenesená",J257,0)</f>
        <v>0</v>
      </c>
      <c r="BH257" s="187">
        <f>IF(N257="sníž. přenesená",J257,0)</f>
        <v>0</v>
      </c>
      <c r="BI257" s="187">
        <f>IF(N257="nulová",J257,0)</f>
        <v>0</v>
      </c>
      <c r="BJ257" s="17" t="s">
        <v>81</v>
      </c>
      <c r="BK257" s="187">
        <f>ROUND(I257*H257,2)</f>
        <v>0</v>
      </c>
      <c r="BL257" s="17" t="s">
        <v>141</v>
      </c>
      <c r="BM257" s="186" t="s">
        <v>407</v>
      </c>
    </row>
    <row r="258" spans="2:65" s="1" customFormat="1" ht="58.5">
      <c r="B258" s="34"/>
      <c r="C258" s="35"/>
      <c r="D258" s="188" t="s">
        <v>143</v>
      </c>
      <c r="E258" s="35"/>
      <c r="F258" s="189" t="s">
        <v>408</v>
      </c>
      <c r="G258" s="35"/>
      <c r="H258" s="35"/>
      <c r="I258" s="102"/>
      <c r="J258" s="35"/>
      <c r="K258" s="35"/>
      <c r="L258" s="38"/>
      <c r="M258" s="190"/>
      <c r="N258" s="63"/>
      <c r="O258" s="63"/>
      <c r="P258" s="63"/>
      <c r="Q258" s="63"/>
      <c r="R258" s="63"/>
      <c r="S258" s="63"/>
      <c r="T258" s="64"/>
      <c r="AT258" s="17" t="s">
        <v>143</v>
      </c>
      <c r="AU258" s="17" t="s">
        <v>83</v>
      </c>
    </row>
    <row r="259" spans="2:65" s="1" customFormat="1" ht="24" customHeight="1">
      <c r="B259" s="34"/>
      <c r="C259" s="175" t="s">
        <v>409</v>
      </c>
      <c r="D259" s="175" t="s">
        <v>136</v>
      </c>
      <c r="E259" s="176" t="s">
        <v>410</v>
      </c>
      <c r="F259" s="177" t="s">
        <v>411</v>
      </c>
      <c r="G259" s="178" t="s">
        <v>165</v>
      </c>
      <c r="H259" s="179">
        <v>27225</v>
      </c>
      <c r="I259" s="180"/>
      <c r="J259" s="181">
        <f>ROUND(I259*H259,2)</f>
        <v>0</v>
      </c>
      <c r="K259" s="177" t="s">
        <v>140</v>
      </c>
      <c r="L259" s="38"/>
      <c r="M259" s="182" t="s">
        <v>19</v>
      </c>
      <c r="N259" s="183" t="s">
        <v>47</v>
      </c>
      <c r="O259" s="63"/>
      <c r="P259" s="184">
        <f>O259*H259</f>
        <v>0</v>
      </c>
      <c r="Q259" s="184">
        <v>0</v>
      </c>
      <c r="R259" s="184">
        <f>Q259*H259</f>
        <v>0</v>
      </c>
      <c r="S259" s="184">
        <v>0</v>
      </c>
      <c r="T259" s="185">
        <f>S259*H259</f>
        <v>0</v>
      </c>
      <c r="AR259" s="186" t="s">
        <v>141</v>
      </c>
      <c r="AT259" s="186" t="s">
        <v>136</v>
      </c>
      <c r="AU259" s="186" t="s">
        <v>83</v>
      </c>
      <c r="AY259" s="17" t="s">
        <v>134</v>
      </c>
      <c r="BE259" s="187">
        <f>IF(N259="základní",J259,0)</f>
        <v>0</v>
      </c>
      <c r="BF259" s="187">
        <f>IF(N259="snížená",J259,0)</f>
        <v>0</v>
      </c>
      <c r="BG259" s="187">
        <f>IF(N259="zákl. přenesená",J259,0)</f>
        <v>0</v>
      </c>
      <c r="BH259" s="187">
        <f>IF(N259="sníž. přenesená",J259,0)</f>
        <v>0</v>
      </c>
      <c r="BI259" s="187">
        <f>IF(N259="nulová",J259,0)</f>
        <v>0</v>
      </c>
      <c r="BJ259" s="17" t="s">
        <v>81</v>
      </c>
      <c r="BK259" s="187">
        <f>ROUND(I259*H259,2)</f>
        <v>0</v>
      </c>
      <c r="BL259" s="17" t="s">
        <v>141</v>
      </c>
      <c r="BM259" s="186" t="s">
        <v>412</v>
      </c>
    </row>
    <row r="260" spans="2:65" s="1" customFormat="1" ht="58.5">
      <c r="B260" s="34"/>
      <c r="C260" s="35"/>
      <c r="D260" s="188" t="s">
        <v>143</v>
      </c>
      <c r="E260" s="35"/>
      <c r="F260" s="189" t="s">
        <v>408</v>
      </c>
      <c r="G260" s="35"/>
      <c r="H260" s="35"/>
      <c r="I260" s="102"/>
      <c r="J260" s="35"/>
      <c r="K260" s="35"/>
      <c r="L260" s="38"/>
      <c r="M260" s="190"/>
      <c r="N260" s="63"/>
      <c r="O260" s="63"/>
      <c r="P260" s="63"/>
      <c r="Q260" s="63"/>
      <c r="R260" s="63"/>
      <c r="S260" s="63"/>
      <c r="T260" s="64"/>
      <c r="AT260" s="17" t="s">
        <v>143</v>
      </c>
      <c r="AU260" s="17" t="s">
        <v>83</v>
      </c>
    </row>
    <row r="261" spans="2:65" s="1" customFormat="1" ht="19.5">
      <c r="B261" s="34"/>
      <c r="C261" s="35"/>
      <c r="D261" s="188" t="s">
        <v>413</v>
      </c>
      <c r="E261" s="35"/>
      <c r="F261" s="189" t="s">
        <v>414</v>
      </c>
      <c r="G261" s="35"/>
      <c r="H261" s="35"/>
      <c r="I261" s="102"/>
      <c r="J261" s="35"/>
      <c r="K261" s="35"/>
      <c r="L261" s="38"/>
      <c r="M261" s="190"/>
      <c r="N261" s="63"/>
      <c r="O261" s="63"/>
      <c r="P261" s="63"/>
      <c r="Q261" s="63"/>
      <c r="R261" s="63"/>
      <c r="S261" s="63"/>
      <c r="T261" s="64"/>
      <c r="AT261" s="17" t="s">
        <v>413</v>
      </c>
      <c r="AU261" s="17" t="s">
        <v>83</v>
      </c>
    </row>
    <row r="262" spans="2:65" s="12" customFormat="1" ht="11.25">
      <c r="B262" s="191"/>
      <c r="C262" s="192"/>
      <c r="D262" s="188" t="s">
        <v>149</v>
      </c>
      <c r="E262" s="193" t="s">
        <v>19</v>
      </c>
      <c r="F262" s="194" t="s">
        <v>415</v>
      </c>
      <c r="G262" s="192"/>
      <c r="H262" s="195">
        <v>27225</v>
      </c>
      <c r="I262" s="196"/>
      <c r="J262" s="192"/>
      <c r="K262" s="192"/>
      <c r="L262" s="197"/>
      <c r="M262" s="198"/>
      <c r="N262" s="199"/>
      <c r="O262" s="199"/>
      <c r="P262" s="199"/>
      <c r="Q262" s="199"/>
      <c r="R262" s="199"/>
      <c r="S262" s="199"/>
      <c r="T262" s="200"/>
      <c r="AT262" s="201" t="s">
        <v>149</v>
      </c>
      <c r="AU262" s="201" t="s">
        <v>83</v>
      </c>
      <c r="AV262" s="12" t="s">
        <v>83</v>
      </c>
      <c r="AW262" s="12" t="s">
        <v>37</v>
      </c>
      <c r="AX262" s="12" t="s">
        <v>81</v>
      </c>
      <c r="AY262" s="201" t="s">
        <v>134</v>
      </c>
    </row>
    <row r="263" spans="2:65" s="1" customFormat="1" ht="24" customHeight="1">
      <c r="B263" s="34"/>
      <c r="C263" s="175" t="s">
        <v>416</v>
      </c>
      <c r="D263" s="175" t="s">
        <v>136</v>
      </c>
      <c r="E263" s="176" t="s">
        <v>417</v>
      </c>
      <c r="F263" s="177" t="s">
        <v>418</v>
      </c>
      <c r="G263" s="178" t="s">
        <v>165</v>
      </c>
      <c r="H263" s="179">
        <v>907.5</v>
      </c>
      <c r="I263" s="180"/>
      <c r="J263" s="181">
        <f>ROUND(I263*H263,2)</f>
        <v>0</v>
      </c>
      <c r="K263" s="177" t="s">
        <v>140</v>
      </c>
      <c r="L263" s="38"/>
      <c r="M263" s="182" t="s">
        <v>19</v>
      </c>
      <c r="N263" s="183" t="s">
        <v>47</v>
      </c>
      <c r="O263" s="63"/>
      <c r="P263" s="184">
        <f>O263*H263</f>
        <v>0</v>
      </c>
      <c r="Q263" s="184">
        <v>0</v>
      </c>
      <c r="R263" s="184">
        <f>Q263*H263</f>
        <v>0</v>
      </c>
      <c r="S263" s="184">
        <v>0</v>
      </c>
      <c r="T263" s="185">
        <f>S263*H263</f>
        <v>0</v>
      </c>
      <c r="AR263" s="186" t="s">
        <v>141</v>
      </c>
      <c r="AT263" s="186" t="s">
        <v>136</v>
      </c>
      <c r="AU263" s="186" t="s">
        <v>83</v>
      </c>
      <c r="AY263" s="17" t="s">
        <v>134</v>
      </c>
      <c r="BE263" s="187">
        <f>IF(N263="základní",J263,0)</f>
        <v>0</v>
      </c>
      <c r="BF263" s="187">
        <f>IF(N263="snížená",J263,0)</f>
        <v>0</v>
      </c>
      <c r="BG263" s="187">
        <f>IF(N263="zákl. přenesená",J263,0)</f>
        <v>0</v>
      </c>
      <c r="BH263" s="187">
        <f>IF(N263="sníž. přenesená",J263,0)</f>
        <v>0</v>
      </c>
      <c r="BI263" s="187">
        <f>IF(N263="nulová",J263,0)</f>
        <v>0</v>
      </c>
      <c r="BJ263" s="17" t="s">
        <v>81</v>
      </c>
      <c r="BK263" s="187">
        <f>ROUND(I263*H263,2)</f>
        <v>0</v>
      </c>
      <c r="BL263" s="17" t="s">
        <v>141</v>
      </c>
      <c r="BM263" s="186" t="s">
        <v>419</v>
      </c>
    </row>
    <row r="264" spans="2:65" s="1" customFormat="1" ht="29.25">
      <c r="B264" s="34"/>
      <c r="C264" s="35"/>
      <c r="D264" s="188" t="s">
        <v>143</v>
      </c>
      <c r="E264" s="35"/>
      <c r="F264" s="189" t="s">
        <v>420</v>
      </c>
      <c r="G264" s="35"/>
      <c r="H264" s="35"/>
      <c r="I264" s="102"/>
      <c r="J264" s="35"/>
      <c r="K264" s="35"/>
      <c r="L264" s="38"/>
      <c r="M264" s="190"/>
      <c r="N264" s="63"/>
      <c r="O264" s="63"/>
      <c r="P264" s="63"/>
      <c r="Q264" s="63"/>
      <c r="R264" s="63"/>
      <c r="S264" s="63"/>
      <c r="T264" s="64"/>
      <c r="AT264" s="17" t="s">
        <v>143</v>
      </c>
      <c r="AU264" s="17" t="s">
        <v>83</v>
      </c>
    </row>
    <row r="265" spans="2:65" s="1" customFormat="1" ht="16.5" customHeight="1">
      <c r="B265" s="34"/>
      <c r="C265" s="175" t="s">
        <v>421</v>
      </c>
      <c r="D265" s="175" t="s">
        <v>136</v>
      </c>
      <c r="E265" s="176" t="s">
        <v>422</v>
      </c>
      <c r="F265" s="177" t="s">
        <v>423</v>
      </c>
      <c r="G265" s="178" t="s">
        <v>165</v>
      </c>
      <c r="H265" s="179">
        <v>907.5</v>
      </c>
      <c r="I265" s="180"/>
      <c r="J265" s="181">
        <f>ROUND(I265*H265,2)</f>
        <v>0</v>
      </c>
      <c r="K265" s="177" t="s">
        <v>140</v>
      </c>
      <c r="L265" s="38"/>
      <c r="M265" s="182" t="s">
        <v>19</v>
      </c>
      <c r="N265" s="183" t="s">
        <v>47</v>
      </c>
      <c r="O265" s="63"/>
      <c r="P265" s="184">
        <f>O265*H265</f>
        <v>0</v>
      </c>
      <c r="Q265" s="184">
        <v>0</v>
      </c>
      <c r="R265" s="184">
        <f>Q265*H265</f>
        <v>0</v>
      </c>
      <c r="S265" s="184">
        <v>0</v>
      </c>
      <c r="T265" s="185">
        <f>S265*H265</f>
        <v>0</v>
      </c>
      <c r="AR265" s="186" t="s">
        <v>141</v>
      </c>
      <c r="AT265" s="186" t="s">
        <v>136</v>
      </c>
      <c r="AU265" s="186" t="s">
        <v>83</v>
      </c>
      <c r="AY265" s="17" t="s">
        <v>134</v>
      </c>
      <c r="BE265" s="187">
        <f>IF(N265="základní",J265,0)</f>
        <v>0</v>
      </c>
      <c r="BF265" s="187">
        <f>IF(N265="snížená",J265,0)</f>
        <v>0</v>
      </c>
      <c r="BG265" s="187">
        <f>IF(N265="zákl. přenesená",J265,0)</f>
        <v>0</v>
      </c>
      <c r="BH265" s="187">
        <f>IF(N265="sníž. přenesená",J265,0)</f>
        <v>0</v>
      </c>
      <c r="BI265" s="187">
        <f>IF(N265="nulová",J265,0)</f>
        <v>0</v>
      </c>
      <c r="BJ265" s="17" t="s">
        <v>81</v>
      </c>
      <c r="BK265" s="187">
        <f>ROUND(I265*H265,2)</f>
        <v>0</v>
      </c>
      <c r="BL265" s="17" t="s">
        <v>141</v>
      </c>
      <c r="BM265" s="186" t="s">
        <v>424</v>
      </c>
    </row>
    <row r="266" spans="2:65" s="1" customFormat="1" ht="29.25">
      <c r="B266" s="34"/>
      <c r="C266" s="35"/>
      <c r="D266" s="188" t="s">
        <v>143</v>
      </c>
      <c r="E266" s="35"/>
      <c r="F266" s="189" t="s">
        <v>425</v>
      </c>
      <c r="G266" s="35"/>
      <c r="H266" s="35"/>
      <c r="I266" s="102"/>
      <c r="J266" s="35"/>
      <c r="K266" s="35"/>
      <c r="L266" s="38"/>
      <c r="M266" s="190"/>
      <c r="N266" s="63"/>
      <c r="O266" s="63"/>
      <c r="P266" s="63"/>
      <c r="Q266" s="63"/>
      <c r="R266" s="63"/>
      <c r="S266" s="63"/>
      <c r="T266" s="64"/>
      <c r="AT266" s="17" t="s">
        <v>143</v>
      </c>
      <c r="AU266" s="17" t="s">
        <v>83</v>
      </c>
    </row>
    <row r="267" spans="2:65" s="1" customFormat="1" ht="16.5" customHeight="1">
      <c r="B267" s="34"/>
      <c r="C267" s="175" t="s">
        <v>426</v>
      </c>
      <c r="D267" s="175" t="s">
        <v>136</v>
      </c>
      <c r="E267" s="176" t="s">
        <v>427</v>
      </c>
      <c r="F267" s="177" t="s">
        <v>428</v>
      </c>
      <c r="G267" s="178" t="s">
        <v>165</v>
      </c>
      <c r="H267" s="179">
        <v>27225</v>
      </c>
      <c r="I267" s="180"/>
      <c r="J267" s="181">
        <f>ROUND(I267*H267,2)</f>
        <v>0</v>
      </c>
      <c r="K267" s="177" t="s">
        <v>140</v>
      </c>
      <c r="L267" s="38"/>
      <c r="M267" s="182" t="s">
        <v>19</v>
      </c>
      <c r="N267" s="183" t="s">
        <v>47</v>
      </c>
      <c r="O267" s="63"/>
      <c r="P267" s="184">
        <f>O267*H267</f>
        <v>0</v>
      </c>
      <c r="Q267" s="184">
        <v>0</v>
      </c>
      <c r="R267" s="184">
        <f>Q267*H267</f>
        <v>0</v>
      </c>
      <c r="S267" s="184">
        <v>0</v>
      </c>
      <c r="T267" s="185">
        <f>S267*H267</f>
        <v>0</v>
      </c>
      <c r="AR267" s="186" t="s">
        <v>141</v>
      </c>
      <c r="AT267" s="186" t="s">
        <v>136</v>
      </c>
      <c r="AU267" s="186" t="s">
        <v>83</v>
      </c>
      <c r="AY267" s="17" t="s">
        <v>134</v>
      </c>
      <c r="BE267" s="187">
        <f>IF(N267="základní",J267,0)</f>
        <v>0</v>
      </c>
      <c r="BF267" s="187">
        <f>IF(N267="snížená",J267,0)</f>
        <v>0</v>
      </c>
      <c r="BG267" s="187">
        <f>IF(N267="zákl. přenesená",J267,0)</f>
        <v>0</v>
      </c>
      <c r="BH267" s="187">
        <f>IF(N267="sníž. přenesená",J267,0)</f>
        <v>0</v>
      </c>
      <c r="BI267" s="187">
        <f>IF(N267="nulová",J267,0)</f>
        <v>0</v>
      </c>
      <c r="BJ267" s="17" t="s">
        <v>81</v>
      </c>
      <c r="BK267" s="187">
        <f>ROUND(I267*H267,2)</f>
        <v>0</v>
      </c>
      <c r="BL267" s="17" t="s">
        <v>141</v>
      </c>
      <c r="BM267" s="186" t="s">
        <v>429</v>
      </c>
    </row>
    <row r="268" spans="2:65" s="1" customFormat="1" ht="29.25">
      <c r="B268" s="34"/>
      <c r="C268" s="35"/>
      <c r="D268" s="188" t="s">
        <v>143</v>
      </c>
      <c r="E268" s="35"/>
      <c r="F268" s="189" t="s">
        <v>425</v>
      </c>
      <c r="G268" s="35"/>
      <c r="H268" s="35"/>
      <c r="I268" s="102"/>
      <c r="J268" s="35"/>
      <c r="K268" s="35"/>
      <c r="L268" s="38"/>
      <c r="M268" s="190"/>
      <c r="N268" s="63"/>
      <c r="O268" s="63"/>
      <c r="P268" s="63"/>
      <c r="Q268" s="63"/>
      <c r="R268" s="63"/>
      <c r="S268" s="63"/>
      <c r="T268" s="64"/>
      <c r="AT268" s="17" t="s">
        <v>143</v>
      </c>
      <c r="AU268" s="17" t="s">
        <v>83</v>
      </c>
    </row>
    <row r="269" spans="2:65" s="1" customFormat="1" ht="19.5">
      <c r="B269" s="34"/>
      <c r="C269" s="35"/>
      <c r="D269" s="188" t="s">
        <v>413</v>
      </c>
      <c r="E269" s="35"/>
      <c r="F269" s="189" t="s">
        <v>414</v>
      </c>
      <c r="G269" s="35"/>
      <c r="H269" s="35"/>
      <c r="I269" s="102"/>
      <c r="J269" s="35"/>
      <c r="K269" s="35"/>
      <c r="L269" s="38"/>
      <c r="M269" s="190"/>
      <c r="N269" s="63"/>
      <c r="O269" s="63"/>
      <c r="P269" s="63"/>
      <c r="Q269" s="63"/>
      <c r="R269" s="63"/>
      <c r="S269" s="63"/>
      <c r="T269" s="64"/>
      <c r="AT269" s="17" t="s">
        <v>413</v>
      </c>
      <c r="AU269" s="17" t="s">
        <v>83</v>
      </c>
    </row>
    <row r="270" spans="2:65" s="12" customFormat="1" ht="11.25">
      <c r="B270" s="191"/>
      <c r="C270" s="192"/>
      <c r="D270" s="188" t="s">
        <v>149</v>
      </c>
      <c r="E270" s="193" t="s">
        <v>19</v>
      </c>
      <c r="F270" s="194" t="s">
        <v>415</v>
      </c>
      <c r="G270" s="192"/>
      <c r="H270" s="195">
        <v>27225</v>
      </c>
      <c r="I270" s="196"/>
      <c r="J270" s="192"/>
      <c r="K270" s="192"/>
      <c r="L270" s="197"/>
      <c r="M270" s="198"/>
      <c r="N270" s="199"/>
      <c r="O270" s="199"/>
      <c r="P270" s="199"/>
      <c r="Q270" s="199"/>
      <c r="R270" s="199"/>
      <c r="S270" s="199"/>
      <c r="T270" s="200"/>
      <c r="AT270" s="201" t="s">
        <v>149</v>
      </c>
      <c r="AU270" s="201" t="s">
        <v>83</v>
      </c>
      <c r="AV270" s="12" t="s">
        <v>83</v>
      </c>
      <c r="AW270" s="12" t="s">
        <v>37</v>
      </c>
      <c r="AX270" s="12" t="s">
        <v>81</v>
      </c>
      <c r="AY270" s="201" t="s">
        <v>134</v>
      </c>
    </row>
    <row r="271" spans="2:65" s="1" customFormat="1" ht="16.5" customHeight="1">
      <c r="B271" s="34"/>
      <c r="C271" s="175" t="s">
        <v>430</v>
      </c>
      <c r="D271" s="175" t="s">
        <v>136</v>
      </c>
      <c r="E271" s="176" t="s">
        <v>431</v>
      </c>
      <c r="F271" s="177" t="s">
        <v>432</v>
      </c>
      <c r="G271" s="178" t="s">
        <v>165</v>
      </c>
      <c r="H271" s="179">
        <v>907.5</v>
      </c>
      <c r="I271" s="180"/>
      <c r="J271" s="181">
        <f>ROUND(I271*H271,2)</f>
        <v>0</v>
      </c>
      <c r="K271" s="177" t="s">
        <v>140</v>
      </c>
      <c r="L271" s="38"/>
      <c r="M271" s="182" t="s">
        <v>19</v>
      </c>
      <c r="N271" s="183" t="s">
        <v>47</v>
      </c>
      <c r="O271" s="63"/>
      <c r="P271" s="184">
        <f>O271*H271</f>
        <v>0</v>
      </c>
      <c r="Q271" s="184">
        <v>0</v>
      </c>
      <c r="R271" s="184">
        <f>Q271*H271</f>
        <v>0</v>
      </c>
      <c r="S271" s="184">
        <v>0</v>
      </c>
      <c r="T271" s="185">
        <f>S271*H271</f>
        <v>0</v>
      </c>
      <c r="AR271" s="186" t="s">
        <v>141</v>
      </c>
      <c r="AT271" s="186" t="s">
        <v>136</v>
      </c>
      <c r="AU271" s="186" t="s">
        <v>83</v>
      </c>
      <c r="AY271" s="17" t="s">
        <v>134</v>
      </c>
      <c r="BE271" s="187">
        <f>IF(N271="základní",J271,0)</f>
        <v>0</v>
      </c>
      <c r="BF271" s="187">
        <f>IF(N271="snížená",J271,0)</f>
        <v>0</v>
      </c>
      <c r="BG271" s="187">
        <f>IF(N271="zákl. přenesená",J271,0)</f>
        <v>0</v>
      </c>
      <c r="BH271" s="187">
        <f>IF(N271="sníž. přenesená",J271,0)</f>
        <v>0</v>
      </c>
      <c r="BI271" s="187">
        <f>IF(N271="nulová",J271,0)</f>
        <v>0</v>
      </c>
      <c r="BJ271" s="17" t="s">
        <v>81</v>
      </c>
      <c r="BK271" s="187">
        <f>ROUND(I271*H271,2)</f>
        <v>0</v>
      </c>
      <c r="BL271" s="17" t="s">
        <v>141</v>
      </c>
      <c r="BM271" s="186" t="s">
        <v>433</v>
      </c>
    </row>
    <row r="272" spans="2:65" s="1" customFormat="1" ht="24" customHeight="1">
      <c r="B272" s="34"/>
      <c r="C272" s="175" t="s">
        <v>434</v>
      </c>
      <c r="D272" s="175" t="s">
        <v>136</v>
      </c>
      <c r="E272" s="176" t="s">
        <v>435</v>
      </c>
      <c r="F272" s="177" t="s">
        <v>436</v>
      </c>
      <c r="G272" s="178" t="s">
        <v>165</v>
      </c>
      <c r="H272" s="179">
        <v>520.26700000000005</v>
      </c>
      <c r="I272" s="180"/>
      <c r="J272" s="181">
        <f>ROUND(I272*H272,2)</f>
        <v>0</v>
      </c>
      <c r="K272" s="177" t="s">
        <v>140</v>
      </c>
      <c r="L272" s="38"/>
      <c r="M272" s="182" t="s">
        <v>19</v>
      </c>
      <c r="N272" s="183" t="s">
        <v>47</v>
      </c>
      <c r="O272" s="63"/>
      <c r="P272" s="184">
        <f>O272*H272</f>
        <v>0</v>
      </c>
      <c r="Q272" s="184">
        <v>1.2999999999999999E-4</v>
      </c>
      <c r="R272" s="184">
        <f>Q272*H272</f>
        <v>6.7634710000000001E-2</v>
      </c>
      <c r="S272" s="184">
        <v>0</v>
      </c>
      <c r="T272" s="185">
        <f>S272*H272</f>
        <v>0</v>
      </c>
      <c r="AR272" s="186" t="s">
        <v>141</v>
      </c>
      <c r="AT272" s="186" t="s">
        <v>136</v>
      </c>
      <c r="AU272" s="186" t="s">
        <v>83</v>
      </c>
      <c r="AY272" s="17" t="s">
        <v>134</v>
      </c>
      <c r="BE272" s="187">
        <f>IF(N272="základní",J272,0)</f>
        <v>0</v>
      </c>
      <c r="BF272" s="187">
        <f>IF(N272="snížená",J272,0)</f>
        <v>0</v>
      </c>
      <c r="BG272" s="187">
        <f>IF(N272="zákl. přenesená",J272,0)</f>
        <v>0</v>
      </c>
      <c r="BH272" s="187">
        <f>IF(N272="sníž. přenesená",J272,0)</f>
        <v>0</v>
      </c>
      <c r="BI272" s="187">
        <f>IF(N272="nulová",J272,0)</f>
        <v>0</v>
      </c>
      <c r="BJ272" s="17" t="s">
        <v>81</v>
      </c>
      <c r="BK272" s="187">
        <f>ROUND(I272*H272,2)</f>
        <v>0</v>
      </c>
      <c r="BL272" s="17" t="s">
        <v>141</v>
      </c>
      <c r="BM272" s="186" t="s">
        <v>437</v>
      </c>
    </row>
    <row r="273" spans="2:65" s="1" customFormat="1" ht="48.75">
      <c r="B273" s="34"/>
      <c r="C273" s="35"/>
      <c r="D273" s="188" t="s">
        <v>143</v>
      </c>
      <c r="E273" s="35"/>
      <c r="F273" s="189" t="s">
        <v>438</v>
      </c>
      <c r="G273" s="35"/>
      <c r="H273" s="35"/>
      <c r="I273" s="102"/>
      <c r="J273" s="35"/>
      <c r="K273" s="35"/>
      <c r="L273" s="38"/>
      <c r="M273" s="190"/>
      <c r="N273" s="63"/>
      <c r="O273" s="63"/>
      <c r="P273" s="63"/>
      <c r="Q273" s="63"/>
      <c r="R273" s="63"/>
      <c r="S273" s="63"/>
      <c r="T273" s="64"/>
      <c r="AT273" s="17" t="s">
        <v>143</v>
      </c>
      <c r="AU273" s="17" t="s">
        <v>83</v>
      </c>
    </row>
    <row r="274" spans="2:65" s="12" customFormat="1" ht="11.25">
      <c r="B274" s="191"/>
      <c r="C274" s="192"/>
      <c r="D274" s="188" t="s">
        <v>149</v>
      </c>
      <c r="E274" s="193" t="s">
        <v>19</v>
      </c>
      <c r="F274" s="194" t="s">
        <v>439</v>
      </c>
      <c r="G274" s="192"/>
      <c r="H274" s="195">
        <v>520.26700000000005</v>
      </c>
      <c r="I274" s="196"/>
      <c r="J274" s="192"/>
      <c r="K274" s="192"/>
      <c r="L274" s="197"/>
      <c r="M274" s="198"/>
      <c r="N274" s="199"/>
      <c r="O274" s="199"/>
      <c r="P274" s="199"/>
      <c r="Q274" s="199"/>
      <c r="R274" s="199"/>
      <c r="S274" s="199"/>
      <c r="T274" s="200"/>
      <c r="AT274" s="201" t="s">
        <v>149</v>
      </c>
      <c r="AU274" s="201" t="s">
        <v>83</v>
      </c>
      <c r="AV274" s="12" t="s">
        <v>83</v>
      </c>
      <c r="AW274" s="12" t="s">
        <v>37</v>
      </c>
      <c r="AX274" s="12" t="s">
        <v>81</v>
      </c>
      <c r="AY274" s="201" t="s">
        <v>134</v>
      </c>
    </row>
    <row r="275" spans="2:65" s="1" customFormat="1" ht="24" customHeight="1">
      <c r="B275" s="34"/>
      <c r="C275" s="175" t="s">
        <v>440</v>
      </c>
      <c r="D275" s="175" t="s">
        <v>136</v>
      </c>
      <c r="E275" s="176" t="s">
        <v>441</v>
      </c>
      <c r="F275" s="177" t="s">
        <v>442</v>
      </c>
      <c r="G275" s="178" t="s">
        <v>165</v>
      </c>
      <c r="H275" s="179">
        <v>1560.8</v>
      </c>
      <c r="I275" s="180"/>
      <c r="J275" s="181">
        <f>ROUND(I275*H275,2)</f>
        <v>0</v>
      </c>
      <c r="K275" s="177" t="s">
        <v>140</v>
      </c>
      <c r="L275" s="38"/>
      <c r="M275" s="182" t="s">
        <v>19</v>
      </c>
      <c r="N275" s="183" t="s">
        <v>47</v>
      </c>
      <c r="O275" s="63"/>
      <c r="P275" s="184">
        <f>O275*H275</f>
        <v>0</v>
      </c>
      <c r="Q275" s="184">
        <v>4.0000000000000003E-5</v>
      </c>
      <c r="R275" s="184">
        <f>Q275*H275</f>
        <v>6.2432000000000001E-2</v>
      </c>
      <c r="S275" s="184">
        <v>0</v>
      </c>
      <c r="T275" s="185">
        <f>S275*H275</f>
        <v>0</v>
      </c>
      <c r="AR275" s="186" t="s">
        <v>141</v>
      </c>
      <c r="AT275" s="186" t="s">
        <v>136</v>
      </c>
      <c r="AU275" s="186" t="s">
        <v>83</v>
      </c>
      <c r="AY275" s="17" t="s">
        <v>134</v>
      </c>
      <c r="BE275" s="187">
        <f>IF(N275="základní",J275,0)</f>
        <v>0</v>
      </c>
      <c r="BF275" s="187">
        <f>IF(N275="snížená",J275,0)</f>
        <v>0</v>
      </c>
      <c r="BG275" s="187">
        <f>IF(N275="zákl. přenesená",J275,0)</f>
        <v>0</v>
      </c>
      <c r="BH275" s="187">
        <f>IF(N275="sníž. přenesená",J275,0)</f>
        <v>0</v>
      </c>
      <c r="BI275" s="187">
        <f>IF(N275="nulová",J275,0)</f>
        <v>0</v>
      </c>
      <c r="BJ275" s="17" t="s">
        <v>81</v>
      </c>
      <c r="BK275" s="187">
        <f>ROUND(I275*H275,2)</f>
        <v>0</v>
      </c>
      <c r="BL275" s="17" t="s">
        <v>141</v>
      </c>
      <c r="BM275" s="186" t="s">
        <v>443</v>
      </c>
    </row>
    <row r="276" spans="2:65" s="1" customFormat="1" ht="165.75">
      <c r="B276" s="34"/>
      <c r="C276" s="35"/>
      <c r="D276" s="188" t="s">
        <v>143</v>
      </c>
      <c r="E276" s="35"/>
      <c r="F276" s="189" t="s">
        <v>444</v>
      </c>
      <c r="G276" s="35"/>
      <c r="H276" s="35"/>
      <c r="I276" s="102"/>
      <c r="J276" s="35"/>
      <c r="K276" s="35"/>
      <c r="L276" s="38"/>
      <c r="M276" s="190"/>
      <c r="N276" s="63"/>
      <c r="O276" s="63"/>
      <c r="P276" s="63"/>
      <c r="Q276" s="63"/>
      <c r="R276" s="63"/>
      <c r="S276" s="63"/>
      <c r="T276" s="64"/>
      <c r="AT276" s="17" t="s">
        <v>143</v>
      </c>
      <c r="AU276" s="17" t="s">
        <v>83</v>
      </c>
    </row>
    <row r="277" spans="2:65" s="12" customFormat="1" ht="11.25">
      <c r="B277" s="191"/>
      <c r="C277" s="192"/>
      <c r="D277" s="188" t="s">
        <v>149</v>
      </c>
      <c r="E277" s="193" t="s">
        <v>19</v>
      </c>
      <c r="F277" s="194" t="s">
        <v>445</v>
      </c>
      <c r="G277" s="192"/>
      <c r="H277" s="195">
        <v>1560.8</v>
      </c>
      <c r="I277" s="196"/>
      <c r="J277" s="192"/>
      <c r="K277" s="192"/>
      <c r="L277" s="197"/>
      <c r="M277" s="198"/>
      <c r="N277" s="199"/>
      <c r="O277" s="199"/>
      <c r="P277" s="199"/>
      <c r="Q277" s="199"/>
      <c r="R277" s="199"/>
      <c r="S277" s="199"/>
      <c r="T277" s="200"/>
      <c r="AT277" s="201" t="s">
        <v>149</v>
      </c>
      <c r="AU277" s="201" t="s">
        <v>83</v>
      </c>
      <c r="AV277" s="12" t="s">
        <v>83</v>
      </c>
      <c r="AW277" s="12" t="s">
        <v>37</v>
      </c>
      <c r="AX277" s="12" t="s">
        <v>81</v>
      </c>
      <c r="AY277" s="201" t="s">
        <v>134</v>
      </c>
    </row>
    <row r="278" spans="2:65" s="1" customFormat="1" ht="16.5" customHeight="1">
      <c r="B278" s="34"/>
      <c r="C278" s="175" t="s">
        <v>446</v>
      </c>
      <c r="D278" s="175" t="s">
        <v>136</v>
      </c>
      <c r="E278" s="176" t="s">
        <v>447</v>
      </c>
      <c r="F278" s="177" t="s">
        <v>448</v>
      </c>
      <c r="G278" s="178" t="s">
        <v>165</v>
      </c>
      <c r="H278" s="179">
        <v>494.12</v>
      </c>
      <c r="I278" s="180"/>
      <c r="J278" s="181">
        <f>ROUND(I278*H278,2)</f>
        <v>0</v>
      </c>
      <c r="K278" s="177" t="s">
        <v>140</v>
      </c>
      <c r="L278" s="38"/>
      <c r="M278" s="182" t="s">
        <v>19</v>
      </c>
      <c r="N278" s="183" t="s">
        <v>47</v>
      </c>
      <c r="O278" s="63"/>
      <c r="P278" s="184">
        <f>O278*H278</f>
        <v>0</v>
      </c>
      <c r="Q278" s="184">
        <v>1.0000000000000001E-5</v>
      </c>
      <c r="R278" s="184">
        <f>Q278*H278</f>
        <v>4.9412000000000006E-3</v>
      </c>
      <c r="S278" s="184">
        <v>0</v>
      </c>
      <c r="T278" s="185">
        <f>S278*H278</f>
        <v>0</v>
      </c>
      <c r="AR278" s="186" t="s">
        <v>141</v>
      </c>
      <c r="AT278" s="186" t="s">
        <v>136</v>
      </c>
      <c r="AU278" s="186" t="s">
        <v>83</v>
      </c>
      <c r="AY278" s="17" t="s">
        <v>134</v>
      </c>
      <c r="BE278" s="187">
        <f>IF(N278="základní",J278,0)</f>
        <v>0</v>
      </c>
      <c r="BF278" s="187">
        <f>IF(N278="snížená",J278,0)</f>
        <v>0</v>
      </c>
      <c r="BG278" s="187">
        <f>IF(N278="zákl. přenesená",J278,0)</f>
        <v>0</v>
      </c>
      <c r="BH278" s="187">
        <f>IF(N278="sníž. přenesená",J278,0)</f>
        <v>0</v>
      </c>
      <c r="BI278" s="187">
        <f>IF(N278="nulová",J278,0)</f>
        <v>0</v>
      </c>
      <c r="BJ278" s="17" t="s">
        <v>81</v>
      </c>
      <c r="BK278" s="187">
        <f>ROUND(I278*H278,2)</f>
        <v>0</v>
      </c>
      <c r="BL278" s="17" t="s">
        <v>141</v>
      </c>
      <c r="BM278" s="186" t="s">
        <v>449</v>
      </c>
    </row>
    <row r="279" spans="2:65" s="1" customFormat="1" ht="195">
      <c r="B279" s="34"/>
      <c r="C279" s="35"/>
      <c r="D279" s="188" t="s">
        <v>143</v>
      </c>
      <c r="E279" s="35"/>
      <c r="F279" s="189" t="s">
        <v>450</v>
      </c>
      <c r="G279" s="35"/>
      <c r="H279" s="35"/>
      <c r="I279" s="102"/>
      <c r="J279" s="35"/>
      <c r="K279" s="35"/>
      <c r="L279" s="38"/>
      <c r="M279" s="190"/>
      <c r="N279" s="63"/>
      <c r="O279" s="63"/>
      <c r="P279" s="63"/>
      <c r="Q279" s="63"/>
      <c r="R279" s="63"/>
      <c r="S279" s="63"/>
      <c r="T279" s="64"/>
      <c r="AT279" s="17" t="s">
        <v>143</v>
      </c>
      <c r="AU279" s="17" t="s">
        <v>83</v>
      </c>
    </row>
    <row r="280" spans="2:65" s="1" customFormat="1" ht="24" customHeight="1">
      <c r="B280" s="34"/>
      <c r="C280" s="175" t="s">
        <v>451</v>
      </c>
      <c r="D280" s="175" t="s">
        <v>136</v>
      </c>
      <c r="E280" s="176" t="s">
        <v>452</v>
      </c>
      <c r="F280" s="177" t="s">
        <v>453</v>
      </c>
      <c r="G280" s="178" t="s">
        <v>165</v>
      </c>
      <c r="H280" s="179">
        <v>14.507</v>
      </c>
      <c r="I280" s="180"/>
      <c r="J280" s="181">
        <f>ROUND(I280*H280,2)</f>
        <v>0</v>
      </c>
      <c r="K280" s="177" t="s">
        <v>140</v>
      </c>
      <c r="L280" s="38"/>
      <c r="M280" s="182" t="s">
        <v>19</v>
      </c>
      <c r="N280" s="183" t="s">
        <v>47</v>
      </c>
      <c r="O280" s="63"/>
      <c r="P280" s="184">
        <f>O280*H280</f>
        <v>0</v>
      </c>
      <c r="Q280" s="184">
        <v>0</v>
      </c>
      <c r="R280" s="184">
        <f>Q280*H280</f>
        <v>0</v>
      </c>
      <c r="S280" s="184">
        <v>0.26100000000000001</v>
      </c>
      <c r="T280" s="185">
        <f>S280*H280</f>
        <v>3.786327</v>
      </c>
      <c r="AR280" s="186" t="s">
        <v>141</v>
      </c>
      <c r="AT280" s="186" t="s">
        <v>136</v>
      </c>
      <c r="AU280" s="186" t="s">
        <v>83</v>
      </c>
      <c r="AY280" s="17" t="s">
        <v>134</v>
      </c>
      <c r="BE280" s="187">
        <f>IF(N280="základní",J280,0)</f>
        <v>0</v>
      </c>
      <c r="BF280" s="187">
        <f>IF(N280="snížená",J280,0)</f>
        <v>0</v>
      </c>
      <c r="BG280" s="187">
        <f>IF(N280="zákl. přenesená",J280,0)</f>
        <v>0</v>
      </c>
      <c r="BH280" s="187">
        <f>IF(N280="sníž. přenesená",J280,0)</f>
        <v>0</v>
      </c>
      <c r="BI280" s="187">
        <f>IF(N280="nulová",J280,0)</f>
        <v>0</v>
      </c>
      <c r="BJ280" s="17" t="s">
        <v>81</v>
      </c>
      <c r="BK280" s="187">
        <f>ROUND(I280*H280,2)</f>
        <v>0</v>
      </c>
      <c r="BL280" s="17" t="s">
        <v>141</v>
      </c>
      <c r="BM280" s="186" t="s">
        <v>454</v>
      </c>
    </row>
    <row r="281" spans="2:65" s="12" customFormat="1" ht="11.25">
      <c r="B281" s="191"/>
      <c r="C281" s="192"/>
      <c r="D281" s="188" t="s">
        <v>149</v>
      </c>
      <c r="E281" s="193" t="s">
        <v>19</v>
      </c>
      <c r="F281" s="194" t="s">
        <v>455</v>
      </c>
      <c r="G281" s="192"/>
      <c r="H281" s="195">
        <v>14.507</v>
      </c>
      <c r="I281" s="196"/>
      <c r="J281" s="192"/>
      <c r="K281" s="192"/>
      <c r="L281" s="197"/>
      <c r="M281" s="198"/>
      <c r="N281" s="199"/>
      <c r="O281" s="199"/>
      <c r="P281" s="199"/>
      <c r="Q281" s="199"/>
      <c r="R281" s="199"/>
      <c r="S281" s="199"/>
      <c r="T281" s="200"/>
      <c r="AT281" s="201" t="s">
        <v>149</v>
      </c>
      <c r="AU281" s="201" t="s">
        <v>83</v>
      </c>
      <c r="AV281" s="12" t="s">
        <v>83</v>
      </c>
      <c r="AW281" s="12" t="s">
        <v>37</v>
      </c>
      <c r="AX281" s="12" t="s">
        <v>81</v>
      </c>
      <c r="AY281" s="201" t="s">
        <v>134</v>
      </c>
    </row>
    <row r="282" spans="2:65" s="1" customFormat="1" ht="24" customHeight="1">
      <c r="B282" s="34"/>
      <c r="C282" s="175" t="s">
        <v>456</v>
      </c>
      <c r="D282" s="175" t="s">
        <v>136</v>
      </c>
      <c r="E282" s="176" t="s">
        <v>457</v>
      </c>
      <c r="F282" s="177" t="s">
        <v>458</v>
      </c>
      <c r="G282" s="178" t="s">
        <v>139</v>
      </c>
      <c r="H282" s="179">
        <v>10.957000000000001</v>
      </c>
      <c r="I282" s="180"/>
      <c r="J282" s="181">
        <f>ROUND(I282*H282,2)</f>
        <v>0</v>
      </c>
      <c r="K282" s="177" t="s">
        <v>140</v>
      </c>
      <c r="L282" s="38"/>
      <c r="M282" s="182" t="s">
        <v>19</v>
      </c>
      <c r="N282" s="183" t="s">
        <v>47</v>
      </c>
      <c r="O282" s="63"/>
      <c r="P282" s="184">
        <f>O282*H282</f>
        <v>0</v>
      </c>
      <c r="Q282" s="184">
        <v>0</v>
      </c>
      <c r="R282" s="184">
        <f>Q282*H282</f>
        <v>0</v>
      </c>
      <c r="S282" s="184">
        <v>1.8</v>
      </c>
      <c r="T282" s="185">
        <f>S282*H282</f>
        <v>19.722600000000003</v>
      </c>
      <c r="AR282" s="186" t="s">
        <v>141</v>
      </c>
      <c r="AT282" s="186" t="s">
        <v>136</v>
      </c>
      <c r="AU282" s="186" t="s">
        <v>83</v>
      </c>
      <c r="AY282" s="17" t="s">
        <v>134</v>
      </c>
      <c r="BE282" s="187">
        <f>IF(N282="základní",J282,0)</f>
        <v>0</v>
      </c>
      <c r="BF282" s="187">
        <f>IF(N282="snížená",J282,0)</f>
        <v>0</v>
      </c>
      <c r="BG282" s="187">
        <f>IF(N282="zákl. přenesená",J282,0)</f>
        <v>0</v>
      </c>
      <c r="BH282" s="187">
        <f>IF(N282="sníž. přenesená",J282,0)</f>
        <v>0</v>
      </c>
      <c r="BI282" s="187">
        <f>IF(N282="nulová",J282,0)</f>
        <v>0</v>
      </c>
      <c r="BJ282" s="17" t="s">
        <v>81</v>
      </c>
      <c r="BK282" s="187">
        <f>ROUND(I282*H282,2)</f>
        <v>0</v>
      </c>
      <c r="BL282" s="17" t="s">
        <v>141</v>
      </c>
      <c r="BM282" s="186" t="s">
        <v>459</v>
      </c>
    </row>
    <row r="283" spans="2:65" s="1" customFormat="1" ht="39">
      <c r="B283" s="34"/>
      <c r="C283" s="35"/>
      <c r="D283" s="188" t="s">
        <v>143</v>
      </c>
      <c r="E283" s="35"/>
      <c r="F283" s="189" t="s">
        <v>460</v>
      </c>
      <c r="G283" s="35"/>
      <c r="H283" s="35"/>
      <c r="I283" s="102"/>
      <c r="J283" s="35"/>
      <c r="K283" s="35"/>
      <c r="L283" s="38"/>
      <c r="M283" s="190"/>
      <c r="N283" s="63"/>
      <c r="O283" s="63"/>
      <c r="P283" s="63"/>
      <c r="Q283" s="63"/>
      <c r="R283" s="63"/>
      <c r="S283" s="63"/>
      <c r="T283" s="64"/>
      <c r="AT283" s="17" t="s">
        <v>143</v>
      </c>
      <c r="AU283" s="17" t="s">
        <v>83</v>
      </c>
    </row>
    <row r="284" spans="2:65" s="12" customFormat="1" ht="11.25">
      <c r="B284" s="191"/>
      <c r="C284" s="192"/>
      <c r="D284" s="188" t="s">
        <v>149</v>
      </c>
      <c r="E284" s="193" t="s">
        <v>19</v>
      </c>
      <c r="F284" s="194" t="s">
        <v>461</v>
      </c>
      <c r="G284" s="192"/>
      <c r="H284" s="195">
        <v>8.2449999999999992</v>
      </c>
      <c r="I284" s="196"/>
      <c r="J284" s="192"/>
      <c r="K284" s="192"/>
      <c r="L284" s="197"/>
      <c r="M284" s="198"/>
      <c r="N284" s="199"/>
      <c r="O284" s="199"/>
      <c r="P284" s="199"/>
      <c r="Q284" s="199"/>
      <c r="R284" s="199"/>
      <c r="S284" s="199"/>
      <c r="T284" s="200"/>
      <c r="AT284" s="201" t="s">
        <v>149</v>
      </c>
      <c r="AU284" s="201" t="s">
        <v>83</v>
      </c>
      <c r="AV284" s="12" t="s">
        <v>83</v>
      </c>
      <c r="AW284" s="12" t="s">
        <v>37</v>
      </c>
      <c r="AX284" s="12" t="s">
        <v>76</v>
      </c>
      <c r="AY284" s="201" t="s">
        <v>134</v>
      </c>
    </row>
    <row r="285" spans="2:65" s="12" customFormat="1" ht="11.25">
      <c r="B285" s="191"/>
      <c r="C285" s="192"/>
      <c r="D285" s="188" t="s">
        <v>149</v>
      </c>
      <c r="E285" s="193" t="s">
        <v>19</v>
      </c>
      <c r="F285" s="194" t="s">
        <v>462</v>
      </c>
      <c r="G285" s="192"/>
      <c r="H285" s="195">
        <v>2.7120000000000002</v>
      </c>
      <c r="I285" s="196"/>
      <c r="J285" s="192"/>
      <c r="K285" s="192"/>
      <c r="L285" s="197"/>
      <c r="M285" s="198"/>
      <c r="N285" s="199"/>
      <c r="O285" s="199"/>
      <c r="P285" s="199"/>
      <c r="Q285" s="199"/>
      <c r="R285" s="199"/>
      <c r="S285" s="199"/>
      <c r="T285" s="200"/>
      <c r="AT285" s="201" t="s">
        <v>149</v>
      </c>
      <c r="AU285" s="201" t="s">
        <v>83</v>
      </c>
      <c r="AV285" s="12" t="s">
        <v>83</v>
      </c>
      <c r="AW285" s="12" t="s">
        <v>37</v>
      </c>
      <c r="AX285" s="12" t="s">
        <v>76</v>
      </c>
      <c r="AY285" s="201" t="s">
        <v>134</v>
      </c>
    </row>
    <row r="286" spans="2:65" s="13" customFormat="1" ht="11.25">
      <c r="B286" s="202"/>
      <c r="C286" s="203"/>
      <c r="D286" s="188" t="s">
        <v>149</v>
      </c>
      <c r="E286" s="204" t="s">
        <v>19</v>
      </c>
      <c r="F286" s="205" t="s">
        <v>170</v>
      </c>
      <c r="G286" s="203"/>
      <c r="H286" s="206">
        <v>10.956999999999999</v>
      </c>
      <c r="I286" s="207"/>
      <c r="J286" s="203"/>
      <c r="K286" s="203"/>
      <c r="L286" s="208"/>
      <c r="M286" s="209"/>
      <c r="N286" s="210"/>
      <c r="O286" s="210"/>
      <c r="P286" s="210"/>
      <c r="Q286" s="210"/>
      <c r="R286" s="210"/>
      <c r="S286" s="210"/>
      <c r="T286" s="211"/>
      <c r="AT286" s="212" t="s">
        <v>149</v>
      </c>
      <c r="AU286" s="212" t="s">
        <v>83</v>
      </c>
      <c r="AV286" s="13" t="s">
        <v>141</v>
      </c>
      <c r="AW286" s="13" t="s">
        <v>37</v>
      </c>
      <c r="AX286" s="13" t="s">
        <v>81</v>
      </c>
      <c r="AY286" s="212" t="s">
        <v>134</v>
      </c>
    </row>
    <row r="287" spans="2:65" s="1" customFormat="1" ht="16.5" customHeight="1">
      <c r="B287" s="34"/>
      <c r="C287" s="175" t="s">
        <v>463</v>
      </c>
      <c r="D287" s="175" t="s">
        <v>136</v>
      </c>
      <c r="E287" s="176" t="s">
        <v>464</v>
      </c>
      <c r="F287" s="177" t="s">
        <v>465</v>
      </c>
      <c r="G287" s="178" t="s">
        <v>139</v>
      </c>
      <c r="H287" s="179">
        <v>1.3089999999999999</v>
      </c>
      <c r="I287" s="180"/>
      <c r="J287" s="181">
        <f>ROUND(I287*H287,2)</f>
        <v>0</v>
      </c>
      <c r="K287" s="177" t="s">
        <v>140</v>
      </c>
      <c r="L287" s="38"/>
      <c r="M287" s="182" t="s">
        <v>19</v>
      </c>
      <c r="N287" s="183" t="s">
        <v>47</v>
      </c>
      <c r="O287" s="63"/>
      <c r="P287" s="184">
        <f>O287*H287</f>
        <v>0</v>
      </c>
      <c r="Q287" s="184">
        <v>0</v>
      </c>
      <c r="R287" s="184">
        <f>Q287*H287</f>
        <v>0</v>
      </c>
      <c r="S287" s="184">
        <v>2.2000000000000002</v>
      </c>
      <c r="T287" s="185">
        <f>S287*H287</f>
        <v>2.8797999999999999</v>
      </c>
      <c r="AR287" s="186" t="s">
        <v>141</v>
      </c>
      <c r="AT287" s="186" t="s">
        <v>136</v>
      </c>
      <c r="AU287" s="186" t="s">
        <v>83</v>
      </c>
      <c r="AY287" s="17" t="s">
        <v>134</v>
      </c>
      <c r="BE287" s="187">
        <f>IF(N287="základní",J287,0)</f>
        <v>0</v>
      </c>
      <c r="BF287" s="187">
        <f>IF(N287="snížená",J287,0)</f>
        <v>0</v>
      </c>
      <c r="BG287" s="187">
        <f>IF(N287="zákl. přenesená",J287,0)</f>
        <v>0</v>
      </c>
      <c r="BH287" s="187">
        <f>IF(N287="sníž. přenesená",J287,0)</f>
        <v>0</v>
      </c>
      <c r="BI287" s="187">
        <f>IF(N287="nulová",J287,0)</f>
        <v>0</v>
      </c>
      <c r="BJ287" s="17" t="s">
        <v>81</v>
      </c>
      <c r="BK287" s="187">
        <f>ROUND(I287*H287,2)</f>
        <v>0</v>
      </c>
      <c r="BL287" s="17" t="s">
        <v>141</v>
      </c>
      <c r="BM287" s="186" t="s">
        <v>466</v>
      </c>
    </row>
    <row r="288" spans="2:65" s="1" customFormat="1" ht="29.25">
      <c r="B288" s="34"/>
      <c r="C288" s="35"/>
      <c r="D288" s="188" t="s">
        <v>143</v>
      </c>
      <c r="E288" s="35"/>
      <c r="F288" s="189" t="s">
        <v>467</v>
      </c>
      <c r="G288" s="35"/>
      <c r="H288" s="35"/>
      <c r="I288" s="102"/>
      <c r="J288" s="35"/>
      <c r="K288" s="35"/>
      <c r="L288" s="38"/>
      <c r="M288" s="190"/>
      <c r="N288" s="63"/>
      <c r="O288" s="63"/>
      <c r="P288" s="63"/>
      <c r="Q288" s="63"/>
      <c r="R288" s="63"/>
      <c r="S288" s="63"/>
      <c r="T288" s="64"/>
      <c r="AT288" s="17" t="s">
        <v>143</v>
      </c>
      <c r="AU288" s="17" t="s">
        <v>83</v>
      </c>
    </row>
    <row r="289" spans="2:65" s="1" customFormat="1" ht="16.5" customHeight="1">
      <c r="B289" s="34"/>
      <c r="C289" s="175" t="s">
        <v>468</v>
      </c>
      <c r="D289" s="175" t="s">
        <v>136</v>
      </c>
      <c r="E289" s="176" t="s">
        <v>469</v>
      </c>
      <c r="F289" s="177" t="s">
        <v>470</v>
      </c>
      <c r="G289" s="178" t="s">
        <v>165</v>
      </c>
      <c r="H289" s="179">
        <v>1.8</v>
      </c>
      <c r="I289" s="180"/>
      <c r="J289" s="181">
        <f>ROUND(I289*H289,2)</f>
        <v>0</v>
      </c>
      <c r="K289" s="177" t="s">
        <v>140</v>
      </c>
      <c r="L289" s="38"/>
      <c r="M289" s="182" t="s">
        <v>19</v>
      </c>
      <c r="N289" s="183" t="s">
        <v>47</v>
      </c>
      <c r="O289" s="63"/>
      <c r="P289" s="184">
        <f>O289*H289</f>
        <v>0</v>
      </c>
      <c r="Q289" s="184">
        <v>0</v>
      </c>
      <c r="R289" s="184">
        <f>Q289*H289</f>
        <v>0</v>
      </c>
      <c r="S289" s="184">
        <v>5.5E-2</v>
      </c>
      <c r="T289" s="185">
        <f>S289*H289</f>
        <v>9.9000000000000005E-2</v>
      </c>
      <c r="AR289" s="186" t="s">
        <v>141</v>
      </c>
      <c r="AT289" s="186" t="s">
        <v>136</v>
      </c>
      <c r="AU289" s="186" t="s">
        <v>83</v>
      </c>
      <c r="AY289" s="17" t="s">
        <v>134</v>
      </c>
      <c r="BE289" s="187">
        <f>IF(N289="základní",J289,0)</f>
        <v>0</v>
      </c>
      <c r="BF289" s="187">
        <f>IF(N289="snížená",J289,0)</f>
        <v>0</v>
      </c>
      <c r="BG289" s="187">
        <f>IF(N289="zákl. přenesená",J289,0)</f>
        <v>0</v>
      </c>
      <c r="BH289" s="187">
        <f>IF(N289="sníž. přenesená",J289,0)</f>
        <v>0</v>
      </c>
      <c r="BI289" s="187">
        <f>IF(N289="nulová",J289,0)</f>
        <v>0</v>
      </c>
      <c r="BJ289" s="17" t="s">
        <v>81</v>
      </c>
      <c r="BK289" s="187">
        <f>ROUND(I289*H289,2)</f>
        <v>0</v>
      </c>
      <c r="BL289" s="17" t="s">
        <v>141</v>
      </c>
      <c r="BM289" s="186" t="s">
        <v>471</v>
      </c>
    </row>
    <row r="290" spans="2:65" s="12" customFormat="1" ht="11.25">
      <c r="B290" s="191"/>
      <c r="C290" s="192"/>
      <c r="D290" s="188" t="s">
        <v>149</v>
      </c>
      <c r="E290" s="193" t="s">
        <v>19</v>
      </c>
      <c r="F290" s="194" t="s">
        <v>386</v>
      </c>
      <c r="G290" s="192"/>
      <c r="H290" s="195">
        <v>1.8</v>
      </c>
      <c r="I290" s="196"/>
      <c r="J290" s="192"/>
      <c r="K290" s="192"/>
      <c r="L290" s="197"/>
      <c r="M290" s="198"/>
      <c r="N290" s="199"/>
      <c r="O290" s="199"/>
      <c r="P290" s="199"/>
      <c r="Q290" s="199"/>
      <c r="R290" s="199"/>
      <c r="S290" s="199"/>
      <c r="T290" s="200"/>
      <c r="AT290" s="201" t="s">
        <v>149</v>
      </c>
      <c r="AU290" s="201" t="s">
        <v>83</v>
      </c>
      <c r="AV290" s="12" t="s">
        <v>83</v>
      </c>
      <c r="AW290" s="12" t="s">
        <v>37</v>
      </c>
      <c r="AX290" s="12" t="s">
        <v>81</v>
      </c>
      <c r="AY290" s="201" t="s">
        <v>134</v>
      </c>
    </row>
    <row r="291" spans="2:65" s="1" customFormat="1" ht="24" customHeight="1">
      <c r="B291" s="34"/>
      <c r="C291" s="175" t="s">
        <v>472</v>
      </c>
      <c r="D291" s="175" t="s">
        <v>136</v>
      </c>
      <c r="E291" s="176" t="s">
        <v>473</v>
      </c>
      <c r="F291" s="177" t="s">
        <v>474</v>
      </c>
      <c r="G291" s="178" t="s">
        <v>165</v>
      </c>
      <c r="H291" s="179">
        <v>9.14</v>
      </c>
      <c r="I291" s="180"/>
      <c r="J291" s="181">
        <f>ROUND(I291*H291,2)</f>
        <v>0</v>
      </c>
      <c r="K291" s="177" t="s">
        <v>140</v>
      </c>
      <c r="L291" s="38"/>
      <c r="M291" s="182" t="s">
        <v>19</v>
      </c>
      <c r="N291" s="183" t="s">
        <v>47</v>
      </c>
      <c r="O291" s="63"/>
      <c r="P291" s="184">
        <f>O291*H291</f>
        <v>0</v>
      </c>
      <c r="Q291" s="184">
        <v>0</v>
      </c>
      <c r="R291" s="184">
        <f>Q291*H291</f>
        <v>0</v>
      </c>
      <c r="S291" s="184">
        <v>4.1000000000000002E-2</v>
      </c>
      <c r="T291" s="185">
        <f>S291*H291</f>
        <v>0.37474000000000002</v>
      </c>
      <c r="AR291" s="186" t="s">
        <v>141</v>
      </c>
      <c r="AT291" s="186" t="s">
        <v>136</v>
      </c>
      <c r="AU291" s="186" t="s">
        <v>83</v>
      </c>
      <c r="AY291" s="17" t="s">
        <v>134</v>
      </c>
      <c r="BE291" s="187">
        <f>IF(N291="základní",J291,0)</f>
        <v>0</v>
      </c>
      <c r="BF291" s="187">
        <f>IF(N291="snížená",J291,0)</f>
        <v>0</v>
      </c>
      <c r="BG291" s="187">
        <f>IF(N291="zákl. přenesená",J291,0)</f>
        <v>0</v>
      </c>
      <c r="BH291" s="187">
        <f>IF(N291="sníž. přenesená",J291,0)</f>
        <v>0</v>
      </c>
      <c r="BI291" s="187">
        <f>IF(N291="nulová",J291,0)</f>
        <v>0</v>
      </c>
      <c r="BJ291" s="17" t="s">
        <v>81</v>
      </c>
      <c r="BK291" s="187">
        <f>ROUND(I291*H291,2)</f>
        <v>0</v>
      </c>
      <c r="BL291" s="17" t="s">
        <v>141</v>
      </c>
      <c r="BM291" s="186" t="s">
        <v>475</v>
      </c>
    </row>
    <row r="292" spans="2:65" s="1" customFormat="1" ht="29.25">
      <c r="B292" s="34"/>
      <c r="C292" s="35"/>
      <c r="D292" s="188" t="s">
        <v>143</v>
      </c>
      <c r="E292" s="35"/>
      <c r="F292" s="189" t="s">
        <v>476</v>
      </c>
      <c r="G292" s="35"/>
      <c r="H292" s="35"/>
      <c r="I292" s="102"/>
      <c r="J292" s="35"/>
      <c r="K292" s="35"/>
      <c r="L292" s="38"/>
      <c r="M292" s="190"/>
      <c r="N292" s="63"/>
      <c r="O292" s="63"/>
      <c r="P292" s="63"/>
      <c r="Q292" s="63"/>
      <c r="R292" s="63"/>
      <c r="S292" s="63"/>
      <c r="T292" s="64"/>
      <c r="AT292" s="17" t="s">
        <v>143</v>
      </c>
      <c r="AU292" s="17" t="s">
        <v>83</v>
      </c>
    </row>
    <row r="293" spans="2:65" s="12" customFormat="1" ht="11.25">
      <c r="B293" s="191"/>
      <c r="C293" s="192"/>
      <c r="D293" s="188" t="s">
        <v>149</v>
      </c>
      <c r="E293" s="193" t="s">
        <v>19</v>
      </c>
      <c r="F293" s="194" t="s">
        <v>385</v>
      </c>
      <c r="G293" s="192"/>
      <c r="H293" s="195">
        <v>1.76</v>
      </c>
      <c r="I293" s="196"/>
      <c r="J293" s="192"/>
      <c r="K293" s="192"/>
      <c r="L293" s="197"/>
      <c r="M293" s="198"/>
      <c r="N293" s="199"/>
      <c r="O293" s="199"/>
      <c r="P293" s="199"/>
      <c r="Q293" s="199"/>
      <c r="R293" s="199"/>
      <c r="S293" s="199"/>
      <c r="T293" s="200"/>
      <c r="AT293" s="201" t="s">
        <v>149</v>
      </c>
      <c r="AU293" s="201" t="s">
        <v>83</v>
      </c>
      <c r="AV293" s="12" t="s">
        <v>83</v>
      </c>
      <c r="AW293" s="12" t="s">
        <v>37</v>
      </c>
      <c r="AX293" s="12" t="s">
        <v>76</v>
      </c>
      <c r="AY293" s="201" t="s">
        <v>134</v>
      </c>
    </row>
    <row r="294" spans="2:65" s="12" customFormat="1" ht="11.25">
      <c r="B294" s="191"/>
      <c r="C294" s="192"/>
      <c r="D294" s="188" t="s">
        <v>149</v>
      </c>
      <c r="E294" s="193" t="s">
        <v>19</v>
      </c>
      <c r="F294" s="194" t="s">
        <v>477</v>
      </c>
      <c r="G294" s="192"/>
      <c r="H294" s="195">
        <v>2.52</v>
      </c>
      <c r="I294" s="196"/>
      <c r="J294" s="192"/>
      <c r="K294" s="192"/>
      <c r="L294" s="197"/>
      <c r="M294" s="198"/>
      <c r="N294" s="199"/>
      <c r="O294" s="199"/>
      <c r="P294" s="199"/>
      <c r="Q294" s="199"/>
      <c r="R294" s="199"/>
      <c r="S294" s="199"/>
      <c r="T294" s="200"/>
      <c r="AT294" s="201" t="s">
        <v>149</v>
      </c>
      <c r="AU294" s="201" t="s">
        <v>83</v>
      </c>
      <c r="AV294" s="12" t="s">
        <v>83</v>
      </c>
      <c r="AW294" s="12" t="s">
        <v>37</v>
      </c>
      <c r="AX294" s="12" t="s">
        <v>76</v>
      </c>
      <c r="AY294" s="201" t="s">
        <v>134</v>
      </c>
    </row>
    <row r="295" spans="2:65" s="12" customFormat="1" ht="11.25">
      <c r="B295" s="191"/>
      <c r="C295" s="192"/>
      <c r="D295" s="188" t="s">
        <v>149</v>
      </c>
      <c r="E295" s="193" t="s">
        <v>19</v>
      </c>
      <c r="F295" s="194" t="s">
        <v>380</v>
      </c>
      <c r="G295" s="192"/>
      <c r="H295" s="195">
        <v>4.8600000000000003</v>
      </c>
      <c r="I295" s="196"/>
      <c r="J295" s="192"/>
      <c r="K295" s="192"/>
      <c r="L295" s="197"/>
      <c r="M295" s="198"/>
      <c r="N295" s="199"/>
      <c r="O295" s="199"/>
      <c r="P295" s="199"/>
      <c r="Q295" s="199"/>
      <c r="R295" s="199"/>
      <c r="S295" s="199"/>
      <c r="T295" s="200"/>
      <c r="AT295" s="201" t="s">
        <v>149</v>
      </c>
      <c r="AU295" s="201" t="s">
        <v>83</v>
      </c>
      <c r="AV295" s="12" t="s">
        <v>83</v>
      </c>
      <c r="AW295" s="12" t="s">
        <v>37</v>
      </c>
      <c r="AX295" s="12" t="s">
        <v>76</v>
      </c>
      <c r="AY295" s="201" t="s">
        <v>134</v>
      </c>
    </row>
    <row r="296" spans="2:65" s="13" customFormat="1" ht="11.25">
      <c r="B296" s="202"/>
      <c r="C296" s="203"/>
      <c r="D296" s="188" t="s">
        <v>149</v>
      </c>
      <c r="E296" s="204" t="s">
        <v>19</v>
      </c>
      <c r="F296" s="205" t="s">
        <v>170</v>
      </c>
      <c r="G296" s="203"/>
      <c r="H296" s="206">
        <v>9.14</v>
      </c>
      <c r="I296" s="207"/>
      <c r="J296" s="203"/>
      <c r="K296" s="203"/>
      <c r="L296" s="208"/>
      <c r="M296" s="209"/>
      <c r="N296" s="210"/>
      <c r="O296" s="210"/>
      <c r="P296" s="210"/>
      <c r="Q296" s="210"/>
      <c r="R296" s="210"/>
      <c r="S296" s="210"/>
      <c r="T296" s="211"/>
      <c r="AT296" s="212" t="s">
        <v>149</v>
      </c>
      <c r="AU296" s="212" t="s">
        <v>83</v>
      </c>
      <c r="AV296" s="13" t="s">
        <v>141</v>
      </c>
      <c r="AW296" s="13" t="s">
        <v>37</v>
      </c>
      <c r="AX296" s="13" t="s">
        <v>81</v>
      </c>
      <c r="AY296" s="212" t="s">
        <v>134</v>
      </c>
    </row>
    <row r="297" spans="2:65" s="1" customFormat="1" ht="24" customHeight="1">
      <c r="B297" s="34"/>
      <c r="C297" s="175" t="s">
        <v>478</v>
      </c>
      <c r="D297" s="175" t="s">
        <v>136</v>
      </c>
      <c r="E297" s="176" t="s">
        <v>479</v>
      </c>
      <c r="F297" s="177" t="s">
        <v>480</v>
      </c>
      <c r="G297" s="178" t="s">
        <v>165</v>
      </c>
      <c r="H297" s="179">
        <v>17.64</v>
      </c>
      <c r="I297" s="180"/>
      <c r="J297" s="181">
        <f>ROUND(I297*H297,2)</f>
        <v>0</v>
      </c>
      <c r="K297" s="177" t="s">
        <v>140</v>
      </c>
      <c r="L297" s="38"/>
      <c r="M297" s="182" t="s">
        <v>19</v>
      </c>
      <c r="N297" s="183" t="s">
        <v>47</v>
      </c>
      <c r="O297" s="63"/>
      <c r="P297" s="184">
        <f>O297*H297</f>
        <v>0</v>
      </c>
      <c r="Q297" s="184">
        <v>0</v>
      </c>
      <c r="R297" s="184">
        <f>Q297*H297</f>
        <v>0</v>
      </c>
      <c r="S297" s="184">
        <v>3.1E-2</v>
      </c>
      <c r="T297" s="185">
        <f>S297*H297</f>
        <v>0.54683999999999999</v>
      </c>
      <c r="AR297" s="186" t="s">
        <v>141</v>
      </c>
      <c r="AT297" s="186" t="s">
        <v>136</v>
      </c>
      <c r="AU297" s="186" t="s">
        <v>83</v>
      </c>
      <c r="AY297" s="17" t="s">
        <v>134</v>
      </c>
      <c r="BE297" s="187">
        <f>IF(N297="základní",J297,0)</f>
        <v>0</v>
      </c>
      <c r="BF297" s="187">
        <f>IF(N297="snížená",J297,0)</f>
        <v>0</v>
      </c>
      <c r="BG297" s="187">
        <f>IF(N297="zákl. přenesená",J297,0)</f>
        <v>0</v>
      </c>
      <c r="BH297" s="187">
        <f>IF(N297="sníž. přenesená",J297,0)</f>
        <v>0</v>
      </c>
      <c r="BI297" s="187">
        <f>IF(N297="nulová",J297,0)</f>
        <v>0</v>
      </c>
      <c r="BJ297" s="17" t="s">
        <v>81</v>
      </c>
      <c r="BK297" s="187">
        <f>ROUND(I297*H297,2)</f>
        <v>0</v>
      </c>
      <c r="BL297" s="17" t="s">
        <v>141</v>
      </c>
      <c r="BM297" s="186" t="s">
        <v>481</v>
      </c>
    </row>
    <row r="298" spans="2:65" s="1" customFormat="1" ht="29.25">
      <c r="B298" s="34"/>
      <c r="C298" s="35"/>
      <c r="D298" s="188" t="s">
        <v>143</v>
      </c>
      <c r="E298" s="35"/>
      <c r="F298" s="189" t="s">
        <v>476</v>
      </c>
      <c r="G298" s="35"/>
      <c r="H298" s="35"/>
      <c r="I298" s="102"/>
      <c r="J298" s="35"/>
      <c r="K298" s="35"/>
      <c r="L298" s="38"/>
      <c r="M298" s="190"/>
      <c r="N298" s="63"/>
      <c r="O298" s="63"/>
      <c r="P298" s="63"/>
      <c r="Q298" s="63"/>
      <c r="R298" s="63"/>
      <c r="S298" s="63"/>
      <c r="T298" s="64"/>
      <c r="AT298" s="17" t="s">
        <v>143</v>
      </c>
      <c r="AU298" s="17" t="s">
        <v>83</v>
      </c>
    </row>
    <row r="299" spans="2:65" s="12" customFormat="1" ht="11.25">
      <c r="B299" s="191"/>
      <c r="C299" s="192"/>
      <c r="D299" s="188" t="s">
        <v>149</v>
      </c>
      <c r="E299" s="193" t="s">
        <v>19</v>
      </c>
      <c r="F299" s="194" t="s">
        <v>382</v>
      </c>
      <c r="G299" s="192"/>
      <c r="H299" s="195">
        <v>7.02</v>
      </c>
      <c r="I299" s="196"/>
      <c r="J299" s="192"/>
      <c r="K299" s="192"/>
      <c r="L299" s="197"/>
      <c r="M299" s="198"/>
      <c r="N299" s="199"/>
      <c r="O299" s="199"/>
      <c r="P299" s="199"/>
      <c r="Q299" s="199"/>
      <c r="R299" s="199"/>
      <c r="S299" s="199"/>
      <c r="T299" s="200"/>
      <c r="AT299" s="201" t="s">
        <v>149</v>
      </c>
      <c r="AU299" s="201" t="s">
        <v>83</v>
      </c>
      <c r="AV299" s="12" t="s">
        <v>83</v>
      </c>
      <c r="AW299" s="12" t="s">
        <v>37</v>
      </c>
      <c r="AX299" s="12" t="s">
        <v>76</v>
      </c>
      <c r="AY299" s="201" t="s">
        <v>134</v>
      </c>
    </row>
    <row r="300" spans="2:65" s="12" customFormat="1" ht="11.25">
      <c r="B300" s="191"/>
      <c r="C300" s="192"/>
      <c r="D300" s="188" t="s">
        <v>149</v>
      </c>
      <c r="E300" s="193" t="s">
        <v>19</v>
      </c>
      <c r="F300" s="194" t="s">
        <v>374</v>
      </c>
      <c r="G300" s="192"/>
      <c r="H300" s="195">
        <v>6.75</v>
      </c>
      <c r="I300" s="196"/>
      <c r="J300" s="192"/>
      <c r="K300" s="192"/>
      <c r="L300" s="197"/>
      <c r="M300" s="198"/>
      <c r="N300" s="199"/>
      <c r="O300" s="199"/>
      <c r="P300" s="199"/>
      <c r="Q300" s="199"/>
      <c r="R300" s="199"/>
      <c r="S300" s="199"/>
      <c r="T300" s="200"/>
      <c r="AT300" s="201" t="s">
        <v>149</v>
      </c>
      <c r="AU300" s="201" t="s">
        <v>83</v>
      </c>
      <c r="AV300" s="12" t="s">
        <v>83</v>
      </c>
      <c r="AW300" s="12" t="s">
        <v>37</v>
      </c>
      <c r="AX300" s="12" t="s">
        <v>76</v>
      </c>
      <c r="AY300" s="201" t="s">
        <v>134</v>
      </c>
    </row>
    <row r="301" spans="2:65" s="12" customFormat="1" ht="11.25">
      <c r="B301" s="191"/>
      <c r="C301" s="192"/>
      <c r="D301" s="188" t="s">
        <v>149</v>
      </c>
      <c r="E301" s="193" t="s">
        <v>19</v>
      </c>
      <c r="F301" s="194" t="s">
        <v>482</v>
      </c>
      <c r="G301" s="192"/>
      <c r="H301" s="195">
        <v>2.16</v>
      </c>
      <c r="I301" s="196"/>
      <c r="J301" s="192"/>
      <c r="K301" s="192"/>
      <c r="L301" s="197"/>
      <c r="M301" s="198"/>
      <c r="N301" s="199"/>
      <c r="O301" s="199"/>
      <c r="P301" s="199"/>
      <c r="Q301" s="199"/>
      <c r="R301" s="199"/>
      <c r="S301" s="199"/>
      <c r="T301" s="200"/>
      <c r="AT301" s="201" t="s">
        <v>149</v>
      </c>
      <c r="AU301" s="201" t="s">
        <v>83</v>
      </c>
      <c r="AV301" s="12" t="s">
        <v>83</v>
      </c>
      <c r="AW301" s="12" t="s">
        <v>37</v>
      </c>
      <c r="AX301" s="12" t="s">
        <v>76</v>
      </c>
      <c r="AY301" s="201" t="s">
        <v>134</v>
      </c>
    </row>
    <row r="302" spans="2:65" s="12" customFormat="1" ht="11.25">
      <c r="B302" s="191"/>
      <c r="C302" s="192"/>
      <c r="D302" s="188" t="s">
        <v>149</v>
      </c>
      <c r="E302" s="193" t="s">
        <v>19</v>
      </c>
      <c r="F302" s="194" t="s">
        <v>379</v>
      </c>
      <c r="G302" s="192"/>
      <c r="H302" s="195">
        <v>1.71</v>
      </c>
      <c r="I302" s="196"/>
      <c r="J302" s="192"/>
      <c r="K302" s="192"/>
      <c r="L302" s="197"/>
      <c r="M302" s="198"/>
      <c r="N302" s="199"/>
      <c r="O302" s="199"/>
      <c r="P302" s="199"/>
      <c r="Q302" s="199"/>
      <c r="R302" s="199"/>
      <c r="S302" s="199"/>
      <c r="T302" s="200"/>
      <c r="AT302" s="201" t="s">
        <v>149</v>
      </c>
      <c r="AU302" s="201" t="s">
        <v>83</v>
      </c>
      <c r="AV302" s="12" t="s">
        <v>83</v>
      </c>
      <c r="AW302" s="12" t="s">
        <v>37</v>
      </c>
      <c r="AX302" s="12" t="s">
        <v>76</v>
      </c>
      <c r="AY302" s="201" t="s">
        <v>134</v>
      </c>
    </row>
    <row r="303" spans="2:65" s="13" customFormat="1" ht="11.25">
      <c r="B303" s="202"/>
      <c r="C303" s="203"/>
      <c r="D303" s="188" t="s">
        <v>149</v>
      </c>
      <c r="E303" s="204" t="s">
        <v>19</v>
      </c>
      <c r="F303" s="205" t="s">
        <v>170</v>
      </c>
      <c r="G303" s="203"/>
      <c r="H303" s="206">
        <v>17.64</v>
      </c>
      <c r="I303" s="207"/>
      <c r="J303" s="203"/>
      <c r="K303" s="203"/>
      <c r="L303" s="208"/>
      <c r="M303" s="209"/>
      <c r="N303" s="210"/>
      <c r="O303" s="210"/>
      <c r="P303" s="210"/>
      <c r="Q303" s="210"/>
      <c r="R303" s="210"/>
      <c r="S303" s="210"/>
      <c r="T303" s="211"/>
      <c r="AT303" s="212" t="s">
        <v>149</v>
      </c>
      <c r="AU303" s="212" t="s">
        <v>83</v>
      </c>
      <c r="AV303" s="13" t="s">
        <v>141</v>
      </c>
      <c r="AW303" s="13" t="s">
        <v>37</v>
      </c>
      <c r="AX303" s="13" t="s">
        <v>81</v>
      </c>
      <c r="AY303" s="212" t="s">
        <v>134</v>
      </c>
    </row>
    <row r="304" spans="2:65" s="1" customFormat="1" ht="24" customHeight="1">
      <c r="B304" s="34"/>
      <c r="C304" s="175" t="s">
        <v>483</v>
      </c>
      <c r="D304" s="175" t="s">
        <v>136</v>
      </c>
      <c r="E304" s="176" t="s">
        <v>484</v>
      </c>
      <c r="F304" s="177" t="s">
        <v>485</v>
      </c>
      <c r="G304" s="178" t="s">
        <v>165</v>
      </c>
      <c r="H304" s="179">
        <v>112.992</v>
      </c>
      <c r="I304" s="180"/>
      <c r="J304" s="181">
        <f>ROUND(I304*H304,2)</f>
        <v>0</v>
      </c>
      <c r="K304" s="177" t="s">
        <v>140</v>
      </c>
      <c r="L304" s="38"/>
      <c r="M304" s="182" t="s">
        <v>19</v>
      </c>
      <c r="N304" s="183" t="s">
        <v>47</v>
      </c>
      <c r="O304" s="63"/>
      <c r="P304" s="184">
        <f>O304*H304</f>
        <v>0</v>
      </c>
      <c r="Q304" s="184">
        <v>0</v>
      </c>
      <c r="R304" s="184">
        <f>Q304*H304</f>
        <v>0</v>
      </c>
      <c r="S304" s="184">
        <v>2.7E-2</v>
      </c>
      <c r="T304" s="185">
        <f>S304*H304</f>
        <v>3.0507840000000002</v>
      </c>
      <c r="AR304" s="186" t="s">
        <v>141</v>
      </c>
      <c r="AT304" s="186" t="s">
        <v>136</v>
      </c>
      <c r="AU304" s="186" t="s">
        <v>83</v>
      </c>
      <c r="AY304" s="17" t="s">
        <v>134</v>
      </c>
      <c r="BE304" s="187">
        <f>IF(N304="základní",J304,0)</f>
        <v>0</v>
      </c>
      <c r="BF304" s="187">
        <f>IF(N304="snížená",J304,0)</f>
        <v>0</v>
      </c>
      <c r="BG304" s="187">
        <f>IF(N304="zákl. přenesená",J304,0)</f>
        <v>0</v>
      </c>
      <c r="BH304" s="187">
        <f>IF(N304="sníž. přenesená",J304,0)</f>
        <v>0</v>
      </c>
      <c r="BI304" s="187">
        <f>IF(N304="nulová",J304,0)</f>
        <v>0</v>
      </c>
      <c r="BJ304" s="17" t="s">
        <v>81</v>
      </c>
      <c r="BK304" s="187">
        <f>ROUND(I304*H304,2)</f>
        <v>0</v>
      </c>
      <c r="BL304" s="17" t="s">
        <v>141</v>
      </c>
      <c r="BM304" s="186" t="s">
        <v>486</v>
      </c>
    </row>
    <row r="305" spans="2:65" s="1" customFormat="1" ht="29.25">
      <c r="B305" s="34"/>
      <c r="C305" s="35"/>
      <c r="D305" s="188" t="s">
        <v>143</v>
      </c>
      <c r="E305" s="35"/>
      <c r="F305" s="189" t="s">
        <v>476</v>
      </c>
      <c r="G305" s="35"/>
      <c r="H305" s="35"/>
      <c r="I305" s="102"/>
      <c r="J305" s="35"/>
      <c r="K305" s="35"/>
      <c r="L305" s="38"/>
      <c r="M305" s="190"/>
      <c r="N305" s="63"/>
      <c r="O305" s="63"/>
      <c r="P305" s="63"/>
      <c r="Q305" s="63"/>
      <c r="R305" s="63"/>
      <c r="S305" s="63"/>
      <c r="T305" s="64"/>
      <c r="AT305" s="17" t="s">
        <v>143</v>
      </c>
      <c r="AU305" s="17" t="s">
        <v>83</v>
      </c>
    </row>
    <row r="306" spans="2:65" s="12" customFormat="1" ht="11.25">
      <c r="B306" s="191"/>
      <c r="C306" s="192"/>
      <c r="D306" s="188" t="s">
        <v>149</v>
      </c>
      <c r="E306" s="193" t="s">
        <v>19</v>
      </c>
      <c r="F306" s="194" t="s">
        <v>487</v>
      </c>
      <c r="G306" s="192"/>
      <c r="H306" s="195">
        <v>9.7200000000000006</v>
      </c>
      <c r="I306" s="196"/>
      <c r="J306" s="192"/>
      <c r="K306" s="192"/>
      <c r="L306" s="197"/>
      <c r="M306" s="198"/>
      <c r="N306" s="199"/>
      <c r="O306" s="199"/>
      <c r="P306" s="199"/>
      <c r="Q306" s="199"/>
      <c r="R306" s="199"/>
      <c r="S306" s="199"/>
      <c r="T306" s="200"/>
      <c r="AT306" s="201" t="s">
        <v>149</v>
      </c>
      <c r="AU306" s="201" t="s">
        <v>83</v>
      </c>
      <c r="AV306" s="12" t="s">
        <v>83</v>
      </c>
      <c r="AW306" s="12" t="s">
        <v>37</v>
      </c>
      <c r="AX306" s="12" t="s">
        <v>76</v>
      </c>
      <c r="AY306" s="201" t="s">
        <v>134</v>
      </c>
    </row>
    <row r="307" spans="2:65" s="12" customFormat="1" ht="11.25">
      <c r="B307" s="191"/>
      <c r="C307" s="192"/>
      <c r="D307" s="188" t="s">
        <v>149</v>
      </c>
      <c r="E307" s="193" t="s">
        <v>19</v>
      </c>
      <c r="F307" s="194" t="s">
        <v>383</v>
      </c>
      <c r="G307" s="192"/>
      <c r="H307" s="195">
        <v>2.052</v>
      </c>
      <c r="I307" s="196"/>
      <c r="J307" s="192"/>
      <c r="K307" s="192"/>
      <c r="L307" s="197"/>
      <c r="M307" s="198"/>
      <c r="N307" s="199"/>
      <c r="O307" s="199"/>
      <c r="P307" s="199"/>
      <c r="Q307" s="199"/>
      <c r="R307" s="199"/>
      <c r="S307" s="199"/>
      <c r="T307" s="200"/>
      <c r="AT307" s="201" t="s">
        <v>149</v>
      </c>
      <c r="AU307" s="201" t="s">
        <v>83</v>
      </c>
      <c r="AV307" s="12" t="s">
        <v>83</v>
      </c>
      <c r="AW307" s="12" t="s">
        <v>37</v>
      </c>
      <c r="AX307" s="12" t="s">
        <v>76</v>
      </c>
      <c r="AY307" s="201" t="s">
        <v>134</v>
      </c>
    </row>
    <row r="308" spans="2:65" s="12" customFormat="1" ht="11.25">
      <c r="B308" s="191"/>
      <c r="C308" s="192"/>
      <c r="D308" s="188" t="s">
        <v>149</v>
      </c>
      <c r="E308" s="193" t="s">
        <v>19</v>
      </c>
      <c r="F308" s="194" t="s">
        <v>372</v>
      </c>
      <c r="G308" s="192"/>
      <c r="H308" s="195">
        <v>8.1</v>
      </c>
      <c r="I308" s="196"/>
      <c r="J308" s="192"/>
      <c r="K308" s="192"/>
      <c r="L308" s="197"/>
      <c r="M308" s="198"/>
      <c r="N308" s="199"/>
      <c r="O308" s="199"/>
      <c r="P308" s="199"/>
      <c r="Q308" s="199"/>
      <c r="R308" s="199"/>
      <c r="S308" s="199"/>
      <c r="T308" s="200"/>
      <c r="AT308" s="201" t="s">
        <v>149</v>
      </c>
      <c r="AU308" s="201" t="s">
        <v>83</v>
      </c>
      <c r="AV308" s="12" t="s">
        <v>83</v>
      </c>
      <c r="AW308" s="12" t="s">
        <v>37</v>
      </c>
      <c r="AX308" s="12" t="s">
        <v>76</v>
      </c>
      <c r="AY308" s="201" t="s">
        <v>134</v>
      </c>
    </row>
    <row r="309" spans="2:65" s="12" customFormat="1" ht="11.25">
      <c r="B309" s="191"/>
      <c r="C309" s="192"/>
      <c r="D309" s="188" t="s">
        <v>149</v>
      </c>
      <c r="E309" s="193" t="s">
        <v>19</v>
      </c>
      <c r="F309" s="194" t="s">
        <v>488</v>
      </c>
      <c r="G309" s="192"/>
      <c r="H309" s="195">
        <v>90.72</v>
      </c>
      <c r="I309" s="196"/>
      <c r="J309" s="192"/>
      <c r="K309" s="192"/>
      <c r="L309" s="197"/>
      <c r="M309" s="198"/>
      <c r="N309" s="199"/>
      <c r="O309" s="199"/>
      <c r="P309" s="199"/>
      <c r="Q309" s="199"/>
      <c r="R309" s="199"/>
      <c r="S309" s="199"/>
      <c r="T309" s="200"/>
      <c r="AT309" s="201" t="s">
        <v>149</v>
      </c>
      <c r="AU309" s="201" t="s">
        <v>83</v>
      </c>
      <c r="AV309" s="12" t="s">
        <v>83</v>
      </c>
      <c r="AW309" s="12" t="s">
        <v>37</v>
      </c>
      <c r="AX309" s="12" t="s">
        <v>76</v>
      </c>
      <c r="AY309" s="201" t="s">
        <v>134</v>
      </c>
    </row>
    <row r="310" spans="2:65" s="12" customFormat="1" ht="11.25">
      <c r="B310" s="191"/>
      <c r="C310" s="192"/>
      <c r="D310" s="188" t="s">
        <v>149</v>
      </c>
      <c r="E310" s="193" t="s">
        <v>19</v>
      </c>
      <c r="F310" s="194" t="s">
        <v>489</v>
      </c>
      <c r="G310" s="192"/>
      <c r="H310" s="195">
        <v>2.4</v>
      </c>
      <c r="I310" s="196"/>
      <c r="J310" s="192"/>
      <c r="K310" s="192"/>
      <c r="L310" s="197"/>
      <c r="M310" s="198"/>
      <c r="N310" s="199"/>
      <c r="O310" s="199"/>
      <c r="P310" s="199"/>
      <c r="Q310" s="199"/>
      <c r="R310" s="199"/>
      <c r="S310" s="199"/>
      <c r="T310" s="200"/>
      <c r="AT310" s="201" t="s">
        <v>149</v>
      </c>
      <c r="AU310" s="201" t="s">
        <v>83</v>
      </c>
      <c r="AV310" s="12" t="s">
        <v>83</v>
      </c>
      <c r="AW310" s="12" t="s">
        <v>37</v>
      </c>
      <c r="AX310" s="12" t="s">
        <v>76</v>
      </c>
      <c r="AY310" s="201" t="s">
        <v>134</v>
      </c>
    </row>
    <row r="311" spans="2:65" s="13" customFormat="1" ht="11.25">
      <c r="B311" s="202"/>
      <c r="C311" s="203"/>
      <c r="D311" s="188" t="s">
        <v>149</v>
      </c>
      <c r="E311" s="204" t="s">
        <v>19</v>
      </c>
      <c r="F311" s="205" t="s">
        <v>170</v>
      </c>
      <c r="G311" s="203"/>
      <c r="H311" s="206">
        <v>112.992</v>
      </c>
      <c r="I311" s="207"/>
      <c r="J311" s="203"/>
      <c r="K311" s="203"/>
      <c r="L311" s="208"/>
      <c r="M311" s="209"/>
      <c r="N311" s="210"/>
      <c r="O311" s="210"/>
      <c r="P311" s="210"/>
      <c r="Q311" s="210"/>
      <c r="R311" s="210"/>
      <c r="S311" s="210"/>
      <c r="T311" s="211"/>
      <c r="AT311" s="212" t="s">
        <v>149</v>
      </c>
      <c r="AU311" s="212" t="s">
        <v>83</v>
      </c>
      <c r="AV311" s="13" t="s">
        <v>141</v>
      </c>
      <c r="AW311" s="13" t="s">
        <v>37</v>
      </c>
      <c r="AX311" s="13" t="s">
        <v>81</v>
      </c>
      <c r="AY311" s="212" t="s">
        <v>134</v>
      </c>
    </row>
    <row r="312" spans="2:65" s="1" customFormat="1" ht="24" customHeight="1">
      <c r="B312" s="34"/>
      <c r="C312" s="175" t="s">
        <v>490</v>
      </c>
      <c r="D312" s="175" t="s">
        <v>136</v>
      </c>
      <c r="E312" s="176" t="s">
        <v>491</v>
      </c>
      <c r="F312" s="177" t="s">
        <v>492</v>
      </c>
      <c r="G312" s="178" t="s">
        <v>165</v>
      </c>
      <c r="H312" s="179">
        <v>1.5229999999999999</v>
      </c>
      <c r="I312" s="180"/>
      <c r="J312" s="181">
        <f>ROUND(I312*H312,2)</f>
        <v>0</v>
      </c>
      <c r="K312" s="177" t="s">
        <v>140</v>
      </c>
      <c r="L312" s="38"/>
      <c r="M312" s="182" t="s">
        <v>19</v>
      </c>
      <c r="N312" s="183" t="s">
        <v>47</v>
      </c>
      <c r="O312" s="63"/>
      <c r="P312" s="184">
        <f>O312*H312</f>
        <v>0</v>
      </c>
      <c r="Q312" s="184">
        <v>0</v>
      </c>
      <c r="R312" s="184">
        <f>Q312*H312</f>
        <v>0</v>
      </c>
      <c r="S312" s="184">
        <v>4.1000000000000002E-2</v>
      </c>
      <c r="T312" s="185">
        <f>S312*H312</f>
        <v>6.2442999999999999E-2</v>
      </c>
      <c r="AR312" s="186" t="s">
        <v>141</v>
      </c>
      <c r="AT312" s="186" t="s">
        <v>136</v>
      </c>
      <c r="AU312" s="186" t="s">
        <v>83</v>
      </c>
      <c r="AY312" s="17" t="s">
        <v>134</v>
      </c>
      <c r="BE312" s="187">
        <f>IF(N312="základní",J312,0)</f>
        <v>0</v>
      </c>
      <c r="BF312" s="187">
        <f>IF(N312="snížená",J312,0)</f>
        <v>0</v>
      </c>
      <c r="BG312" s="187">
        <f>IF(N312="zákl. přenesená",J312,0)</f>
        <v>0</v>
      </c>
      <c r="BH312" s="187">
        <f>IF(N312="sníž. přenesená",J312,0)</f>
        <v>0</v>
      </c>
      <c r="BI312" s="187">
        <f>IF(N312="nulová",J312,0)</f>
        <v>0</v>
      </c>
      <c r="BJ312" s="17" t="s">
        <v>81</v>
      </c>
      <c r="BK312" s="187">
        <f>ROUND(I312*H312,2)</f>
        <v>0</v>
      </c>
      <c r="BL312" s="17" t="s">
        <v>141</v>
      </c>
      <c r="BM312" s="186" t="s">
        <v>493</v>
      </c>
    </row>
    <row r="313" spans="2:65" s="1" customFormat="1" ht="39">
      <c r="B313" s="34"/>
      <c r="C313" s="35"/>
      <c r="D313" s="188" t="s">
        <v>143</v>
      </c>
      <c r="E313" s="35"/>
      <c r="F313" s="189" t="s">
        <v>494</v>
      </c>
      <c r="G313" s="35"/>
      <c r="H313" s="35"/>
      <c r="I313" s="102"/>
      <c r="J313" s="35"/>
      <c r="K313" s="35"/>
      <c r="L313" s="38"/>
      <c r="M313" s="190"/>
      <c r="N313" s="63"/>
      <c r="O313" s="63"/>
      <c r="P313" s="63"/>
      <c r="Q313" s="63"/>
      <c r="R313" s="63"/>
      <c r="S313" s="63"/>
      <c r="T313" s="64"/>
      <c r="AT313" s="17" t="s">
        <v>143</v>
      </c>
      <c r="AU313" s="17" t="s">
        <v>83</v>
      </c>
    </row>
    <row r="314" spans="2:65" s="12" customFormat="1" ht="11.25">
      <c r="B314" s="191"/>
      <c r="C314" s="192"/>
      <c r="D314" s="188" t="s">
        <v>149</v>
      </c>
      <c r="E314" s="193" t="s">
        <v>19</v>
      </c>
      <c r="F314" s="194" t="s">
        <v>495</v>
      </c>
      <c r="G314" s="192"/>
      <c r="H314" s="195">
        <v>1.5229999999999999</v>
      </c>
      <c r="I314" s="196"/>
      <c r="J314" s="192"/>
      <c r="K314" s="192"/>
      <c r="L314" s="197"/>
      <c r="M314" s="198"/>
      <c r="N314" s="199"/>
      <c r="O314" s="199"/>
      <c r="P314" s="199"/>
      <c r="Q314" s="199"/>
      <c r="R314" s="199"/>
      <c r="S314" s="199"/>
      <c r="T314" s="200"/>
      <c r="AT314" s="201" t="s">
        <v>149</v>
      </c>
      <c r="AU314" s="201" t="s">
        <v>83</v>
      </c>
      <c r="AV314" s="12" t="s">
        <v>83</v>
      </c>
      <c r="AW314" s="12" t="s">
        <v>37</v>
      </c>
      <c r="AX314" s="12" t="s">
        <v>81</v>
      </c>
      <c r="AY314" s="201" t="s">
        <v>134</v>
      </c>
    </row>
    <row r="315" spans="2:65" s="1" customFormat="1" ht="24" customHeight="1">
      <c r="B315" s="34"/>
      <c r="C315" s="175" t="s">
        <v>496</v>
      </c>
      <c r="D315" s="175" t="s">
        <v>136</v>
      </c>
      <c r="E315" s="176" t="s">
        <v>497</v>
      </c>
      <c r="F315" s="177" t="s">
        <v>498</v>
      </c>
      <c r="G315" s="178" t="s">
        <v>165</v>
      </c>
      <c r="H315" s="179">
        <v>4.9690000000000003</v>
      </c>
      <c r="I315" s="180"/>
      <c r="J315" s="181">
        <f>ROUND(I315*H315,2)</f>
        <v>0</v>
      </c>
      <c r="K315" s="177" t="s">
        <v>140</v>
      </c>
      <c r="L315" s="38"/>
      <c r="M315" s="182" t="s">
        <v>19</v>
      </c>
      <c r="N315" s="183" t="s">
        <v>47</v>
      </c>
      <c r="O315" s="63"/>
      <c r="P315" s="184">
        <f>O315*H315</f>
        <v>0</v>
      </c>
      <c r="Q315" s="184">
        <v>0</v>
      </c>
      <c r="R315" s="184">
        <f>Q315*H315</f>
        <v>0</v>
      </c>
      <c r="S315" s="184">
        <v>7.5999999999999998E-2</v>
      </c>
      <c r="T315" s="185">
        <f>S315*H315</f>
        <v>0.37764400000000004</v>
      </c>
      <c r="AR315" s="186" t="s">
        <v>141</v>
      </c>
      <c r="AT315" s="186" t="s">
        <v>136</v>
      </c>
      <c r="AU315" s="186" t="s">
        <v>83</v>
      </c>
      <c r="AY315" s="17" t="s">
        <v>134</v>
      </c>
      <c r="BE315" s="187">
        <f>IF(N315="základní",J315,0)</f>
        <v>0</v>
      </c>
      <c r="BF315" s="187">
        <f>IF(N315="snížená",J315,0)</f>
        <v>0</v>
      </c>
      <c r="BG315" s="187">
        <f>IF(N315="zákl. přenesená",J315,0)</f>
        <v>0</v>
      </c>
      <c r="BH315" s="187">
        <f>IF(N315="sníž. přenesená",J315,0)</f>
        <v>0</v>
      </c>
      <c r="BI315" s="187">
        <f>IF(N315="nulová",J315,0)</f>
        <v>0</v>
      </c>
      <c r="BJ315" s="17" t="s">
        <v>81</v>
      </c>
      <c r="BK315" s="187">
        <f>ROUND(I315*H315,2)</f>
        <v>0</v>
      </c>
      <c r="BL315" s="17" t="s">
        <v>141</v>
      </c>
      <c r="BM315" s="186" t="s">
        <v>499</v>
      </c>
    </row>
    <row r="316" spans="2:65" s="1" customFormat="1" ht="39">
      <c r="B316" s="34"/>
      <c r="C316" s="35"/>
      <c r="D316" s="188" t="s">
        <v>143</v>
      </c>
      <c r="E316" s="35"/>
      <c r="F316" s="189" t="s">
        <v>494</v>
      </c>
      <c r="G316" s="35"/>
      <c r="H316" s="35"/>
      <c r="I316" s="102"/>
      <c r="J316" s="35"/>
      <c r="K316" s="35"/>
      <c r="L316" s="38"/>
      <c r="M316" s="190"/>
      <c r="N316" s="63"/>
      <c r="O316" s="63"/>
      <c r="P316" s="63"/>
      <c r="Q316" s="63"/>
      <c r="R316" s="63"/>
      <c r="S316" s="63"/>
      <c r="T316" s="64"/>
      <c r="AT316" s="17" t="s">
        <v>143</v>
      </c>
      <c r="AU316" s="17" t="s">
        <v>83</v>
      </c>
    </row>
    <row r="317" spans="2:65" s="12" customFormat="1" ht="11.25">
      <c r="B317" s="191"/>
      <c r="C317" s="192"/>
      <c r="D317" s="188" t="s">
        <v>149</v>
      </c>
      <c r="E317" s="193" t="s">
        <v>19</v>
      </c>
      <c r="F317" s="194" t="s">
        <v>500</v>
      </c>
      <c r="G317" s="192"/>
      <c r="H317" s="195">
        <v>1.5760000000000001</v>
      </c>
      <c r="I317" s="196"/>
      <c r="J317" s="192"/>
      <c r="K317" s="192"/>
      <c r="L317" s="197"/>
      <c r="M317" s="198"/>
      <c r="N317" s="199"/>
      <c r="O317" s="199"/>
      <c r="P317" s="199"/>
      <c r="Q317" s="199"/>
      <c r="R317" s="199"/>
      <c r="S317" s="199"/>
      <c r="T317" s="200"/>
      <c r="AT317" s="201" t="s">
        <v>149</v>
      </c>
      <c r="AU317" s="201" t="s">
        <v>83</v>
      </c>
      <c r="AV317" s="12" t="s">
        <v>83</v>
      </c>
      <c r="AW317" s="12" t="s">
        <v>37</v>
      </c>
      <c r="AX317" s="12" t="s">
        <v>76</v>
      </c>
      <c r="AY317" s="201" t="s">
        <v>134</v>
      </c>
    </row>
    <row r="318" spans="2:65" s="12" customFormat="1" ht="11.25">
      <c r="B318" s="191"/>
      <c r="C318" s="192"/>
      <c r="D318" s="188" t="s">
        <v>149</v>
      </c>
      <c r="E318" s="193" t="s">
        <v>19</v>
      </c>
      <c r="F318" s="194" t="s">
        <v>501</v>
      </c>
      <c r="G318" s="192"/>
      <c r="H318" s="195">
        <v>1.7370000000000001</v>
      </c>
      <c r="I318" s="196"/>
      <c r="J318" s="192"/>
      <c r="K318" s="192"/>
      <c r="L318" s="197"/>
      <c r="M318" s="198"/>
      <c r="N318" s="199"/>
      <c r="O318" s="199"/>
      <c r="P318" s="199"/>
      <c r="Q318" s="199"/>
      <c r="R318" s="199"/>
      <c r="S318" s="199"/>
      <c r="T318" s="200"/>
      <c r="AT318" s="201" t="s">
        <v>149</v>
      </c>
      <c r="AU318" s="201" t="s">
        <v>83</v>
      </c>
      <c r="AV318" s="12" t="s">
        <v>83</v>
      </c>
      <c r="AW318" s="12" t="s">
        <v>37</v>
      </c>
      <c r="AX318" s="12" t="s">
        <v>76</v>
      </c>
      <c r="AY318" s="201" t="s">
        <v>134</v>
      </c>
    </row>
    <row r="319" spans="2:65" s="12" customFormat="1" ht="11.25">
      <c r="B319" s="191"/>
      <c r="C319" s="192"/>
      <c r="D319" s="188" t="s">
        <v>149</v>
      </c>
      <c r="E319" s="193" t="s">
        <v>19</v>
      </c>
      <c r="F319" s="194" t="s">
        <v>502</v>
      </c>
      <c r="G319" s="192"/>
      <c r="H319" s="195">
        <v>1.6559999999999999</v>
      </c>
      <c r="I319" s="196"/>
      <c r="J319" s="192"/>
      <c r="K319" s="192"/>
      <c r="L319" s="197"/>
      <c r="M319" s="198"/>
      <c r="N319" s="199"/>
      <c r="O319" s="199"/>
      <c r="P319" s="199"/>
      <c r="Q319" s="199"/>
      <c r="R319" s="199"/>
      <c r="S319" s="199"/>
      <c r="T319" s="200"/>
      <c r="AT319" s="201" t="s">
        <v>149</v>
      </c>
      <c r="AU319" s="201" t="s">
        <v>83</v>
      </c>
      <c r="AV319" s="12" t="s">
        <v>83</v>
      </c>
      <c r="AW319" s="12" t="s">
        <v>37</v>
      </c>
      <c r="AX319" s="12" t="s">
        <v>76</v>
      </c>
      <c r="AY319" s="201" t="s">
        <v>134</v>
      </c>
    </row>
    <row r="320" spans="2:65" s="13" customFormat="1" ht="11.25">
      <c r="B320" s="202"/>
      <c r="C320" s="203"/>
      <c r="D320" s="188" t="s">
        <v>149</v>
      </c>
      <c r="E320" s="204" t="s">
        <v>19</v>
      </c>
      <c r="F320" s="205" t="s">
        <v>170</v>
      </c>
      <c r="G320" s="203"/>
      <c r="H320" s="206">
        <v>4.9690000000000003</v>
      </c>
      <c r="I320" s="207"/>
      <c r="J320" s="203"/>
      <c r="K320" s="203"/>
      <c r="L320" s="208"/>
      <c r="M320" s="209"/>
      <c r="N320" s="210"/>
      <c r="O320" s="210"/>
      <c r="P320" s="210"/>
      <c r="Q320" s="210"/>
      <c r="R320" s="210"/>
      <c r="S320" s="210"/>
      <c r="T320" s="211"/>
      <c r="AT320" s="212" t="s">
        <v>149</v>
      </c>
      <c r="AU320" s="212" t="s">
        <v>83</v>
      </c>
      <c r="AV320" s="13" t="s">
        <v>141</v>
      </c>
      <c r="AW320" s="13" t="s">
        <v>37</v>
      </c>
      <c r="AX320" s="13" t="s">
        <v>81</v>
      </c>
      <c r="AY320" s="212" t="s">
        <v>134</v>
      </c>
    </row>
    <row r="321" spans="2:65" s="1" customFormat="1" ht="24" customHeight="1">
      <c r="B321" s="34"/>
      <c r="C321" s="175" t="s">
        <v>503</v>
      </c>
      <c r="D321" s="175" t="s">
        <v>136</v>
      </c>
      <c r="E321" s="176" t="s">
        <v>504</v>
      </c>
      <c r="F321" s="177" t="s">
        <v>505</v>
      </c>
      <c r="G321" s="178" t="s">
        <v>165</v>
      </c>
      <c r="H321" s="179">
        <v>14.853</v>
      </c>
      <c r="I321" s="180"/>
      <c r="J321" s="181">
        <f>ROUND(I321*H321,2)</f>
        <v>0</v>
      </c>
      <c r="K321" s="177" t="s">
        <v>140</v>
      </c>
      <c r="L321" s="38"/>
      <c r="M321" s="182" t="s">
        <v>19</v>
      </c>
      <c r="N321" s="183" t="s">
        <v>47</v>
      </c>
      <c r="O321" s="63"/>
      <c r="P321" s="184">
        <f>O321*H321</f>
        <v>0</v>
      </c>
      <c r="Q321" s="184">
        <v>0</v>
      </c>
      <c r="R321" s="184">
        <f>Q321*H321</f>
        <v>0</v>
      </c>
      <c r="S321" s="184">
        <v>6.3E-2</v>
      </c>
      <c r="T321" s="185">
        <f>S321*H321</f>
        <v>0.93573899999999999</v>
      </c>
      <c r="AR321" s="186" t="s">
        <v>141</v>
      </c>
      <c r="AT321" s="186" t="s">
        <v>136</v>
      </c>
      <c r="AU321" s="186" t="s">
        <v>83</v>
      </c>
      <c r="AY321" s="17" t="s">
        <v>134</v>
      </c>
      <c r="BE321" s="187">
        <f>IF(N321="základní",J321,0)</f>
        <v>0</v>
      </c>
      <c r="BF321" s="187">
        <f>IF(N321="snížená",J321,0)</f>
        <v>0</v>
      </c>
      <c r="BG321" s="187">
        <f>IF(N321="zákl. přenesená",J321,0)</f>
        <v>0</v>
      </c>
      <c r="BH321" s="187">
        <f>IF(N321="sníž. přenesená",J321,0)</f>
        <v>0</v>
      </c>
      <c r="BI321" s="187">
        <f>IF(N321="nulová",J321,0)</f>
        <v>0</v>
      </c>
      <c r="BJ321" s="17" t="s">
        <v>81</v>
      </c>
      <c r="BK321" s="187">
        <f>ROUND(I321*H321,2)</f>
        <v>0</v>
      </c>
      <c r="BL321" s="17" t="s">
        <v>141</v>
      </c>
      <c r="BM321" s="186" t="s">
        <v>506</v>
      </c>
    </row>
    <row r="322" spans="2:65" s="1" customFormat="1" ht="39">
      <c r="B322" s="34"/>
      <c r="C322" s="35"/>
      <c r="D322" s="188" t="s">
        <v>143</v>
      </c>
      <c r="E322" s="35"/>
      <c r="F322" s="189" t="s">
        <v>494</v>
      </c>
      <c r="G322" s="35"/>
      <c r="H322" s="35"/>
      <c r="I322" s="102"/>
      <c r="J322" s="35"/>
      <c r="K322" s="35"/>
      <c r="L322" s="38"/>
      <c r="M322" s="190"/>
      <c r="N322" s="63"/>
      <c r="O322" s="63"/>
      <c r="P322" s="63"/>
      <c r="Q322" s="63"/>
      <c r="R322" s="63"/>
      <c r="S322" s="63"/>
      <c r="T322" s="64"/>
      <c r="AT322" s="17" t="s">
        <v>143</v>
      </c>
      <c r="AU322" s="17" t="s">
        <v>83</v>
      </c>
    </row>
    <row r="323" spans="2:65" s="12" customFormat="1" ht="11.25">
      <c r="B323" s="191"/>
      <c r="C323" s="192"/>
      <c r="D323" s="188" t="s">
        <v>149</v>
      </c>
      <c r="E323" s="193" t="s">
        <v>19</v>
      </c>
      <c r="F323" s="194" t="s">
        <v>151</v>
      </c>
      <c r="G323" s="192"/>
      <c r="H323" s="195">
        <v>3</v>
      </c>
      <c r="I323" s="196"/>
      <c r="J323" s="192"/>
      <c r="K323" s="192"/>
      <c r="L323" s="197"/>
      <c r="M323" s="198"/>
      <c r="N323" s="199"/>
      <c r="O323" s="199"/>
      <c r="P323" s="199"/>
      <c r="Q323" s="199"/>
      <c r="R323" s="199"/>
      <c r="S323" s="199"/>
      <c r="T323" s="200"/>
      <c r="AT323" s="201" t="s">
        <v>149</v>
      </c>
      <c r="AU323" s="201" t="s">
        <v>83</v>
      </c>
      <c r="AV323" s="12" t="s">
        <v>83</v>
      </c>
      <c r="AW323" s="12" t="s">
        <v>37</v>
      </c>
      <c r="AX323" s="12" t="s">
        <v>76</v>
      </c>
      <c r="AY323" s="201" t="s">
        <v>134</v>
      </c>
    </row>
    <row r="324" spans="2:65" s="12" customFormat="1" ht="11.25">
      <c r="B324" s="191"/>
      <c r="C324" s="192"/>
      <c r="D324" s="188" t="s">
        <v>149</v>
      </c>
      <c r="E324" s="193" t="s">
        <v>19</v>
      </c>
      <c r="F324" s="194" t="s">
        <v>507</v>
      </c>
      <c r="G324" s="192"/>
      <c r="H324" s="195">
        <v>3.2</v>
      </c>
      <c r="I324" s="196"/>
      <c r="J324" s="192"/>
      <c r="K324" s="192"/>
      <c r="L324" s="197"/>
      <c r="M324" s="198"/>
      <c r="N324" s="199"/>
      <c r="O324" s="199"/>
      <c r="P324" s="199"/>
      <c r="Q324" s="199"/>
      <c r="R324" s="199"/>
      <c r="S324" s="199"/>
      <c r="T324" s="200"/>
      <c r="AT324" s="201" t="s">
        <v>149</v>
      </c>
      <c r="AU324" s="201" t="s">
        <v>83</v>
      </c>
      <c r="AV324" s="12" t="s">
        <v>83</v>
      </c>
      <c r="AW324" s="12" t="s">
        <v>37</v>
      </c>
      <c r="AX324" s="12" t="s">
        <v>76</v>
      </c>
      <c r="AY324" s="201" t="s">
        <v>134</v>
      </c>
    </row>
    <row r="325" spans="2:65" s="12" customFormat="1" ht="11.25">
      <c r="B325" s="191"/>
      <c r="C325" s="192"/>
      <c r="D325" s="188" t="s">
        <v>149</v>
      </c>
      <c r="E325" s="193" t="s">
        <v>19</v>
      </c>
      <c r="F325" s="194" t="s">
        <v>508</v>
      </c>
      <c r="G325" s="192"/>
      <c r="H325" s="195">
        <v>2.758</v>
      </c>
      <c r="I325" s="196"/>
      <c r="J325" s="192"/>
      <c r="K325" s="192"/>
      <c r="L325" s="197"/>
      <c r="M325" s="198"/>
      <c r="N325" s="199"/>
      <c r="O325" s="199"/>
      <c r="P325" s="199"/>
      <c r="Q325" s="199"/>
      <c r="R325" s="199"/>
      <c r="S325" s="199"/>
      <c r="T325" s="200"/>
      <c r="AT325" s="201" t="s">
        <v>149</v>
      </c>
      <c r="AU325" s="201" t="s">
        <v>83</v>
      </c>
      <c r="AV325" s="12" t="s">
        <v>83</v>
      </c>
      <c r="AW325" s="12" t="s">
        <v>37</v>
      </c>
      <c r="AX325" s="12" t="s">
        <v>76</v>
      </c>
      <c r="AY325" s="201" t="s">
        <v>134</v>
      </c>
    </row>
    <row r="326" spans="2:65" s="12" customFormat="1" ht="11.25">
      <c r="B326" s="191"/>
      <c r="C326" s="192"/>
      <c r="D326" s="188" t="s">
        <v>149</v>
      </c>
      <c r="E326" s="193" t="s">
        <v>19</v>
      </c>
      <c r="F326" s="194" t="s">
        <v>509</v>
      </c>
      <c r="G326" s="192"/>
      <c r="H326" s="195">
        <v>2.9249999999999998</v>
      </c>
      <c r="I326" s="196"/>
      <c r="J326" s="192"/>
      <c r="K326" s="192"/>
      <c r="L326" s="197"/>
      <c r="M326" s="198"/>
      <c r="N326" s="199"/>
      <c r="O326" s="199"/>
      <c r="P326" s="199"/>
      <c r="Q326" s="199"/>
      <c r="R326" s="199"/>
      <c r="S326" s="199"/>
      <c r="T326" s="200"/>
      <c r="AT326" s="201" t="s">
        <v>149</v>
      </c>
      <c r="AU326" s="201" t="s">
        <v>83</v>
      </c>
      <c r="AV326" s="12" t="s">
        <v>83</v>
      </c>
      <c r="AW326" s="12" t="s">
        <v>37</v>
      </c>
      <c r="AX326" s="12" t="s">
        <v>76</v>
      </c>
      <c r="AY326" s="201" t="s">
        <v>134</v>
      </c>
    </row>
    <row r="327" spans="2:65" s="12" customFormat="1" ht="11.25">
      <c r="B327" s="191"/>
      <c r="C327" s="192"/>
      <c r="D327" s="188" t="s">
        <v>149</v>
      </c>
      <c r="E327" s="193" t="s">
        <v>19</v>
      </c>
      <c r="F327" s="194" t="s">
        <v>510</v>
      </c>
      <c r="G327" s="192"/>
      <c r="H327" s="195">
        <v>2.97</v>
      </c>
      <c r="I327" s="196"/>
      <c r="J327" s="192"/>
      <c r="K327" s="192"/>
      <c r="L327" s="197"/>
      <c r="M327" s="198"/>
      <c r="N327" s="199"/>
      <c r="O327" s="199"/>
      <c r="P327" s="199"/>
      <c r="Q327" s="199"/>
      <c r="R327" s="199"/>
      <c r="S327" s="199"/>
      <c r="T327" s="200"/>
      <c r="AT327" s="201" t="s">
        <v>149</v>
      </c>
      <c r="AU327" s="201" t="s">
        <v>83</v>
      </c>
      <c r="AV327" s="12" t="s">
        <v>83</v>
      </c>
      <c r="AW327" s="12" t="s">
        <v>37</v>
      </c>
      <c r="AX327" s="12" t="s">
        <v>76</v>
      </c>
      <c r="AY327" s="201" t="s">
        <v>134</v>
      </c>
    </row>
    <row r="328" spans="2:65" s="13" customFormat="1" ht="11.25">
      <c r="B328" s="202"/>
      <c r="C328" s="203"/>
      <c r="D328" s="188" t="s">
        <v>149</v>
      </c>
      <c r="E328" s="204" t="s">
        <v>19</v>
      </c>
      <c r="F328" s="205" t="s">
        <v>170</v>
      </c>
      <c r="G328" s="203"/>
      <c r="H328" s="206">
        <v>14.853</v>
      </c>
      <c r="I328" s="207"/>
      <c r="J328" s="203"/>
      <c r="K328" s="203"/>
      <c r="L328" s="208"/>
      <c r="M328" s="209"/>
      <c r="N328" s="210"/>
      <c r="O328" s="210"/>
      <c r="P328" s="210"/>
      <c r="Q328" s="210"/>
      <c r="R328" s="210"/>
      <c r="S328" s="210"/>
      <c r="T328" s="211"/>
      <c r="AT328" s="212" t="s">
        <v>149</v>
      </c>
      <c r="AU328" s="212" t="s">
        <v>83</v>
      </c>
      <c r="AV328" s="13" t="s">
        <v>141</v>
      </c>
      <c r="AW328" s="13" t="s">
        <v>37</v>
      </c>
      <c r="AX328" s="13" t="s">
        <v>81</v>
      </c>
      <c r="AY328" s="212" t="s">
        <v>134</v>
      </c>
    </row>
    <row r="329" spans="2:65" s="1" customFormat="1" ht="24" customHeight="1">
      <c r="B329" s="34"/>
      <c r="C329" s="175" t="s">
        <v>511</v>
      </c>
      <c r="D329" s="175" t="s">
        <v>136</v>
      </c>
      <c r="E329" s="176" t="s">
        <v>512</v>
      </c>
      <c r="F329" s="177" t="s">
        <v>513</v>
      </c>
      <c r="G329" s="178" t="s">
        <v>165</v>
      </c>
      <c r="H329" s="179">
        <v>12.808</v>
      </c>
      <c r="I329" s="180"/>
      <c r="J329" s="181">
        <f>ROUND(I329*H329,2)</f>
        <v>0</v>
      </c>
      <c r="K329" s="177" t="s">
        <v>140</v>
      </c>
      <c r="L329" s="38"/>
      <c r="M329" s="182" t="s">
        <v>19</v>
      </c>
      <c r="N329" s="183" t="s">
        <v>47</v>
      </c>
      <c r="O329" s="63"/>
      <c r="P329" s="184">
        <f>O329*H329</f>
        <v>0</v>
      </c>
      <c r="Q329" s="184">
        <v>0</v>
      </c>
      <c r="R329" s="184">
        <f>Q329*H329</f>
        <v>0</v>
      </c>
      <c r="S329" s="184">
        <v>0.06</v>
      </c>
      <c r="T329" s="185">
        <f>S329*H329</f>
        <v>0.76847999999999994</v>
      </c>
      <c r="AR329" s="186" t="s">
        <v>141</v>
      </c>
      <c r="AT329" s="186" t="s">
        <v>136</v>
      </c>
      <c r="AU329" s="186" t="s">
        <v>83</v>
      </c>
      <c r="AY329" s="17" t="s">
        <v>134</v>
      </c>
      <c r="BE329" s="187">
        <f>IF(N329="základní",J329,0)</f>
        <v>0</v>
      </c>
      <c r="BF329" s="187">
        <f>IF(N329="snížená",J329,0)</f>
        <v>0</v>
      </c>
      <c r="BG329" s="187">
        <f>IF(N329="zákl. přenesená",J329,0)</f>
        <v>0</v>
      </c>
      <c r="BH329" s="187">
        <f>IF(N329="sníž. přenesená",J329,0)</f>
        <v>0</v>
      </c>
      <c r="BI329" s="187">
        <f>IF(N329="nulová",J329,0)</f>
        <v>0</v>
      </c>
      <c r="BJ329" s="17" t="s">
        <v>81</v>
      </c>
      <c r="BK329" s="187">
        <f>ROUND(I329*H329,2)</f>
        <v>0</v>
      </c>
      <c r="BL329" s="17" t="s">
        <v>141</v>
      </c>
      <c r="BM329" s="186" t="s">
        <v>514</v>
      </c>
    </row>
    <row r="330" spans="2:65" s="1" customFormat="1" ht="39">
      <c r="B330" s="34"/>
      <c r="C330" s="35"/>
      <c r="D330" s="188" t="s">
        <v>143</v>
      </c>
      <c r="E330" s="35"/>
      <c r="F330" s="189" t="s">
        <v>494</v>
      </c>
      <c r="G330" s="35"/>
      <c r="H330" s="35"/>
      <c r="I330" s="102"/>
      <c r="J330" s="35"/>
      <c r="K330" s="35"/>
      <c r="L330" s="38"/>
      <c r="M330" s="190"/>
      <c r="N330" s="63"/>
      <c r="O330" s="63"/>
      <c r="P330" s="63"/>
      <c r="Q330" s="63"/>
      <c r="R330" s="63"/>
      <c r="S330" s="63"/>
      <c r="T330" s="64"/>
      <c r="AT330" s="17" t="s">
        <v>143</v>
      </c>
      <c r="AU330" s="17" t="s">
        <v>83</v>
      </c>
    </row>
    <row r="331" spans="2:65" s="12" customFormat="1" ht="11.25">
      <c r="B331" s="191"/>
      <c r="C331" s="192"/>
      <c r="D331" s="188" t="s">
        <v>149</v>
      </c>
      <c r="E331" s="193" t="s">
        <v>19</v>
      </c>
      <c r="F331" s="194" t="s">
        <v>336</v>
      </c>
      <c r="G331" s="192"/>
      <c r="H331" s="195">
        <v>4.3</v>
      </c>
      <c r="I331" s="196"/>
      <c r="J331" s="192"/>
      <c r="K331" s="192"/>
      <c r="L331" s="197"/>
      <c r="M331" s="198"/>
      <c r="N331" s="199"/>
      <c r="O331" s="199"/>
      <c r="P331" s="199"/>
      <c r="Q331" s="199"/>
      <c r="R331" s="199"/>
      <c r="S331" s="199"/>
      <c r="T331" s="200"/>
      <c r="AT331" s="201" t="s">
        <v>149</v>
      </c>
      <c r="AU331" s="201" t="s">
        <v>83</v>
      </c>
      <c r="AV331" s="12" t="s">
        <v>83</v>
      </c>
      <c r="AW331" s="12" t="s">
        <v>37</v>
      </c>
      <c r="AX331" s="12" t="s">
        <v>76</v>
      </c>
      <c r="AY331" s="201" t="s">
        <v>134</v>
      </c>
    </row>
    <row r="332" spans="2:65" s="12" customFormat="1" ht="11.25">
      <c r="B332" s="191"/>
      <c r="C332" s="192"/>
      <c r="D332" s="188" t="s">
        <v>149</v>
      </c>
      <c r="E332" s="193" t="s">
        <v>19</v>
      </c>
      <c r="F332" s="194" t="s">
        <v>515</v>
      </c>
      <c r="G332" s="192"/>
      <c r="H332" s="195">
        <v>4.62</v>
      </c>
      <c r="I332" s="196"/>
      <c r="J332" s="192"/>
      <c r="K332" s="192"/>
      <c r="L332" s="197"/>
      <c r="M332" s="198"/>
      <c r="N332" s="199"/>
      <c r="O332" s="199"/>
      <c r="P332" s="199"/>
      <c r="Q332" s="199"/>
      <c r="R332" s="199"/>
      <c r="S332" s="199"/>
      <c r="T332" s="200"/>
      <c r="AT332" s="201" t="s">
        <v>149</v>
      </c>
      <c r="AU332" s="201" t="s">
        <v>83</v>
      </c>
      <c r="AV332" s="12" t="s">
        <v>83</v>
      </c>
      <c r="AW332" s="12" t="s">
        <v>37</v>
      </c>
      <c r="AX332" s="12" t="s">
        <v>76</v>
      </c>
      <c r="AY332" s="201" t="s">
        <v>134</v>
      </c>
    </row>
    <row r="333" spans="2:65" s="12" customFormat="1" ht="11.25">
      <c r="B333" s="191"/>
      <c r="C333" s="192"/>
      <c r="D333" s="188" t="s">
        <v>149</v>
      </c>
      <c r="E333" s="193" t="s">
        <v>19</v>
      </c>
      <c r="F333" s="194" t="s">
        <v>516</v>
      </c>
      <c r="G333" s="192"/>
      <c r="H333" s="195">
        <v>3.8879999999999999</v>
      </c>
      <c r="I333" s="196"/>
      <c r="J333" s="192"/>
      <c r="K333" s="192"/>
      <c r="L333" s="197"/>
      <c r="M333" s="198"/>
      <c r="N333" s="199"/>
      <c r="O333" s="199"/>
      <c r="P333" s="199"/>
      <c r="Q333" s="199"/>
      <c r="R333" s="199"/>
      <c r="S333" s="199"/>
      <c r="T333" s="200"/>
      <c r="AT333" s="201" t="s">
        <v>149</v>
      </c>
      <c r="AU333" s="201" t="s">
        <v>83</v>
      </c>
      <c r="AV333" s="12" t="s">
        <v>83</v>
      </c>
      <c r="AW333" s="12" t="s">
        <v>37</v>
      </c>
      <c r="AX333" s="12" t="s">
        <v>76</v>
      </c>
      <c r="AY333" s="201" t="s">
        <v>134</v>
      </c>
    </row>
    <row r="334" spans="2:65" s="13" customFormat="1" ht="11.25">
      <c r="B334" s="202"/>
      <c r="C334" s="203"/>
      <c r="D334" s="188" t="s">
        <v>149</v>
      </c>
      <c r="E334" s="204" t="s">
        <v>19</v>
      </c>
      <c r="F334" s="205" t="s">
        <v>170</v>
      </c>
      <c r="G334" s="203"/>
      <c r="H334" s="206">
        <v>12.808</v>
      </c>
      <c r="I334" s="207"/>
      <c r="J334" s="203"/>
      <c r="K334" s="203"/>
      <c r="L334" s="208"/>
      <c r="M334" s="209"/>
      <c r="N334" s="210"/>
      <c r="O334" s="210"/>
      <c r="P334" s="210"/>
      <c r="Q334" s="210"/>
      <c r="R334" s="210"/>
      <c r="S334" s="210"/>
      <c r="T334" s="211"/>
      <c r="AT334" s="212" t="s">
        <v>149</v>
      </c>
      <c r="AU334" s="212" t="s">
        <v>83</v>
      </c>
      <c r="AV334" s="13" t="s">
        <v>141</v>
      </c>
      <c r="AW334" s="13" t="s">
        <v>37</v>
      </c>
      <c r="AX334" s="13" t="s">
        <v>81</v>
      </c>
      <c r="AY334" s="212" t="s">
        <v>134</v>
      </c>
    </row>
    <row r="335" spans="2:65" s="1" customFormat="1" ht="24" customHeight="1">
      <c r="B335" s="34"/>
      <c r="C335" s="175" t="s">
        <v>517</v>
      </c>
      <c r="D335" s="175" t="s">
        <v>136</v>
      </c>
      <c r="E335" s="176" t="s">
        <v>518</v>
      </c>
      <c r="F335" s="177" t="s">
        <v>519</v>
      </c>
      <c r="G335" s="178" t="s">
        <v>165</v>
      </c>
      <c r="H335" s="179">
        <v>19.7</v>
      </c>
      <c r="I335" s="180"/>
      <c r="J335" s="181">
        <f>ROUND(I335*H335,2)</f>
        <v>0</v>
      </c>
      <c r="K335" s="177" t="s">
        <v>140</v>
      </c>
      <c r="L335" s="38"/>
      <c r="M335" s="182" t="s">
        <v>19</v>
      </c>
      <c r="N335" s="183" t="s">
        <v>47</v>
      </c>
      <c r="O335" s="63"/>
      <c r="P335" s="184">
        <f>O335*H335</f>
        <v>0</v>
      </c>
      <c r="Q335" s="184">
        <v>0</v>
      </c>
      <c r="R335" s="184">
        <f>Q335*H335</f>
        <v>0</v>
      </c>
      <c r="S335" s="184">
        <v>6.6000000000000003E-2</v>
      </c>
      <c r="T335" s="185">
        <f>S335*H335</f>
        <v>1.3002</v>
      </c>
      <c r="AR335" s="186" t="s">
        <v>141</v>
      </c>
      <c r="AT335" s="186" t="s">
        <v>136</v>
      </c>
      <c r="AU335" s="186" t="s">
        <v>83</v>
      </c>
      <c r="AY335" s="17" t="s">
        <v>134</v>
      </c>
      <c r="BE335" s="187">
        <f>IF(N335="základní",J335,0)</f>
        <v>0</v>
      </c>
      <c r="BF335" s="187">
        <f>IF(N335="snížená",J335,0)</f>
        <v>0</v>
      </c>
      <c r="BG335" s="187">
        <f>IF(N335="zákl. přenesená",J335,0)</f>
        <v>0</v>
      </c>
      <c r="BH335" s="187">
        <f>IF(N335="sníž. přenesená",J335,0)</f>
        <v>0</v>
      </c>
      <c r="BI335" s="187">
        <f>IF(N335="nulová",J335,0)</f>
        <v>0</v>
      </c>
      <c r="BJ335" s="17" t="s">
        <v>81</v>
      </c>
      <c r="BK335" s="187">
        <f>ROUND(I335*H335,2)</f>
        <v>0</v>
      </c>
      <c r="BL335" s="17" t="s">
        <v>141</v>
      </c>
      <c r="BM335" s="186" t="s">
        <v>520</v>
      </c>
    </row>
    <row r="336" spans="2:65" s="1" customFormat="1" ht="39">
      <c r="B336" s="34"/>
      <c r="C336" s="35"/>
      <c r="D336" s="188" t="s">
        <v>143</v>
      </c>
      <c r="E336" s="35"/>
      <c r="F336" s="189" t="s">
        <v>494</v>
      </c>
      <c r="G336" s="35"/>
      <c r="H336" s="35"/>
      <c r="I336" s="102"/>
      <c r="J336" s="35"/>
      <c r="K336" s="35"/>
      <c r="L336" s="38"/>
      <c r="M336" s="190"/>
      <c r="N336" s="63"/>
      <c r="O336" s="63"/>
      <c r="P336" s="63"/>
      <c r="Q336" s="63"/>
      <c r="R336" s="63"/>
      <c r="S336" s="63"/>
      <c r="T336" s="64"/>
      <c r="AT336" s="17" t="s">
        <v>143</v>
      </c>
      <c r="AU336" s="17" t="s">
        <v>83</v>
      </c>
    </row>
    <row r="337" spans="2:65" s="12" customFormat="1" ht="11.25">
      <c r="B337" s="191"/>
      <c r="C337" s="192"/>
      <c r="D337" s="188" t="s">
        <v>149</v>
      </c>
      <c r="E337" s="193" t="s">
        <v>19</v>
      </c>
      <c r="F337" s="194" t="s">
        <v>521</v>
      </c>
      <c r="G337" s="192"/>
      <c r="H337" s="195">
        <v>5.28</v>
      </c>
      <c r="I337" s="196"/>
      <c r="J337" s="192"/>
      <c r="K337" s="192"/>
      <c r="L337" s="197"/>
      <c r="M337" s="198"/>
      <c r="N337" s="199"/>
      <c r="O337" s="199"/>
      <c r="P337" s="199"/>
      <c r="Q337" s="199"/>
      <c r="R337" s="199"/>
      <c r="S337" s="199"/>
      <c r="T337" s="200"/>
      <c r="AT337" s="201" t="s">
        <v>149</v>
      </c>
      <c r="AU337" s="201" t="s">
        <v>83</v>
      </c>
      <c r="AV337" s="12" t="s">
        <v>83</v>
      </c>
      <c r="AW337" s="12" t="s">
        <v>37</v>
      </c>
      <c r="AX337" s="12" t="s">
        <v>76</v>
      </c>
      <c r="AY337" s="201" t="s">
        <v>134</v>
      </c>
    </row>
    <row r="338" spans="2:65" s="12" customFormat="1" ht="11.25">
      <c r="B338" s="191"/>
      <c r="C338" s="192"/>
      <c r="D338" s="188" t="s">
        <v>149</v>
      </c>
      <c r="E338" s="193" t="s">
        <v>19</v>
      </c>
      <c r="F338" s="194" t="s">
        <v>522</v>
      </c>
      <c r="G338" s="192"/>
      <c r="H338" s="195">
        <v>5.65</v>
      </c>
      <c r="I338" s="196"/>
      <c r="J338" s="192"/>
      <c r="K338" s="192"/>
      <c r="L338" s="197"/>
      <c r="M338" s="198"/>
      <c r="N338" s="199"/>
      <c r="O338" s="199"/>
      <c r="P338" s="199"/>
      <c r="Q338" s="199"/>
      <c r="R338" s="199"/>
      <c r="S338" s="199"/>
      <c r="T338" s="200"/>
      <c r="AT338" s="201" t="s">
        <v>149</v>
      </c>
      <c r="AU338" s="201" t="s">
        <v>83</v>
      </c>
      <c r="AV338" s="12" t="s">
        <v>83</v>
      </c>
      <c r="AW338" s="12" t="s">
        <v>37</v>
      </c>
      <c r="AX338" s="12" t="s">
        <v>76</v>
      </c>
      <c r="AY338" s="201" t="s">
        <v>134</v>
      </c>
    </row>
    <row r="339" spans="2:65" s="12" customFormat="1" ht="11.25">
      <c r="B339" s="191"/>
      <c r="C339" s="192"/>
      <c r="D339" s="188" t="s">
        <v>149</v>
      </c>
      <c r="E339" s="193" t="s">
        <v>19</v>
      </c>
      <c r="F339" s="194" t="s">
        <v>523</v>
      </c>
      <c r="G339" s="192"/>
      <c r="H339" s="195">
        <v>8.77</v>
      </c>
      <c r="I339" s="196"/>
      <c r="J339" s="192"/>
      <c r="K339" s="192"/>
      <c r="L339" s="197"/>
      <c r="M339" s="198"/>
      <c r="N339" s="199"/>
      <c r="O339" s="199"/>
      <c r="P339" s="199"/>
      <c r="Q339" s="199"/>
      <c r="R339" s="199"/>
      <c r="S339" s="199"/>
      <c r="T339" s="200"/>
      <c r="AT339" s="201" t="s">
        <v>149</v>
      </c>
      <c r="AU339" s="201" t="s">
        <v>83</v>
      </c>
      <c r="AV339" s="12" t="s">
        <v>83</v>
      </c>
      <c r="AW339" s="12" t="s">
        <v>37</v>
      </c>
      <c r="AX339" s="12" t="s">
        <v>76</v>
      </c>
      <c r="AY339" s="201" t="s">
        <v>134</v>
      </c>
    </row>
    <row r="340" spans="2:65" s="13" customFormat="1" ht="11.25">
      <c r="B340" s="202"/>
      <c r="C340" s="203"/>
      <c r="D340" s="188" t="s">
        <v>149</v>
      </c>
      <c r="E340" s="204" t="s">
        <v>19</v>
      </c>
      <c r="F340" s="205" t="s">
        <v>170</v>
      </c>
      <c r="G340" s="203"/>
      <c r="H340" s="206">
        <v>19.7</v>
      </c>
      <c r="I340" s="207"/>
      <c r="J340" s="203"/>
      <c r="K340" s="203"/>
      <c r="L340" s="208"/>
      <c r="M340" s="209"/>
      <c r="N340" s="210"/>
      <c r="O340" s="210"/>
      <c r="P340" s="210"/>
      <c r="Q340" s="210"/>
      <c r="R340" s="210"/>
      <c r="S340" s="210"/>
      <c r="T340" s="211"/>
      <c r="AT340" s="212" t="s">
        <v>149</v>
      </c>
      <c r="AU340" s="212" t="s">
        <v>83</v>
      </c>
      <c r="AV340" s="13" t="s">
        <v>141</v>
      </c>
      <c r="AW340" s="13" t="s">
        <v>37</v>
      </c>
      <c r="AX340" s="13" t="s">
        <v>81</v>
      </c>
      <c r="AY340" s="212" t="s">
        <v>134</v>
      </c>
    </row>
    <row r="341" spans="2:65" s="1" customFormat="1" ht="16.5" customHeight="1">
      <c r="B341" s="34"/>
      <c r="C341" s="175" t="s">
        <v>524</v>
      </c>
      <c r="D341" s="175" t="s">
        <v>136</v>
      </c>
      <c r="E341" s="176" t="s">
        <v>525</v>
      </c>
      <c r="F341" s="177" t="s">
        <v>526</v>
      </c>
      <c r="G341" s="178" t="s">
        <v>165</v>
      </c>
      <c r="H341" s="179">
        <v>22.56</v>
      </c>
      <c r="I341" s="180"/>
      <c r="J341" s="181">
        <f>ROUND(I341*H341,2)</f>
        <v>0</v>
      </c>
      <c r="K341" s="177" t="s">
        <v>140</v>
      </c>
      <c r="L341" s="38"/>
      <c r="M341" s="182" t="s">
        <v>19</v>
      </c>
      <c r="N341" s="183" t="s">
        <v>47</v>
      </c>
      <c r="O341" s="63"/>
      <c r="P341" s="184">
        <f>O341*H341</f>
        <v>0</v>
      </c>
      <c r="Q341" s="184">
        <v>0</v>
      </c>
      <c r="R341" s="184">
        <f>Q341*H341</f>
        <v>0</v>
      </c>
      <c r="S341" s="184">
        <v>5.0999999999999997E-2</v>
      </c>
      <c r="T341" s="185">
        <f>S341*H341</f>
        <v>1.1505599999999998</v>
      </c>
      <c r="AR341" s="186" t="s">
        <v>141</v>
      </c>
      <c r="AT341" s="186" t="s">
        <v>136</v>
      </c>
      <c r="AU341" s="186" t="s">
        <v>83</v>
      </c>
      <c r="AY341" s="17" t="s">
        <v>134</v>
      </c>
      <c r="BE341" s="187">
        <f>IF(N341="základní",J341,0)</f>
        <v>0</v>
      </c>
      <c r="BF341" s="187">
        <f>IF(N341="snížená",J341,0)</f>
        <v>0</v>
      </c>
      <c r="BG341" s="187">
        <f>IF(N341="zákl. přenesená",J341,0)</f>
        <v>0</v>
      </c>
      <c r="BH341" s="187">
        <f>IF(N341="sníž. přenesená",J341,0)</f>
        <v>0</v>
      </c>
      <c r="BI341" s="187">
        <f>IF(N341="nulová",J341,0)</f>
        <v>0</v>
      </c>
      <c r="BJ341" s="17" t="s">
        <v>81</v>
      </c>
      <c r="BK341" s="187">
        <f>ROUND(I341*H341,2)</f>
        <v>0</v>
      </c>
      <c r="BL341" s="17" t="s">
        <v>141</v>
      </c>
      <c r="BM341" s="186" t="s">
        <v>527</v>
      </c>
    </row>
    <row r="342" spans="2:65" s="1" customFormat="1" ht="48.75">
      <c r="B342" s="34"/>
      <c r="C342" s="35"/>
      <c r="D342" s="188" t="s">
        <v>143</v>
      </c>
      <c r="E342" s="35"/>
      <c r="F342" s="189" t="s">
        <v>528</v>
      </c>
      <c r="G342" s="35"/>
      <c r="H342" s="35"/>
      <c r="I342" s="102"/>
      <c r="J342" s="35"/>
      <c r="K342" s="35"/>
      <c r="L342" s="38"/>
      <c r="M342" s="190"/>
      <c r="N342" s="63"/>
      <c r="O342" s="63"/>
      <c r="P342" s="63"/>
      <c r="Q342" s="63"/>
      <c r="R342" s="63"/>
      <c r="S342" s="63"/>
      <c r="T342" s="64"/>
      <c r="AT342" s="17" t="s">
        <v>143</v>
      </c>
      <c r="AU342" s="17" t="s">
        <v>83</v>
      </c>
    </row>
    <row r="343" spans="2:65" s="12" customFormat="1" ht="11.25">
      <c r="B343" s="191"/>
      <c r="C343" s="192"/>
      <c r="D343" s="188" t="s">
        <v>149</v>
      </c>
      <c r="E343" s="193" t="s">
        <v>19</v>
      </c>
      <c r="F343" s="194" t="s">
        <v>377</v>
      </c>
      <c r="G343" s="192"/>
      <c r="H343" s="195">
        <v>3.36</v>
      </c>
      <c r="I343" s="196"/>
      <c r="J343" s="192"/>
      <c r="K343" s="192"/>
      <c r="L343" s="197"/>
      <c r="M343" s="198"/>
      <c r="N343" s="199"/>
      <c r="O343" s="199"/>
      <c r="P343" s="199"/>
      <c r="Q343" s="199"/>
      <c r="R343" s="199"/>
      <c r="S343" s="199"/>
      <c r="T343" s="200"/>
      <c r="AT343" s="201" t="s">
        <v>149</v>
      </c>
      <c r="AU343" s="201" t="s">
        <v>83</v>
      </c>
      <c r="AV343" s="12" t="s">
        <v>83</v>
      </c>
      <c r="AW343" s="12" t="s">
        <v>37</v>
      </c>
      <c r="AX343" s="12" t="s">
        <v>76</v>
      </c>
      <c r="AY343" s="201" t="s">
        <v>134</v>
      </c>
    </row>
    <row r="344" spans="2:65" s="12" customFormat="1" ht="11.25">
      <c r="B344" s="191"/>
      <c r="C344" s="192"/>
      <c r="D344" s="188" t="s">
        <v>149</v>
      </c>
      <c r="E344" s="193" t="s">
        <v>19</v>
      </c>
      <c r="F344" s="194" t="s">
        <v>529</v>
      </c>
      <c r="G344" s="192"/>
      <c r="H344" s="195">
        <v>19.2</v>
      </c>
      <c r="I344" s="196"/>
      <c r="J344" s="192"/>
      <c r="K344" s="192"/>
      <c r="L344" s="197"/>
      <c r="M344" s="198"/>
      <c r="N344" s="199"/>
      <c r="O344" s="199"/>
      <c r="P344" s="199"/>
      <c r="Q344" s="199"/>
      <c r="R344" s="199"/>
      <c r="S344" s="199"/>
      <c r="T344" s="200"/>
      <c r="AT344" s="201" t="s">
        <v>149</v>
      </c>
      <c r="AU344" s="201" t="s">
        <v>83</v>
      </c>
      <c r="AV344" s="12" t="s">
        <v>83</v>
      </c>
      <c r="AW344" s="12" t="s">
        <v>37</v>
      </c>
      <c r="AX344" s="12" t="s">
        <v>76</v>
      </c>
      <c r="AY344" s="201" t="s">
        <v>134</v>
      </c>
    </row>
    <row r="345" spans="2:65" s="13" customFormat="1" ht="11.25">
      <c r="B345" s="202"/>
      <c r="C345" s="203"/>
      <c r="D345" s="188" t="s">
        <v>149</v>
      </c>
      <c r="E345" s="204" t="s">
        <v>19</v>
      </c>
      <c r="F345" s="205" t="s">
        <v>170</v>
      </c>
      <c r="G345" s="203"/>
      <c r="H345" s="206">
        <v>22.56</v>
      </c>
      <c r="I345" s="207"/>
      <c r="J345" s="203"/>
      <c r="K345" s="203"/>
      <c r="L345" s="208"/>
      <c r="M345" s="209"/>
      <c r="N345" s="210"/>
      <c r="O345" s="210"/>
      <c r="P345" s="210"/>
      <c r="Q345" s="210"/>
      <c r="R345" s="210"/>
      <c r="S345" s="210"/>
      <c r="T345" s="211"/>
      <c r="AT345" s="212" t="s">
        <v>149</v>
      </c>
      <c r="AU345" s="212" t="s">
        <v>83</v>
      </c>
      <c r="AV345" s="13" t="s">
        <v>141</v>
      </c>
      <c r="AW345" s="13" t="s">
        <v>37</v>
      </c>
      <c r="AX345" s="13" t="s">
        <v>81</v>
      </c>
      <c r="AY345" s="212" t="s">
        <v>134</v>
      </c>
    </row>
    <row r="346" spans="2:65" s="1" customFormat="1" ht="24" customHeight="1">
      <c r="B346" s="34"/>
      <c r="C346" s="175" t="s">
        <v>530</v>
      </c>
      <c r="D346" s="175" t="s">
        <v>136</v>
      </c>
      <c r="E346" s="176" t="s">
        <v>531</v>
      </c>
      <c r="F346" s="177" t="s">
        <v>532</v>
      </c>
      <c r="G346" s="178" t="s">
        <v>139</v>
      </c>
      <c r="H346" s="179">
        <v>0.46800000000000003</v>
      </c>
      <c r="I346" s="180"/>
      <c r="J346" s="181">
        <f>ROUND(I346*H346,2)</f>
        <v>0</v>
      </c>
      <c r="K346" s="177" t="s">
        <v>140</v>
      </c>
      <c r="L346" s="38"/>
      <c r="M346" s="182" t="s">
        <v>19</v>
      </c>
      <c r="N346" s="183" t="s">
        <v>47</v>
      </c>
      <c r="O346" s="63"/>
      <c r="P346" s="184">
        <f>O346*H346</f>
        <v>0</v>
      </c>
      <c r="Q346" s="184">
        <v>0</v>
      </c>
      <c r="R346" s="184">
        <f>Q346*H346</f>
        <v>0</v>
      </c>
      <c r="S346" s="184">
        <v>1.8</v>
      </c>
      <c r="T346" s="185">
        <f>S346*H346</f>
        <v>0.84240000000000004</v>
      </c>
      <c r="AR346" s="186" t="s">
        <v>141</v>
      </c>
      <c r="AT346" s="186" t="s">
        <v>136</v>
      </c>
      <c r="AU346" s="186" t="s">
        <v>83</v>
      </c>
      <c r="AY346" s="17" t="s">
        <v>134</v>
      </c>
      <c r="BE346" s="187">
        <f>IF(N346="základní",J346,0)</f>
        <v>0</v>
      </c>
      <c r="BF346" s="187">
        <f>IF(N346="snížená",J346,0)</f>
        <v>0</v>
      </c>
      <c r="BG346" s="187">
        <f>IF(N346="zákl. přenesená",J346,0)</f>
        <v>0</v>
      </c>
      <c r="BH346" s="187">
        <f>IF(N346="sníž. přenesená",J346,0)</f>
        <v>0</v>
      </c>
      <c r="BI346" s="187">
        <f>IF(N346="nulová",J346,0)</f>
        <v>0</v>
      </c>
      <c r="BJ346" s="17" t="s">
        <v>81</v>
      </c>
      <c r="BK346" s="187">
        <f>ROUND(I346*H346,2)</f>
        <v>0</v>
      </c>
      <c r="BL346" s="17" t="s">
        <v>141</v>
      </c>
      <c r="BM346" s="186" t="s">
        <v>533</v>
      </c>
    </row>
    <row r="347" spans="2:65" s="12" customFormat="1" ht="11.25">
      <c r="B347" s="191"/>
      <c r="C347" s="192"/>
      <c r="D347" s="188" t="s">
        <v>149</v>
      </c>
      <c r="E347" s="193" t="s">
        <v>19</v>
      </c>
      <c r="F347" s="194" t="s">
        <v>534</v>
      </c>
      <c r="G347" s="192"/>
      <c r="H347" s="195">
        <v>0.16200000000000001</v>
      </c>
      <c r="I347" s="196"/>
      <c r="J347" s="192"/>
      <c r="K347" s="192"/>
      <c r="L347" s="197"/>
      <c r="M347" s="198"/>
      <c r="N347" s="199"/>
      <c r="O347" s="199"/>
      <c r="P347" s="199"/>
      <c r="Q347" s="199"/>
      <c r="R347" s="199"/>
      <c r="S347" s="199"/>
      <c r="T347" s="200"/>
      <c r="AT347" s="201" t="s">
        <v>149</v>
      </c>
      <c r="AU347" s="201" t="s">
        <v>83</v>
      </c>
      <c r="AV347" s="12" t="s">
        <v>83</v>
      </c>
      <c r="AW347" s="12" t="s">
        <v>37</v>
      </c>
      <c r="AX347" s="12" t="s">
        <v>76</v>
      </c>
      <c r="AY347" s="201" t="s">
        <v>134</v>
      </c>
    </row>
    <row r="348" spans="2:65" s="12" customFormat="1" ht="11.25">
      <c r="B348" s="191"/>
      <c r="C348" s="192"/>
      <c r="D348" s="188" t="s">
        <v>149</v>
      </c>
      <c r="E348" s="193" t="s">
        <v>19</v>
      </c>
      <c r="F348" s="194" t="s">
        <v>535</v>
      </c>
      <c r="G348" s="192"/>
      <c r="H348" s="195">
        <v>0.14199999999999999</v>
      </c>
      <c r="I348" s="196"/>
      <c r="J348" s="192"/>
      <c r="K348" s="192"/>
      <c r="L348" s="197"/>
      <c r="M348" s="198"/>
      <c r="N348" s="199"/>
      <c r="O348" s="199"/>
      <c r="P348" s="199"/>
      <c r="Q348" s="199"/>
      <c r="R348" s="199"/>
      <c r="S348" s="199"/>
      <c r="T348" s="200"/>
      <c r="AT348" s="201" t="s">
        <v>149</v>
      </c>
      <c r="AU348" s="201" t="s">
        <v>83</v>
      </c>
      <c r="AV348" s="12" t="s">
        <v>83</v>
      </c>
      <c r="AW348" s="12" t="s">
        <v>37</v>
      </c>
      <c r="AX348" s="12" t="s">
        <v>76</v>
      </c>
      <c r="AY348" s="201" t="s">
        <v>134</v>
      </c>
    </row>
    <row r="349" spans="2:65" s="12" customFormat="1" ht="11.25">
      <c r="B349" s="191"/>
      <c r="C349" s="192"/>
      <c r="D349" s="188" t="s">
        <v>149</v>
      </c>
      <c r="E349" s="193" t="s">
        <v>19</v>
      </c>
      <c r="F349" s="194" t="s">
        <v>536</v>
      </c>
      <c r="G349" s="192"/>
      <c r="H349" s="195">
        <v>0.16400000000000001</v>
      </c>
      <c r="I349" s="196"/>
      <c r="J349" s="192"/>
      <c r="K349" s="192"/>
      <c r="L349" s="197"/>
      <c r="M349" s="198"/>
      <c r="N349" s="199"/>
      <c r="O349" s="199"/>
      <c r="P349" s="199"/>
      <c r="Q349" s="199"/>
      <c r="R349" s="199"/>
      <c r="S349" s="199"/>
      <c r="T349" s="200"/>
      <c r="AT349" s="201" t="s">
        <v>149</v>
      </c>
      <c r="AU349" s="201" t="s">
        <v>83</v>
      </c>
      <c r="AV349" s="12" t="s">
        <v>83</v>
      </c>
      <c r="AW349" s="12" t="s">
        <v>37</v>
      </c>
      <c r="AX349" s="12" t="s">
        <v>76</v>
      </c>
      <c r="AY349" s="201" t="s">
        <v>134</v>
      </c>
    </row>
    <row r="350" spans="2:65" s="13" customFormat="1" ht="11.25">
      <c r="B350" s="202"/>
      <c r="C350" s="203"/>
      <c r="D350" s="188" t="s">
        <v>149</v>
      </c>
      <c r="E350" s="204" t="s">
        <v>19</v>
      </c>
      <c r="F350" s="205" t="s">
        <v>170</v>
      </c>
      <c r="G350" s="203"/>
      <c r="H350" s="206">
        <v>0.46799999999999997</v>
      </c>
      <c r="I350" s="207"/>
      <c r="J350" s="203"/>
      <c r="K350" s="203"/>
      <c r="L350" s="208"/>
      <c r="M350" s="209"/>
      <c r="N350" s="210"/>
      <c r="O350" s="210"/>
      <c r="P350" s="210"/>
      <c r="Q350" s="210"/>
      <c r="R350" s="210"/>
      <c r="S350" s="210"/>
      <c r="T350" s="211"/>
      <c r="AT350" s="212" t="s">
        <v>149</v>
      </c>
      <c r="AU350" s="212" t="s">
        <v>83</v>
      </c>
      <c r="AV350" s="13" t="s">
        <v>141</v>
      </c>
      <c r="AW350" s="13" t="s">
        <v>37</v>
      </c>
      <c r="AX350" s="13" t="s">
        <v>81</v>
      </c>
      <c r="AY350" s="212" t="s">
        <v>134</v>
      </c>
    </row>
    <row r="351" spans="2:65" s="1" customFormat="1" ht="24" customHeight="1">
      <c r="B351" s="34"/>
      <c r="C351" s="175" t="s">
        <v>537</v>
      </c>
      <c r="D351" s="175" t="s">
        <v>136</v>
      </c>
      <c r="E351" s="176" t="s">
        <v>538</v>
      </c>
      <c r="F351" s="177" t="s">
        <v>539</v>
      </c>
      <c r="G351" s="178" t="s">
        <v>139</v>
      </c>
      <c r="H351" s="179">
        <v>0.308</v>
      </c>
      <c r="I351" s="180"/>
      <c r="J351" s="181">
        <f>ROUND(I351*H351,2)</f>
        <v>0</v>
      </c>
      <c r="K351" s="177" t="s">
        <v>140</v>
      </c>
      <c r="L351" s="38"/>
      <c r="M351" s="182" t="s">
        <v>19</v>
      </c>
      <c r="N351" s="183" t="s">
        <v>47</v>
      </c>
      <c r="O351" s="63"/>
      <c r="P351" s="184">
        <f>O351*H351</f>
        <v>0</v>
      </c>
      <c r="Q351" s="184">
        <v>0</v>
      </c>
      <c r="R351" s="184">
        <f>Q351*H351</f>
        <v>0</v>
      </c>
      <c r="S351" s="184">
        <v>1.8</v>
      </c>
      <c r="T351" s="185">
        <f>S351*H351</f>
        <v>0.5544</v>
      </c>
      <c r="AR351" s="186" t="s">
        <v>141</v>
      </c>
      <c r="AT351" s="186" t="s">
        <v>136</v>
      </c>
      <c r="AU351" s="186" t="s">
        <v>83</v>
      </c>
      <c r="AY351" s="17" t="s">
        <v>134</v>
      </c>
      <c r="BE351" s="187">
        <f>IF(N351="základní",J351,0)</f>
        <v>0</v>
      </c>
      <c r="BF351" s="187">
        <f>IF(N351="snížená",J351,0)</f>
        <v>0</v>
      </c>
      <c r="BG351" s="187">
        <f>IF(N351="zákl. přenesená",J351,0)</f>
        <v>0</v>
      </c>
      <c r="BH351" s="187">
        <f>IF(N351="sníž. přenesená",J351,0)</f>
        <v>0</v>
      </c>
      <c r="BI351" s="187">
        <f>IF(N351="nulová",J351,0)</f>
        <v>0</v>
      </c>
      <c r="BJ351" s="17" t="s">
        <v>81</v>
      </c>
      <c r="BK351" s="187">
        <f>ROUND(I351*H351,2)</f>
        <v>0</v>
      </c>
      <c r="BL351" s="17" t="s">
        <v>141</v>
      </c>
      <c r="BM351" s="186" t="s">
        <v>540</v>
      </c>
    </row>
    <row r="352" spans="2:65" s="12" customFormat="1" ht="11.25">
      <c r="B352" s="191"/>
      <c r="C352" s="192"/>
      <c r="D352" s="188" t="s">
        <v>149</v>
      </c>
      <c r="E352" s="193" t="s">
        <v>19</v>
      </c>
      <c r="F352" s="194" t="s">
        <v>541</v>
      </c>
      <c r="G352" s="192"/>
      <c r="H352" s="195">
        <v>0.308</v>
      </c>
      <c r="I352" s="196"/>
      <c r="J352" s="192"/>
      <c r="K352" s="192"/>
      <c r="L352" s="197"/>
      <c r="M352" s="198"/>
      <c r="N352" s="199"/>
      <c r="O352" s="199"/>
      <c r="P352" s="199"/>
      <c r="Q352" s="199"/>
      <c r="R352" s="199"/>
      <c r="S352" s="199"/>
      <c r="T352" s="200"/>
      <c r="AT352" s="201" t="s">
        <v>149</v>
      </c>
      <c r="AU352" s="201" t="s">
        <v>83</v>
      </c>
      <c r="AV352" s="12" t="s">
        <v>83</v>
      </c>
      <c r="AW352" s="12" t="s">
        <v>37</v>
      </c>
      <c r="AX352" s="12" t="s">
        <v>81</v>
      </c>
      <c r="AY352" s="201" t="s">
        <v>134</v>
      </c>
    </row>
    <row r="353" spans="2:65" s="1" customFormat="1" ht="24" customHeight="1">
      <c r="B353" s="34"/>
      <c r="C353" s="175" t="s">
        <v>542</v>
      </c>
      <c r="D353" s="175" t="s">
        <v>136</v>
      </c>
      <c r="E353" s="176" t="s">
        <v>543</v>
      </c>
      <c r="F353" s="177" t="s">
        <v>544</v>
      </c>
      <c r="G353" s="178" t="s">
        <v>139</v>
      </c>
      <c r="H353" s="179">
        <v>2.589</v>
      </c>
      <c r="I353" s="180"/>
      <c r="J353" s="181">
        <f>ROUND(I353*H353,2)</f>
        <v>0</v>
      </c>
      <c r="K353" s="177" t="s">
        <v>140</v>
      </c>
      <c r="L353" s="38"/>
      <c r="M353" s="182" t="s">
        <v>19</v>
      </c>
      <c r="N353" s="183" t="s">
        <v>47</v>
      </c>
      <c r="O353" s="63"/>
      <c r="P353" s="184">
        <f>O353*H353</f>
        <v>0</v>
      </c>
      <c r="Q353" s="184">
        <v>0</v>
      </c>
      <c r="R353" s="184">
        <f>Q353*H353</f>
        <v>0</v>
      </c>
      <c r="S353" s="184">
        <v>1.8</v>
      </c>
      <c r="T353" s="185">
        <f>S353*H353</f>
        <v>4.6601999999999997</v>
      </c>
      <c r="AR353" s="186" t="s">
        <v>141</v>
      </c>
      <c r="AT353" s="186" t="s">
        <v>136</v>
      </c>
      <c r="AU353" s="186" t="s">
        <v>83</v>
      </c>
      <c r="AY353" s="17" t="s">
        <v>134</v>
      </c>
      <c r="BE353" s="187">
        <f>IF(N353="základní",J353,0)</f>
        <v>0</v>
      </c>
      <c r="BF353" s="187">
        <f>IF(N353="snížená",J353,0)</f>
        <v>0</v>
      </c>
      <c r="BG353" s="187">
        <f>IF(N353="zákl. přenesená",J353,0)</f>
        <v>0</v>
      </c>
      <c r="BH353" s="187">
        <f>IF(N353="sníž. přenesená",J353,0)</f>
        <v>0</v>
      </c>
      <c r="BI353" s="187">
        <f>IF(N353="nulová",J353,0)</f>
        <v>0</v>
      </c>
      <c r="BJ353" s="17" t="s">
        <v>81</v>
      </c>
      <c r="BK353" s="187">
        <f>ROUND(I353*H353,2)</f>
        <v>0</v>
      </c>
      <c r="BL353" s="17" t="s">
        <v>141</v>
      </c>
      <c r="BM353" s="186" t="s">
        <v>545</v>
      </c>
    </row>
    <row r="354" spans="2:65" s="12" customFormat="1" ht="11.25">
      <c r="B354" s="191"/>
      <c r="C354" s="192"/>
      <c r="D354" s="188" t="s">
        <v>149</v>
      </c>
      <c r="E354" s="193" t="s">
        <v>19</v>
      </c>
      <c r="F354" s="194" t="s">
        <v>546</v>
      </c>
      <c r="G354" s="192"/>
      <c r="H354" s="195">
        <v>2.589</v>
      </c>
      <c r="I354" s="196"/>
      <c r="J354" s="192"/>
      <c r="K354" s="192"/>
      <c r="L354" s="197"/>
      <c r="M354" s="198"/>
      <c r="N354" s="199"/>
      <c r="O354" s="199"/>
      <c r="P354" s="199"/>
      <c r="Q354" s="199"/>
      <c r="R354" s="199"/>
      <c r="S354" s="199"/>
      <c r="T354" s="200"/>
      <c r="AT354" s="201" t="s">
        <v>149</v>
      </c>
      <c r="AU354" s="201" t="s">
        <v>83</v>
      </c>
      <c r="AV354" s="12" t="s">
        <v>83</v>
      </c>
      <c r="AW354" s="12" t="s">
        <v>37</v>
      </c>
      <c r="AX354" s="12" t="s">
        <v>81</v>
      </c>
      <c r="AY354" s="201" t="s">
        <v>134</v>
      </c>
    </row>
    <row r="355" spans="2:65" s="1" customFormat="1" ht="24" customHeight="1">
      <c r="B355" s="34"/>
      <c r="C355" s="175" t="s">
        <v>547</v>
      </c>
      <c r="D355" s="175" t="s">
        <v>136</v>
      </c>
      <c r="E355" s="176" t="s">
        <v>548</v>
      </c>
      <c r="F355" s="177" t="s">
        <v>549</v>
      </c>
      <c r="G355" s="178" t="s">
        <v>139</v>
      </c>
      <c r="H355" s="179">
        <v>0.96</v>
      </c>
      <c r="I355" s="180"/>
      <c r="J355" s="181">
        <f>ROUND(I355*H355,2)</f>
        <v>0</v>
      </c>
      <c r="K355" s="177" t="s">
        <v>140</v>
      </c>
      <c r="L355" s="38"/>
      <c r="M355" s="182" t="s">
        <v>19</v>
      </c>
      <c r="N355" s="183" t="s">
        <v>47</v>
      </c>
      <c r="O355" s="63"/>
      <c r="P355" s="184">
        <f>O355*H355</f>
        <v>0</v>
      </c>
      <c r="Q355" s="184">
        <v>0</v>
      </c>
      <c r="R355" s="184">
        <f>Q355*H355</f>
        <v>0</v>
      </c>
      <c r="S355" s="184">
        <v>1.8</v>
      </c>
      <c r="T355" s="185">
        <f>S355*H355</f>
        <v>1.728</v>
      </c>
      <c r="AR355" s="186" t="s">
        <v>141</v>
      </c>
      <c r="AT355" s="186" t="s">
        <v>136</v>
      </c>
      <c r="AU355" s="186" t="s">
        <v>83</v>
      </c>
      <c r="AY355" s="17" t="s">
        <v>134</v>
      </c>
      <c r="BE355" s="187">
        <f>IF(N355="základní",J355,0)</f>
        <v>0</v>
      </c>
      <c r="BF355" s="187">
        <f>IF(N355="snížená",J355,0)</f>
        <v>0</v>
      </c>
      <c r="BG355" s="187">
        <f>IF(N355="zákl. přenesená",J355,0)</f>
        <v>0</v>
      </c>
      <c r="BH355" s="187">
        <f>IF(N355="sníž. přenesená",J355,0)</f>
        <v>0</v>
      </c>
      <c r="BI355" s="187">
        <f>IF(N355="nulová",J355,0)</f>
        <v>0</v>
      </c>
      <c r="BJ355" s="17" t="s">
        <v>81</v>
      </c>
      <c r="BK355" s="187">
        <f>ROUND(I355*H355,2)</f>
        <v>0</v>
      </c>
      <c r="BL355" s="17" t="s">
        <v>141</v>
      </c>
      <c r="BM355" s="186" t="s">
        <v>550</v>
      </c>
    </row>
    <row r="356" spans="2:65" s="12" customFormat="1" ht="11.25">
      <c r="B356" s="191"/>
      <c r="C356" s="192"/>
      <c r="D356" s="188" t="s">
        <v>149</v>
      </c>
      <c r="E356" s="193" t="s">
        <v>19</v>
      </c>
      <c r="F356" s="194" t="s">
        <v>551</v>
      </c>
      <c r="G356" s="192"/>
      <c r="H356" s="195">
        <v>0.96</v>
      </c>
      <c r="I356" s="196"/>
      <c r="J356" s="192"/>
      <c r="K356" s="192"/>
      <c r="L356" s="197"/>
      <c r="M356" s="198"/>
      <c r="N356" s="199"/>
      <c r="O356" s="199"/>
      <c r="P356" s="199"/>
      <c r="Q356" s="199"/>
      <c r="R356" s="199"/>
      <c r="S356" s="199"/>
      <c r="T356" s="200"/>
      <c r="AT356" s="201" t="s">
        <v>149</v>
      </c>
      <c r="AU356" s="201" t="s">
        <v>83</v>
      </c>
      <c r="AV356" s="12" t="s">
        <v>83</v>
      </c>
      <c r="AW356" s="12" t="s">
        <v>37</v>
      </c>
      <c r="AX356" s="12" t="s">
        <v>81</v>
      </c>
      <c r="AY356" s="201" t="s">
        <v>134</v>
      </c>
    </row>
    <row r="357" spans="2:65" s="1" customFormat="1" ht="24" customHeight="1">
      <c r="B357" s="34"/>
      <c r="C357" s="175" t="s">
        <v>552</v>
      </c>
      <c r="D357" s="175" t="s">
        <v>136</v>
      </c>
      <c r="E357" s="176" t="s">
        <v>553</v>
      </c>
      <c r="F357" s="177" t="s">
        <v>554</v>
      </c>
      <c r="G357" s="178" t="s">
        <v>139</v>
      </c>
      <c r="H357" s="179">
        <v>0.74099999999999999</v>
      </c>
      <c r="I357" s="180"/>
      <c r="J357" s="181">
        <f>ROUND(I357*H357,2)</f>
        <v>0</v>
      </c>
      <c r="K357" s="177" t="s">
        <v>140</v>
      </c>
      <c r="L357" s="38"/>
      <c r="M357" s="182" t="s">
        <v>19</v>
      </c>
      <c r="N357" s="183" t="s">
        <v>47</v>
      </c>
      <c r="O357" s="63"/>
      <c r="P357" s="184">
        <f>O357*H357</f>
        <v>0</v>
      </c>
      <c r="Q357" s="184">
        <v>0</v>
      </c>
      <c r="R357" s="184">
        <f>Q357*H357</f>
        <v>0</v>
      </c>
      <c r="S357" s="184">
        <v>2.4</v>
      </c>
      <c r="T357" s="185">
        <f>S357*H357</f>
        <v>1.7784</v>
      </c>
      <c r="AR357" s="186" t="s">
        <v>141</v>
      </c>
      <c r="AT357" s="186" t="s">
        <v>136</v>
      </c>
      <c r="AU357" s="186" t="s">
        <v>83</v>
      </c>
      <c r="AY357" s="17" t="s">
        <v>134</v>
      </c>
      <c r="BE357" s="187">
        <f>IF(N357="základní",J357,0)</f>
        <v>0</v>
      </c>
      <c r="BF357" s="187">
        <f>IF(N357="snížená",J357,0)</f>
        <v>0</v>
      </c>
      <c r="BG357" s="187">
        <f>IF(N357="zákl. přenesená",J357,0)</f>
        <v>0</v>
      </c>
      <c r="BH357" s="187">
        <f>IF(N357="sníž. přenesená",J357,0)</f>
        <v>0</v>
      </c>
      <c r="BI357" s="187">
        <f>IF(N357="nulová",J357,0)</f>
        <v>0</v>
      </c>
      <c r="BJ357" s="17" t="s">
        <v>81</v>
      </c>
      <c r="BK357" s="187">
        <f>ROUND(I357*H357,2)</f>
        <v>0</v>
      </c>
      <c r="BL357" s="17" t="s">
        <v>141</v>
      </c>
      <c r="BM357" s="186" t="s">
        <v>555</v>
      </c>
    </row>
    <row r="358" spans="2:65" s="12" customFormat="1" ht="11.25">
      <c r="B358" s="191"/>
      <c r="C358" s="192"/>
      <c r="D358" s="188" t="s">
        <v>149</v>
      </c>
      <c r="E358" s="193" t="s">
        <v>19</v>
      </c>
      <c r="F358" s="194" t="s">
        <v>556</v>
      </c>
      <c r="G358" s="192"/>
      <c r="H358" s="195">
        <v>0.46800000000000003</v>
      </c>
      <c r="I358" s="196"/>
      <c r="J358" s="192"/>
      <c r="K358" s="192"/>
      <c r="L358" s="197"/>
      <c r="M358" s="198"/>
      <c r="N358" s="199"/>
      <c r="O358" s="199"/>
      <c r="P358" s="199"/>
      <c r="Q358" s="199"/>
      <c r="R358" s="199"/>
      <c r="S358" s="199"/>
      <c r="T358" s="200"/>
      <c r="AT358" s="201" t="s">
        <v>149</v>
      </c>
      <c r="AU358" s="201" t="s">
        <v>83</v>
      </c>
      <c r="AV358" s="12" t="s">
        <v>83</v>
      </c>
      <c r="AW358" s="12" t="s">
        <v>37</v>
      </c>
      <c r="AX358" s="12" t="s">
        <v>76</v>
      </c>
      <c r="AY358" s="201" t="s">
        <v>134</v>
      </c>
    </row>
    <row r="359" spans="2:65" s="12" customFormat="1" ht="11.25">
      <c r="B359" s="191"/>
      <c r="C359" s="192"/>
      <c r="D359" s="188" t="s">
        <v>149</v>
      </c>
      <c r="E359" s="193" t="s">
        <v>19</v>
      </c>
      <c r="F359" s="194" t="s">
        <v>557</v>
      </c>
      <c r="G359" s="192"/>
      <c r="H359" s="195">
        <v>0.27300000000000002</v>
      </c>
      <c r="I359" s="196"/>
      <c r="J359" s="192"/>
      <c r="K359" s="192"/>
      <c r="L359" s="197"/>
      <c r="M359" s="198"/>
      <c r="N359" s="199"/>
      <c r="O359" s="199"/>
      <c r="P359" s="199"/>
      <c r="Q359" s="199"/>
      <c r="R359" s="199"/>
      <c r="S359" s="199"/>
      <c r="T359" s="200"/>
      <c r="AT359" s="201" t="s">
        <v>149</v>
      </c>
      <c r="AU359" s="201" t="s">
        <v>83</v>
      </c>
      <c r="AV359" s="12" t="s">
        <v>83</v>
      </c>
      <c r="AW359" s="12" t="s">
        <v>37</v>
      </c>
      <c r="AX359" s="12" t="s">
        <v>76</v>
      </c>
      <c r="AY359" s="201" t="s">
        <v>134</v>
      </c>
    </row>
    <row r="360" spans="2:65" s="13" customFormat="1" ht="11.25">
      <c r="B360" s="202"/>
      <c r="C360" s="203"/>
      <c r="D360" s="188" t="s">
        <v>149</v>
      </c>
      <c r="E360" s="204" t="s">
        <v>19</v>
      </c>
      <c r="F360" s="205" t="s">
        <v>170</v>
      </c>
      <c r="G360" s="203"/>
      <c r="H360" s="206">
        <v>0.7410000000000001</v>
      </c>
      <c r="I360" s="207"/>
      <c r="J360" s="203"/>
      <c r="K360" s="203"/>
      <c r="L360" s="208"/>
      <c r="M360" s="209"/>
      <c r="N360" s="210"/>
      <c r="O360" s="210"/>
      <c r="P360" s="210"/>
      <c r="Q360" s="210"/>
      <c r="R360" s="210"/>
      <c r="S360" s="210"/>
      <c r="T360" s="211"/>
      <c r="AT360" s="212" t="s">
        <v>149</v>
      </c>
      <c r="AU360" s="212" t="s">
        <v>83</v>
      </c>
      <c r="AV360" s="13" t="s">
        <v>141</v>
      </c>
      <c r="AW360" s="13" t="s">
        <v>37</v>
      </c>
      <c r="AX360" s="13" t="s">
        <v>81</v>
      </c>
      <c r="AY360" s="212" t="s">
        <v>134</v>
      </c>
    </row>
    <row r="361" spans="2:65" s="1" customFormat="1" ht="24" customHeight="1">
      <c r="B361" s="34"/>
      <c r="C361" s="175" t="s">
        <v>558</v>
      </c>
      <c r="D361" s="175" t="s">
        <v>136</v>
      </c>
      <c r="E361" s="176" t="s">
        <v>559</v>
      </c>
      <c r="F361" s="177" t="s">
        <v>560</v>
      </c>
      <c r="G361" s="178" t="s">
        <v>139</v>
      </c>
      <c r="H361" s="179">
        <v>0.42499999999999999</v>
      </c>
      <c r="I361" s="180"/>
      <c r="J361" s="181">
        <f>ROUND(I361*H361,2)</f>
        <v>0</v>
      </c>
      <c r="K361" s="177" t="s">
        <v>140</v>
      </c>
      <c r="L361" s="38"/>
      <c r="M361" s="182" t="s">
        <v>19</v>
      </c>
      <c r="N361" s="183" t="s">
        <v>47</v>
      </c>
      <c r="O361" s="63"/>
      <c r="P361" s="184">
        <f>O361*H361</f>
        <v>0</v>
      </c>
      <c r="Q361" s="184">
        <v>0</v>
      </c>
      <c r="R361" s="184">
        <f>Q361*H361</f>
        <v>0</v>
      </c>
      <c r="S361" s="184">
        <v>2.4</v>
      </c>
      <c r="T361" s="185">
        <f>S361*H361</f>
        <v>1.02</v>
      </c>
      <c r="AR361" s="186" t="s">
        <v>141</v>
      </c>
      <c r="AT361" s="186" t="s">
        <v>136</v>
      </c>
      <c r="AU361" s="186" t="s">
        <v>83</v>
      </c>
      <c r="AY361" s="17" t="s">
        <v>134</v>
      </c>
      <c r="BE361" s="187">
        <f>IF(N361="základní",J361,0)</f>
        <v>0</v>
      </c>
      <c r="BF361" s="187">
        <f>IF(N361="snížená",J361,0)</f>
        <v>0</v>
      </c>
      <c r="BG361" s="187">
        <f>IF(N361="zákl. přenesená",J361,0)</f>
        <v>0</v>
      </c>
      <c r="BH361" s="187">
        <f>IF(N361="sníž. přenesená",J361,0)</f>
        <v>0</v>
      </c>
      <c r="BI361" s="187">
        <f>IF(N361="nulová",J361,0)</f>
        <v>0</v>
      </c>
      <c r="BJ361" s="17" t="s">
        <v>81</v>
      </c>
      <c r="BK361" s="187">
        <f>ROUND(I361*H361,2)</f>
        <v>0</v>
      </c>
      <c r="BL361" s="17" t="s">
        <v>141</v>
      </c>
      <c r="BM361" s="186" t="s">
        <v>561</v>
      </c>
    </row>
    <row r="362" spans="2:65" s="12" customFormat="1" ht="11.25">
      <c r="B362" s="191"/>
      <c r="C362" s="192"/>
      <c r="D362" s="188" t="s">
        <v>149</v>
      </c>
      <c r="E362" s="193" t="s">
        <v>19</v>
      </c>
      <c r="F362" s="194" t="s">
        <v>562</v>
      </c>
      <c r="G362" s="192"/>
      <c r="H362" s="195">
        <v>0.42499999999999999</v>
      </c>
      <c r="I362" s="196"/>
      <c r="J362" s="192"/>
      <c r="K362" s="192"/>
      <c r="L362" s="197"/>
      <c r="M362" s="198"/>
      <c r="N362" s="199"/>
      <c r="O362" s="199"/>
      <c r="P362" s="199"/>
      <c r="Q362" s="199"/>
      <c r="R362" s="199"/>
      <c r="S362" s="199"/>
      <c r="T362" s="200"/>
      <c r="AT362" s="201" t="s">
        <v>149</v>
      </c>
      <c r="AU362" s="201" t="s">
        <v>83</v>
      </c>
      <c r="AV362" s="12" t="s">
        <v>83</v>
      </c>
      <c r="AW362" s="12" t="s">
        <v>37</v>
      </c>
      <c r="AX362" s="12" t="s">
        <v>81</v>
      </c>
      <c r="AY362" s="201" t="s">
        <v>134</v>
      </c>
    </row>
    <row r="363" spans="2:65" s="1" customFormat="1" ht="24" customHeight="1">
      <c r="B363" s="34"/>
      <c r="C363" s="175" t="s">
        <v>563</v>
      </c>
      <c r="D363" s="175" t="s">
        <v>136</v>
      </c>
      <c r="E363" s="176" t="s">
        <v>564</v>
      </c>
      <c r="F363" s="177" t="s">
        <v>565</v>
      </c>
      <c r="G363" s="178" t="s">
        <v>273</v>
      </c>
      <c r="H363" s="179">
        <v>1.24</v>
      </c>
      <c r="I363" s="180"/>
      <c r="J363" s="181">
        <f>ROUND(I363*H363,2)</f>
        <v>0</v>
      </c>
      <c r="K363" s="177" t="s">
        <v>140</v>
      </c>
      <c r="L363" s="38"/>
      <c r="M363" s="182" t="s">
        <v>19</v>
      </c>
      <c r="N363" s="183" t="s">
        <v>47</v>
      </c>
      <c r="O363" s="63"/>
      <c r="P363" s="184">
        <f>O363*H363</f>
        <v>0</v>
      </c>
      <c r="Q363" s="184">
        <v>8.1399999999999997E-3</v>
      </c>
      <c r="R363" s="184">
        <f>Q363*H363</f>
        <v>1.0093599999999999E-2</v>
      </c>
      <c r="S363" s="184">
        <v>0.63600000000000001</v>
      </c>
      <c r="T363" s="185">
        <f>S363*H363</f>
        <v>0.78864000000000001</v>
      </c>
      <c r="AR363" s="186" t="s">
        <v>141</v>
      </c>
      <c r="AT363" s="186" t="s">
        <v>136</v>
      </c>
      <c r="AU363" s="186" t="s">
        <v>83</v>
      </c>
      <c r="AY363" s="17" t="s">
        <v>134</v>
      </c>
      <c r="BE363" s="187">
        <f>IF(N363="základní",J363,0)</f>
        <v>0</v>
      </c>
      <c r="BF363" s="187">
        <f>IF(N363="snížená",J363,0)</f>
        <v>0</v>
      </c>
      <c r="BG363" s="187">
        <f>IF(N363="zákl. přenesená",J363,0)</f>
        <v>0</v>
      </c>
      <c r="BH363" s="187">
        <f>IF(N363="sníž. přenesená",J363,0)</f>
        <v>0</v>
      </c>
      <c r="BI363" s="187">
        <f>IF(N363="nulová",J363,0)</f>
        <v>0</v>
      </c>
      <c r="BJ363" s="17" t="s">
        <v>81</v>
      </c>
      <c r="BK363" s="187">
        <f>ROUND(I363*H363,2)</f>
        <v>0</v>
      </c>
      <c r="BL363" s="17" t="s">
        <v>141</v>
      </c>
      <c r="BM363" s="186" t="s">
        <v>566</v>
      </c>
    </row>
    <row r="364" spans="2:65" s="1" customFormat="1" ht="48.75">
      <c r="B364" s="34"/>
      <c r="C364" s="35"/>
      <c r="D364" s="188" t="s">
        <v>143</v>
      </c>
      <c r="E364" s="35"/>
      <c r="F364" s="189" t="s">
        <v>567</v>
      </c>
      <c r="G364" s="35"/>
      <c r="H364" s="35"/>
      <c r="I364" s="102"/>
      <c r="J364" s="35"/>
      <c r="K364" s="35"/>
      <c r="L364" s="38"/>
      <c r="M364" s="190"/>
      <c r="N364" s="63"/>
      <c r="O364" s="63"/>
      <c r="P364" s="63"/>
      <c r="Q364" s="63"/>
      <c r="R364" s="63"/>
      <c r="S364" s="63"/>
      <c r="T364" s="64"/>
      <c r="AT364" s="17" t="s">
        <v>143</v>
      </c>
      <c r="AU364" s="17" t="s">
        <v>83</v>
      </c>
    </row>
    <row r="365" spans="2:65" s="14" customFormat="1" ht="11.25">
      <c r="B365" s="213"/>
      <c r="C365" s="214"/>
      <c r="D365" s="188" t="s">
        <v>149</v>
      </c>
      <c r="E365" s="215" t="s">
        <v>19</v>
      </c>
      <c r="F365" s="216" t="s">
        <v>568</v>
      </c>
      <c r="G365" s="214"/>
      <c r="H365" s="215" t="s">
        <v>19</v>
      </c>
      <c r="I365" s="217"/>
      <c r="J365" s="214"/>
      <c r="K365" s="214"/>
      <c r="L365" s="218"/>
      <c r="M365" s="219"/>
      <c r="N365" s="220"/>
      <c r="O365" s="220"/>
      <c r="P365" s="220"/>
      <c r="Q365" s="220"/>
      <c r="R365" s="220"/>
      <c r="S365" s="220"/>
      <c r="T365" s="221"/>
      <c r="AT365" s="222" t="s">
        <v>149</v>
      </c>
      <c r="AU365" s="222" t="s">
        <v>83</v>
      </c>
      <c r="AV365" s="14" t="s">
        <v>81</v>
      </c>
      <c r="AW365" s="14" t="s">
        <v>37</v>
      </c>
      <c r="AX365" s="14" t="s">
        <v>76</v>
      </c>
      <c r="AY365" s="222" t="s">
        <v>134</v>
      </c>
    </row>
    <row r="366" spans="2:65" s="12" customFormat="1" ht="11.25">
      <c r="B366" s="191"/>
      <c r="C366" s="192"/>
      <c r="D366" s="188" t="s">
        <v>149</v>
      </c>
      <c r="E366" s="193" t="s">
        <v>19</v>
      </c>
      <c r="F366" s="194" t="s">
        <v>569</v>
      </c>
      <c r="G366" s="192"/>
      <c r="H366" s="195">
        <v>1.24</v>
      </c>
      <c r="I366" s="196"/>
      <c r="J366" s="192"/>
      <c r="K366" s="192"/>
      <c r="L366" s="197"/>
      <c r="M366" s="198"/>
      <c r="N366" s="199"/>
      <c r="O366" s="199"/>
      <c r="P366" s="199"/>
      <c r="Q366" s="199"/>
      <c r="R366" s="199"/>
      <c r="S366" s="199"/>
      <c r="T366" s="200"/>
      <c r="AT366" s="201" t="s">
        <v>149</v>
      </c>
      <c r="AU366" s="201" t="s">
        <v>83</v>
      </c>
      <c r="AV366" s="12" t="s">
        <v>83</v>
      </c>
      <c r="AW366" s="12" t="s">
        <v>37</v>
      </c>
      <c r="AX366" s="12" t="s">
        <v>81</v>
      </c>
      <c r="AY366" s="201" t="s">
        <v>134</v>
      </c>
    </row>
    <row r="367" spans="2:65" s="1" customFormat="1" ht="24" customHeight="1">
      <c r="B367" s="34"/>
      <c r="C367" s="175" t="s">
        <v>570</v>
      </c>
      <c r="D367" s="175" t="s">
        <v>136</v>
      </c>
      <c r="E367" s="176" t="s">
        <v>571</v>
      </c>
      <c r="F367" s="177" t="s">
        <v>572</v>
      </c>
      <c r="G367" s="178" t="s">
        <v>273</v>
      </c>
      <c r="H367" s="179">
        <v>1.55</v>
      </c>
      <c r="I367" s="180"/>
      <c r="J367" s="181">
        <f>ROUND(I367*H367,2)</f>
        <v>0</v>
      </c>
      <c r="K367" s="177" t="s">
        <v>140</v>
      </c>
      <c r="L367" s="38"/>
      <c r="M367" s="182" t="s">
        <v>19</v>
      </c>
      <c r="N367" s="183" t="s">
        <v>47</v>
      </c>
      <c r="O367" s="63"/>
      <c r="P367" s="184">
        <f>O367*H367</f>
        <v>0</v>
      </c>
      <c r="Q367" s="184">
        <v>8.9300000000000004E-3</v>
      </c>
      <c r="R367" s="184">
        <f>Q367*H367</f>
        <v>1.3841500000000001E-2</v>
      </c>
      <c r="S367" s="184">
        <v>0.78500000000000003</v>
      </c>
      <c r="T367" s="185">
        <f>S367*H367</f>
        <v>1.21675</v>
      </c>
      <c r="AR367" s="186" t="s">
        <v>141</v>
      </c>
      <c r="AT367" s="186" t="s">
        <v>136</v>
      </c>
      <c r="AU367" s="186" t="s">
        <v>83</v>
      </c>
      <c r="AY367" s="17" t="s">
        <v>134</v>
      </c>
      <c r="BE367" s="187">
        <f>IF(N367="základní",J367,0)</f>
        <v>0</v>
      </c>
      <c r="BF367" s="187">
        <f>IF(N367="snížená",J367,0)</f>
        <v>0</v>
      </c>
      <c r="BG367" s="187">
        <f>IF(N367="zákl. přenesená",J367,0)</f>
        <v>0</v>
      </c>
      <c r="BH367" s="187">
        <f>IF(N367="sníž. přenesená",J367,0)</f>
        <v>0</v>
      </c>
      <c r="BI367" s="187">
        <f>IF(N367="nulová",J367,0)</f>
        <v>0</v>
      </c>
      <c r="BJ367" s="17" t="s">
        <v>81</v>
      </c>
      <c r="BK367" s="187">
        <f>ROUND(I367*H367,2)</f>
        <v>0</v>
      </c>
      <c r="BL367" s="17" t="s">
        <v>141</v>
      </c>
      <c r="BM367" s="186" t="s">
        <v>573</v>
      </c>
    </row>
    <row r="368" spans="2:65" s="1" customFormat="1" ht="48.75">
      <c r="B368" s="34"/>
      <c r="C368" s="35"/>
      <c r="D368" s="188" t="s">
        <v>143</v>
      </c>
      <c r="E368" s="35"/>
      <c r="F368" s="189" t="s">
        <v>567</v>
      </c>
      <c r="G368" s="35"/>
      <c r="H368" s="35"/>
      <c r="I368" s="102"/>
      <c r="J368" s="35"/>
      <c r="K368" s="35"/>
      <c r="L368" s="38"/>
      <c r="M368" s="190"/>
      <c r="N368" s="63"/>
      <c r="O368" s="63"/>
      <c r="P368" s="63"/>
      <c r="Q368" s="63"/>
      <c r="R368" s="63"/>
      <c r="S368" s="63"/>
      <c r="T368" s="64"/>
      <c r="AT368" s="17" t="s">
        <v>143</v>
      </c>
      <c r="AU368" s="17" t="s">
        <v>83</v>
      </c>
    </row>
    <row r="369" spans="2:65" s="14" customFormat="1" ht="11.25">
      <c r="B369" s="213"/>
      <c r="C369" s="214"/>
      <c r="D369" s="188" t="s">
        <v>149</v>
      </c>
      <c r="E369" s="215" t="s">
        <v>19</v>
      </c>
      <c r="F369" s="216" t="s">
        <v>574</v>
      </c>
      <c r="G369" s="214"/>
      <c r="H369" s="215" t="s">
        <v>19</v>
      </c>
      <c r="I369" s="217"/>
      <c r="J369" s="214"/>
      <c r="K369" s="214"/>
      <c r="L369" s="218"/>
      <c r="M369" s="219"/>
      <c r="N369" s="220"/>
      <c r="O369" s="220"/>
      <c r="P369" s="220"/>
      <c r="Q369" s="220"/>
      <c r="R369" s="220"/>
      <c r="S369" s="220"/>
      <c r="T369" s="221"/>
      <c r="AT369" s="222" t="s">
        <v>149</v>
      </c>
      <c r="AU369" s="222" t="s">
        <v>83</v>
      </c>
      <c r="AV369" s="14" t="s">
        <v>81</v>
      </c>
      <c r="AW369" s="14" t="s">
        <v>37</v>
      </c>
      <c r="AX369" s="14" t="s">
        <v>76</v>
      </c>
      <c r="AY369" s="222" t="s">
        <v>134</v>
      </c>
    </row>
    <row r="370" spans="2:65" s="12" customFormat="1" ht="11.25">
      <c r="B370" s="191"/>
      <c r="C370" s="192"/>
      <c r="D370" s="188" t="s">
        <v>149</v>
      </c>
      <c r="E370" s="193" t="s">
        <v>19</v>
      </c>
      <c r="F370" s="194" t="s">
        <v>575</v>
      </c>
      <c r="G370" s="192"/>
      <c r="H370" s="195">
        <v>1.05</v>
      </c>
      <c r="I370" s="196"/>
      <c r="J370" s="192"/>
      <c r="K370" s="192"/>
      <c r="L370" s="197"/>
      <c r="M370" s="198"/>
      <c r="N370" s="199"/>
      <c r="O370" s="199"/>
      <c r="P370" s="199"/>
      <c r="Q370" s="199"/>
      <c r="R370" s="199"/>
      <c r="S370" s="199"/>
      <c r="T370" s="200"/>
      <c r="AT370" s="201" t="s">
        <v>149</v>
      </c>
      <c r="AU370" s="201" t="s">
        <v>83</v>
      </c>
      <c r="AV370" s="12" t="s">
        <v>83</v>
      </c>
      <c r="AW370" s="12" t="s">
        <v>37</v>
      </c>
      <c r="AX370" s="12" t="s">
        <v>76</v>
      </c>
      <c r="AY370" s="201" t="s">
        <v>134</v>
      </c>
    </row>
    <row r="371" spans="2:65" s="14" customFormat="1" ht="11.25">
      <c r="B371" s="213"/>
      <c r="C371" s="214"/>
      <c r="D371" s="188" t="s">
        <v>149</v>
      </c>
      <c r="E371" s="215" t="s">
        <v>19</v>
      </c>
      <c r="F371" s="216" t="s">
        <v>576</v>
      </c>
      <c r="G371" s="214"/>
      <c r="H371" s="215" t="s">
        <v>19</v>
      </c>
      <c r="I371" s="217"/>
      <c r="J371" s="214"/>
      <c r="K371" s="214"/>
      <c r="L371" s="218"/>
      <c r="M371" s="219"/>
      <c r="N371" s="220"/>
      <c r="O371" s="220"/>
      <c r="P371" s="220"/>
      <c r="Q371" s="220"/>
      <c r="R371" s="220"/>
      <c r="S371" s="220"/>
      <c r="T371" s="221"/>
      <c r="AT371" s="222" t="s">
        <v>149</v>
      </c>
      <c r="AU371" s="222" t="s">
        <v>83</v>
      </c>
      <c r="AV371" s="14" t="s">
        <v>81</v>
      </c>
      <c r="AW371" s="14" t="s">
        <v>37</v>
      </c>
      <c r="AX371" s="14" t="s">
        <v>76</v>
      </c>
      <c r="AY371" s="222" t="s">
        <v>134</v>
      </c>
    </row>
    <row r="372" spans="2:65" s="12" customFormat="1" ht="11.25">
      <c r="B372" s="191"/>
      <c r="C372" s="192"/>
      <c r="D372" s="188" t="s">
        <v>149</v>
      </c>
      <c r="E372" s="193" t="s">
        <v>19</v>
      </c>
      <c r="F372" s="194" t="s">
        <v>577</v>
      </c>
      <c r="G372" s="192"/>
      <c r="H372" s="195">
        <v>0.5</v>
      </c>
      <c r="I372" s="196"/>
      <c r="J372" s="192"/>
      <c r="K372" s="192"/>
      <c r="L372" s="197"/>
      <c r="M372" s="198"/>
      <c r="N372" s="199"/>
      <c r="O372" s="199"/>
      <c r="P372" s="199"/>
      <c r="Q372" s="199"/>
      <c r="R372" s="199"/>
      <c r="S372" s="199"/>
      <c r="T372" s="200"/>
      <c r="AT372" s="201" t="s">
        <v>149</v>
      </c>
      <c r="AU372" s="201" t="s">
        <v>83</v>
      </c>
      <c r="AV372" s="12" t="s">
        <v>83</v>
      </c>
      <c r="AW372" s="12" t="s">
        <v>37</v>
      </c>
      <c r="AX372" s="12" t="s">
        <v>76</v>
      </c>
      <c r="AY372" s="201" t="s">
        <v>134</v>
      </c>
    </row>
    <row r="373" spans="2:65" s="13" customFormat="1" ht="11.25">
      <c r="B373" s="202"/>
      <c r="C373" s="203"/>
      <c r="D373" s="188" t="s">
        <v>149</v>
      </c>
      <c r="E373" s="204" t="s">
        <v>19</v>
      </c>
      <c r="F373" s="205" t="s">
        <v>170</v>
      </c>
      <c r="G373" s="203"/>
      <c r="H373" s="206">
        <v>1.55</v>
      </c>
      <c r="I373" s="207"/>
      <c r="J373" s="203"/>
      <c r="K373" s="203"/>
      <c r="L373" s="208"/>
      <c r="M373" s="209"/>
      <c r="N373" s="210"/>
      <c r="O373" s="210"/>
      <c r="P373" s="210"/>
      <c r="Q373" s="210"/>
      <c r="R373" s="210"/>
      <c r="S373" s="210"/>
      <c r="T373" s="211"/>
      <c r="AT373" s="212" t="s">
        <v>149</v>
      </c>
      <c r="AU373" s="212" t="s">
        <v>83</v>
      </c>
      <c r="AV373" s="13" t="s">
        <v>141</v>
      </c>
      <c r="AW373" s="13" t="s">
        <v>37</v>
      </c>
      <c r="AX373" s="13" t="s">
        <v>81</v>
      </c>
      <c r="AY373" s="212" t="s">
        <v>134</v>
      </c>
    </row>
    <row r="374" spans="2:65" s="1" customFormat="1" ht="24" customHeight="1">
      <c r="B374" s="34"/>
      <c r="C374" s="175" t="s">
        <v>578</v>
      </c>
      <c r="D374" s="175" t="s">
        <v>136</v>
      </c>
      <c r="E374" s="176" t="s">
        <v>579</v>
      </c>
      <c r="F374" s="177" t="s">
        <v>580</v>
      </c>
      <c r="G374" s="178" t="s">
        <v>273</v>
      </c>
      <c r="H374" s="179">
        <v>1.3</v>
      </c>
      <c r="I374" s="180"/>
      <c r="J374" s="181">
        <f>ROUND(I374*H374,2)</f>
        <v>0</v>
      </c>
      <c r="K374" s="177" t="s">
        <v>250</v>
      </c>
      <c r="L374" s="38"/>
      <c r="M374" s="182" t="s">
        <v>19</v>
      </c>
      <c r="N374" s="183" t="s">
        <v>47</v>
      </c>
      <c r="O374" s="63"/>
      <c r="P374" s="184">
        <f>O374*H374</f>
        <v>0</v>
      </c>
      <c r="Q374" s="184">
        <v>9.1400000000000006E-3</v>
      </c>
      <c r="R374" s="184">
        <f>Q374*H374</f>
        <v>1.1882000000000002E-2</v>
      </c>
      <c r="S374" s="184">
        <v>0.83899999999999997</v>
      </c>
      <c r="T374" s="185">
        <f>S374*H374</f>
        <v>1.0907</v>
      </c>
      <c r="AR374" s="186" t="s">
        <v>141</v>
      </c>
      <c r="AT374" s="186" t="s">
        <v>136</v>
      </c>
      <c r="AU374" s="186" t="s">
        <v>83</v>
      </c>
      <c r="AY374" s="17" t="s">
        <v>134</v>
      </c>
      <c r="BE374" s="187">
        <f>IF(N374="základní",J374,0)</f>
        <v>0</v>
      </c>
      <c r="BF374" s="187">
        <f>IF(N374="snížená",J374,0)</f>
        <v>0</v>
      </c>
      <c r="BG374" s="187">
        <f>IF(N374="zákl. přenesená",J374,0)</f>
        <v>0</v>
      </c>
      <c r="BH374" s="187">
        <f>IF(N374="sníž. přenesená",J374,0)</f>
        <v>0</v>
      </c>
      <c r="BI374" s="187">
        <f>IF(N374="nulová",J374,0)</f>
        <v>0</v>
      </c>
      <c r="BJ374" s="17" t="s">
        <v>81</v>
      </c>
      <c r="BK374" s="187">
        <f>ROUND(I374*H374,2)</f>
        <v>0</v>
      </c>
      <c r="BL374" s="17" t="s">
        <v>141</v>
      </c>
      <c r="BM374" s="186" t="s">
        <v>581</v>
      </c>
    </row>
    <row r="375" spans="2:65" s="1" customFormat="1" ht="48.75">
      <c r="B375" s="34"/>
      <c r="C375" s="35"/>
      <c r="D375" s="188" t="s">
        <v>143</v>
      </c>
      <c r="E375" s="35"/>
      <c r="F375" s="189" t="s">
        <v>567</v>
      </c>
      <c r="G375" s="35"/>
      <c r="H375" s="35"/>
      <c r="I375" s="102"/>
      <c r="J375" s="35"/>
      <c r="K375" s="35"/>
      <c r="L375" s="38"/>
      <c r="M375" s="190"/>
      <c r="N375" s="63"/>
      <c r="O375" s="63"/>
      <c r="P375" s="63"/>
      <c r="Q375" s="63"/>
      <c r="R375" s="63"/>
      <c r="S375" s="63"/>
      <c r="T375" s="64"/>
      <c r="AT375" s="17" t="s">
        <v>143</v>
      </c>
      <c r="AU375" s="17" t="s">
        <v>83</v>
      </c>
    </row>
    <row r="376" spans="2:65" s="14" customFormat="1" ht="11.25">
      <c r="B376" s="213"/>
      <c r="C376" s="214"/>
      <c r="D376" s="188" t="s">
        <v>149</v>
      </c>
      <c r="E376" s="215" t="s">
        <v>19</v>
      </c>
      <c r="F376" s="216" t="s">
        <v>582</v>
      </c>
      <c r="G376" s="214"/>
      <c r="H376" s="215" t="s">
        <v>19</v>
      </c>
      <c r="I376" s="217"/>
      <c r="J376" s="214"/>
      <c r="K376" s="214"/>
      <c r="L376" s="218"/>
      <c r="M376" s="219"/>
      <c r="N376" s="220"/>
      <c r="O376" s="220"/>
      <c r="P376" s="220"/>
      <c r="Q376" s="220"/>
      <c r="R376" s="220"/>
      <c r="S376" s="220"/>
      <c r="T376" s="221"/>
      <c r="AT376" s="222" t="s">
        <v>149</v>
      </c>
      <c r="AU376" s="222" t="s">
        <v>83</v>
      </c>
      <c r="AV376" s="14" t="s">
        <v>81</v>
      </c>
      <c r="AW376" s="14" t="s">
        <v>37</v>
      </c>
      <c r="AX376" s="14" t="s">
        <v>76</v>
      </c>
      <c r="AY376" s="222" t="s">
        <v>134</v>
      </c>
    </row>
    <row r="377" spans="2:65" s="12" customFormat="1" ht="11.25">
      <c r="B377" s="191"/>
      <c r="C377" s="192"/>
      <c r="D377" s="188" t="s">
        <v>149</v>
      </c>
      <c r="E377" s="193" t="s">
        <v>19</v>
      </c>
      <c r="F377" s="194" t="s">
        <v>577</v>
      </c>
      <c r="G377" s="192"/>
      <c r="H377" s="195">
        <v>0.5</v>
      </c>
      <c r="I377" s="196"/>
      <c r="J377" s="192"/>
      <c r="K377" s="192"/>
      <c r="L377" s="197"/>
      <c r="M377" s="198"/>
      <c r="N377" s="199"/>
      <c r="O377" s="199"/>
      <c r="P377" s="199"/>
      <c r="Q377" s="199"/>
      <c r="R377" s="199"/>
      <c r="S377" s="199"/>
      <c r="T377" s="200"/>
      <c r="AT377" s="201" t="s">
        <v>149</v>
      </c>
      <c r="AU377" s="201" t="s">
        <v>83</v>
      </c>
      <c r="AV377" s="12" t="s">
        <v>83</v>
      </c>
      <c r="AW377" s="12" t="s">
        <v>37</v>
      </c>
      <c r="AX377" s="12" t="s">
        <v>76</v>
      </c>
      <c r="AY377" s="201" t="s">
        <v>134</v>
      </c>
    </row>
    <row r="378" spans="2:65" s="12" customFormat="1" ht="11.25">
      <c r="B378" s="191"/>
      <c r="C378" s="192"/>
      <c r="D378" s="188" t="s">
        <v>149</v>
      </c>
      <c r="E378" s="193" t="s">
        <v>19</v>
      </c>
      <c r="F378" s="194" t="s">
        <v>583</v>
      </c>
      <c r="G378" s="192"/>
      <c r="H378" s="195">
        <v>0.8</v>
      </c>
      <c r="I378" s="196"/>
      <c r="J378" s="192"/>
      <c r="K378" s="192"/>
      <c r="L378" s="197"/>
      <c r="M378" s="198"/>
      <c r="N378" s="199"/>
      <c r="O378" s="199"/>
      <c r="P378" s="199"/>
      <c r="Q378" s="199"/>
      <c r="R378" s="199"/>
      <c r="S378" s="199"/>
      <c r="T378" s="200"/>
      <c r="AT378" s="201" t="s">
        <v>149</v>
      </c>
      <c r="AU378" s="201" t="s">
        <v>83</v>
      </c>
      <c r="AV378" s="12" t="s">
        <v>83</v>
      </c>
      <c r="AW378" s="12" t="s">
        <v>37</v>
      </c>
      <c r="AX378" s="12" t="s">
        <v>76</v>
      </c>
      <c r="AY378" s="201" t="s">
        <v>134</v>
      </c>
    </row>
    <row r="379" spans="2:65" s="13" customFormat="1" ht="11.25">
      <c r="B379" s="202"/>
      <c r="C379" s="203"/>
      <c r="D379" s="188" t="s">
        <v>149</v>
      </c>
      <c r="E379" s="204" t="s">
        <v>19</v>
      </c>
      <c r="F379" s="205" t="s">
        <v>170</v>
      </c>
      <c r="G379" s="203"/>
      <c r="H379" s="206">
        <v>1.3</v>
      </c>
      <c r="I379" s="207"/>
      <c r="J379" s="203"/>
      <c r="K379" s="203"/>
      <c r="L379" s="208"/>
      <c r="M379" s="209"/>
      <c r="N379" s="210"/>
      <c r="O379" s="210"/>
      <c r="P379" s="210"/>
      <c r="Q379" s="210"/>
      <c r="R379" s="210"/>
      <c r="S379" s="210"/>
      <c r="T379" s="211"/>
      <c r="AT379" s="212" t="s">
        <v>149</v>
      </c>
      <c r="AU379" s="212" t="s">
        <v>83</v>
      </c>
      <c r="AV379" s="13" t="s">
        <v>141</v>
      </c>
      <c r="AW379" s="13" t="s">
        <v>37</v>
      </c>
      <c r="AX379" s="13" t="s">
        <v>81</v>
      </c>
      <c r="AY379" s="212" t="s">
        <v>134</v>
      </c>
    </row>
    <row r="380" spans="2:65" s="1" customFormat="1" ht="24" customHeight="1">
      <c r="B380" s="34"/>
      <c r="C380" s="175" t="s">
        <v>584</v>
      </c>
      <c r="D380" s="175" t="s">
        <v>136</v>
      </c>
      <c r="E380" s="176" t="s">
        <v>585</v>
      </c>
      <c r="F380" s="177" t="s">
        <v>586</v>
      </c>
      <c r="G380" s="178" t="s">
        <v>273</v>
      </c>
      <c r="H380" s="179">
        <v>0.9</v>
      </c>
      <c r="I380" s="180"/>
      <c r="J380" s="181">
        <f>ROUND(I380*H380,2)</f>
        <v>0</v>
      </c>
      <c r="K380" s="177" t="s">
        <v>250</v>
      </c>
      <c r="L380" s="38"/>
      <c r="M380" s="182" t="s">
        <v>19</v>
      </c>
      <c r="N380" s="183" t="s">
        <v>47</v>
      </c>
      <c r="O380" s="63"/>
      <c r="P380" s="184">
        <f>O380*H380</f>
        <v>0</v>
      </c>
      <c r="Q380" s="184">
        <v>1.1299999999999999E-2</v>
      </c>
      <c r="R380" s="184">
        <f>Q380*H380</f>
        <v>1.017E-2</v>
      </c>
      <c r="S380" s="184">
        <v>0.89</v>
      </c>
      <c r="T380" s="185">
        <f>S380*H380</f>
        <v>0.80100000000000005</v>
      </c>
      <c r="AR380" s="186" t="s">
        <v>141</v>
      </c>
      <c r="AT380" s="186" t="s">
        <v>136</v>
      </c>
      <c r="AU380" s="186" t="s">
        <v>83</v>
      </c>
      <c r="AY380" s="17" t="s">
        <v>134</v>
      </c>
      <c r="BE380" s="187">
        <f>IF(N380="základní",J380,0)</f>
        <v>0</v>
      </c>
      <c r="BF380" s="187">
        <f>IF(N380="snížená",J380,0)</f>
        <v>0</v>
      </c>
      <c r="BG380" s="187">
        <f>IF(N380="zákl. přenesená",J380,0)</f>
        <v>0</v>
      </c>
      <c r="BH380" s="187">
        <f>IF(N380="sníž. přenesená",J380,0)</f>
        <v>0</v>
      </c>
      <c r="BI380" s="187">
        <f>IF(N380="nulová",J380,0)</f>
        <v>0</v>
      </c>
      <c r="BJ380" s="17" t="s">
        <v>81</v>
      </c>
      <c r="BK380" s="187">
        <f>ROUND(I380*H380,2)</f>
        <v>0</v>
      </c>
      <c r="BL380" s="17" t="s">
        <v>141</v>
      </c>
      <c r="BM380" s="186" t="s">
        <v>587</v>
      </c>
    </row>
    <row r="381" spans="2:65" s="1" customFormat="1" ht="48.75">
      <c r="B381" s="34"/>
      <c r="C381" s="35"/>
      <c r="D381" s="188" t="s">
        <v>143</v>
      </c>
      <c r="E381" s="35"/>
      <c r="F381" s="189" t="s">
        <v>567</v>
      </c>
      <c r="G381" s="35"/>
      <c r="H381" s="35"/>
      <c r="I381" s="102"/>
      <c r="J381" s="35"/>
      <c r="K381" s="35"/>
      <c r="L381" s="38"/>
      <c r="M381" s="190"/>
      <c r="N381" s="63"/>
      <c r="O381" s="63"/>
      <c r="P381" s="63"/>
      <c r="Q381" s="63"/>
      <c r="R381" s="63"/>
      <c r="S381" s="63"/>
      <c r="T381" s="64"/>
      <c r="AT381" s="17" t="s">
        <v>143</v>
      </c>
      <c r="AU381" s="17" t="s">
        <v>83</v>
      </c>
    </row>
    <row r="382" spans="2:65" s="14" customFormat="1" ht="11.25">
      <c r="B382" s="213"/>
      <c r="C382" s="214"/>
      <c r="D382" s="188" t="s">
        <v>149</v>
      </c>
      <c r="E382" s="215" t="s">
        <v>19</v>
      </c>
      <c r="F382" s="216" t="s">
        <v>588</v>
      </c>
      <c r="G382" s="214"/>
      <c r="H382" s="215" t="s">
        <v>19</v>
      </c>
      <c r="I382" s="217"/>
      <c r="J382" s="214"/>
      <c r="K382" s="214"/>
      <c r="L382" s="218"/>
      <c r="M382" s="219"/>
      <c r="N382" s="220"/>
      <c r="O382" s="220"/>
      <c r="P382" s="220"/>
      <c r="Q382" s="220"/>
      <c r="R382" s="220"/>
      <c r="S382" s="220"/>
      <c r="T382" s="221"/>
      <c r="AT382" s="222" t="s">
        <v>149</v>
      </c>
      <c r="AU382" s="222" t="s">
        <v>83</v>
      </c>
      <c r="AV382" s="14" t="s">
        <v>81</v>
      </c>
      <c r="AW382" s="14" t="s">
        <v>37</v>
      </c>
      <c r="AX382" s="14" t="s">
        <v>76</v>
      </c>
      <c r="AY382" s="222" t="s">
        <v>134</v>
      </c>
    </row>
    <row r="383" spans="2:65" s="12" customFormat="1" ht="11.25">
      <c r="B383" s="191"/>
      <c r="C383" s="192"/>
      <c r="D383" s="188" t="s">
        <v>149</v>
      </c>
      <c r="E383" s="193" t="s">
        <v>19</v>
      </c>
      <c r="F383" s="194" t="s">
        <v>589</v>
      </c>
      <c r="G383" s="192"/>
      <c r="H383" s="195">
        <v>0.9</v>
      </c>
      <c r="I383" s="196"/>
      <c r="J383" s="192"/>
      <c r="K383" s="192"/>
      <c r="L383" s="197"/>
      <c r="M383" s="198"/>
      <c r="N383" s="199"/>
      <c r="O383" s="199"/>
      <c r="P383" s="199"/>
      <c r="Q383" s="199"/>
      <c r="R383" s="199"/>
      <c r="S383" s="199"/>
      <c r="T383" s="200"/>
      <c r="AT383" s="201" t="s">
        <v>149</v>
      </c>
      <c r="AU383" s="201" t="s">
        <v>83</v>
      </c>
      <c r="AV383" s="12" t="s">
        <v>83</v>
      </c>
      <c r="AW383" s="12" t="s">
        <v>37</v>
      </c>
      <c r="AX383" s="12" t="s">
        <v>81</v>
      </c>
      <c r="AY383" s="201" t="s">
        <v>134</v>
      </c>
    </row>
    <row r="384" spans="2:65" s="1" customFormat="1" ht="24" customHeight="1">
      <c r="B384" s="34"/>
      <c r="C384" s="175" t="s">
        <v>590</v>
      </c>
      <c r="D384" s="175" t="s">
        <v>136</v>
      </c>
      <c r="E384" s="176" t="s">
        <v>591</v>
      </c>
      <c r="F384" s="177" t="s">
        <v>592</v>
      </c>
      <c r="G384" s="178" t="s">
        <v>273</v>
      </c>
      <c r="H384" s="179">
        <v>12.08</v>
      </c>
      <c r="I384" s="180"/>
      <c r="J384" s="181">
        <f>ROUND(I384*H384,2)</f>
        <v>0</v>
      </c>
      <c r="K384" s="177" t="s">
        <v>140</v>
      </c>
      <c r="L384" s="38"/>
      <c r="M384" s="182" t="s">
        <v>19</v>
      </c>
      <c r="N384" s="183" t="s">
        <v>47</v>
      </c>
      <c r="O384" s="63"/>
      <c r="P384" s="184">
        <f>O384*H384</f>
        <v>0</v>
      </c>
      <c r="Q384" s="184">
        <v>2.0000000000000001E-4</v>
      </c>
      <c r="R384" s="184">
        <f>Q384*H384</f>
        <v>2.4160000000000002E-3</v>
      </c>
      <c r="S384" s="184">
        <v>0</v>
      </c>
      <c r="T384" s="185">
        <f>S384*H384</f>
        <v>0</v>
      </c>
      <c r="AR384" s="186" t="s">
        <v>141</v>
      </c>
      <c r="AT384" s="186" t="s">
        <v>136</v>
      </c>
      <c r="AU384" s="186" t="s">
        <v>83</v>
      </c>
      <c r="AY384" s="17" t="s">
        <v>134</v>
      </c>
      <c r="BE384" s="187">
        <f>IF(N384="základní",J384,0)</f>
        <v>0</v>
      </c>
      <c r="BF384" s="187">
        <f>IF(N384="snížená",J384,0)</f>
        <v>0</v>
      </c>
      <c r="BG384" s="187">
        <f>IF(N384="zákl. přenesená",J384,0)</f>
        <v>0</v>
      </c>
      <c r="BH384" s="187">
        <f>IF(N384="sníž. přenesená",J384,0)</f>
        <v>0</v>
      </c>
      <c r="BI384" s="187">
        <f>IF(N384="nulová",J384,0)</f>
        <v>0</v>
      </c>
      <c r="BJ384" s="17" t="s">
        <v>81</v>
      </c>
      <c r="BK384" s="187">
        <f>ROUND(I384*H384,2)</f>
        <v>0</v>
      </c>
      <c r="BL384" s="17" t="s">
        <v>141</v>
      </c>
      <c r="BM384" s="186" t="s">
        <v>593</v>
      </c>
    </row>
    <row r="385" spans="2:65" s="1" customFormat="1" ht="78">
      <c r="B385" s="34"/>
      <c r="C385" s="35"/>
      <c r="D385" s="188" t="s">
        <v>143</v>
      </c>
      <c r="E385" s="35"/>
      <c r="F385" s="189" t="s">
        <v>594</v>
      </c>
      <c r="G385" s="35"/>
      <c r="H385" s="35"/>
      <c r="I385" s="102"/>
      <c r="J385" s="35"/>
      <c r="K385" s="35"/>
      <c r="L385" s="38"/>
      <c r="M385" s="190"/>
      <c r="N385" s="63"/>
      <c r="O385" s="63"/>
      <c r="P385" s="63"/>
      <c r="Q385" s="63"/>
      <c r="R385" s="63"/>
      <c r="S385" s="63"/>
      <c r="T385" s="64"/>
      <c r="AT385" s="17" t="s">
        <v>143</v>
      </c>
      <c r="AU385" s="17" t="s">
        <v>83</v>
      </c>
    </row>
    <row r="386" spans="2:65" s="14" customFormat="1" ht="11.25">
      <c r="B386" s="213"/>
      <c r="C386" s="214"/>
      <c r="D386" s="188" t="s">
        <v>149</v>
      </c>
      <c r="E386" s="215" t="s">
        <v>19</v>
      </c>
      <c r="F386" s="216" t="s">
        <v>595</v>
      </c>
      <c r="G386" s="214"/>
      <c r="H386" s="215" t="s">
        <v>19</v>
      </c>
      <c r="I386" s="217"/>
      <c r="J386" s="214"/>
      <c r="K386" s="214"/>
      <c r="L386" s="218"/>
      <c r="M386" s="219"/>
      <c r="N386" s="220"/>
      <c r="O386" s="220"/>
      <c r="P386" s="220"/>
      <c r="Q386" s="220"/>
      <c r="R386" s="220"/>
      <c r="S386" s="220"/>
      <c r="T386" s="221"/>
      <c r="AT386" s="222" t="s">
        <v>149</v>
      </c>
      <c r="AU386" s="222" t="s">
        <v>83</v>
      </c>
      <c r="AV386" s="14" t="s">
        <v>81</v>
      </c>
      <c r="AW386" s="14" t="s">
        <v>37</v>
      </c>
      <c r="AX386" s="14" t="s">
        <v>76</v>
      </c>
      <c r="AY386" s="222" t="s">
        <v>134</v>
      </c>
    </row>
    <row r="387" spans="2:65" s="12" customFormat="1" ht="11.25">
      <c r="B387" s="191"/>
      <c r="C387" s="192"/>
      <c r="D387" s="188" t="s">
        <v>149</v>
      </c>
      <c r="E387" s="193" t="s">
        <v>19</v>
      </c>
      <c r="F387" s="194" t="s">
        <v>596</v>
      </c>
      <c r="G387" s="192"/>
      <c r="H387" s="195">
        <v>4.8</v>
      </c>
      <c r="I387" s="196"/>
      <c r="J387" s="192"/>
      <c r="K387" s="192"/>
      <c r="L387" s="197"/>
      <c r="M387" s="198"/>
      <c r="N387" s="199"/>
      <c r="O387" s="199"/>
      <c r="P387" s="199"/>
      <c r="Q387" s="199"/>
      <c r="R387" s="199"/>
      <c r="S387" s="199"/>
      <c r="T387" s="200"/>
      <c r="AT387" s="201" t="s">
        <v>149</v>
      </c>
      <c r="AU387" s="201" t="s">
        <v>83</v>
      </c>
      <c r="AV387" s="12" t="s">
        <v>83</v>
      </c>
      <c r="AW387" s="12" t="s">
        <v>37</v>
      </c>
      <c r="AX387" s="12" t="s">
        <v>76</v>
      </c>
      <c r="AY387" s="201" t="s">
        <v>134</v>
      </c>
    </row>
    <row r="388" spans="2:65" s="12" customFormat="1" ht="11.25">
      <c r="B388" s="191"/>
      <c r="C388" s="192"/>
      <c r="D388" s="188" t="s">
        <v>149</v>
      </c>
      <c r="E388" s="193" t="s">
        <v>19</v>
      </c>
      <c r="F388" s="194" t="s">
        <v>597</v>
      </c>
      <c r="G388" s="192"/>
      <c r="H388" s="195">
        <v>7.28</v>
      </c>
      <c r="I388" s="196"/>
      <c r="J388" s="192"/>
      <c r="K388" s="192"/>
      <c r="L388" s="197"/>
      <c r="M388" s="198"/>
      <c r="N388" s="199"/>
      <c r="O388" s="199"/>
      <c r="P388" s="199"/>
      <c r="Q388" s="199"/>
      <c r="R388" s="199"/>
      <c r="S388" s="199"/>
      <c r="T388" s="200"/>
      <c r="AT388" s="201" t="s">
        <v>149</v>
      </c>
      <c r="AU388" s="201" t="s">
        <v>83</v>
      </c>
      <c r="AV388" s="12" t="s">
        <v>83</v>
      </c>
      <c r="AW388" s="12" t="s">
        <v>37</v>
      </c>
      <c r="AX388" s="12" t="s">
        <v>76</v>
      </c>
      <c r="AY388" s="201" t="s">
        <v>134</v>
      </c>
    </row>
    <row r="389" spans="2:65" s="13" customFormat="1" ht="11.25">
      <c r="B389" s="202"/>
      <c r="C389" s="203"/>
      <c r="D389" s="188" t="s">
        <v>149</v>
      </c>
      <c r="E389" s="204" t="s">
        <v>19</v>
      </c>
      <c r="F389" s="205" t="s">
        <v>170</v>
      </c>
      <c r="G389" s="203"/>
      <c r="H389" s="206">
        <v>12.08</v>
      </c>
      <c r="I389" s="207"/>
      <c r="J389" s="203"/>
      <c r="K389" s="203"/>
      <c r="L389" s="208"/>
      <c r="M389" s="209"/>
      <c r="N389" s="210"/>
      <c r="O389" s="210"/>
      <c r="P389" s="210"/>
      <c r="Q389" s="210"/>
      <c r="R389" s="210"/>
      <c r="S389" s="210"/>
      <c r="T389" s="211"/>
      <c r="AT389" s="212" t="s">
        <v>149</v>
      </c>
      <c r="AU389" s="212" t="s">
        <v>83</v>
      </c>
      <c r="AV389" s="13" t="s">
        <v>141</v>
      </c>
      <c r="AW389" s="13" t="s">
        <v>37</v>
      </c>
      <c r="AX389" s="13" t="s">
        <v>81</v>
      </c>
      <c r="AY389" s="212" t="s">
        <v>134</v>
      </c>
    </row>
    <row r="390" spans="2:65" s="1" customFormat="1" ht="24" customHeight="1">
      <c r="B390" s="34"/>
      <c r="C390" s="175" t="s">
        <v>598</v>
      </c>
      <c r="D390" s="175" t="s">
        <v>136</v>
      </c>
      <c r="E390" s="176" t="s">
        <v>599</v>
      </c>
      <c r="F390" s="177" t="s">
        <v>600</v>
      </c>
      <c r="G390" s="178" t="s">
        <v>273</v>
      </c>
      <c r="H390" s="179">
        <v>27.19</v>
      </c>
      <c r="I390" s="180"/>
      <c r="J390" s="181">
        <f>ROUND(I390*H390,2)</f>
        <v>0</v>
      </c>
      <c r="K390" s="177" t="s">
        <v>140</v>
      </c>
      <c r="L390" s="38"/>
      <c r="M390" s="182" t="s">
        <v>19</v>
      </c>
      <c r="N390" s="183" t="s">
        <v>47</v>
      </c>
      <c r="O390" s="63"/>
      <c r="P390" s="184">
        <f>O390*H390</f>
        <v>0</v>
      </c>
      <c r="Q390" s="184">
        <v>2.9E-4</v>
      </c>
      <c r="R390" s="184">
        <f>Q390*H390</f>
        <v>7.8851000000000008E-3</v>
      </c>
      <c r="S390" s="184">
        <v>0</v>
      </c>
      <c r="T390" s="185">
        <f>S390*H390</f>
        <v>0</v>
      </c>
      <c r="AR390" s="186" t="s">
        <v>141</v>
      </c>
      <c r="AT390" s="186" t="s">
        <v>136</v>
      </c>
      <c r="AU390" s="186" t="s">
        <v>83</v>
      </c>
      <c r="AY390" s="17" t="s">
        <v>134</v>
      </c>
      <c r="BE390" s="187">
        <f>IF(N390="základní",J390,0)</f>
        <v>0</v>
      </c>
      <c r="BF390" s="187">
        <f>IF(N390="snížená",J390,0)</f>
        <v>0</v>
      </c>
      <c r="BG390" s="187">
        <f>IF(N390="zákl. přenesená",J390,0)</f>
        <v>0</v>
      </c>
      <c r="BH390" s="187">
        <f>IF(N390="sníž. přenesená",J390,0)</f>
        <v>0</v>
      </c>
      <c r="BI390" s="187">
        <f>IF(N390="nulová",J390,0)</f>
        <v>0</v>
      </c>
      <c r="BJ390" s="17" t="s">
        <v>81</v>
      </c>
      <c r="BK390" s="187">
        <f>ROUND(I390*H390,2)</f>
        <v>0</v>
      </c>
      <c r="BL390" s="17" t="s">
        <v>141</v>
      </c>
      <c r="BM390" s="186" t="s">
        <v>601</v>
      </c>
    </row>
    <row r="391" spans="2:65" s="1" customFormat="1" ht="78">
      <c r="B391" s="34"/>
      <c r="C391" s="35"/>
      <c r="D391" s="188" t="s">
        <v>143</v>
      </c>
      <c r="E391" s="35"/>
      <c r="F391" s="189" t="s">
        <v>594</v>
      </c>
      <c r="G391" s="35"/>
      <c r="H391" s="35"/>
      <c r="I391" s="102"/>
      <c r="J391" s="35"/>
      <c r="K391" s="35"/>
      <c r="L391" s="38"/>
      <c r="M391" s="190"/>
      <c r="N391" s="63"/>
      <c r="O391" s="63"/>
      <c r="P391" s="63"/>
      <c r="Q391" s="63"/>
      <c r="R391" s="63"/>
      <c r="S391" s="63"/>
      <c r="T391" s="64"/>
      <c r="AT391" s="17" t="s">
        <v>143</v>
      </c>
      <c r="AU391" s="17" t="s">
        <v>83</v>
      </c>
    </row>
    <row r="392" spans="2:65" s="14" customFormat="1" ht="11.25">
      <c r="B392" s="213"/>
      <c r="C392" s="214"/>
      <c r="D392" s="188" t="s">
        <v>149</v>
      </c>
      <c r="E392" s="215" t="s">
        <v>19</v>
      </c>
      <c r="F392" s="216" t="s">
        <v>602</v>
      </c>
      <c r="G392" s="214"/>
      <c r="H392" s="215" t="s">
        <v>19</v>
      </c>
      <c r="I392" s="217"/>
      <c r="J392" s="214"/>
      <c r="K392" s="214"/>
      <c r="L392" s="218"/>
      <c r="M392" s="219"/>
      <c r="N392" s="220"/>
      <c r="O392" s="220"/>
      <c r="P392" s="220"/>
      <c r="Q392" s="220"/>
      <c r="R392" s="220"/>
      <c r="S392" s="220"/>
      <c r="T392" s="221"/>
      <c r="AT392" s="222" t="s">
        <v>149</v>
      </c>
      <c r="AU392" s="222" t="s">
        <v>83</v>
      </c>
      <c r="AV392" s="14" t="s">
        <v>81</v>
      </c>
      <c r="AW392" s="14" t="s">
        <v>37</v>
      </c>
      <c r="AX392" s="14" t="s">
        <v>76</v>
      </c>
      <c r="AY392" s="222" t="s">
        <v>134</v>
      </c>
    </row>
    <row r="393" spans="2:65" s="12" customFormat="1" ht="11.25">
      <c r="B393" s="191"/>
      <c r="C393" s="192"/>
      <c r="D393" s="188" t="s">
        <v>149</v>
      </c>
      <c r="E393" s="193" t="s">
        <v>19</v>
      </c>
      <c r="F393" s="194" t="s">
        <v>603</v>
      </c>
      <c r="G393" s="192"/>
      <c r="H393" s="195">
        <v>6.1</v>
      </c>
      <c r="I393" s="196"/>
      <c r="J393" s="192"/>
      <c r="K393" s="192"/>
      <c r="L393" s="197"/>
      <c r="M393" s="198"/>
      <c r="N393" s="199"/>
      <c r="O393" s="199"/>
      <c r="P393" s="199"/>
      <c r="Q393" s="199"/>
      <c r="R393" s="199"/>
      <c r="S393" s="199"/>
      <c r="T393" s="200"/>
      <c r="AT393" s="201" t="s">
        <v>149</v>
      </c>
      <c r="AU393" s="201" t="s">
        <v>83</v>
      </c>
      <c r="AV393" s="12" t="s">
        <v>83</v>
      </c>
      <c r="AW393" s="12" t="s">
        <v>37</v>
      </c>
      <c r="AX393" s="12" t="s">
        <v>76</v>
      </c>
      <c r="AY393" s="201" t="s">
        <v>134</v>
      </c>
    </row>
    <row r="394" spans="2:65" s="12" customFormat="1" ht="11.25">
      <c r="B394" s="191"/>
      <c r="C394" s="192"/>
      <c r="D394" s="188" t="s">
        <v>149</v>
      </c>
      <c r="E394" s="193" t="s">
        <v>19</v>
      </c>
      <c r="F394" s="194" t="s">
        <v>604</v>
      </c>
      <c r="G394" s="192"/>
      <c r="H394" s="195">
        <v>6.09</v>
      </c>
      <c r="I394" s="196"/>
      <c r="J394" s="192"/>
      <c r="K394" s="192"/>
      <c r="L394" s="197"/>
      <c r="M394" s="198"/>
      <c r="N394" s="199"/>
      <c r="O394" s="199"/>
      <c r="P394" s="199"/>
      <c r="Q394" s="199"/>
      <c r="R394" s="199"/>
      <c r="S394" s="199"/>
      <c r="T394" s="200"/>
      <c r="AT394" s="201" t="s">
        <v>149</v>
      </c>
      <c r="AU394" s="201" t="s">
        <v>83</v>
      </c>
      <c r="AV394" s="12" t="s">
        <v>83</v>
      </c>
      <c r="AW394" s="12" t="s">
        <v>37</v>
      </c>
      <c r="AX394" s="12" t="s">
        <v>76</v>
      </c>
      <c r="AY394" s="201" t="s">
        <v>134</v>
      </c>
    </row>
    <row r="395" spans="2:65" s="14" customFormat="1" ht="11.25">
      <c r="B395" s="213"/>
      <c r="C395" s="214"/>
      <c r="D395" s="188" t="s">
        <v>149</v>
      </c>
      <c r="E395" s="215" t="s">
        <v>19</v>
      </c>
      <c r="F395" s="216" t="s">
        <v>605</v>
      </c>
      <c r="G395" s="214"/>
      <c r="H395" s="215" t="s">
        <v>19</v>
      </c>
      <c r="I395" s="217"/>
      <c r="J395" s="214"/>
      <c r="K395" s="214"/>
      <c r="L395" s="218"/>
      <c r="M395" s="219"/>
      <c r="N395" s="220"/>
      <c r="O395" s="220"/>
      <c r="P395" s="220"/>
      <c r="Q395" s="220"/>
      <c r="R395" s="220"/>
      <c r="S395" s="220"/>
      <c r="T395" s="221"/>
      <c r="AT395" s="222" t="s">
        <v>149</v>
      </c>
      <c r="AU395" s="222" t="s">
        <v>83</v>
      </c>
      <c r="AV395" s="14" t="s">
        <v>81</v>
      </c>
      <c r="AW395" s="14" t="s">
        <v>37</v>
      </c>
      <c r="AX395" s="14" t="s">
        <v>76</v>
      </c>
      <c r="AY395" s="222" t="s">
        <v>134</v>
      </c>
    </row>
    <row r="396" spans="2:65" s="12" customFormat="1" ht="11.25">
      <c r="B396" s="191"/>
      <c r="C396" s="192"/>
      <c r="D396" s="188" t="s">
        <v>149</v>
      </c>
      <c r="E396" s="193" t="s">
        <v>19</v>
      </c>
      <c r="F396" s="194" t="s">
        <v>606</v>
      </c>
      <c r="G396" s="192"/>
      <c r="H396" s="195">
        <v>7.32</v>
      </c>
      <c r="I396" s="196"/>
      <c r="J396" s="192"/>
      <c r="K396" s="192"/>
      <c r="L396" s="197"/>
      <c r="M396" s="198"/>
      <c r="N396" s="199"/>
      <c r="O396" s="199"/>
      <c r="P396" s="199"/>
      <c r="Q396" s="199"/>
      <c r="R396" s="199"/>
      <c r="S396" s="199"/>
      <c r="T396" s="200"/>
      <c r="AT396" s="201" t="s">
        <v>149</v>
      </c>
      <c r="AU396" s="201" t="s">
        <v>83</v>
      </c>
      <c r="AV396" s="12" t="s">
        <v>83</v>
      </c>
      <c r="AW396" s="12" t="s">
        <v>37</v>
      </c>
      <c r="AX396" s="12" t="s">
        <v>76</v>
      </c>
      <c r="AY396" s="201" t="s">
        <v>134</v>
      </c>
    </row>
    <row r="397" spans="2:65" s="12" customFormat="1" ht="11.25">
      <c r="B397" s="191"/>
      <c r="C397" s="192"/>
      <c r="D397" s="188" t="s">
        <v>149</v>
      </c>
      <c r="E397" s="193" t="s">
        <v>19</v>
      </c>
      <c r="F397" s="194" t="s">
        <v>607</v>
      </c>
      <c r="G397" s="192"/>
      <c r="H397" s="195">
        <v>7.68</v>
      </c>
      <c r="I397" s="196"/>
      <c r="J397" s="192"/>
      <c r="K397" s="192"/>
      <c r="L397" s="197"/>
      <c r="M397" s="198"/>
      <c r="N397" s="199"/>
      <c r="O397" s="199"/>
      <c r="P397" s="199"/>
      <c r="Q397" s="199"/>
      <c r="R397" s="199"/>
      <c r="S397" s="199"/>
      <c r="T397" s="200"/>
      <c r="AT397" s="201" t="s">
        <v>149</v>
      </c>
      <c r="AU397" s="201" t="s">
        <v>83</v>
      </c>
      <c r="AV397" s="12" t="s">
        <v>83</v>
      </c>
      <c r="AW397" s="12" t="s">
        <v>37</v>
      </c>
      <c r="AX397" s="12" t="s">
        <v>76</v>
      </c>
      <c r="AY397" s="201" t="s">
        <v>134</v>
      </c>
    </row>
    <row r="398" spans="2:65" s="13" customFormat="1" ht="11.25">
      <c r="B398" s="202"/>
      <c r="C398" s="203"/>
      <c r="D398" s="188" t="s">
        <v>149</v>
      </c>
      <c r="E398" s="204" t="s">
        <v>19</v>
      </c>
      <c r="F398" s="205" t="s">
        <v>170</v>
      </c>
      <c r="G398" s="203"/>
      <c r="H398" s="206">
        <v>27.189999999999998</v>
      </c>
      <c r="I398" s="207"/>
      <c r="J398" s="203"/>
      <c r="K398" s="203"/>
      <c r="L398" s="208"/>
      <c r="M398" s="209"/>
      <c r="N398" s="210"/>
      <c r="O398" s="210"/>
      <c r="P398" s="210"/>
      <c r="Q398" s="210"/>
      <c r="R398" s="210"/>
      <c r="S398" s="210"/>
      <c r="T398" s="211"/>
      <c r="AT398" s="212" t="s">
        <v>149</v>
      </c>
      <c r="AU398" s="212" t="s">
        <v>83</v>
      </c>
      <c r="AV398" s="13" t="s">
        <v>141</v>
      </c>
      <c r="AW398" s="13" t="s">
        <v>37</v>
      </c>
      <c r="AX398" s="13" t="s">
        <v>81</v>
      </c>
      <c r="AY398" s="212" t="s">
        <v>134</v>
      </c>
    </row>
    <row r="399" spans="2:65" s="11" customFormat="1" ht="22.9" customHeight="1">
      <c r="B399" s="159"/>
      <c r="C399" s="160"/>
      <c r="D399" s="161" t="s">
        <v>75</v>
      </c>
      <c r="E399" s="173" t="s">
        <v>608</v>
      </c>
      <c r="F399" s="173" t="s">
        <v>609</v>
      </c>
      <c r="G399" s="160"/>
      <c r="H399" s="160"/>
      <c r="I399" s="163"/>
      <c r="J399" s="174">
        <f>BK399</f>
        <v>0</v>
      </c>
      <c r="K399" s="160"/>
      <c r="L399" s="165"/>
      <c r="M399" s="166"/>
      <c r="N399" s="167"/>
      <c r="O399" s="167"/>
      <c r="P399" s="168">
        <f>SUM(P400:P418)</f>
        <v>0</v>
      </c>
      <c r="Q399" s="167"/>
      <c r="R399" s="168">
        <f>SUM(R400:R418)</f>
        <v>0</v>
      </c>
      <c r="S399" s="167"/>
      <c r="T399" s="169">
        <f>SUM(T400:T418)</f>
        <v>0</v>
      </c>
      <c r="AR399" s="170" t="s">
        <v>81</v>
      </c>
      <c r="AT399" s="171" t="s">
        <v>75</v>
      </c>
      <c r="AU399" s="171" t="s">
        <v>81</v>
      </c>
      <c r="AY399" s="170" t="s">
        <v>134</v>
      </c>
      <c r="BK399" s="172">
        <f>SUM(BK400:BK418)</f>
        <v>0</v>
      </c>
    </row>
    <row r="400" spans="2:65" s="1" customFormat="1" ht="24" customHeight="1">
      <c r="B400" s="34"/>
      <c r="C400" s="175" t="s">
        <v>610</v>
      </c>
      <c r="D400" s="175" t="s">
        <v>136</v>
      </c>
      <c r="E400" s="176" t="s">
        <v>611</v>
      </c>
      <c r="F400" s="177" t="s">
        <v>612</v>
      </c>
      <c r="G400" s="178" t="s">
        <v>183</v>
      </c>
      <c r="H400" s="179">
        <v>64.376999999999995</v>
      </c>
      <c r="I400" s="180"/>
      <c r="J400" s="181">
        <f>ROUND(I400*H400,2)</f>
        <v>0</v>
      </c>
      <c r="K400" s="177" t="s">
        <v>140</v>
      </c>
      <c r="L400" s="38"/>
      <c r="M400" s="182" t="s">
        <v>19</v>
      </c>
      <c r="N400" s="183" t="s">
        <v>47</v>
      </c>
      <c r="O400" s="63"/>
      <c r="P400" s="184">
        <f>O400*H400</f>
        <v>0</v>
      </c>
      <c r="Q400" s="184">
        <v>0</v>
      </c>
      <c r="R400" s="184">
        <f>Q400*H400</f>
        <v>0</v>
      </c>
      <c r="S400" s="184">
        <v>0</v>
      </c>
      <c r="T400" s="185">
        <f>S400*H400</f>
        <v>0</v>
      </c>
      <c r="AR400" s="186" t="s">
        <v>141</v>
      </c>
      <c r="AT400" s="186" t="s">
        <v>136</v>
      </c>
      <c r="AU400" s="186" t="s">
        <v>83</v>
      </c>
      <c r="AY400" s="17" t="s">
        <v>134</v>
      </c>
      <c r="BE400" s="187">
        <f>IF(N400="základní",J400,0)</f>
        <v>0</v>
      </c>
      <c r="BF400" s="187">
        <f>IF(N400="snížená",J400,0)</f>
        <v>0</v>
      </c>
      <c r="BG400" s="187">
        <f>IF(N400="zákl. přenesená",J400,0)</f>
        <v>0</v>
      </c>
      <c r="BH400" s="187">
        <f>IF(N400="sníž. přenesená",J400,0)</f>
        <v>0</v>
      </c>
      <c r="BI400" s="187">
        <f>IF(N400="nulová",J400,0)</f>
        <v>0</v>
      </c>
      <c r="BJ400" s="17" t="s">
        <v>81</v>
      </c>
      <c r="BK400" s="187">
        <f>ROUND(I400*H400,2)</f>
        <v>0</v>
      </c>
      <c r="BL400" s="17" t="s">
        <v>141</v>
      </c>
      <c r="BM400" s="186" t="s">
        <v>613</v>
      </c>
    </row>
    <row r="401" spans="2:65" s="1" customFormat="1" ht="107.25">
      <c r="B401" s="34"/>
      <c r="C401" s="35"/>
      <c r="D401" s="188" t="s">
        <v>143</v>
      </c>
      <c r="E401" s="35"/>
      <c r="F401" s="189" t="s">
        <v>614</v>
      </c>
      <c r="G401" s="35"/>
      <c r="H401" s="35"/>
      <c r="I401" s="102"/>
      <c r="J401" s="35"/>
      <c r="K401" s="35"/>
      <c r="L401" s="38"/>
      <c r="M401" s="190"/>
      <c r="N401" s="63"/>
      <c r="O401" s="63"/>
      <c r="P401" s="63"/>
      <c r="Q401" s="63"/>
      <c r="R401" s="63"/>
      <c r="S401" s="63"/>
      <c r="T401" s="64"/>
      <c r="AT401" s="17" t="s">
        <v>143</v>
      </c>
      <c r="AU401" s="17" t="s">
        <v>83</v>
      </c>
    </row>
    <row r="402" spans="2:65" s="1" customFormat="1" ht="16.5" customHeight="1">
      <c r="B402" s="34"/>
      <c r="C402" s="175" t="s">
        <v>615</v>
      </c>
      <c r="D402" s="175" t="s">
        <v>136</v>
      </c>
      <c r="E402" s="176" t="s">
        <v>616</v>
      </c>
      <c r="F402" s="177" t="s">
        <v>617</v>
      </c>
      <c r="G402" s="178" t="s">
        <v>183</v>
      </c>
      <c r="H402" s="179">
        <v>64.376999999999995</v>
      </c>
      <c r="I402" s="180"/>
      <c r="J402" s="181">
        <f>ROUND(I402*H402,2)</f>
        <v>0</v>
      </c>
      <c r="K402" s="177" t="s">
        <v>140</v>
      </c>
      <c r="L402" s="38"/>
      <c r="M402" s="182" t="s">
        <v>19</v>
      </c>
      <c r="N402" s="183" t="s">
        <v>47</v>
      </c>
      <c r="O402" s="63"/>
      <c r="P402" s="184">
        <f>O402*H402</f>
        <v>0</v>
      </c>
      <c r="Q402" s="184">
        <v>0</v>
      </c>
      <c r="R402" s="184">
        <f>Q402*H402</f>
        <v>0</v>
      </c>
      <c r="S402" s="184">
        <v>0</v>
      </c>
      <c r="T402" s="185">
        <f>S402*H402</f>
        <v>0</v>
      </c>
      <c r="AR402" s="186" t="s">
        <v>141</v>
      </c>
      <c r="AT402" s="186" t="s">
        <v>136</v>
      </c>
      <c r="AU402" s="186" t="s">
        <v>83</v>
      </c>
      <c r="AY402" s="17" t="s">
        <v>134</v>
      </c>
      <c r="BE402" s="187">
        <f>IF(N402="základní",J402,0)</f>
        <v>0</v>
      </c>
      <c r="BF402" s="187">
        <f>IF(N402="snížená",J402,0)</f>
        <v>0</v>
      </c>
      <c r="BG402" s="187">
        <f>IF(N402="zákl. přenesená",J402,0)</f>
        <v>0</v>
      </c>
      <c r="BH402" s="187">
        <f>IF(N402="sníž. přenesená",J402,0)</f>
        <v>0</v>
      </c>
      <c r="BI402" s="187">
        <f>IF(N402="nulová",J402,0)</f>
        <v>0</v>
      </c>
      <c r="BJ402" s="17" t="s">
        <v>81</v>
      </c>
      <c r="BK402" s="187">
        <f>ROUND(I402*H402,2)</f>
        <v>0</v>
      </c>
      <c r="BL402" s="17" t="s">
        <v>141</v>
      </c>
      <c r="BM402" s="186" t="s">
        <v>618</v>
      </c>
    </row>
    <row r="403" spans="2:65" s="1" customFormat="1" ht="58.5">
      <c r="B403" s="34"/>
      <c r="C403" s="35"/>
      <c r="D403" s="188" t="s">
        <v>143</v>
      </c>
      <c r="E403" s="35"/>
      <c r="F403" s="189" t="s">
        <v>619</v>
      </c>
      <c r="G403" s="35"/>
      <c r="H403" s="35"/>
      <c r="I403" s="102"/>
      <c r="J403" s="35"/>
      <c r="K403" s="35"/>
      <c r="L403" s="38"/>
      <c r="M403" s="190"/>
      <c r="N403" s="63"/>
      <c r="O403" s="63"/>
      <c r="P403" s="63"/>
      <c r="Q403" s="63"/>
      <c r="R403" s="63"/>
      <c r="S403" s="63"/>
      <c r="T403" s="64"/>
      <c r="AT403" s="17" t="s">
        <v>143</v>
      </c>
      <c r="AU403" s="17" t="s">
        <v>83</v>
      </c>
    </row>
    <row r="404" spans="2:65" s="1" customFormat="1" ht="24" customHeight="1">
      <c r="B404" s="34"/>
      <c r="C404" s="175" t="s">
        <v>620</v>
      </c>
      <c r="D404" s="175" t="s">
        <v>136</v>
      </c>
      <c r="E404" s="176" t="s">
        <v>621</v>
      </c>
      <c r="F404" s="177" t="s">
        <v>622</v>
      </c>
      <c r="G404" s="178" t="s">
        <v>183</v>
      </c>
      <c r="H404" s="179">
        <v>965.65499999999997</v>
      </c>
      <c r="I404" s="180"/>
      <c r="J404" s="181">
        <f>ROUND(I404*H404,2)</f>
        <v>0</v>
      </c>
      <c r="K404" s="177" t="s">
        <v>140</v>
      </c>
      <c r="L404" s="38"/>
      <c r="M404" s="182" t="s">
        <v>19</v>
      </c>
      <c r="N404" s="183" t="s">
        <v>47</v>
      </c>
      <c r="O404" s="63"/>
      <c r="P404" s="184">
        <f>O404*H404</f>
        <v>0</v>
      </c>
      <c r="Q404" s="184">
        <v>0</v>
      </c>
      <c r="R404" s="184">
        <f>Q404*H404</f>
        <v>0</v>
      </c>
      <c r="S404" s="184">
        <v>0</v>
      </c>
      <c r="T404" s="185">
        <f>S404*H404</f>
        <v>0</v>
      </c>
      <c r="AR404" s="186" t="s">
        <v>141</v>
      </c>
      <c r="AT404" s="186" t="s">
        <v>136</v>
      </c>
      <c r="AU404" s="186" t="s">
        <v>83</v>
      </c>
      <c r="AY404" s="17" t="s">
        <v>134</v>
      </c>
      <c r="BE404" s="187">
        <f>IF(N404="základní",J404,0)</f>
        <v>0</v>
      </c>
      <c r="BF404" s="187">
        <f>IF(N404="snížená",J404,0)</f>
        <v>0</v>
      </c>
      <c r="BG404" s="187">
        <f>IF(N404="zákl. přenesená",J404,0)</f>
        <v>0</v>
      </c>
      <c r="BH404" s="187">
        <f>IF(N404="sníž. přenesená",J404,0)</f>
        <v>0</v>
      </c>
      <c r="BI404" s="187">
        <f>IF(N404="nulová",J404,0)</f>
        <v>0</v>
      </c>
      <c r="BJ404" s="17" t="s">
        <v>81</v>
      </c>
      <c r="BK404" s="187">
        <f>ROUND(I404*H404,2)</f>
        <v>0</v>
      </c>
      <c r="BL404" s="17" t="s">
        <v>141</v>
      </c>
      <c r="BM404" s="186" t="s">
        <v>623</v>
      </c>
    </row>
    <row r="405" spans="2:65" s="1" customFormat="1" ht="58.5">
      <c r="B405" s="34"/>
      <c r="C405" s="35"/>
      <c r="D405" s="188" t="s">
        <v>143</v>
      </c>
      <c r="E405" s="35"/>
      <c r="F405" s="189" t="s">
        <v>619</v>
      </c>
      <c r="G405" s="35"/>
      <c r="H405" s="35"/>
      <c r="I405" s="102"/>
      <c r="J405" s="35"/>
      <c r="K405" s="35"/>
      <c r="L405" s="38"/>
      <c r="M405" s="190"/>
      <c r="N405" s="63"/>
      <c r="O405" s="63"/>
      <c r="P405" s="63"/>
      <c r="Q405" s="63"/>
      <c r="R405" s="63"/>
      <c r="S405" s="63"/>
      <c r="T405" s="64"/>
      <c r="AT405" s="17" t="s">
        <v>143</v>
      </c>
      <c r="AU405" s="17" t="s">
        <v>83</v>
      </c>
    </row>
    <row r="406" spans="2:65" s="1" customFormat="1" ht="19.5">
      <c r="B406" s="34"/>
      <c r="C406" s="35"/>
      <c r="D406" s="188" t="s">
        <v>413</v>
      </c>
      <c r="E406" s="35"/>
      <c r="F406" s="189" t="s">
        <v>624</v>
      </c>
      <c r="G406" s="35"/>
      <c r="H406" s="35"/>
      <c r="I406" s="102"/>
      <c r="J406" s="35"/>
      <c r="K406" s="35"/>
      <c r="L406" s="38"/>
      <c r="M406" s="190"/>
      <c r="N406" s="63"/>
      <c r="O406" s="63"/>
      <c r="P406" s="63"/>
      <c r="Q406" s="63"/>
      <c r="R406" s="63"/>
      <c r="S406" s="63"/>
      <c r="T406" s="64"/>
      <c r="AT406" s="17" t="s">
        <v>413</v>
      </c>
      <c r="AU406" s="17" t="s">
        <v>83</v>
      </c>
    </row>
    <row r="407" spans="2:65" s="12" customFormat="1" ht="11.25">
      <c r="B407" s="191"/>
      <c r="C407" s="192"/>
      <c r="D407" s="188" t="s">
        <v>149</v>
      </c>
      <c r="E407" s="193" t="s">
        <v>19</v>
      </c>
      <c r="F407" s="194" t="s">
        <v>625</v>
      </c>
      <c r="G407" s="192"/>
      <c r="H407" s="195">
        <v>965.65499999999997</v>
      </c>
      <c r="I407" s="196"/>
      <c r="J407" s="192"/>
      <c r="K407" s="192"/>
      <c r="L407" s="197"/>
      <c r="M407" s="198"/>
      <c r="N407" s="199"/>
      <c r="O407" s="199"/>
      <c r="P407" s="199"/>
      <c r="Q407" s="199"/>
      <c r="R407" s="199"/>
      <c r="S407" s="199"/>
      <c r="T407" s="200"/>
      <c r="AT407" s="201" t="s">
        <v>149</v>
      </c>
      <c r="AU407" s="201" t="s">
        <v>83</v>
      </c>
      <c r="AV407" s="12" t="s">
        <v>83</v>
      </c>
      <c r="AW407" s="12" t="s">
        <v>37</v>
      </c>
      <c r="AX407" s="12" t="s">
        <v>81</v>
      </c>
      <c r="AY407" s="201" t="s">
        <v>134</v>
      </c>
    </row>
    <row r="408" spans="2:65" s="1" customFormat="1" ht="24" customHeight="1">
      <c r="B408" s="34"/>
      <c r="C408" s="175" t="s">
        <v>626</v>
      </c>
      <c r="D408" s="175" t="s">
        <v>136</v>
      </c>
      <c r="E408" s="176" t="s">
        <v>627</v>
      </c>
      <c r="F408" s="177" t="s">
        <v>628</v>
      </c>
      <c r="G408" s="178" t="s">
        <v>183</v>
      </c>
      <c r="H408" s="179">
        <v>31.292999999999999</v>
      </c>
      <c r="I408" s="180"/>
      <c r="J408" s="181">
        <f>ROUND(I408*H408,2)</f>
        <v>0</v>
      </c>
      <c r="K408" s="177" t="s">
        <v>140</v>
      </c>
      <c r="L408" s="38"/>
      <c r="M408" s="182" t="s">
        <v>19</v>
      </c>
      <c r="N408" s="183" t="s">
        <v>47</v>
      </c>
      <c r="O408" s="63"/>
      <c r="P408" s="184">
        <f>O408*H408</f>
        <v>0</v>
      </c>
      <c r="Q408" s="184">
        <v>0</v>
      </c>
      <c r="R408" s="184">
        <f>Q408*H408</f>
        <v>0</v>
      </c>
      <c r="S408" s="184">
        <v>0</v>
      </c>
      <c r="T408" s="185">
        <f>S408*H408</f>
        <v>0</v>
      </c>
      <c r="AR408" s="186" t="s">
        <v>141</v>
      </c>
      <c r="AT408" s="186" t="s">
        <v>136</v>
      </c>
      <c r="AU408" s="186" t="s">
        <v>83</v>
      </c>
      <c r="AY408" s="17" t="s">
        <v>134</v>
      </c>
      <c r="BE408" s="187">
        <f>IF(N408="základní",J408,0)</f>
        <v>0</v>
      </c>
      <c r="BF408" s="187">
        <f>IF(N408="snížená",J408,0)</f>
        <v>0</v>
      </c>
      <c r="BG408" s="187">
        <f>IF(N408="zákl. přenesená",J408,0)</f>
        <v>0</v>
      </c>
      <c r="BH408" s="187">
        <f>IF(N408="sníž. přenesená",J408,0)</f>
        <v>0</v>
      </c>
      <c r="BI408" s="187">
        <f>IF(N408="nulová",J408,0)</f>
        <v>0</v>
      </c>
      <c r="BJ408" s="17" t="s">
        <v>81</v>
      </c>
      <c r="BK408" s="187">
        <f>ROUND(I408*H408,2)</f>
        <v>0</v>
      </c>
      <c r="BL408" s="17" t="s">
        <v>141</v>
      </c>
      <c r="BM408" s="186" t="s">
        <v>629</v>
      </c>
    </row>
    <row r="409" spans="2:65" s="1" customFormat="1" ht="58.5">
      <c r="B409" s="34"/>
      <c r="C409" s="35"/>
      <c r="D409" s="188" t="s">
        <v>143</v>
      </c>
      <c r="E409" s="35"/>
      <c r="F409" s="189" t="s">
        <v>630</v>
      </c>
      <c r="G409" s="35"/>
      <c r="H409" s="35"/>
      <c r="I409" s="102"/>
      <c r="J409" s="35"/>
      <c r="K409" s="35"/>
      <c r="L409" s="38"/>
      <c r="M409" s="190"/>
      <c r="N409" s="63"/>
      <c r="O409" s="63"/>
      <c r="P409" s="63"/>
      <c r="Q409" s="63"/>
      <c r="R409" s="63"/>
      <c r="S409" s="63"/>
      <c r="T409" s="64"/>
      <c r="AT409" s="17" t="s">
        <v>143</v>
      </c>
      <c r="AU409" s="17" t="s">
        <v>83</v>
      </c>
    </row>
    <row r="410" spans="2:65" s="12" customFormat="1" ht="11.25">
      <c r="B410" s="191"/>
      <c r="C410" s="192"/>
      <c r="D410" s="188" t="s">
        <v>149</v>
      </c>
      <c r="E410" s="193" t="s">
        <v>19</v>
      </c>
      <c r="F410" s="194" t="s">
        <v>631</v>
      </c>
      <c r="G410" s="192"/>
      <c r="H410" s="195">
        <v>31.292999999999999</v>
      </c>
      <c r="I410" s="196"/>
      <c r="J410" s="192"/>
      <c r="K410" s="192"/>
      <c r="L410" s="197"/>
      <c r="M410" s="198"/>
      <c r="N410" s="199"/>
      <c r="O410" s="199"/>
      <c r="P410" s="199"/>
      <c r="Q410" s="199"/>
      <c r="R410" s="199"/>
      <c r="S410" s="199"/>
      <c r="T410" s="200"/>
      <c r="AT410" s="201" t="s">
        <v>149</v>
      </c>
      <c r="AU410" s="201" t="s">
        <v>83</v>
      </c>
      <c r="AV410" s="12" t="s">
        <v>83</v>
      </c>
      <c r="AW410" s="12" t="s">
        <v>37</v>
      </c>
      <c r="AX410" s="12" t="s">
        <v>81</v>
      </c>
      <c r="AY410" s="201" t="s">
        <v>134</v>
      </c>
    </row>
    <row r="411" spans="2:65" s="1" customFormat="1" ht="24" customHeight="1">
      <c r="B411" s="34"/>
      <c r="C411" s="175" t="s">
        <v>632</v>
      </c>
      <c r="D411" s="175" t="s">
        <v>136</v>
      </c>
      <c r="E411" s="176" t="s">
        <v>633</v>
      </c>
      <c r="F411" s="177" t="s">
        <v>634</v>
      </c>
      <c r="G411" s="178" t="s">
        <v>183</v>
      </c>
      <c r="H411" s="179">
        <v>3.9729999999999999</v>
      </c>
      <c r="I411" s="180"/>
      <c r="J411" s="181">
        <f>ROUND(I411*H411,2)</f>
        <v>0</v>
      </c>
      <c r="K411" s="177" t="s">
        <v>140</v>
      </c>
      <c r="L411" s="38"/>
      <c r="M411" s="182" t="s">
        <v>19</v>
      </c>
      <c r="N411" s="183" t="s">
        <v>47</v>
      </c>
      <c r="O411" s="63"/>
      <c r="P411" s="184">
        <f>O411*H411</f>
        <v>0</v>
      </c>
      <c r="Q411" s="184">
        <v>0</v>
      </c>
      <c r="R411" s="184">
        <f>Q411*H411</f>
        <v>0</v>
      </c>
      <c r="S411" s="184">
        <v>0</v>
      </c>
      <c r="T411" s="185">
        <f>S411*H411</f>
        <v>0</v>
      </c>
      <c r="AR411" s="186" t="s">
        <v>141</v>
      </c>
      <c r="AT411" s="186" t="s">
        <v>136</v>
      </c>
      <c r="AU411" s="186" t="s">
        <v>83</v>
      </c>
      <c r="AY411" s="17" t="s">
        <v>134</v>
      </c>
      <c r="BE411" s="187">
        <f>IF(N411="základní",J411,0)</f>
        <v>0</v>
      </c>
      <c r="BF411" s="187">
        <f>IF(N411="snížená",J411,0)</f>
        <v>0</v>
      </c>
      <c r="BG411" s="187">
        <f>IF(N411="zákl. přenesená",J411,0)</f>
        <v>0</v>
      </c>
      <c r="BH411" s="187">
        <f>IF(N411="sníž. přenesená",J411,0)</f>
        <v>0</v>
      </c>
      <c r="BI411" s="187">
        <f>IF(N411="nulová",J411,0)</f>
        <v>0</v>
      </c>
      <c r="BJ411" s="17" t="s">
        <v>81</v>
      </c>
      <c r="BK411" s="187">
        <f>ROUND(I411*H411,2)</f>
        <v>0</v>
      </c>
      <c r="BL411" s="17" t="s">
        <v>141</v>
      </c>
      <c r="BM411" s="186" t="s">
        <v>635</v>
      </c>
    </row>
    <row r="412" spans="2:65" s="1" customFormat="1" ht="58.5">
      <c r="B412" s="34"/>
      <c r="C412" s="35"/>
      <c r="D412" s="188" t="s">
        <v>143</v>
      </c>
      <c r="E412" s="35"/>
      <c r="F412" s="189" t="s">
        <v>630</v>
      </c>
      <c r="G412" s="35"/>
      <c r="H412" s="35"/>
      <c r="I412" s="102"/>
      <c r="J412" s="35"/>
      <c r="K412" s="35"/>
      <c r="L412" s="38"/>
      <c r="M412" s="190"/>
      <c r="N412" s="63"/>
      <c r="O412" s="63"/>
      <c r="P412" s="63"/>
      <c r="Q412" s="63"/>
      <c r="R412" s="63"/>
      <c r="S412" s="63"/>
      <c r="T412" s="64"/>
      <c r="AT412" s="17" t="s">
        <v>143</v>
      </c>
      <c r="AU412" s="17" t="s">
        <v>83</v>
      </c>
    </row>
    <row r="413" spans="2:65" s="12" customFormat="1" ht="11.25">
      <c r="B413" s="191"/>
      <c r="C413" s="192"/>
      <c r="D413" s="188" t="s">
        <v>149</v>
      </c>
      <c r="E413" s="193" t="s">
        <v>19</v>
      </c>
      <c r="F413" s="194" t="s">
        <v>636</v>
      </c>
      <c r="G413" s="192"/>
      <c r="H413" s="195">
        <v>3.9729999999999999</v>
      </c>
      <c r="I413" s="196"/>
      <c r="J413" s="192"/>
      <c r="K413" s="192"/>
      <c r="L413" s="197"/>
      <c r="M413" s="198"/>
      <c r="N413" s="199"/>
      <c r="O413" s="199"/>
      <c r="P413" s="199"/>
      <c r="Q413" s="199"/>
      <c r="R413" s="199"/>
      <c r="S413" s="199"/>
      <c r="T413" s="200"/>
      <c r="AT413" s="201" t="s">
        <v>149</v>
      </c>
      <c r="AU413" s="201" t="s">
        <v>83</v>
      </c>
      <c r="AV413" s="12" t="s">
        <v>83</v>
      </c>
      <c r="AW413" s="12" t="s">
        <v>37</v>
      </c>
      <c r="AX413" s="12" t="s">
        <v>81</v>
      </c>
      <c r="AY413" s="201" t="s">
        <v>134</v>
      </c>
    </row>
    <row r="414" spans="2:65" s="1" customFormat="1" ht="24" customHeight="1">
      <c r="B414" s="34"/>
      <c r="C414" s="175" t="s">
        <v>637</v>
      </c>
      <c r="D414" s="175" t="s">
        <v>136</v>
      </c>
      <c r="E414" s="176" t="s">
        <v>638</v>
      </c>
      <c r="F414" s="177" t="s">
        <v>639</v>
      </c>
      <c r="G414" s="178" t="s">
        <v>183</v>
      </c>
      <c r="H414" s="179">
        <v>1.151</v>
      </c>
      <c r="I414" s="180"/>
      <c r="J414" s="181">
        <f>ROUND(I414*H414,2)</f>
        <v>0</v>
      </c>
      <c r="K414" s="177" t="s">
        <v>140</v>
      </c>
      <c r="L414" s="38"/>
      <c r="M414" s="182" t="s">
        <v>19</v>
      </c>
      <c r="N414" s="183" t="s">
        <v>47</v>
      </c>
      <c r="O414" s="63"/>
      <c r="P414" s="184">
        <f>O414*H414</f>
        <v>0</v>
      </c>
      <c r="Q414" s="184">
        <v>0</v>
      </c>
      <c r="R414" s="184">
        <f>Q414*H414</f>
        <v>0</v>
      </c>
      <c r="S414" s="184">
        <v>0</v>
      </c>
      <c r="T414" s="185">
        <f>S414*H414</f>
        <v>0</v>
      </c>
      <c r="AR414" s="186" t="s">
        <v>141</v>
      </c>
      <c r="AT414" s="186" t="s">
        <v>136</v>
      </c>
      <c r="AU414" s="186" t="s">
        <v>83</v>
      </c>
      <c r="AY414" s="17" t="s">
        <v>134</v>
      </c>
      <c r="BE414" s="187">
        <f>IF(N414="základní",J414,0)</f>
        <v>0</v>
      </c>
      <c r="BF414" s="187">
        <f>IF(N414="snížená",J414,0)</f>
        <v>0</v>
      </c>
      <c r="BG414" s="187">
        <f>IF(N414="zákl. přenesená",J414,0)</f>
        <v>0</v>
      </c>
      <c r="BH414" s="187">
        <f>IF(N414="sníž. přenesená",J414,0)</f>
        <v>0</v>
      </c>
      <c r="BI414" s="187">
        <f>IF(N414="nulová",J414,0)</f>
        <v>0</v>
      </c>
      <c r="BJ414" s="17" t="s">
        <v>81</v>
      </c>
      <c r="BK414" s="187">
        <f>ROUND(I414*H414,2)</f>
        <v>0</v>
      </c>
      <c r="BL414" s="17" t="s">
        <v>141</v>
      </c>
      <c r="BM414" s="186" t="s">
        <v>640</v>
      </c>
    </row>
    <row r="415" spans="2:65" s="1" customFormat="1" ht="58.5">
      <c r="B415" s="34"/>
      <c r="C415" s="35"/>
      <c r="D415" s="188" t="s">
        <v>143</v>
      </c>
      <c r="E415" s="35"/>
      <c r="F415" s="189" t="s">
        <v>630</v>
      </c>
      <c r="G415" s="35"/>
      <c r="H415" s="35"/>
      <c r="I415" s="102"/>
      <c r="J415" s="35"/>
      <c r="K415" s="35"/>
      <c r="L415" s="38"/>
      <c r="M415" s="190"/>
      <c r="N415" s="63"/>
      <c r="O415" s="63"/>
      <c r="P415" s="63"/>
      <c r="Q415" s="63"/>
      <c r="R415" s="63"/>
      <c r="S415" s="63"/>
      <c r="T415" s="64"/>
      <c r="AT415" s="17" t="s">
        <v>143</v>
      </c>
      <c r="AU415" s="17" t="s">
        <v>83</v>
      </c>
    </row>
    <row r="416" spans="2:65" s="1" customFormat="1" ht="24" customHeight="1">
      <c r="B416" s="34"/>
      <c r="C416" s="175" t="s">
        <v>641</v>
      </c>
      <c r="D416" s="175" t="s">
        <v>136</v>
      </c>
      <c r="E416" s="176" t="s">
        <v>642</v>
      </c>
      <c r="F416" s="177" t="s">
        <v>643</v>
      </c>
      <c r="G416" s="178" t="s">
        <v>183</v>
      </c>
      <c r="H416" s="179">
        <v>9.5760000000000005</v>
      </c>
      <c r="I416" s="180"/>
      <c r="J416" s="181">
        <f>ROUND(I416*H416,2)</f>
        <v>0</v>
      </c>
      <c r="K416" s="177" t="s">
        <v>140</v>
      </c>
      <c r="L416" s="38"/>
      <c r="M416" s="182" t="s">
        <v>19</v>
      </c>
      <c r="N416" s="183" t="s">
        <v>47</v>
      </c>
      <c r="O416" s="63"/>
      <c r="P416" s="184">
        <f>O416*H416</f>
        <v>0</v>
      </c>
      <c r="Q416" s="184">
        <v>0</v>
      </c>
      <c r="R416" s="184">
        <f>Q416*H416</f>
        <v>0</v>
      </c>
      <c r="S416" s="184">
        <v>0</v>
      </c>
      <c r="T416" s="185">
        <f>S416*H416</f>
        <v>0</v>
      </c>
      <c r="AR416" s="186" t="s">
        <v>141</v>
      </c>
      <c r="AT416" s="186" t="s">
        <v>136</v>
      </c>
      <c r="AU416" s="186" t="s">
        <v>83</v>
      </c>
      <c r="AY416" s="17" t="s">
        <v>134</v>
      </c>
      <c r="BE416" s="187">
        <f>IF(N416="základní",J416,0)</f>
        <v>0</v>
      </c>
      <c r="BF416" s="187">
        <f>IF(N416="snížená",J416,0)</f>
        <v>0</v>
      </c>
      <c r="BG416" s="187">
        <f>IF(N416="zákl. přenesená",J416,0)</f>
        <v>0</v>
      </c>
      <c r="BH416" s="187">
        <f>IF(N416="sníž. přenesená",J416,0)</f>
        <v>0</v>
      </c>
      <c r="BI416" s="187">
        <f>IF(N416="nulová",J416,0)</f>
        <v>0</v>
      </c>
      <c r="BJ416" s="17" t="s">
        <v>81</v>
      </c>
      <c r="BK416" s="187">
        <f>ROUND(I416*H416,2)</f>
        <v>0</v>
      </c>
      <c r="BL416" s="17" t="s">
        <v>141</v>
      </c>
      <c r="BM416" s="186" t="s">
        <v>644</v>
      </c>
    </row>
    <row r="417" spans="2:65" s="1" customFormat="1" ht="58.5">
      <c r="B417" s="34"/>
      <c r="C417" s="35"/>
      <c r="D417" s="188" t="s">
        <v>143</v>
      </c>
      <c r="E417" s="35"/>
      <c r="F417" s="189" t="s">
        <v>630</v>
      </c>
      <c r="G417" s="35"/>
      <c r="H417" s="35"/>
      <c r="I417" s="102"/>
      <c r="J417" s="35"/>
      <c r="K417" s="35"/>
      <c r="L417" s="38"/>
      <c r="M417" s="190"/>
      <c r="N417" s="63"/>
      <c r="O417" s="63"/>
      <c r="P417" s="63"/>
      <c r="Q417" s="63"/>
      <c r="R417" s="63"/>
      <c r="S417" s="63"/>
      <c r="T417" s="64"/>
      <c r="AT417" s="17" t="s">
        <v>143</v>
      </c>
      <c r="AU417" s="17" t="s">
        <v>83</v>
      </c>
    </row>
    <row r="418" spans="2:65" s="12" customFormat="1" ht="11.25">
      <c r="B418" s="191"/>
      <c r="C418" s="192"/>
      <c r="D418" s="188" t="s">
        <v>149</v>
      </c>
      <c r="E418" s="193" t="s">
        <v>19</v>
      </c>
      <c r="F418" s="194" t="s">
        <v>645</v>
      </c>
      <c r="G418" s="192"/>
      <c r="H418" s="195">
        <v>9.5760000000000005</v>
      </c>
      <c r="I418" s="196"/>
      <c r="J418" s="192"/>
      <c r="K418" s="192"/>
      <c r="L418" s="197"/>
      <c r="M418" s="198"/>
      <c r="N418" s="199"/>
      <c r="O418" s="199"/>
      <c r="P418" s="199"/>
      <c r="Q418" s="199"/>
      <c r="R418" s="199"/>
      <c r="S418" s="199"/>
      <c r="T418" s="200"/>
      <c r="AT418" s="201" t="s">
        <v>149</v>
      </c>
      <c r="AU418" s="201" t="s">
        <v>83</v>
      </c>
      <c r="AV418" s="12" t="s">
        <v>83</v>
      </c>
      <c r="AW418" s="12" t="s">
        <v>37</v>
      </c>
      <c r="AX418" s="12" t="s">
        <v>81</v>
      </c>
      <c r="AY418" s="201" t="s">
        <v>134</v>
      </c>
    </row>
    <row r="419" spans="2:65" s="11" customFormat="1" ht="22.9" customHeight="1">
      <c r="B419" s="159"/>
      <c r="C419" s="160"/>
      <c r="D419" s="161" t="s">
        <v>75</v>
      </c>
      <c r="E419" s="173" t="s">
        <v>646</v>
      </c>
      <c r="F419" s="173" t="s">
        <v>647</v>
      </c>
      <c r="G419" s="160"/>
      <c r="H419" s="160"/>
      <c r="I419" s="163"/>
      <c r="J419" s="174">
        <f>BK419</f>
        <v>0</v>
      </c>
      <c r="K419" s="160"/>
      <c r="L419" s="165"/>
      <c r="M419" s="166"/>
      <c r="N419" s="167"/>
      <c r="O419" s="167"/>
      <c r="P419" s="168">
        <f>SUM(P420:P421)</f>
        <v>0</v>
      </c>
      <c r="Q419" s="167"/>
      <c r="R419" s="168">
        <f>SUM(R420:R421)</f>
        <v>0</v>
      </c>
      <c r="S419" s="167"/>
      <c r="T419" s="169">
        <f>SUM(T420:T421)</f>
        <v>0</v>
      </c>
      <c r="AR419" s="170" t="s">
        <v>81</v>
      </c>
      <c r="AT419" s="171" t="s">
        <v>75</v>
      </c>
      <c r="AU419" s="171" t="s">
        <v>81</v>
      </c>
      <c r="AY419" s="170" t="s">
        <v>134</v>
      </c>
      <c r="BK419" s="172">
        <f>SUM(BK420:BK421)</f>
        <v>0</v>
      </c>
    </row>
    <row r="420" spans="2:65" s="1" customFormat="1" ht="24" customHeight="1">
      <c r="B420" s="34"/>
      <c r="C420" s="175" t="s">
        <v>648</v>
      </c>
      <c r="D420" s="175" t="s">
        <v>136</v>
      </c>
      <c r="E420" s="176" t="s">
        <v>649</v>
      </c>
      <c r="F420" s="177" t="s">
        <v>650</v>
      </c>
      <c r="G420" s="178" t="s">
        <v>183</v>
      </c>
      <c r="H420" s="179">
        <v>180.78100000000001</v>
      </c>
      <c r="I420" s="180"/>
      <c r="J420" s="181">
        <f>ROUND(I420*H420,2)</f>
        <v>0</v>
      </c>
      <c r="K420" s="177" t="s">
        <v>140</v>
      </c>
      <c r="L420" s="38"/>
      <c r="M420" s="182" t="s">
        <v>19</v>
      </c>
      <c r="N420" s="183" t="s">
        <v>47</v>
      </c>
      <c r="O420" s="63"/>
      <c r="P420" s="184">
        <f>O420*H420</f>
        <v>0</v>
      </c>
      <c r="Q420" s="184">
        <v>0</v>
      </c>
      <c r="R420" s="184">
        <f>Q420*H420</f>
        <v>0</v>
      </c>
      <c r="S420" s="184">
        <v>0</v>
      </c>
      <c r="T420" s="185">
        <f>S420*H420</f>
        <v>0</v>
      </c>
      <c r="AR420" s="186" t="s">
        <v>141</v>
      </c>
      <c r="AT420" s="186" t="s">
        <v>136</v>
      </c>
      <c r="AU420" s="186" t="s">
        <v>83</v>
      </c>
      <c r="AY420" s="17" t="s">
        <v>134</v>
      </c>
      <c r="BE420" s="187">
        <f>IF(N420="základní",J420,0)</f>
        <v>0</v>
      </c>
      <c r="BF420" s="187">
        <f>IF(N420="snížená",J420,0)</f>
        <v>0</v>
      </c>
      <c r="BG420" s="187">
        <f>IF(N420="zákl. přenesená",J420,0)</f>
        <v>0</v>
      </c>
      <c r="BH420" s="187">
        <f>IF(N420="sníž. přenesená",J420,0)</f>
        <v>0</v>
      </c>
      <c r="BI420" s="187">
        <f>IF(N420="nulová",J420,0)</f>
        <v>0</v>
      </c>
      <c r="BJ420" s="17" t="s">
        <v>81</v>
      </c>
      <c r="BK420" s="187">
        <f>ROUND(I420*H420,2)</f>
        <v>0</v>
      </c>
      <c r="BL420" s="17" t="s">
        <v>141</v>
      </c>
      <c r="BM420" s="186" t="s">
        <v>651</v>
      </c>
    </row>
    <row r="421" spans="2:65" s="1" customFormat="1" ht="58.5">
      <c r="B421" s="34"/>
      <c r="C421" s="35"/>
      <c r="D421" s="188" t="s">
        <v>143</v>
      </c>
      <c r="E421" s="35"/>
      <c r="F421" s="189" t="s">
        <v>652</v>
      </c>
      <c r="G421" s="35"/>
      <c r="H421" s="35"/>
      <c r="I421" s="102"/>
      <c r="J421" s="35"/>
      <c r="K421" s="35"/>
      <c r="L421" s="38"/>
      <c r="M421" s="190"/>
      <c r="N421" s="63"/>
      <c r="O421" s="63"/>
      <c r="P421" s="63"/>
      <c r="Q421" s="63"/>
      <c r="R421" s="63"/>
      <c r="S421" s="63"/>
      <c r="T421" s="64"/>
      <c r="AT421" s="17" t="s">
        <v>143</v>
      </c>
      <c r="AU421" s="17" t="s">
        <v>83</v>
      </c>
    </row>
    <row r="422" spans="2:65" s="11" customFormat="1" ht="25.9" customHeight="1">
      <c r="B422" s="159"/>
      <c r="C422" s="160"/>
      <c r="D422" s="161" t="s">
        <v>75</v>
      </c>
      <c r="E422" s="162" t="s">
        <v>653</v>
      </c>
      <c r="F422" s="162" t="s">
        <v>654</v>
      </c>
      <c r="G422" s="160"/>
      <c r="H422" s="160"/>
      <c r="I422" s="163"/>
      <c r="J422" s="164">
        <f>BK422</f>
        <v>0</v>
      </c>
      <c r="K422" s="160"/>
      <c r="L422" s="165"/>
      <c r="M422" s="166"/>
      <c r="N422" s="167"/>
      <c r="O422" s="167"/>
      <c r="P422" s="168">
        <f>P423+P452+P473+P488+P495+P504+P518+P526+P582+P593+P623+P645+P768+P792</f>
        <v>0</v>
      </c>
      <c r="Q422" s="167"/>
      <c r="R422" s="168">
        <f>R423+R452+R473+R488+R495+R504+R518+R526+R582+R593+R623+R645+R768+R792</f>
        <v>94.038702740000005</v>
      </c>
      <c r="S422" s="167"/>
      <c r="T422" s="169">
        <f>T423+T452+T473+T488+T495+T504+T518+T526+T582+T593+T623+T645+T768+T792</f>
        <v>14.841000000000001</v>
      </c>
      <c r="AR422" s="170" t="s">
        <v>83</v>
      </c>
      <c r="AT422" s="171" t="s">
        <v>75</v>
      </c>
      <c r="AU422" s="171" t="s">
        <v>76</v>
      </c>
      <c r="AY422" s="170" t="s">
        <v>134</v>
      </c>
      <c r="BK422" s="172">
        <f>BK423+BK452+BK473+BK488+BK495+BK504+BK518+BK526+BK582+BK593+BK623+BK645+BK768+BK792</f>
        <v>0</v>
      </c>
    </row>
    <row r="423" spans="2:65" s="11" customFormat="1" ht="22.9" customHeight="1">
      <c r="B423" s="159"/>
      <c r="C423" s="160"/>
      <c r="D423" s="161" t="s">
        <v>75</v>
      </c>
      <c r="E423" s="173" t="s">
        <v>655</v>
      </c>
      <c r="F423" s="173" t="s">
        <v>656</v>
      </c>
      <c r="G423" s="160"/>
      <c r="H423" s="160"/>
      <c r="I423" s="163"/>
      <c r="J423" s="174">
        <f>BK423</f>
        <v>0</v>
      </c>
      <c r="K423" s="160"/>
      <c r="L423" s="165"/>
      <c r="M423" s="166"/>
      <c r="N423" s="167"/>
      <c r="O423" s="167"/>
      <c r="P423" s="168">
        <f>SUM(P424:P451)</f>
        <v>0</v>
      </c>
      <c r="Q423" s="167"/>
      <c r="R423" s="168">
        <f>SUM(R424:R451)</f>
        <v>1.4849943799999998</v>
      </c>
      <c r="S423" s="167"/>
      <c r="T423" s="169">
        <f>SUM(T424:T451)</f>
        <v>0</v>
      </c>
      <c r="AR423" s="170" t="s">
        <v>83</v>
      </c>
      <c r="AT423" s="171" t="s">
        <v>75</v>
      </c>
      <c r="AU423" s="171" t="s">
        <v>81</v>
      </c>
      <c r="AY423" s="170" t="s">
        <v>134</v>
      </c>
      <c r="BK423" s="172">
        <f>SUM(BK424:BK451)</f>
        <v>0</v>
      </c>
    </row>
    <row r="424" spans="2:65" s="1" customFormat="1" ht="24" customHeight="1">
      <c r="B424" s="34"/>
      <c r="C424" s="175" t="s">
        <v>657</v>
      </c>
      <c r="D424" s="175" t="s">
        <v>136</v>
      </c>
      <c r="E424" s="176" t="s">
        <v>658</v>
      </c>
      <c r="F424" s="177" t="s">
        <v>659</v>
      </c>
      <c r="G424" s="178" t="s">
        <v>165</v>
      </c>
      <c r="H424" s="179">
        <v>104.84</v>
      </c>
      <c r="I424" s="180"/>
      <c r="J424" s="181">
        <f>ROUND(I424*H424,2)</f>
        <v>0</v>
      </c>
      <c r="K424" s="177" t="s">
        <v>140</v>
      </c>
      <c r="L424" s="38"/>
      <c r="M424" s="182" t="s">
        <v>19</v>
      </c>
      <c r="N424" s="183" t="s">
        <v>47</v>
      </c>
      <c r="O424" s="63"/>
      <c r="P424" s="184">
        <f>O424*H424</f>
        <v>0</v>
      </c>
      <c r="Q424" s="184">
        <v>0</v>
      </c>
      <c r="R424" s="184">
        <f>Q424*H424</f>
        <v>0</v>
      </c>
      <c r="S424" s="184">
        <v>0</v>
      </c>
      <c r="T424" s="185">
        <f>S424*H424</f>
        <v>0</v>
      </c>
      <c r="AR424" s="186" t="s">
        <v>226</v>
      </c>
      <c r="AT424" s="186" t="s">
        <v>136</v>
      </c>
      <c r="AU424" s="186" t="s">
        <v>83</v>
      </c>
      <c r="AY424" s="17" t="s">
        <v>134</v>
      </c>
      <c r="BE424" s="187">
        <f>IF(N424="základní",J424,0)</f>
        <v>0</v>
      </c>
      <c r="BF424" s="187">
        <f>IF(N424="snížená",J424,0)</f>
        <v>0</v>
      </c>
      <c r="BG424" s="187">
        <f>IF(N424="zákl. přenesená",J424,0)</f>
        <v>0</v>
      </c>
      <c r="BH424" s="187">
        <f>IF(N424="sníž. přenesená",J424,0)</f>
        <v>0</v>
      </c>
      <c r="BI424" s="187">
        <f>IF(N424="nulová",J424,0)</f>
        <v>0</v>
      </c>
      <c r="BJ424" s="17" t="s">
        <v>81</v>
      </c>
      <c r="BK424" s="187">
        <f>ROUND(I424*H424,2)</f>
        <v>0</v>
      </c>
      <c r="BL424" s="17" t="s">
        <v>226</v>
      </c>
      <c r="BM424" s="186" t="s">
        <v>660</v>
      </c>
    </row>
    <row r="425" spans="2:65" s="1" customFormat="1" ht="29.25">
      <c r="B425" s="34"/>
      <c r="C425" s="35"/>
      <c r="D425" s="188" t="s">
        <v>143</v>
      </c>
      <c r="E425" s="35"/>
      <c r="F425" s="189" t="s">
        <v>661</v>
      </c>
      <c r="G425" s="35"/>
      <c r="H425" s="35"/>
      <c r="I425" s="102"/>
      <c r="J425" s="35"/>
      <c r="K425" s="35"/>
      <c r="L425" s="38"/>
      <c r="M425" s="190"/>
      <c r="N425" s="63"/>
      <c r="O425" s="63"/>
      <c r="P425" s="63"/>
      <c r="Q425" s="63"/>
      <c r="R425" s="63"/>
      <c r="S425" s="63"/>
      <c r="T425" s="64"/>
      <c r="AT425" s="17" t="s">
        <v>143</v>
      </c>
      <c r="AU425" s="17" t="s">
        <v>83</v>
      </c>
    </row>
    <row r="426" spans="2:65" s="12" customFormat="1" ht="11.25">
      <c r="B426" s="191"/>
      <c r="C426" s="192"/>
      <c r="D426" s="188" t="s">
        <v>149</v>
      </c>
      <c r="E426" s="193" t="s">
        <v>19</v>
      </c>
      <c r="F426" s="194" t="s">
        <v>662</v>
      </c>
      <c r="G426" s="192"/>
      <c r="H426" s="195">
        <v>104.84</v>
      </c>
      <c r="I426" s="196"/>
      <c r="J426" s="192"/>
      <c r="K426" s="192"/>
      <c r="L426" s="197"/>
      <c r="M426" s="198"/>
      <c r="N426" s="199"/>
      <c r="O426" s="199"/>
      <c r="P426" s="199"/>
      <c r="Q426" s="199"/>
      <c r="R426" s="199"/>
      <c r="S426" s="199"/>
      <c r="T426" s="200"/>
      <c r="AT426" s="201" t="s">
        <v>149</v>
      </c>
      <c r="AU426" s="201" t="s">
        <v>83</v>
      </c>
      <c r="AV426" s="12" t="s">
        <v>83</v>
      </c>
      <c r="AW426" s="12" t="s">
        <v>37</v>
      </c>
      <c r="AX426" s="12" t="s">
        <v>81</v>
      </c>
      <c r="AY426" s="201" t="s">
        <v>134</v>
      </c>
    </row>
    <row r="427" spans="2:65" s="1" customFormat="1" ht="16.5" customHeight="1">
      <c r="B427" s="34"/>
      <c r="C427" s="223" t="s">
        <v>663</v>
      </c>
      <c r="D427" s="223" t="s">
        <v>234</v>
      </c>
      <c r="E427" s="224" t="s">
        <v>664</v>
      </c>
      <c r="F427" s="225" t="s">
        <v>665</v>
      </c>
      <c r="G427" s="226" t="s">
        <v>183</v>
      </c>
      <c r="H427" s="227">
        <v>3.6999999999999998E-2</v>
      </c>
      <c r="I427" s="228"/>
      <c r="J427" s="229">
        <f>ROUND(I427*H427,2)</f>
        <v>0</v>
      </c>
      <c r="K427" s="225" t="s">
        <v>140</v>
      </c>
      <c r="L427" s="230"/>
      <c r="M427" s="231" t="s">
        <v>19</v>
      </c>
      <c r="N427" s="232" t="s">
        <v>47</v>
      </c>
      <c r="O427" s="63"/>
      <c r="P427" s="184">
        <f>O427*H427</f>
        <v>0</v>
      </c>
      <c r="Q427" s="184">
        <v>1</v>
      </c>
      <c r="R427" s="184">
        <f>Q427*H427</f>
        <v>3.6999999999999998E-2</v>
      </c>
      <c r="S427" s="184">
        <v>0</v>
      </c>
      <c r="T427" s="185">
        <f>S427*H427</f>
        <v>0</v>
      </c>
      <c r="AR427" s="186" t="s">
        <v>308</v>
      </c>
      <c r="AT427" s="186" t="s">
        <v>234</v>
      </c>
      <c r="AU427" s="186" t="s">
        <v>83</v>
      </c>
      <c r="AY427" s="17" t="s">
        <v>134</v>
      </c>
      <c r="BE427" s="187">
        <f>IF(N427="základní",J427,0)</f>
        <v>0</v>
      </c>
      <c r="BF427" s="187">
        <f>IF(N427="snížená",J427,0)</f>
        <v>0</v>
      </c>
      <c r="BG427" s="187">
        <f>IF(N427="zákl. přenesená",J427,0)</f>
        <v>0</v>
      </c>
      <c r="BH427" s="187">
        <f>IF(N427="sníž. přenesená",J427,0)</f>
        <v>0</v>
      </c>
      <c r="BI427" s="187">
        <f>IF(N427="nulová",J427,0)</f>
        <v>0</v>
      </c>
      <c r="BJ427" s="17" t="s">
        <v>81</v>
      </c>
      <c r="BK427" s="187">
        <f>ROUND(I427*H427,2)</f>
        <v>0</v>
      </c>
      <c r="BL427" s="17" t="s">
        <v>226</v>
      </c>
      <c r="BM427" s="186" t="s">
        <v>666</v>
      </c>
    </row>
    <row r="428" spans="2:65" s="12" customFormat="1" ht="11.25">
      <c r="B428" s="191"/>
      <c r="C428" s="192"/>
      <c r="D428" s="188" t="s">
        <v>149</v>
      </c>
      <c r="E428" s="193" t="s">
        <v>19</v>
      </c>
      <c r="F428" s="194" t="s">
        <v>667</v>
      </c>
      <c r="G428" s="192"/>
      <c r="H428" s="195">
        <v>3.6999999999999998E-2</v>
      </c>
      <c r="I428" s="196"/>
      <c r="J428" s="192"/>
      <c r="K428" s="192"/>
      <c r="L428" s="197"/>
      <c r="M428" s="198"/>
      <c r="N428" s="199"/>
      <c r="O428" s="199"/>
      <c r="P428" s="199"/>
      <c r="Q428" s="199"/>
      <c r="R428" s="199"/>
      <c r="S428" s="199"/>
      <c r="T428" s="200"/>
      <c r="AT428" s="201" t="s">
        <v>149</v>
      </c>
      <c r="AU428" s="201" t="s">
        <v>83</v>
      </c>
      <c r="AV428" s="12" t="s">
        <v>83</v>
      </c>
      <c r="AW428" s="12" t="s">
        <v>37</v>
      </c>
      <c r="AX428" s="12" t="s">
        <v>81</v>
      </c>
      <c r="AY428" s="201" t="s">
        <v>134</v>
      </c>
    </row>
    <row r="429" spans="2:65" s="1" customFormat="1" ht="16.5" customHeight="1">
      <c r="B429" s="34"/>
      <c r="C429" s="175" t="s">
        <v>668</v>
      </c>
      <c r="D429" s="175" t="s">
        <v>136</v>
      </c>
      <c r="E429" s="176" t="s">
        <v>669</v>
      </c>
      <c r="F429" s="177" t="s">
        <v>670</v>
      </c>
      <c r="G429" s="178" t="s">
        <v>165</v>
      </c>
      <c r="H429" s="179">
        <v>104.84</v>
      </c>
      <c r="I429" s="180"/>
      <c r="J429" s="181">
        <f>ROUND(I429*H429,2)</f>
        <v>0</v>
      </c>
      <c r="K429" s="177" t="s">
        <v>140</v>
      </c>
      <c r="L429" s="38"/>
      <c r="M429" s="182" t="s">
        <v>19</v>
      </c>
      <c r="N429" s="183" t="s">
        <v>47</v>
      </c>
      <c r="O429" s="63"/>
      <c r="P429" s="184">
        <f>O429*H429</f>
        <v>0</v>
      </c>
      <c r="Q429" s="184">
        <v>0</v>
      </c>
      <c r="R429" s="184">
        <f>Q429*H429</f>
        <v>0</v>
      </c>
      <c r="S429" s="184">
        <v>0</v>
      </c>
      <c r="T429" s="185">
        <f>S429*H429</f>
        <v>0</v>
      </c>
      <c r="AR429" s="186" t="s">
        <v>226</v>
      </c>
      <c r="AT429" s="186" t="s">
        <v>136</v>
      </c>
      <c r="AU429" s="186" t="s">
        <v>83</v>
      </c>
      <c r="AY429" s="17" t="s">
        <v>134</v>
      </c>
      <c r="BE429" s="187">
        <f>IF(N429="základní",J429,0)</f>
        <v>0</v>
      </c>
      <c r="BF429" s="187">
        <f>IF(N429="snížená",J429,0)</f>
        <v>0</v>
      </c>
      <c r="BG429" s="187">
        <f>IF(N429="zákl. přenesená",J429,0)</f>
        <v>0</v>
      </c>
      <c r="BH429" s="187">
        <f>IF(N429="sníž. přenesená",J429,0)</f>
        <v>0</v>
      </c>
      <c r="BI429" s="187">
        <f>IF(N429="nulová",J429,0)</f>
        <v>0</v>
      </c>
      <c r="BJ429" s="17" t="s">
        <v>81</v>
      </c>
      <c r="BK429" s="187">
        <f>ROUND(I429*H429,2)</f>
        <v>0</v>
      </c>
      <c r="BL429" s="17" t="s">
        <v>226</v>
      </c>
      <c r="BM429" s="186" t="s">
        <v>671</v>
      </c>
    </row>
    <row r="430" spans="2:65" s="1" customFormat="1" ht="29.25">
      <c r="B430" s="34"/>
      <c r="C430" s="35"/>
      <c r="D430" s="188" t="s">
        <v>143</v>
      </c>
      <c r="E430" s="35"/>
      <c r="F430" s="189" t="s">
        <v>672</v>
      </c>
      <c r="G430" s="35"/>
      <c r="H430" s="35"/>
      <c r="I430" s="102"/>
      <c r="J430" s="35"/>
      <c r="K430" s="35"/>
      <c r="L430" s="38"/>
      <c r="M430" s="190"/>
      <c r="N430" s="63"/>
      <c r="O430" s="63"/>
      <c r="P430" s="63"/>
      <c r="Q430" s="63"/>
      <c r="R430" s="63"/>
      <c r="S430" s="63"/>
      <c r="T430" s="64"/>
      <c r="AT430" s="17" t="s">
        <v>143</v>
      </c>
      <c r="AU430" s="17" t="s">
        <v>83</v>
      </c>
    </row>
    <row r="431" spans="2:65" s="1" customFormat="1" ht="16.5" customHeight="1">
      <c r="B431" s="34"/>
      <c r="C431" s="223" t="s">
        <v>673</v>
      </c>
      <c r="D431" s="223" t="s">
        <v>234</v>
      </c>
      <c r="E431" s="224" t="s">
        <v>674</v>
      </c>
      <c r="F431" s="225" t="s">
        <v>675</v>
      </c>
      <c r="G431" s="226" t="s">
        <v>165</v>
      </c>
      <c r="H431" s="227">
        <v>120.566</v>
      </c>
      <c r="I431" s="228"/>
      <c r="J431" s="229">
        <f>ROUND(I431*H431,2)</f>
        <v>0</v>
      </c>
      <c r="K431" s="225" t="s">
        <v>140</v>
      </c>
      <c r="L431" s="230"/>
      <c r="M431" s="231" t="s">
        <v>19</v>
      </c>
      <c r="N431" s="232" t="s">
        <v>47</v>
      </c>
      <c r="O431" s="63"/>
      <c r="P431" s="184">
        <f>O431*H431</f>
        <v>0</v>
      </c>
      <c r="Q431" s="184">
        <v>3.0000000000000001E-3</v>
      </c>
      <c r="R431" s="184">
        <f>Q431*H431</f>
        <v>0.36169800000000002</v>
      </c>
      <c r="S431" s="184">
        <v>0</v>
      </c>
      <c r="T431" s="185">
        <f>S431*H431</f>
        <v>0</v>
      </c>
      <c r="AR431" s="186" t="s">
        <v>308</v>
      </c>
      <c r="AT431" s="186" t="s">
        <v>234</v>
      </c>
      <c r="AU431" s="186" t="s">
        <v>83</v>
      </c>
      <c r="AY431" s="17" t="s">
        <v>134</v>
      </c>
      <c r="BE431" s="187">
        <f>IF(N431="základní",J431,0)</f>
        <v>0</v>
      </c>
      <c r="BF431" s="187">
        <f>IF(N431="snížená",J431,0)</f>
        <v>0</v>
      </c>
      <c r="BG431" s="187">
        <f>IF(N431="zákl. přenesená",J431,0)</f>
        <v>0</v>
      </c>
      <c r="BH431" s="187">
        <f>IF(N431="sníž. přenesená",J431,0)</f>
        <v>0</v>
      </c>
      <c r="BI431" s="187">
        <f>IF(N431="nulová",J431,0)</f>
        <v>0</v>
      </c>
      <c r="BJ431" s="17" t="s">
        <v>81</v>
      </c>
      <c r="BK431" s="187">
        <f>ROUND(I431*H431,2)</f>
        <v>0</v>
      </c>
      <c r="BL431" s="17" t="s">
        <v>226</v>
      </c>
      <c r="BM431" s="186" t="s">
        <v>676</v>
      </c>
    </row>
    <row r="432" spans="2:65" s="12" customFormat="1" ht="11.25">
      <c r="B432" s="191"/>
      <c r="C432" s="192"/>
      <c r="D432" s="188" t="s">
        <v>149</v>
      </c>
      <c r="E432" s="193" t="s">
        <v>19</v>
      </c>
      <c r="F432" s="194" t="s">
        <v>677</v>
      </c>
      <c r="G432" s="192"/>
      <c r="H432" s="195">
        <v>120.566</v>
      </c>
      <c r="I432" s="196"/>
      <c r="J432" s="192"/>
      <c r="K432" s="192"/>
      <c r="L432" s="197"/>
      <c r="M432" s="198"/>
      <c r="N432" s="199"/>
      <c r="O432" s="199"/>
      <c r="P432" s="199"/>
      <c r="Q432" s="199"/>
      <c r="R432" s="199"/>
      <c r="S432" s="199"/>
      <c r="T432" s="200"/>
      <c r="AT432" s="201" t="s">
        <v>149</v>
      </c>
      <c r="AU432" s="201" t="s">
        <v>83</v>
      </c>
      <c r="AV432" s="12" t="s">
        <v>83</v>
      </c>
      <c r="AW432" s="12" t="s">
        <v>37</v>
      </c>
      <c r="AX432" s="12" t="s">
        <v>81</v>
      </c>
      <c r="AY432" s="201" t="s">
        <v>134</v>
      </c>
    </row>
    <row r="433" spans="2:65" s="1" customFormat="1" ht="16.5" customHeight="1">
      <c r="B433" s="34"/>
      <c r="C433" s="175" t="s">
        <v>678</v>
      </c>
      <c r="D433" s="175" t="s">
        <v>136</v>
      </c>
      <c r="E433" s="176" t="s">
        <v>679</v>
      </c>
      <c r="F433" s="177" t="s">
        <v>680</v>
      </c>
      <c r="G433" s="178" t="s">
        <v>165</v>
      </c>
      <c r="H433" s="179">
        <v>209.68</v>
      </c>
      <c r="I433" s="180"/>
      <c r="J433" s="181">
        <f>ROUND(I433*H433,2)</f>
        <v>0</v>
      </c>
      <c r="K433" s="177" t="s">
        <v>140</v>
      </c>
      <c r="L433" s="38"/>
      <c r="M433" s="182" t="s">
        <v>19</v>
      </c>
      <c r="N433" s="183" t="s">
        <v>47</v>
      </c>
      <c r="O433" s="63"/>
      <c r="P433" s="184">
        <f>O433*H433</f>
        <v>0</v>
      </c>
      <c r="Q433" s="184">
        <v>4.0000000000000002E-4</v>
      </c>
      <c r="R433" s="184">
        <f>Q433*H433</f>
        <v>8.3872000000000002E-2</v>
      </c>
      <c r="S433" s="184">
        <v>0</v>
      </c>
      <c r="T433" s="185">
        <f>S433*H433</f>
        <v>0</v>
      </c>
      <c r="AR433" s="186" t="s">
        <v>226</v>
      </c>
      <c r="AT433" s="186" t="s">
        <v>136</v>
      </c>
      <c r="AU433" s="186" t="s">
        <v>83</v>
      </c>
      <c r="AY433" s="17" t="s">
        <v>134</v>
      </c>
      <c r="BE433" s="187">
        <f>IF(N433="základní",J433,0)</f>
        <v>0</v>
      </c>
      <c r="BF433" s="187">
        <f>IF(N433="snížená",J433,0)</f>
        <v>0</v>
      </c>
      <c r="BG433" s="187">
        <f>IF(N433="zákl. přenesená",J433,0)</f>
        <v>0</v>
      </c>
      <c r="BH433" s="187">
        <f>IF(N433="sníž. přenesená",J433,0)</f>
        <v>0</v>
      </c>
      <c r="BI433" s="187">
        <f>IF(N433="nulová",J433,0)</f>
        <v>0</v>
      </c>
      <c r="BJ433" s="17" t="s">
        <v>81</v>
      </c>
      <c r="BK433" s="187">
        <f>ROUND(I433*H433,2)</f>
        <v>0</v>
      </c>
      <c r="BL433" s="17" t="s">
        <v>226</v>
      </c>
      <c r="BM433" s="186" t="s">
        <v>681</v>
      </c>
    </row>
    <row r="434" spans="2:65" s="1" customFormat="1" ht="29.25">
      <c r="B434" s="34"/>
      <c r="C434" s="35"/>
      <c r="D434" s="188" t="s">
        <v>143</v>
      </c>
      <c r="E434" s="35"/>
      <c r="F434" s="189" t="s">
        <v>682</v>
      </c>
      <c r="G434" s="35"/>
      <c r="H434" s="35"/>
      <c r="I434" s="102"/>
      <c r="J434" s="35"/>
      <c r="K434" s="35"/>
      <c r="L434" s="38"/>
      <c r="M434" s="190"/>
      <c r="N434" s="63"/>
      <c r="O434" s="63"/>
      <c r="P434" s="63"/>
      <c r="Q434" s="63"/>
      <c r="R434" s="63"/>
      <c r="S434" s="63"/>
      <c r="T434" s="64"/>
      <c r="AT434" s="17" t="s">
        <v>143</v>
      </c>
      <c r="AU434" s="17" t="s">
        <v>83</v>
      </c>
    </row>
    <row r="435" spans="2:65" s="14" customFormat="1" ht="11.25">
      <c r="B435" s="213"/>
      <c r="C435" s="214"/>
      <c r="D435" s="188" t="s">
        <v>149</v>
      </c>
      <c r="E435" s="215" t="s">
        <v>19</v>
      </c>
      <c r="F435" s="216" t="s">
        <v>683</v>
      </c>
      <c r="G435" s="214"/>
      <c r="H435" s="215" t="s">
        <v>19</v>
      </c>
      <c r="I435" s="217"/>
      <c r="J435" s="214"/>
      <c r="K435" s="214"/>
      <c r="L435" s="218"/>
      <c r="M435" s="219"/>
      <c r="N435" s="220"/>
      <c r="O435" s="220"/>
      <c r="P435" s="220"/>
      <c r="Q435" s="220"/>
      <c r="R435" s="220"/>
      <c r="S435" s="220"/>
      <c r="T435" s="221"/>
      <c r="AT435" s="222" t="s">
        <v>149</v>
      </c>
      <c r="AU435" s="222" t="s">
        <v>83</v>
      </c>
      <c r="AV435" s="14" t="s">
        <v>81</v>
      </c>
      <c r="AW435" s="14" t="s">
        <v>37</v>
      </c>
      <c r="AX435" s="14" t="s">
        <v>76</v>
      </c>
      <c r="AY435" s="222" t="s">
        <v>134</v>
      </c>
    </row>
    <row r="436" spans="2:65" s="12" customFormat="1" ht="11.25">
      <c r="B436" s="191"/>
      <c r="C436" s="192"/>
      <c r="D436" s="188" t="s">
        <v>149</v>
      </c>
      <c r="E436" s="193" t="s">
        <v>19</v>
      </c>
      <c r="F436" s="194" t="s">
        <v>662</v>
      </c>
      <c r="G436" s="192"/>
      <c r="H436" s="195">
        <v>104.84</v>
      </c>
      <c r="I436" s="196"/>
      <c r="J436" s="192"/>
      <c r="K436" s="192"/>
      <c r="L436" s="197"/>
      <c r="M436" s="198"/>
      <c r="N436" s="199"/>
      <c r="O436" s="199"/>
      <c r="P436" s="199"/>
      <c r="Q436" s="199"/>
      <c r="R436" s="199"/>
      <c r="S436" s="199"/>
      <c r="T436" s="200"/>
      <c r="AT436" s="201" t="s">
        <v>149</v>
      </c>
      <c r="AU436" s="201" t="s">
        <v>83</v>
      </c>
      <c r="AV436" s="12" t="s">
        <v>83</v>
      </c>
      <c r="AW436" s="12" t="s">
        <v>37</v>
      </c>
      <c r="AX436" s="12" t="s">
        <v>76</v>
      </c>
      <c r="AY436" s="201" t="s">
        <v>134</v>
      </c>
    </row>
    <row r="437" spans="2:65" s="14" customFormat="1" ht="11.25">
      <c r="B437" s="213"/>
      <c r="C437" s="214"/>
      <c r="D437" s="188" t="s">
        <v>149</v>
      </c>
      <c r="E437" s="215" t="s">
        <v>19</v>
      </c>
      <c r="F437" s="216" t="s">
        <v>684</v>
      </c>
      <c r="G437" s="214"/>
      <c r="H437" s="215" t="s">
        <v>19</v>
      </c>
      <c r="I437" s="217"/>
      <c r="J437" s="214"/>
      <c r="K437" s="214"/>
      <c r="L437" s="218"/>
      <c r="M437" s="219"/>
      <c r="N437" s="220"/>
      <c r="O437" s="220"/>
      <c r="P437" s="220"/>
      <c r="Q437" s="220"/>
      <c r="R437" s="220"/>
      <c r="S437" s="220"/>
      <c r="T437" s="221"/>
      <c r="AT437" s="222" t="s">
        <v>149</v>
      </c>
      <c r="AU437" s="222" t="s">
        <v>83</v>
      </c>
      <c r="AV437" s="14" t="s">
        <v>81</v>
      </c>
      <c r="AW437" s="14" t="s">
        <v>37</v>
      </c>
      <c r="AX437" s="14" t="s">
        <v>76</v>
      </c>
      <c r="AY437" s="222" t="s">
        <v>134</v>
      </c>
    </row>
    <row r="438" spans="2:65" s="12" customFormat="1" ht="11.25">
      <c r="B438" s="191"/>
      <c r="C438" s="192"/>
      <c r="D438" s="188" t="s">
        <v>149</v>
      </c>
      <c r="E438" s="193" t="s">
        <v>19</v>
      </c>
      <c r="F438" s="194" t="s">
        <v>662</v>
      </c>
      <c r="G438" s="192"/>
      <c r="H438" s="195">
        <v>104.84</v>
      </c>
      <c r="I438" s="196"/>
      <c r="J438" s="192"/>
      <c r="K438" s="192"/>
      <c r="L438" s="197"/>
      <c r="M438" s="198"/>
      <c r="N438" s="199"/>
      <c r="O438" s="199"/>
      <c r="P438" s="199"/>
      <c r="Q438" s="199"/>
      <c r="R438" s="199"/>
      <c r="S438" s="199"/>
      <c r="T438" s="200"/>
      <c r="AT438" s="201" t="s">
        <v>149</v>
      </c>
      <c r="AU438" s="201" t="s">
        <v>83</v>
      </c>
      <c r="AV438" s="12" t="s">
        <v>83</v>
      </c>
      <c r="AW438" s="12" t="s">
        <v>37</v>
      </c>
      <c r="AX438" s="12" t="s">
        <v>76</v>
      </c>
      <c r="AY438" s="201" t="s">
        <v>134</v>
      </c>
    </row>
    <row r="439" spans="2:65" s="13" customFormat="1" ht="11.25">
      <c r="B439" s="202"/>
      <c r="C439" s="203"/>
      <c r="D439" s="188" t="s">
        <v>149</v>
      </c>
      <c r="E439" s="204" t="s">
        <v>19</v>
      </c>
      <c r="F439" s="205" t="s">
        <v>170</v>
      </c>
      <c r="G439" s="203"/>
      <c r="H439" s="206">
        <v>209.68</v>
      </c>
      <c r="I439" s="207"/>
      <c r="J439" s="203"/>
      <c r="K439" s="203"/>
      <c r="L439" s="208"/>
      <c r="M439" s="209"/>
      <c r="N439" s="210"/>
      <c r="O439" s="210"/>
      <c r="P439" s="210"/>
      <c r="Q439" s="210"/>
      <c r="R439" s="210"/>
      <c r="S439" s="210"/>
      <c r="T439" s="211"/>
      <c r="AT439" s="212" t="s">
        <v>149</v>
      </c>
      <c r="AU439" s="212" t="s">
        <v>83</v>
      </c>
      <c r="AV439" s="13" t="s">
        <v>141</v>
      </c>
      <c r="AW439" s="13" t="s">
        <v>37</v>
      </c>
      <c r="AX439" s="13" t="s">
        <v>81</v>
      </c>
      <c r="AY439" s="212" t="s">
        <v>134</v>
      </c>
    </row>
    <row r="440" spans="2:65" s="1" customFormat="1" ht="16.5" customHeight="1">
      <c r="B440" s="34"/>
      <c r="C440" s="223" t="s">
        <v>685</v>
      </c>
      <c r="D440" s="223" t="s">
        <v>234</v>
      </c>
      <c r="E440" s="224" t="s">
        <v>686</v>
      </c>
      <c r="F440" s="225" t="s">
        <v>687</v>
      </c>
      <c r="G440" s="226" t="s">
        <v>165</v>
      </c>
      <c r="H440" s="227">
        <v>104.84</v>
      </c>
      <c r="I440" s="228"/>
      <c r="J440" s="229">
        <f>ROUND(I440*H440,2)</f>
        <v>0</v>
      </c>
      <c r="K440" s="225" t="s">
        <v>140</v>
      </c>
      <c r="L440" s="230"/>
      <c r="M440" s="231" t="s">
        <v>19</v>
      </c>
      <c r="N440" s="232" t="s">
        <v>47</v>
      </c>
      <c r="O440" s="63"/>
      <c r="P440" s="184">
        <f>O440*H440</f>
        <v>0</v>
      </c>
      <c r="Q440" s="184">
        <v>4.3E-3</v>
      </c>
      <c r="R440" s="184">
        <f>Q440*H440</f>
        <v>0.45081199999999999</v>
      </c>
      <c r="S440" s="184">
        <v>0</v>
      </c>
      <c r="T440" s="185">
        <f>S440*H440</f>
        <v>0</v>
      </c>
      <c r="AR440" s="186" t="s">
        <v>308</v>
      </c>
      <c r="AT440" s="186" t="s">
        <v>234</v>
      </c>
      <c r="AU440" s="186" t="s">
        <v>83</v>
      </c>
      <c r="AY440" s="17" t="s">
        <v>134</v>
      </c>
      <c r="BE440" s="187">
        <f>IF(N440="základní",J440,0)</f>
        <v>0</v>
      </c>
      <c r="BF440" s="187">
        <f>IF(N440="snížená",J440,0)</f>
        <v>0</v>
      </c>
      <c r="BG440" s="187">
        <f>IF(N440="zákl. přenesená",J440,0)</f>
        <v>0</v>
      </c>
      <c r="BH440" s="187">
        <f>IF(N440="sníž. přenesená",J440,0)</f>
        <v>0</v>
      </c>
      <c r="BI440" s="187">
        <f>IF(N440="nulová",J440,0)</f>
        <v>0</v>
      </c>
      <c r="BJ440" s="17" t="s">
        <v>81</v>
      </c>
      <c r="BK440" s="187">
        <f>ROUND(I440*H440,2)</f>
        <v>0</v>
      </c>
      <c r="BL440" s="17" t="s">
        <v>226</v>
      </c>
      <c r="BM440" s="186" t="s">
        <v>688</v>
      </c>
    </row>
    <row r="441" spans="2:65" s="12" customFormat="1" ht="11.25">
      <c r="B441" s="191"/>
      <c r="C441" s="192"/>
      <c r="D441" s="188" t="s">
        <v>149</v>
      </c>
      <c r="E441" s="193" t="s">
        <v>19</v>
      </c>
      <c r="F441" s="194" t="s">
        <v>662</v>
      </c>
      <c r="G441" s="192"/>
      <c r="H441" s="195">
        <v>104.84</v>
      </c>
      <c r="I441" s="196"/>
      <c r="J441" s="192"/>
      <c r="K441" s="192"/>
      <c r="L441" s="197"/>
      <c r="M441" s="198"/>
      <c r="N441" s="199"/>
      <c r="O441" s="199"/>
      <c r="P441" s="199"/>
      <c r="Q441" s="199"/>
      <c r="R441" s="199"/>
      <c r="S441" s="199"/>
      <c r="T441" s="200"/>
      <c r="AT441" s="201" t="s">
        <v>149</v>
      </c>
      <c r="AU441" s="201" t="s">
        <v>83</v>
      </c>
      <c r="AV441" s="12" t="s">
        <v>83</v>
      </c>
      <c r="AW441" s="12" t="s">
        <v>37</v>
      </c>
      <c r="AX441" s="12" t="s">
        <v>81</v>
      </c>
      <c r="AY441" s="201" t="s">
        <v>134</v>
      </c>
    </row>
    <row r="442" spans="2:65" s="1" customFormat="1" ht="16.5" customHeight="1">
      <c r="B442" s="34"/>
      <c r="C442" s="223" t="s">
        <v>689</v>
      </c>
      <c r="D442" s="223" t="s">
        <v>234</v>
      </c>
      <c r="E442" s="224" t="s">
        <v>690</v>
      </c>
      <c r="F442" s="225" t="s">
        <v>691</v>
      </c>
      <c r="G442" s="226" t="s">
        <v>165</v>
      </c>
      <c r="H442" s="227">
        <v>104.84</v>
      </c>
      <c r="I442" s="228"/>
      <c r="J442" s="229">
        <f>ROUND(I442*H442,2)</f>
        <v>0</v>
      </c>
      <c r="K442" s="225" t="s">
        <v>140</v>
      </c>
      <c r="L442" s="230"/>
      <c r="M442" s="231" t="s">
        <v>19</v>
      </c>
      <c r="N442" s="232" t="s">
        <v>47</v>
      </c>
      <c r="O442" s="63"/>
      <c r="P442" s="184">
        <f>O442*H442</f>
        <v>0</v>
      </c>
      <c r="Q442" s="184">
        <v>4.3E-3</v>
      </c>
      <c r="R442" s="184">
        <f>Q442*H442</f>
        <v>0.45081199999999999</v>
      </c>
      <c r="S442" s="184">
        <v>0</v>
      </c>
      <c r="T442" s="185">
        <f>S442*H442</f>
        <v>0</v>
      </c>
      <c r="AR442" s="186" t="s">
        <v>308</v>
      </c>
      <c r="AT442" s="186" t="s">
        <v>234</v>
      </c>
      <c r="AU442" s="186" t="s">
        <v>83</v>
      </c>
      <c r="AY442" s="17" t="s">
        <v>134</v>
      </c>
      <c r="BE442" s="187">
        <f>IF(N442="základní",J442,0)</f>
        <v>0</v>
      </c>
      <c r="BF442" s="187">
        <f>IF(N442="snížená",J442,0)</f>
        <v>0</v>
      </c>
      <c r="BG442" s="187">
        <f>IF(N442="zákl. přenesená",J442,0)</f>
        <v>0</v>
      </c>
      <c r="BH442" s="187">
        <f>IF(N442="sníž. přenesená",J442,0)</f>
        <v>0</v>
      </c>
      <c r="BI442" s="187">
        <f>IF(N442="nulová",J442,0)</f>
        <v>0</v>
      </c>
      <c r="BJ442" s="17" t="s">
        <v>81</v>
      </c>
      <c r="BK442" s="187">
        <f>ROUND(I442*H442,2)</f>
        <v>0</v>
      </c>
      <c r="BL442" s="17" t="s">
        <v>226</v>
      </c>
      <c r="BM442" s="186" t="s">
        <v>692</v>
      </c>
    </row>
    <row r="443" spans="2:65" s="1" customFormat="1" ht="16.5" customHeight="1">
      <c r="B443" s="34"/>
      <c r="C443" s="175" t="s">
        <v>693</v>
      </c>
      <c r="D443" s="175" t="s">
        <v>136</v>
      </c>
      <c r="E443" s="176" t="s">
        <v>694</v>
      </c>
      <c r="F443" s="177" t="s">
        <v>695</v>
      </c>
      <c r="G443" s="178" t="s">
        <v>165</v>
      </c>
      <c r="H443" s="179">
        <v>148.23599999999999</v>
      </c>
      <c r="I443" s="180"/>
      <c r="J443" s="181">
        <f>ROUND(I443*H443,2)</f>
        <v>0</v>
      </c>
      <c r="K443" s="177" t="s">
        <v>140</v>
      </c>
      <c r="L443" s="38"/>
      <c r="M443" s="182" t="s">
        <v>19</v>
      </c>
      <c r="N443" s="183" t="s">
        <v>47</v>
      </c>
      <c r="O443" s="63"/>
      <c r="P443" s="184">
        <f>O443*H443</f>
        <v>0</v>
      </c>
      <c r="Q443" s="184">
        <v>8.0000000000000007E-5</v>
      </c>
      <c r="R443" s="184">
        <f>Q443*H443</f>
        <v>1.185888E-2</v>
      </c>
      <c r="S443" s="184">
        <v>0</v>
      </c>
      <c r="T443" s="185">
        <f>S443*H443</f>
        <v>0</v>
      </c>
      <c r="AR443" s="186" t="s">
        <v>226</v>
      </c>
      <c r="AT443" s="186" t="s">
        <v>136</v>
      </c>
      <c r="AU443" s="186" t="s">
        <v>83</v>
      </c>
      <c r="AY443" s="17" t="s">
        <v>134</v>
      </c>
      <c r="BE443" s="187">
        <f>IF(N443="základní",J443,0)</f>
        <v>0</v>
      </c>
      <c r="BF443" s="187">
        <f>IF(N443="snížená",J443,0)</f>
        <v>0</v>
      </c>
      <c r="BG443" s="187">
        <f>IF(N443="zákl. přenesená",J443,0)</f>
        <v>0</v>
      </c>
      <c r="BH443" s="187">
        <f>IF(N443="sníž. přenesená",J443,0)</f>
        <v>0</v>
      </c>
      <c r="BI443" s="187">
        <f>IF(N443="nulová",J443,0)</f>
        <v>0</v>
      </c>
      <c r="BJ443" s="17" t="s">
        <v>81</v>
      </c>
      <c r="BK443" s="187">
        <f>ROUND(I443*H443,2)</f>
        <v>0</v>
      </c>
      <c r="BL443" s="17" t="s">
        <v>226</v>
      </c>
      <c r="BM443" s="186" t="s">
        <v>696</v>
      </c>
    </row>
    <row r="444" spans="2:65" s="1" customFormat="1" ht="58.5">
      <c r="B444" s="34"/>
      <c r="C444" s="35"/>
      <c r="D444" s="188" t="s">
        <v>143</v>
      </c>
      <c r="E444" s="35"/>
      <c r="F444" s="189" t="s">
        <v>697</v>
      </c>
      <c r="G444" s="35"/>
      <c r="H444" s="35"/>
      <c r="I444" s="102"/>
      <c r="J444" s="35"/>
      <c r="K444" s="35"/>
      <c r="L444" s="38"/>
      <c r="M444" s="190"/>
      <c r="N444" s="63"/>
      <c r="O444" s="63"/>
      <c r="P444" s="63"/>
      <c r="Q444" s="63"/>
      <c r="R444" s="63"/>
      <c r="S444" s="63"/>
      <c r="T444" s="64"/>
      <c r="AT444" s="17" t="s">
        <v>143</v>
      </c>
      <c r="AU444" s="17" t="s">
        <v>83</v>
      </c>
    </row>
    <row r="445" spans="2:65" s="12" customFormat="1" ht="11.25">
      <c r="B445" s="191"/>
      <c r="C445" s="192"/>
      <c r="D445" s="188" t="s">
        <v>149</v>
      </c>
      <c r="E445" s="193" t="s">
        <v>19</v>
      </c>
      <c r="F445" s="194" t="s">
        <v>698</v>
      </c>
      <c r="G445" s="192"/>
      <c r="H445" s="195">
        <v>148.23599999999999</v>
      </c>
      <c r="I445" s="196"/>
      <c r="J445" s="192"/>
      <c r="K445" s="192"/>
      <c r="L445" s="197"/>
      <c r="M445" s="198"/>
      <c r="N445" s="199"/>
      <c r="O445" s="199"/>
      <c r="P445" s="199"/>
      <c r="Q445" s="199"/>
      <c r="R445" s="199"/>
      <c r="S445" s="199"/>
      <c r="T445" s="200"/>
      <c r="AT445" s="201" t="s">
        <v>149</v>
      </c>
      <c r="AU445" s="201" t="s">
        <v>83</v>
      </c>
      <c r="AV445" s="12" t="s">
        <v>83</v>
      </c>
      <c r="AW445" s="12" t="s">
        <v>37</v>
      </c>
      <c r="AX445" s="12" t="s">
        <v>81</v>
      </c>
      <c r="AY445" s="201" t="s">
        <v>134</v>
      </c>
    </row>
    <row r="446" spans="2:65" s="1" customFormat="1" ht="16.5" customHeight="1">
      <c r="B446" s="34"/>
      <c r="C446" s="223" t="s">
        <v>699</v>
      </c>
      <c r="D446" s="223" t="s">
        <v>234</v>
      </c>
      <c r="E446" s="224" t="s">
        <v>700</v>
      </c>
      <c r="F446" s="225" t="s">
        <v>701</v>
      </c>
      <c r="G446" s="226" t="s">
        <v>165</v>
      </c>
      <c r="H446" s="227">
        <v>177.88300000000001</v>
      </c>
      <c r="I446" s="228"/>
      <c r="J446" s="229">
        <f>ROUND(I446*H446,2)</f>
        <v>0</v>
      </c>
      <c r="K446" s="225" t="s">
        <v>140</v>
      </c>
      <c r="L446" s="230"/>
      <c r="M446" s="231" t="s">
        <v>19</v>
      </c>
      <c r="N446" s="232" t="s">
        <v>47</v>
      </c>
      <c r="O446" s="63"/>
      <c r="P446" s="184">
        <f>O446*H446</f>
        <v>0</v>
      </c>
      <c r="Q446" s="184">
        <v>5.0000000000000001E-4</v>
      </c>
      <c r="R446" s="184">
        <f>Q446*H446</f>
        <v>8.8941500000000007E-2</v>
      </c>
      <c r="S446" s="184">
        <v>0</v>
      </c>
      <c r="T446" s="185">
        <f>S446*H446</f>
        <v>0</v>
      </c>
      <c r="AR446" s="186" t="s">
        <v>308</v>
      </c>
      <c r="AT446" s="186" t="s">
        <v>234</v>
      </c>
      <c r="AU446" s="186" t="s">
        <v>83</v>
      </c>
      <c r="AY446" s="17" t="s">
        <v>134</v>
      </c>
      <c r="BE446" s="187">
        <f>IF(N446="základní",J446,0)</f>
        <v>0</v>
      </c>
      <c r="BF446" s="187">
        <f>IF(N446="snížená",J446,0)</f>
        <v>0</v>
      </c>
      <c r="BG446" s="187">
        <f>IF(N446="zákl. přenesená",J446,0)</f>
        <v>0</v>
      </c>
      <c r="BH446" s="187">
        <f>IF(N446="sníž. přenesená",J446,0)</f>
        <v>0</v>
      </c>
      <c r="BI446" s="187">
        <f>IF(N446="nulová",J446,0)</f>
        <v>0</v>
      </c>
      <c r="BJ446" s="17" t="s">
        <v>81</v>
      </c>
      <c r="BK446" s="187">
        <f>ROUND(I446*H446,2)</f>
        <v>0</v>
      </c>
      <c r="BL446" s="17" t="s">
        <v>226</v>
      </c>
      <c r="BM446" s="186" t="s">
        <v>702</v>
      </c>
    </row>
    <row r="447" spans="2:65" s="12" customFormat="1" ht="11.25">
      <c r="B447" s="191"/>
      <c r="C447" s="192"/>
      <c r="D447" s="188" t="s">
        <v>149</v>
      </c>
      <c r="E447" s="193" t="s">
        <v>19</v>
      </c>
      <c r="F447" s="194" t="s">
        <v>703</v>
      </c>
      <c r="G447" s="192"/>
      <c r="H447" s="195">
        <v>177.88300000000001</v>
      </c>
      <c r="I447" s="196"/>
      <c r="J447" s="192"/>
      <c r="K447" s="192"/>
      <c r="L447" s="197"/>
      <c r="M447" s="198"/>
      <c r="N447" s="199"/>
      <c r="O447" s="199"/>
      <c r="P447" s="199"/>
      <c r="Q447" s="199"/>
      <c r="R447" s="199"/>
      <c r="S447" s="199"/>
      <c r="T447" s="200"/>
      <c r="AT447" s="201" t="s">
        <v>149</v>
      </c>
      <c r="AU447" s="201" t="s">
        <v>83</v>
      </c>
      <c r="AV447" s="12" t="s">
        <v>83</v>
      </c>
      <c r="AW447" s="12" t="s">
        <v>37</v>
      </c>
      <c r="AX447" s="12" t="s">
        <v>81</v>
      </c>
      <c r="AY447" s="201" t="s">
        <v>134</v>
      </c>
    </row>
    <row r="448" spans="2:65" s="1" customFormat="1" ht="24" customHeight="1">
      <c r="B448" s="34"/>
      <c r="C448" s="175" t="s">
        <v>704</v>
      </c>
      <c r="D448" s="175" t="s">
        <v>136</v>
      </c>
      <c r="E448" s="176" t="s">
        <v>705</v>
      </c>
      <c r="F448" s="177" t="s">
        <v>706</v>
      </c>
      <c r="G448" s="178" t="s">
        <v>183</v>
      </c>
      <c r="H448" s="179">
        <v>1.4850000000000001</v>
      </c>
      <c r="I448" s="180"/>
      <c r="J448" s="181">
        <f>ROUND(I448*H448,2)</f>
        <v>0</v>
      </c>
      <c r="K448" s="177" t="s">
        <v>140</v>
      </c>
      <c r="L448" s="38"/>
      <c r="M448" s="182" t="s">
        <v>19</v>
      </c>
      <c r="N448" s="183" t="s">
        <v>47</v>
      </c>
      <c r="O448" s="63"/>
      <c r="P448" s="184">
        <f>O448*H448</f>
        <v>0</v>
      </c>
      <c r="Q448" s="184">
        <v>0</v>
      </c>
      <c r="R448" s="184">
        <f>Q448*H448</f>
        <v>0</v>
      </c>
      <c r="S448" s="184">
        <v>0</v>
      </c>
      <c r="T448" s="185">
        <f>S448*H448</f>
        <v>0</v>
      </c>
      <c r="AR448" s="186" t="s">
        <v>226</v>
      </c>
      <c r="AT448" s="186" t="s">
        <v>136</v>
      </c>
      <c r="AU448" s="186" t="s">
        <v>83</v>
      </c>
      <c r="AY448" s="17" t="s">
        <v>134</v>
      </c>
      <c r="BE448" s="187">
        <f>IF(N448="základní",J448,0)</f>
        <v>0</v>
      </c>
      <c r="BF448" s="187">
        <f>IF(N448="snížená",J448,0)</f>
        <v>0</v>
      </c>
      <c r="BG448" s="187">
        <f>IF(N448="zákl. přenesená",J448,0)</f>
        <v>0</v>
      </c>
      <c r="BH448" s="187">
        <f>IF(N448="sníž. přenesená",J448,0)</f>
        <v>0</v>
      </c>
      <c r="BI448" s="187">
        <f>IF(N448="nulová",J448,0)</f>
        <v>0</v>
      </c>
      <c r="BJ448" s="17" t="s">
        <v>81</v>
      </c>
      <c r="BK448" s="187">
        <f>ROUND(I448*H448,2)</f>
        <v>0</v>
      </c>
      <c r="BL448" s="17" t="s">
        <v>226</v>
      </c>
      <c r="BM448" s="186" t="s">
        <v>707</v>
      </c>
    </row>
    <row r="449" spans="2:65" s="1" customFormat="1" ht="78">
      <c r="B449" s="34"/>
      <c r="C449" s="35"/>
      <c r="D449" s="188" t="s">
        <v>143</v>
      </c>
      <c r="E449" s="35"/>
      <c r="F449" s="189" t="s">
        <v>708</v>
      </c>
      <c r="G449" s="35"/>
      <c r="H449" s="35"/>
      <c r="I449" s="102"/>
      <c r="J449" s="35"/>
      <c r="K449" s="35"/>
      <c r="L449" s="38"/>
      <c r="M449" s="190"/>
      <c r="N449" s="63"/>
      <c r="O449" s="63"/>
      <c r="P449" s="63"/>
      <c r="Q449" s="63"/>
      <c r="R449" s="63"/>
      <c r="S449" s="63"/>
      <c r="T449" s="64"/>
      <c r="AT449" s="17" t="s">
        <v>143</v>
      </c>
      <c r="AU449" s="17" t="s">
        <v>83</v>
      </c>
    </row>
    <row r="450" spans="2:65" s="1" customFormat="1" ht="24" customHeight="1">
      <c r="B450" s="34"/>
      <c r="C450" s="175" t="s">
        <v>709</v>
      </c>
      <c r="D450" s="175" t="s">
        <v>136</v>
      </c>
      <c r="E450" s="176" t="s">
        <v>710</v>
      </c>
      <c r="F450" s="177" t="s">
        <v>711</v>
      </c>
      <c r="G450" s="178" t="s">
        <v>183</v>
      </c>
      <c r="H450" s="179">
        <v>1.4850000000000001</v>
      </c>
      <c r="I450" s="180"/>
      <c r="J450" s="181">
        <f>ROUND(I450*H450,2)</f>
        <v>0</v>
      </c>
      <c r="K450" s="177" t="s">
        <v>140</v>
      </c>
      <c r="L450" s="38"/>
      <c r="M450" s="182" t="s">
        <v>19</v>
      </c>
      <c r="N450" s="183" t="s">
        <v>47</v>
      </c>
      <c r="O450" s="63"/>
      <c r="P450" s="184">
        <f>O450*H450</f>
        <v>0</v>
      </c>
      <c r="Q450" s="184">
        <v>0</v>
      </c>
      <c r="R450" s="184">
        <f>Q450*H450</f>
        <v>0</v>
      </c>
      <c r="S450" s="184">
        <v>0</v>
      </c>
      <c r="T450" s="185">
        <f>S450*H450</f>
        <v>0</v>
      </c>
      <c r="AR450" s="186" t="s">
        <v>226</v>
      </c>
      <c r="AT450" s="186" t="s">
        <v>136</v>
      </c>
      <c r="AU450" s="186" t="s">
        <v>83</v>
      </c>
      <c r="AY450" s="17" t="s">
        <v>134</v>
      </c>
      <c r="BE450" s="187">
        <f>IF(N450="základní",J450,0)</f>
        <v>0</v>
      </c>
      <c r="BF450" s="187">
        <f>IF(N450="snížená",J450,0)</f>
        <v>0</v>
      </c>
      <c r="BG450" s="187">
        <f>IF(N450="zákl. přenesená",J450,0)</f>
        <v>0</v>
      </c>
      <c r="BH450" s="187">
        <f>IF(N450="sníž. přenesená",J450,0)</f>
        <v>0</v>
      </c>
      <c r="BI450" s="187">
        <f>IF(N450="nulová",J450,0)</f>
        <v>0</v>
      </c>
      <c r="BJ450" s="17" t="s">
        <v>81</v>
      </c>
      <c r="BK450" s="187">
        <f>ROUND(I450*H450,2)</f>
        <v>0</v>
      </c>
      <c r="BL450" s="17" t="s">
        <v>226</v>
      </c>
      <c r="BM450" s="186" t="s">
        <v>712</v>
      </c>
    </row>
    <row r="451" spans="2:65" s="1" customFormat="1" ht="78">
      <c r="B451" s="34"/>
      <c r="C451" s="35"/>
      <c r="D451" s="188" t="s">
        <v>143</v>
      </c>
      <c r="E451" s="35"/>
      <c r="F451" s="189" t="s">
        <v>708</v>
      </c>
      <c r="G451" s="35"/>
      <c r="H451" s="35"/>
      <c r="I451" s="102"/>
      <c r="J451" s="35"/>
      <c r="K451" s="35"/>
      <c r="L451" s="38"/>
      <c r="M451" s="190"/>
      <c r="N451" s="63"/>
      <c r="O451" s="63"/>
      <c r="P451" s="63"/>
      <c r="Q451" s="63"/>
      <c r="R451" s="63"/>
      <c r="S451" s="63"/>
      <c r="T451" s="64"/>
      <c r="AT451" s="17" t="s">
        <v>143</v>
      </c>
      <c r="AU451" s="17" t="s">
        <v>83</v>
      </c>
    </row>
    <row r="452" spans="2:65" s="11" customFormat="1" ht="22.9" customHeight="1">
      <c r="B452" s="159"/>
      <c r="C452" s="160"/>
      <c r="D452" s="161" t="s">
        <v>75</v>
      </c>
      <c r="E452" s="173" t="s">
        <v>713</v>
      </c>
      <c r="F452" s="173" t="s">
        <v>714</v>
      </c>
      <c r="G452" s="160"/>
      <c r="H452" s="160"/>
      <c r="I452" s="163"/>
      <c r="J452" s="174">
        <f>BK452</f>
        <v>0</v>
      </c>
      <c r="K452" s="160"/>
      <c r="L452" s="165"/>
      <c r="M452" s="166"/>
      <c r="N452" s="167"/>
      <c r="O452" s="167"/>
      <c r="P452" s="168">
        <f>SUM(P453:P472)</f>
        <v>0</v>
      </c>
      <c r="Q452" s="167"/>
      <c r="R452" s="168">
        <f>SUM(R453:R472)</f>
        <v>3.1239569599999992</v>
      </c>
      <c r="S452" s="167"/>
      <c r="T452" s="169">
        <f>SUM(T453:T472)</f>
        <v>0</v>
      </c>
      <c r="AR452" s="170" t="s">
        <v>83</v>
      </c>
      <c r="AT452" s="171" t="s">
        <v>75</v>
      </c>
      <c r="AU452" s="171" t="s">
        <v>81</v>
      </c>
      <c r="AY452" s="170" t="s">
        <v>134</v>
      </c>
      <c r="BK452" s="172">
        <f>SUM(BK453:BK472)</f>
        <v>0</v>
      </c>
    </row>
    <row r="453" spans="2:65" s="1" customFormat="1" ht="24" customHeight="1">
      <c r="B453" s="34"/>
      <c r="C453" s="175" t="s">
        <v>715</v>
      </c>
      <c r="D453" s="175" t="s">
        <v>136</v>
      </c>
      <c r="E453" s="176" t="s">
        <v>716</v>
      </c>
      <c r="F453" s="177" t="s">
        <v>717</v>
      </c>
      <c r="G453" s="178" t="s">
        <v>165</v>
      </c>
      <c r="H453" s="179">
        <v>96.94</v>
      </c>
      <c r="I453" s="180"/>
      <c r="J453" s="181">
        <f>ROUND(I453*H453,2)</f>
        <v>0</v>
      </c>
      <c r="K453" s="177" t="s">
        <v>140</v>
      </c>
      <c r="L453" s="38"/>
      <c r="M453" s="182" t="s">
        <v>19</v>
      </c>
      <c r="N453" s="183" t="s">
        <v>47</v>
      </c>
      <c r="O453" s="63"/>
      <c r="P453" s="184">
        <f>O453*H453</f>
        <v>0</v>
      </c>
      <c r="Q453" s="184">
        <v>0</v>
      </c>
      <c r="R453" s="184">
        <f>Q453*H453</f>
        <v>0</v>
      </c>
      <c r="S453" s="184">
        <v>0</v>
      </c>
      <c r="T453" s="185">
        <f>S453*H453</f>
        <v>0</v>
      </c>
      <c r="AR453" s="186" t="s">
        <v>226</v>
      </c>
      <c r="AT453" s="186" t="s">
        <v>136</v>
      </c>
      <c r="AU453" s="186" t="s">
        <v>83</v>
      </c>
      <c r="AY453" s="17" t="s">
        <v>134</v>
      </c>
      <c r="BE453" s="187">
        <f>IF(N453="základní",J453,0)</f>
        <v>0</v>
      </c>
      <c r="BF453" s="187">
        <f>IF(N453="snížená",J453,0)</f>
        <v>0</v>
      </c>
      <c r="BG453" s="187">
        <f>IF(N453="zákl. přenesená",J453,0)</f>
        <v>0</v>
      </c>
      <c r="BH453" s="187">
        <f>IF(N453="sníž. přenesená",J453,0)</f>
        <v>0</v>
      </c>
      <c r="BI453" s="187">
        <f>IF(N453="nulová",J453,0)</f>
        <v>0</v>
      </c>
      <c r="BJ453" s="17" t="s">
        <v>81</v>
      </c>
      <c r="BK453" s="187">
        <f>ROUND(I453*H453,2)</f>
        <v>0</v>
      </c>
      <c r="BL453" s="17" t="s">
        <v>226</v>
      </c>
      <c r="BM453" s="186" t="s">
        <v>718</v>
      </c>
    </row>
    <row r="454" spans="2:65" s="1" customFormat="1" ht="39">
      <c r="B454" s="34"/>
      <c r="C454" s="35"/>
      <c r="D454" s="188" t="s">
        <v>143</v>
      </c>
      <c r="E454" s="35"/>
      <c r="F454" s="189" t="s">
        <v>719</v>
      </c>
      <c r="G454" s="35"/>
      <c r="H454" s="35"/>
      <c r="I454" s="102"/>
      <c r="J454" s="35"/>
      <c r="K454" s="35"/>
      <c r="L454" s="38"/>
      <c r="M454" s="190"/>
      <c r="N454" s="63"/>
      <c r="O454" s="63"/>
      <c r="P454" s="63"/>
      <c r="Q454" s="63"/>
      <c r="R454" s="63"/>
      <c r="S454" s="63"/>
      <c r="T454" s="64"/>
      <c r="AT454" s="17" t="s">
        <v>143</v>
      </c>
      <c r="AU454" s="17" t="s">
        <v>83</v>
      </c>
    </row>
    <row r="455" spans="2:65" s="12" customFormat="1" ht="11.25">
      <c r="B455" s="191"/>
      <c r="C455" s="192"/>
      <c r="D455" s="188" t="s">
        <v>149</v>
      </c>
      <c r="E455" s="192"/>
      <c r="F455" s="194" t="s">
        <v>720</v>
      </c>
      <c r="G455" s="192"/>
      <c r="H455" s="195">
        <v>96.94</v>
      </c>
      <c r="I455" s="196"/>
      <c r="J455" s="192"/>
      <c r="K455" s="192"/>
      <c r="L455" s="197"/>
      <c r="M455" s="198"/>
      <c r="N455" s="199"/>
      <c r="O455" s="199"/>
      <c r="P455" s="199"/>
      <c r="Q455" s="199"/>
      <c r="R455" s="199"/>
      <c r="S455" s="199"/>
      <c r="T455" s="200"/>
      <c r="AT455" s="201" t="s">
        <v>149</v>
      </c>
      <c r="AU455" s="201" t="s">
        <v>83</v>
      </c>
      <c r="AV455" s="12" t="s">
        <v>83</v>
      </c>
      <c r="AW455" s="12" t="s">
        <v>4</v>
      </c>
      <c r="AX455" s="12" t="s">
        <v>81</v>
      </c>
      <c r="AY455" s="201" t="s">
        <v>134</v>
      </c>
    </row>
    <row r="456" spans="2:65" s="1" customFormat="1" ht="16.5" customHeight="1">
      <c r="B456" s="34"/>
      <c r="C456" s="223" t="s">
        <v>721</v>
      </c>
      <c r="D456" s="223" t="s">
        <v>234</v>
      </c>
      <c r="E456" s="224" t="s">
        <v>722</v>
      </c>
      <c r="F456" s="225" t="s">
        <v>723</v>
      </c>
      <c r="G456" s="226" t="s">
        <v>165</v>
      </c>
      <c r="H456" s="227">
        <v>49.439</v>
      </c>
      <c r="I456" s="228"/>
      <c r="J456" s="229">
        <f>ROUND(I456*H456,2)</f>
        <v>0</v>
      </c>
      <c r="K456" s="225" t="s">
        <v>140</v>
      </c>
      <c r="L456" s="230"/>
      <c r="M456" s="231" t="s">
        <v>19</v>
      </c>
      <c r="N456" s="232" t="s">
        <v>47</v>
      </c>
      <c r="O456" s="63"/>
      <c r="P456" s="184">
        <f>O456*H456</f>
        <v>0</v>
      </c>
      <c r="Q456" s="184">
        <v>1.337E-2</v>
      </c>
      <c r="R456" s="184">
        <f>Q456*H456</f>
        <v>0.66099942999999994</v>
      </c>
      <c r="S456" s="184">
        <v>0</v>
      </c>
      <c r="T456" s="185">
        <f>S456*H456</f>
        <v>0</v>
      </c>
      <c r="AR456" s="186" t="s">
        <v>308</v>
      </c>
      <c r="AT456" s="186" t="s">
        <v>234</v>
      </c>
      <c r="AU456" s="186" t="s">
        <v>83</v>
      </c>
      <c r="AY456" s="17" t="s">
        <v>134</v>
      </c>
      <c r="BE456" s="187">
        <f>IF(N456="základní",J456,0)</f>
        <v>0</v>
      </c>
      <c r="BF456" s="187">
        <f>IF(N456="snížená",J456,0)</f>
        <v>0</v>
      </c>
      <c r="BG456" s="187">
        <f>IF(N456="zákl. přenesená",J456,0)</f>
        <v>0</v>
      </c>
      <c r="BH456" s="187">
        <f>IF(N456="sníž. přenesená",J456,0)</f>
        <v>0</v>
      </c>
      <c r="BI456" s="187">
        <f>IF(N456="nulová",J456,0)</f>
        <v>0</v>
      </c>
      <c r="BJ456" s="17" t="s">
        <v>81</v>
      </c>
      <c r="BK456" s="187">
        <f>ROUND(I456*H456,2)</f>
        <v>0</v>
      </c>
      <c r="BL456" s="17" t="s">
        <v>226</v>
      </c>
      <c r="BM456" s="186" t="s">
        <v>724</v>
      </c>
    </row>
    <row r="457" spans="2:65" s="12" customFormat="1" ht="11.25">
      <c r="B457" s="191"/>
      <c r="C457" s="192"/>
      <c r="D457" s="188" t="s">
        <v>149</v>
      </c>
      <c r="E457" s="193" t="s">
        <v>19</v>
      </c>
      <c r="F457" s="194" t="s">
        <v>725</v>
      </c>
      <c r="G457" s="192"/>
      <c r="H457" s="195">
        <v>49.439</v>
      </c>
      <c r="I457" s="196"/>
      <c r="J457" s="192"/>
      <c r="K457" s="192"/>
      <c r="L457" s="197"/>
      <c r="M457" s="198"/>
      <c r="N457" s="199"/>
      <c r="O457" s="199"/>
      <c r="P457" s="199"/>
      <c r="Q457" s="199"/>
      <c r="R457" s="199"/>
      <c r="S457" s="199"/>
      <c r="T457" s="200"/>
      <c r="AT457" s="201" t="s">
        <v>149</v>
      </c>
      <c r="AU457" s="201" t="s">
        <v>83</v>
      </c>
      <c r="AV457" s="12" t="s">
        <v>83</v>
      </c>
      <c r="AW457" s="12" t="s">
        <v>37</v>
      </c>
      <c r="AX457" s="12" t="s">
        <v>81</v>
      </c>
      <c r="AY457" s="201" t="s">
        <v>134</v>
      </c>
    </row>
    <row r="458" spans="2:65" s="1" customFormat="1" ht="16.5" customHeight="1">
      <c r="B458" s="34"/>
      <c r="C458" s="223" t="s">
        <v>726</v>
      </c>
      <c r="D458" s="223" t="s">
        <v>234</v>
      </c>
      <c r="E458" s="224" t="s">
        <v>727</v>
      </c>
      <c r="F458" s="225" t="s">
        <v>728</v>
      </c>
      <c r="G458" s="226" t="s">
        <v>165</v>
      </c>
      <c r="H458" s="227">
        <v>49.439</v>
      </c>
      <c r="I458" s="228"/>
      <c r="J458" s="229">
        <f>ROUND(I458*H458,2)</f>
        <v>0</v>
      </c>
      <c r="K458" s="225" t="s">
        <v>140</v>
      </c>
      <c r="L458" s="230"/>
      <c r="M458" s="231" t="s">
        <v>19</v>
      </c>
      <c r="N458" s="232" t="s">
        <v>47</v>
      </c>
      <c r="O458" s="63"/>
      <c r="P458" s="184">
        <f>O458*H458</f>
        <v>0</v>
      </c>
      <c r="Q458" s="184">
        <v>2.4070000000000001E-2</v>
      </c>
      <c r="R458" s="184">
        <f>Q458*H458</f>
        <v>1.1899967300000001</v>
      </c>
      <c r="S458" s="184">
        <v>0</v>
      </c>
      <c r="T458" s="185">
        <f>S458*H458</f>
        <v>0</v>
      </c>
      <c r="AR458" s="186" t="s">
        <v>308</v>
      </c>
      <c r="AT458" s="186" t="s">
        <v>234</v>
      </c>
      <c r="AU458" s="186" t="s">
        <v>83</v>
      </c>
      <c r="AY458" s="17" t="s">
        <v>134</v>
      </c>
      <c r="BE458" s="187">
        <f>IF(N458="základní",J458,0)</f>
        <v>0</v>
      </c>
      <c r="BF458" s="187">
        <f>IF(N458="snížená",J458,0)</f>
        <v>0</v>
      </c>
      <c r="BG458" s="187">
        <f>IF(N458="zákl. přenesená",J458,0)</f>
        <v>0</v>
      </c>
      <c r="BH458" s="187">
        <f>IF(N458="sníž. přenesená",J458,0)</f>
        <v>0</v>
      </c>
      <c r="BI458" s="187">
        <f>IF(N458="nulová",J458,0)</f>
        <v>0</v>
      </c>
      <c r="BJ458" s="17" t="s">
        <v>81</v>
      </c>
      <c r="BK458" s="187">
        <f>ROUND(I458*H458,2)</f>
        <v>0</v>
      </c>
      <c r="BL458" s="17" t="s">
        <v>226</v>
      </c>
      <c r="BM458" s="186" t="s">
        <v>729</v>
      </c>
    </row>
    <row r="459" spans="2:65" s="1" customFormat="1" ht="24" customHeight="1">
      <c r="B459" s="34"/>
      <c r="C459" s="175" t="s">
        <v>730</v>
      </c>
      <c r="D459" s="175" t="s">
        <v>136</v>
      </c>
      <c r="E459" s="176" t="s">
        <v>731</v>
      </c>
      <c r="F459" s="177" t="s">
        <v>732</v>
      </c>
      <c r="G459" s="178" t="s">
        <v>165</v>
      </c>
      <c r="H459" s="179">
        <v>104.84</v>
      </c>
      <c r="I459" s="180"/>
      <c r="J459" s="181">
        <f>ROUND(I459*H459,2)</f>
        <v>0</v>
      </c>
      <c r="K459" s="177" t="s">
        <v>140</v>
      </c>
      <c r="L459" s="38"/>
      <c r="M459" s="182" t="s">
        <v>19</v>
      </c>
      <c r="N459" s="183" t="s">
        <v>47</v>
      </c>
      <c r="O459" s="63"/>
      <c r="P459" s="184">
        <f>O459*H459</f>
        <v>0</v>
      </c>
      <c r="Q459" s="184">
        <v>0</v>
      </c>
      <c r="R459" s="184">
        <f>Q459*H459</f>
        <v>0</v>
      </c>
      <c r="S459" s="184">
        <v>0</v>
      </c>
      <c r="T459" s="185">
        <f>S459*H459</f>
        <v>0</v>
      </c>
      <c r="AR459" s="186" t="s">
        <v>226</v>
      </c>
      <c r="AT459" s="186" t="s">
        <v>136</v>
      </c>
      <c r="AU459" s="186" t="s">
        <v>83</v>
      </c>
      <c r="AY459" s="17" t="s">
        <v>134</v>
      </c>
      <c r="BE459" s="187">
        <f>IF(N459="základní",J459,0)</f>
        <v>0</v>
      </c>
      <c r="BF459" s="187">
        <f>IF(N459="snížená",J459,0)</f>
        <v>0</v>
      </c>
      <c r="BG459" s="187">
        <f>IF(N459="zákl. přenesená",J459,0)</f>
        <v>0</v>
      </c>
      <c r="BH459" s="187">
        <f>IF(N459="sníž. přenesená",J459,0)</f>
        <v>0</v>
      </c>
      <c r="BI459" s="187">
        <f>IF(N459="nulová",J459,0)</f>
        <v>0</v>
      </c>
      <c r="BJ459" s="17" t="s">
        <v>81</v>
      </c>
      <c r="BK459" s="187">
        <f>ROUND(I459*H459,2)</f>
        <v>0</v>
      </c>
      <c r="BL459" s="17" t="s">
        <v>226</v>
      </c>
      <c r="BM459" s="186" t="s">
        <v>733</v>
      </c>
    </row>
    <row r="460" spans="2:65" s="1" customFormat="1" ht="87.75">
      <c r="B460" s="34"/>
      <c r="C460" s="35"/>
      <c r="D460" s="188" t="s">
        <v>143</v>
      </c>
      <c r="E460" s="35"/>
      <c r="F460" s="189" t="s">
        <v>734</v>
      </c>
      <c r="G460" s="35"/>
      <c r="H460" s="35"/>
      <c r="I460" s="102"/>
      <c r="J460" s="35"/>
      <c r="K460" s="35"/>
      <c r="L460" s="38"/>
      <c r="M460" s="190"/>
      <c r="N460" s="63"/>
      <c r="O460" s="63"/>
      <c r="P460" s="63"/>
      <c r="Q460" s="63"/>
      <c r="R460" s="63"/>
      <c r="S460" s="63"/>
      <c r="T460" s="64"/>
      <c r="AT460" s="17" t="s">
        <v>143</v>
      </c>
      <c r="AU460" s="17" t="s">
        <v>83</v>
      </c>
    </row>
    <row r="461" spans="2:65" s="1" customFormat="1" ht="16.5" customHeight="1">
      <c r="B461" s="34"/>
      <c r="C461" s="223" t="s">
        <v>735</v>
      </c>
      <c r="D461" s="223" t="s">
        <v>234</v>
      </c>
      <c r="E461" s="224" t="s">
        <v>736</v>
      </c>
      <c r="F461" s="225" t="s">
        <v>737</v>
      </c>
      <c r="G461" s="226" t="s">
        <v>165</v>
      </c>
      <c r="H461" s="227">
        <v>106.937</v>
      </c>
      <c r="I461" s="228"/>
      <c r="J461" s="229">
        <f>ROUND(I461*H461,2)</f>
        <v>0</v>
      </c>
      <c r="K461" s="225" t="s">
        <v>140</v>
      </c>
      <c r="L461" s="230"/>
      <c r="M461" s="231" t="s">
        <v>19</v>
      </c>
      <c r="N461" s="232" t="s">
        <v>47</v>
      </c>
      <c r="O461" s="63"/>
      <c r="P461" s="184">
        <f>O461*H461</f>
        <v>0</v>
      </c>
      <c r="Q461" s="184">
        <v>5.0000000000000001E-3</v>
      </c>
      <c r="R461" s="184">
        <f>Q461*H461</f>
        <v>0.53468499999999997</v>
      </c>
      <c r="S461" s="184">
        <v>0</v>
      </c>
      <c r="T461" s="185">
        <f>S461*H461</f>
        <v>0</v>
      </c>
      <c r="AR461" s="186" t="s">
        <v>308</v>
      </c>
      <c r="AT461" s="186" t="s">
        <v>234</v>
      </c>
      <c r="AU461" s="186" t="s">
        <v>83</v>
      </c>
      <c r="AY461" s="17" t="s">
        <v>134</v>
      </c>
      <c r="BE461" s="187">
        <f>IF(N461="základní",J461,0)</f>
        <v>0</v>
      </c>
      <c r="BF461" s="187">
        <f>IF(N461="snížená",J461,0)</f>
        <v>0</v>
      </c>
      <c r="BG461" s="187">
        <f>IF(N461="zákl. přenesená",J461,0)</f>
        <v>0</v>
      </c>
      <c r="BH461" s="187">
        <f>IF(N461="sníž. přenesená",J461,0)</f>
        <v>0</v>
      </c>
      <c r="BI461" s="187">
        <f>IF(N461="nulová",J461,0)</f>
        <v>0</v>
      </c>
      <c r="BJ461" s="17" t="s">
        <v>81</v>
      </c>
      <c r="BK461" s="187">
        <f>ROUND(I461*H461,2)</f>
        <v>0</v>
      </c>
      <c r="BL461" s="17" t="s">
        <v>226</v>
      </c>
      <c r="BM461" s="186" t="s">
        <v>738</v>
      </c>
    </row>
    <row r="462" spans="2:65" s="12" customFormat="1" ht="11.25">
      <c r="B462" s="191"/>
      <c r="C462" s="192"/>
      <c r="D462" s="188" t="s">
        <v>149</v>
      </c>
      <c r="E462" s="193" t="s">
        <v>19</v>
      </c>
      <c r="F462" s="194" t="s">
        <v>739</v>
      </c>
      <c r="G462" s="192"/>
      <c r="H462" s="195">
        <v>106.937</v>
      </c>
      <c r="I462" s="196"/>
      <c r="J462" s="192"/>
      <c r="K462" s="192"/>
      <c r="L462" s="197"/>
      <c r="M462" s="198"/>
      <c r="N462" s="199"/>
      <c r="O462" s="199"/>
      <c r="P462" s="199"/>
      <c r="Q462" s="199"/>
      <c r="R462" s="199"/>
      <c r="S462" s="199"/>
      <c r="T462" s="200"/>
      <c r="AT462" s="201" t="s">
        <v>149</v>
      </c>
      <c r="AU462" s="201" t="s">
        <v>83</v>
      </c>
      <c r="AV462" s="12" t="s">
        <v>83</v>
      </c>
      <c r="AW462" s="12" t="s">
        <v>37</v>
      </c>
      <c r="AX462" s="12" t="s">
        <v>81</v>
      </c>
      <c r="AY462" s="201" t="s">
        <v>134</v>
      </c>
    </row>
    <row r="463" spans="2:65" s="1" customFormat="1" ht="24" customHeight="1">
      <c r="B463" s="34"/>
      <c r="C463" s="175" t="s">
        <v>740</v>
      </c>
      <c r="D463" s="175" t="s">
        <v>136</v>
      </c>
      <c r="E463" s="176" t="s">
        <v>741</v>
      </c>
      <c r="F463" s="177" t="s">
        <v>742</v>
      </c>
      <c r="G463" s="178" t="s">
        <v>165</v>
      </c>
      <c r="H463" s="179">
        <v>104.84</v>
      </c>
      <c r="I463" s="180"/>
      <c r="J463" s="181">
        <f>ROUND(I463*H463,2)</f>
        <v>0</v>
      </c>
      <c r="K463" s="177" t="s">
        <v>140</v>
      </c>
      <c r="L463" s="38"/>
      <c r="M463" s="182" t="s">
        <v>19</v>
      </c>
      <c r="N463" s="183" t="s">
        <v>47</v>
      </c>
      <c r="O463" s="63"/>
      <c r="P463" s="184">
        <f>O463*H463</f>
        <v>0</v>
      </c>
      <c r="Q463" s="184">
        <v>1.2E-4</v>
      </c>
      <c r="R463" s="184">
        <f>Q463*H463</f>
        <v>1.2580800000000001E-2</v>
      </c>
      <c r="S463" s="184">
        <v>0</v>
      </c>
      <c r="T463" s="185">
        <f>S463*H463</f>
        <v>0</v>
      </c>
      <c r="AR463" s="186" t="s">
        <v>226</v>
      </c>
      <c r="AT463" s="186" t="s">
        <v>136</v>
      </c>
      <c r="AU463" s="186" t="s">
        <v>83</v>
      </c>
      <c r="AY463" s="17" t="s">
        <v>134</v>
      </c>
      <c r="BE463" s="187">
        <f>IF(N463="základní",J463,0)</f>
        <v>0</v>
      </c>
      <c r="BF463" s="187">
        <f>IF(N463="snížená",J463,0)</f>
        <v>0</v>
      </c>
      <c r="BG463" s="187">
        <f>IF(N463="zákl. přenesená",J463,0)</f>
        <v>0</v>
      </c>
      <c r="BH463" s="187">
        <f>IF(N463="sníž. přenesená",J463,0)</f>
        <v>0</v>
      </c>
      <c r="BI463" s="187">
        <f>IF(N463="nulová",J463,0)</f>
        <v>0</v>
      </c>
      <c r="BJ463" s="17" t="s">
        <v>81</v>
      </c>
      <c r="BK463" s="187">
        <f>ROUND(I463*H463,2)</f>
        <v>0</v>
      </c>
      <c r="BL463" s="17" t="s">
        <v>226</v>
      </c>
      <c r="BM463" s="186" t="s">
        <v>743</v>
      </c>
    </row>
    <row r="464" spans="2:65" s="1" customFormat="1" ht="87.75">
      <c r="B464" s="34"/>
      <c r="C464" s="35"/>
      <c r="D464" s="188" t="s">
        <v>143</v>
      </c>
      <c r="E464" s="35"/>
      <c r="F464" s="189" t="s">
        <v>734</v>
      </c>
      <c r="G464" s="35"/>
      <c r="H464" s="35"/>
      <c r="I464" s="102"/>
      <c r="J464" s="35"/>
      <c r="K464" s="35"/>
      <c r="L464" s="38"/>
      <c r="M464" s="190"/>
      <c r="N464" s="63"/>
      <c r="O464" s="63"/>
      <c r="P464" s="63"/>
      <c r="Q464" s="63"/>
      <c r="R464" s="63"/>
      <c r="S464" s="63"/>
      <c r="T464" s="64"/>
      <c r="AT464" s="17" t="s">
        <v>143</v>
      </c>
      <c r="AU464" s="17" t="s">
        <v>83</v>
      </c>
    </row>
    <row r="465" spans="2:65" s="1" customFormat="1" ht="16.5" customHeight="1">
      <c r="B465" s="34"/>
      <c r="C465" s="223" t="s">
        <v>744</v>
      </c>
      <c r="D465" s="223" t="s">
        <v>234</v>
      </c>
      <c r="E465" s="224" t="s">
        <v>745</v>
      </c>
      <c r="F465" s="225" t="s">
        <v>746</v>
      </c>
      <c r="G465" s="226" t="s">
        <v>139</v>
      </c>
      <c r="H465" s="227">
        <v>6.6660000000000004</v>
      </c>
      <c r="I465" s="228"/>
      <c r="J465" s="229">
        <f>ROUND(I465*H465,2)</f>
        <v>0</v>
      </c>
      <c r="K465" s="225" t="s">
        <v>140</v>
      </c>
      <c r="L465" s="230"/>
      <c r="M465" s="231" t="s">
        <v>19</v>
      </c>
      <c r="N465" s="232" t="s">
        <v>47</v>
      </c>
      <c r="O465" s="63"/>
      <c r="P465" s="184">
        <f>O465*H465</f>
        <v>0</v>
      </c>
      <c r="Q465" s="184">
        <v>0.02</v>
      </c>
      <c r="R465" s="184">
        <f>Q465*H465</f>
        <v>0.13332000000000002</v>
      </c>
      <c r="S465" s="184">
        <v>0</v>
      </c>
      <c r="T465" s="185">
        <f>S465*H465</f>
        <v>0</v>
      </c>
      <c r="AR465" s="186" t="s">
        <v>308</v>
      </c>
      <c r="AT465" s="186" t="s">
        <v>234</v>
      </c>
      <c r="AU465" s="186" t="s">
        <v>83</v>
      </c>
      <c r="AY465" s="17" t="s">
        <v>134</v>
      </c>
      <c r="BE465" s="187">
        <f>IF(N465="základní",J465,0)</f>
        <v>0</v>
      </c>
      <c r="BF465" s="187">
        <f>IF(N465="snížená",J465,0)</f>
        <v>0</v>
      </c>
      <c r="BG465" s="187">
        <f>IF(N465="zákl. přenesená",J465,0)</f>
        <v>0</v>
      </c>
      <c r="BH465" s="187">
        <f>IF(N465="sníž. přenesená",J465,0)</f>
        <v>0</v>
      </c>
      <c r="BI465" s="187">
        <f>IF(N465="nulová",J465,0)</f>
        <v>0</v>
      </c>
      <c r="BJ465" s="17" t="s">
        <v>81</v>
      </c>
      <c r="BK465" s="187">
        <f>ROUND(I465*H465,2)</f>
        <v>0</v>
      </c>
      <c r="BL465" s="17" t="s">
        <v>226</v>
      </c>
      <c r="BM465" s="186" t="s">
        <v>747</v>
      </c>
    </row>
    <row r="466" spans="2:65" s="1" customFormat="1" ht="24" customHeight="1">
      <c r="B466" s="34"/>
      <c r="C466" s="175" t="s">
        <v>748</v>
      </c>
      <c r="D466" s="175" t="s">
        <v>136</v>
      </c>
      <c r="E466" s="176" t="s">
        <v>749</v>
      </c>
      <c r="F466" s="177" t="s">
        <v>750</v>
      </c>
      <c r="G466" s="178" t="s">
        <v>165</v>
      </c>
      <c r="H466" s="179">
        <v>175</v>
      </c>
      <c r="I466" s="180"/>
      <c r="J466" s="181">
        <f>ROUND(I466*H466,2)</f>
        <v>0</v>
      </c>
      <c r="K466" s="177" t="s">
        <v>140</v>
      </c>
      <c r="L466" s="38"/>
      <c r="M466" s="182" t="s">
        <v>19</v>
      </c>
      <c r="N466" s="183" t="s">
        <v>47</v>
      </c>
      <c r="O466" s="63"/>
      <c r="P466" s="184">
        <f>O466*H466</f>
        <v>0</v>
      </c>
      <c r="Q466" s="184">
        <v>4.6000000000000001E-4</v>
      </c>
      <c r="R466" s="184">
        <f>Q466*H466</f>
        <v>8.0500000000000002E-2</v>
      </c>
      <c r="S466" s="184">
        <v>0</v>
      </c>
      <c r="T466" s="185">
        <f>S466*H466</f>
        <v>0</v>
      </c>
      <c r="AR466" s="186" t="s">
        <v>226</v>
      </c>
      <c r="AT466" s="186" t="s">
        <v>136</v>
      </c>
      <c r="AU466" s="186" t="s">
        <v>83</v>
      </c>
      <c r="AY466" s="17" t="s">
        <v>134</v>
      </c>
      <c r="BE466" s="187">
        <f>IF(N466="základní",J466,0)</f>
        <v>0</v>
      </c>
      <c r="BF466" s="187">
        <f>IF(N466="snížená",J466,0)</f>
        <v>0</v>
      </c>
      <c r="BG466" s="187">
        <f>IF(N466="zákl. přenesená",J466,0)</f>
        <v>0</v>
      </c>
      <c r="BH466" s="187">
        <f>IF(N466="sníž. přenesená",J466,0)</f>
        <v>0</v>
      </c>
      <c r="BI466" s="187">
        <f>IF(N466="nulová",J466,0)</f>
        <v>0</v>
      </c>
      <c r="BJ466" s="17" t="s">
        <v>81</v>
      </c>
      <c r="BK466" s="187">
        <f>ROUND(I466*H466,2)</f>
        <v>0</v>
      </c>
      <c r="BL466" s="17" t="s">
        <v>226</v>
      </c>
      <c r="BM466" s="186" t="s">
        <v>751</v>
      </c>
    </row>
    <row r="467" spans="2:65" s="1" customFormat="1" ht="16.5" customHeight="1">
      <c r="B467" s="34"/>
      <c r="C467" s="223" t="s">
        <v>752</v>
      </c>
      <c r="D467" s="223" t="s">
        <v>234</v>
      </c>
      <c r="E467" s="224" t="s">
        <v>753</v>
      </c>
      <c r="F467" s="225" t="s">
        <v>754</v>
      </c>
      <c r="G467" s="226" t="s">
        <v>165</v>
      </c>
      <c r="H467" s="227">
        <v>157.5</v>
      </c>
      <c r="I467" s="228"/>
      <c r="J467" s="229">
        <f>ROUND(I467*H467,2)</f>
        <v>0</v>
      </c>
      <c r="K467" s="225" t="s">
        <v>140</v>
      </c>
      <c r="L467" s="230"/>
      <c r="M467" s="231" t="s">
        <v>19</v>
      </c>
      <c r="N467" s="232" t="s">
        <v>47</v>
      </c>
      <c r="O467" s="63"/>
      <c r="P467" s="184">
        <f>O467*H467</f>
        <v>0</v>
      </c>
      <c r="Q467" s="184">
        <v>3.2499999999999999E-3</v>
      </c>
      <c r="R467" s="184">
        <f>Q467*H467</f>
        <v>0.51187499999999997</v>
      </c>
      <c r="S467" s="184">
        <v>0</v>
      </c>
      <c r="T467" s="185">
        <f>S467*H467</f>
        <v>0</v>
      </c>
      <c r="AR467" s="186" t="s">
        <v>308</v>
      </c>
      <c r="AT467" s="186" t="s">
        <v>234</v>
      </c>
      <c r="AU467" s="186" t="s">
        <v>83</v>
      </c>
      <c r="AY467" s="17" t="s">
        <v>134</v>
      </c>
      <c r="BE467" s="187">
        <f>IF(N467="základní",J467,0)</f>
        <v>0</v>
      </c>
      <c r="BF467" s="187">
        <f>IF(N467="snížená",J467,0)</f>
        <v>0</v>
      </c>
      <c r="BG467" s="187">
        <f>IF(N467="zákl. přenesená",J467,0)</f>
        <v>0</v>
      </c>
      <c r="BH467" s="187">
        <f>IF(N467="sníž. přenesená",J467,0)</f>
        <v>0</v>
      </c>
      <c r="BI467" s="187">
        <f>IF(N467="nulová",J467,0)</f>
        <v>0</v>
      </c>
      <c r="BJ467" s="17" t="s">
        <v>81</v>
      </c>
      <c r="BK467" s="187">
        <f>ROUND(I467*H467,2)</f>
        <v>0</v>
      </c>
      <c r="BL467" s="17" t="s">
        <v>226</v>
      </c>
      <c r="BM467" s="186" t="s">
        <v>755</v>
      </c>
    </row>
    <row r="468" spans="2:65" s="12" customFormat="1" ht="11.25">
      <c r="B468" s="191"/>
      <c r="C468" s="192"/>
      <c r="D468" s="188" t="s">
        <v>149</v>
      </c>
      <c r="E468" s="193" t="s">
        <v>19</v>
      </c>
      <c r="F468" s="194" t="s">
        <v>756</v>
      </c>
      <c r="G468" s="192"/>
      <c r="H468" s="195">
        <v>157.5</v>
      </c>
      <c r="I468" s="196"/>
      <c r="J468" s="192"/>
      <c r="K468" s="192"/>
      <c r="L468" s="197"/>
      <c r="M468" s="198"/>
      <c r="N468" s="199"/>
      <c r="O468" s="199"/>
      <c r="P468" s="199"/>
      <c r="Q468" s="199"/>
      <c r="R468" s="199"/>
      <c r="S468" s="199"/>
      <c r="T468" s="200"/>
      <c r="AT468" s="201" t="s">
        <v>149</v>
      </c>
      <c r="AU468" s="201" t="s">
        <v>83</v>
      </c>
      <c r="AV468" s="12" t="s">
        <v>83</v>
      </c>
      <c r="AW468" s="12" t="s">
        <v>37</v>
      </c>
      <c r="AX468" s="12" t="s">
        <v>81</v>
      </c>
      <c r="AY468" s="201" t="s">
        <v>134</v>
      </c>
    </row>
    <row r="469" spans="2:65" s="1" customFormat="1" ht="24" customHeight="1">
      <c r="B469" s="34"/>
      <c r="C469" s="175" t="s">
        <v>757</v>
      </c>
      <c r="D469" s="175" t="s">
        <v>136</v>
      </c>
      <c r="E469" s="176" t="s">
        <v>758</v>
      </c>
      <c r="F469" s="177" t="s">
        <v>759</v>
      </c>
      <c r="G469" s="178" t="s">
        <v>183</v>
      </c>
      <c r="H469" s="179">
        <v>1.9339999999999999</v>
      </c>
      <c r="I469" s="180"/>
      <c r="J469" s="181">
        <f>ROUND(I469*H469,2)</f>
        <v>0</v>
      </c>
      <c r="K469" s="177" t="s">
        <v>140</v>
      </c>
      <c r="L469" s="38"/>
      <c r="M469" s="182" t="s">
        <v>19</v>
      </c>
      <c r="N469" s="183" t="s">
        <v>47</v>
      </c>
      <c r="O469" s="63"/>
      <c r="P469" s="184">
        <f>O469*H469</f>
        <v>0</v>
      </c>
      <c r="Q469" s="184">
        <v>0</v>
      </c>
      <c r="R469" s="184">
        <f>Q469*H469</f>
        <v>0</v>
      </c>
      <c r="S469" s="184">
        <v>0</v>
      </c>
      <c r="T469" s="185">
        <f>S469*H469</f>
        <v>0</v>
      </c>
      <c r="AR469" s="186" t="s">
        <v>226</v>
      </c>
      <c r="AT469" s="186" t="s">
        <v>136</v>
      </c>
      <c r="AU469" s="186" t="s">
        <v>83</v>
      </c>
      <c r="AY469" s="17" t="s">
        <v>134</v>
      </c>
      <c r="BE469" s="187">
        <f>IF(N469="základní",J469,0)</f>
        <v>0</v>
      </c>
      <c r="BF469" s="187">
        <f>IF(N469="snížená",J469,0)</f>
        <v>0</v>
      </c>
      <c r="BG469" s="187">
        <f>IF(N469="zákl. přenesená",J469,0)</f>
        <v>0</v>
      </c>
      <c r="BH469" s="187">
        <f>IF(N469="sníž. přenesená",J469,0)</f>
        <v>0</v>
      </c>
      <c r="BI469" s="187">
        <f>IF(N469="nulová",J469,0)</f>
        <v>0</v>
      </c>
      <c r="BJ469" s="17" t="s">
        <v>81</v>
      </c>
      <c r="BK469" s="187">
        <f>ROUND(I469*H469,2)</f>
        <v>0</v>
      </c>
      <c r="BL469" s="17" t="s">
        <v>226</v>
      </c>
      <c r="BM469" s="186" t="s">
        <v>760</v>
      </c>
    </row>
    <row r="470" spans="2:65" s="1" customFormat="1" ht="78">
      <c r="B470" s="34"/>
      <c r="C470" s="35"/>
      <c r="D470" s="188" t="s">
        <v>143</v>
      </c>
      <c r="E470" s="35"/>
      <c r="F470" s="189" t="s">
        <v>761</v>
      </c>
      <c r="G470" s="35"/>
      <c r="H470" s="35"/>
      <c r="I470" s="102"/>
      <c r="J470" s="35"/>
      <c r="K470" s="35"/>
      <c r="L470" s="38"/>
      <c r="M470" s="190"/>
      <c r="N470" s="63"/>
      <c r="O470" s="63"/>
      <c r="P470" s="63"/>
      <c r="Q470" s="63"/>
      <c r="R470" s="63"/>
      <c r="S470" s="63"/>
      <c r="T470" s="64"/>
      <c r="AT470" s="17" t="s">
        <v>143</v>
      </c>
      <c r="AU470" s="17" t="s">
        <v>83</v>
      </c>
    </row>
    <row r="471" spans="2:65" s="1" customFormat="1" ht="24" customHeight="1">
      <c r="B471" s="34"/>
      <c r="C471" s="175" t="s">
        <v>762</v>
      </c>
      <c r="D471" s="175" t="s">
        <v>136</v>
      </c>
      <c r="E471" s="176" t="s">
        <v>763</v>
      </c>
      <c r="F471" s="177" t="s">
        <v>764</v>
      </c>
      <c r="G471" s="178" t="s">
        <v>183</v>
      </c>
      <c r="H471" s="179">
        <v>1.9339999999999999</v>
      </c>
      <c r="I471" s="180"/>
      <c r="J471" s="181">
        <f>ROUND(I471*H471,2)</f>
        <v>0</v>
      </c>
      <c r="K471" s="177" t="s">
        <v>140</v>
      </c>
      <c r="L471" s="38"/>
      <c r="M471" s="182" t="s">
        <v>19</v>
      </c>
      <c r="N471" s="183" t="s">
        <v>47</v>
      </c>
      <c r="O471" s="63"/>
      <c r="P471" s="184">
        <f>O471*H471</f>
        <v>0</v>
      </c>
      <c r="Q471" s="184">
        <v>0</v>
      </c>
      <c r="R471" s="184">
        <f>Q471*H471</f>
        <v>0</v>
      </c>
      <c r="S471" s="184">
        <v>0</v>
      </c>
      <c r="T471" s="185">
        <f>S471*H471</f>
        <v>0</v>
      </c>
      <c r="AR471" s="186" t="s">
        <v>226</v>
      </c>
      <c r="AT471" s="186" t="s">
        <v>136</v>
      </c>
      <c r="AU471" s="186" t="s">
        <v>83</v>
      </c>
      <c r="AY471" s="17" t="s">
        <v>134</v>
      </c>
      <c r="BE471" s="187">
        <f>IF(N471="základní",J471,0)</f>
        <v>0</v>
      </c>
      <c r="BF471" s="187">
        <f>IF(N471="snížená",J471,0)</f>
        <v>0</v>
      </c>
      <c r="BG471" s="187">
        <f>IF(N471="zákl. přenesená",J471,0)</f>
        <v>0</v>
      </c>
      <c r="BH471" s="187">
        <f>IF(N471="sníž. přenesená",J471,0)</f>
        <v>0</v>
      </c>
      <c r="BI471" s="187">
        <f>IF(N471="nulová",J471,0)</f>
        <v>0</v>
      </c>
      <c r="BJ471" s="17" t="s">
        <v>81</v>
      </c>
      <c r="BK471" s="187">
        <f>ROUND(I471*H471,2)</f>
        <v>0</v>
      </c>
      <c r="BL471" s="17" t="s">
        <v>226</v>
      </c>
      <c r="BM471" s="186" t="s">
        <v>765</v>
      </c>
    </row>
    <row r="472" spans="2:65" s="1" customFormat="1" ht="78">
      <c r="B472" s="34"/>
      <c r="C472" s="35"/>
      <c r="D472" s="188" t="s">
        <v>143</v>
      </c>
      <c r="E472" s="35"/>
      <c r="F472" s="189" t="s">
        <v>761</v>
      </c>
      <c r="G472" s="35"/>
      <c r="H472" s="35"/>
      <c r="I472" s="102"/>
      <c r="J472" s="35"/>
      <c r="K472" s="35"/>
      <c r="L472" s="38"/>
      <c r="M472" s="190"/>
      <c r="N472" s="63"/>
      <c r="O472" s="63"/>
      <c r="P472" s="63"/>
      <c r="Q472" s="63"/>
      <c r="R472" s="63"/>
      <c r="S472" s="63"/>
      <c r="T472" s="64"/>
      <c r="AT472" s="17" t="s">
        <v>143</v>
      </c>
      <c r="AU472" s="17" t="s">
        <v>83</v>
      </c>
    </row>
    <row r="473" spans="2:65" s="11" customFormat="1" ht="22.9" customHeight="1">
      <c r="B473" s="159"/>
      <c r="C473" s="160"/>
      <c r="D473" s="161" t="s">
        <v>75</v>
      </c>
      <c r="E473" s="173" t="s">
        <v>766</v>
      </c>
      <c r="F473" s="173" t="s">
        <v>767</v>
      </c>
      <c r="G473" s="160"/>
      <c r="H473" s="160"/>
      <c r="I473" s="163"/>
      <c r="J473" s="174">
        <f>BK473</f>
        <v>0</v>
      </c>
      <c r="K473" s="160"/>
      <c r="L473" s="165"/>
      <c r="M473" s="166"/>
      <c r="N473" s="167"/>
      <c r="O473" s="167"/>
      <c r="P473" s="168">
        <f>SUM(P474:P487)</f>
        <v>0</v>
      </c>
      <c r="Q473" s="167"/>
      <c r="R473" s="168">
        <f>SUM(R474:R487)</f>
        <v>7.3317999999999994E-2</v>
      </c>
      <c r="S473" s="167"/>
      <c r="T473" s="169">
        <f>SUM(T474:T487)</f>
        <v>0</v>
      </c>
      <c r="AR473" s="170" t="s">
        <v>83</v>
      </c>
      <c r="AT473" s="171" t="s">
        <v>75</v>
      </c>
      <c r="AU473" s="171" t="s">
        <v>81</v>
      </c>
      <c r="AY473" s="170" t="s">
        <v>134</v>
      </c>
      <c r="BK473" s="172">
        <f>SUM(BK474:BK487)</f>
        <v>0</v>
      </c>
    </row>
    <row r="474" spans="2:65" s="1" customFormat="1" ht="24" customHeight="1">
      <c r="B474" s="34"/>
      <c r="C474" s="175" t="s">
        <v>768</v>
      </c>
      <c r="D474" s="175" t="s">
        <v>136</v>
      </c>
      <c r="E474" s="176" t="s">
        <v>769</v>
      </c>
      <c r="F474" s="177" t="s">
        <v>770</v>
      </c>
      <c r="G474" s="178" t="s">
        <v>273</v>
      </c>
      <c r="H474" s="179">
        <v>8</v>
      </c>
      <c r="I474" s="180"/>
      <c r="J474" s="181">
        <f>ROUND(I474*H474,2)</f>
        <v>0</v>
      </c>
      <c r="K474" s="177" t="s">
        <v>250</v>
      </c>
      <c r="L474" s="38"/>
      <c r="M474" s="182" t="s">
        <v>19</v>
      </c>
      <c r="N474" s="183" t="s">
        <v>47</v>
      </c>
      <c r="O474" s="63"/>
      <c r="P474" s="184">
        <f>O474*H474</f>
        <v>0</v>
      </c>
      <c r="Q474" s="184">
        <v>2.2000000000000001E-3</v>
      </c>
      <c r="R474" s="184">
        <f>Q474*H474</f>
        <v>1.7600000000000001E-2</v>
      </c>
      <c r="S474" s="184">
        <v>0</v>
      </c>
      <c r="T474" s="185">
        <f>S474*H474</f>
        <v>0</v>
      </c>
      <c r="AR474" s="186" t="s">
        <v>226</v>
      </c>
      <c r="AT474" s="186" t="s">
        <v>136</v>
      </c>
      <c r="AU474" s="186" t="s">
        <v>83</v>
      </c>
      <c r="AY474" s="17" t="s">
        <v>134</v>
      </c>
      <c r="BE474" s="187">
        <f>IF(N474="základní",J474,0)</f>
        <v>0</v>
      </c>
      <c r="BF474" s="187">
        <f>IF(N474="snížená",J474,0)</f>
        <v>0</v>
      </c>
      <c r="BG474" s="187">
        <f>IF(N474="zákl. přenesená",J474,0)</f>
        <v>0</v>
      </c>
      <c r="BH474" s="187">
        <f>IF(N474="sníž. přenesená",J474,0)</f>
        <v>0</v>
      </c>
      <c r="BI474" s="187">
        <f>IF(N474="nulová",J474,0)</f>
        <v>0</v>
      </c>
      <c r="BJ474" s="17" t="s">
        <v>81</v>
      </c>
      <c r="BK474" s="187">
        <f>ROUND(I474*H474,2)</f>
        <v>0</v>
      </c>
      <c r="BL474" s="17" t="s">
        <v>226</v>
      </c>
      <c r="BM474" s="186" t="s">
        <v>771</v>
      </c>
    </row>
    <row r="475" spans="2:65" s="1" customFormat="1" ht="24" customHeight="1">
      <c r="B475" s="34"/>
      <c r="C475" s="175" t="s">
        <v>772</v>
      </c>
      <c r="D475" s="175" t="s">
        <v>136</v>
      </c>
      <c r="E475" s="176" t="s">
        <v>773</v>
      </c>
      <c r="F475" s="177" t="s">
        <v>774</v>
      </c>
      <c r="G475" s="178" t="s">
        <v>273</v>
      </c>
      <c r="H475" s="179">
        <v>20</v>
      </c>
      <c r="I475" s="180"/>
      <c r="J475" s="181">
        <f>ROUND(I475*H475,2)</f>
        <v>0</v>
      </c>
      <c r="K475" s="177" t="s">
        <v>250</v>
      </c>
      <c r="L475" s="38"/>
      <c r="M475" s="182" t="s">
        <v>19</v>
      </c>
      <c r="N475" s="183" t="s">
        <v>47</v>
      </c>
      <c r="O475" s="63"/>
      <c r="P475" s="184">
        <f>O475*H475</f>
        <v>0</v>
      </c>
      <c r="Q475" s="184">
        <v>2.2000000000000001E-3</v>
      </c>
      <c r="R475" s="184">
        <f>Q475*H475</f>
        <v>4.4000000000000004E-2</v>
      </c>
      <c r="S475" s="184">
        <v>0</v>
      </c>
      <c r="T475" s="185">
        <f>S475*H475</f>
        <v>0</v>
      </c>
      <c r="AR475" s="186" t="s">
        <v>226</v>
      </c>
      <c r="AT475" s="186" t="s">
        <v>136</v>
      </c>
      <c r="AU475" s="186" t="s">
        <v>83</v>
      </c>
      <c r="AY475" s="17" t="s">
        <v>134</v>
      </c>
      <c r="BE475" s="187">
        <f>IF(N475="základní",J475,0)</f>
        <v>0</v>
      </c>
      <c r="BF475" s="187">
        <f>IF(N475="snížená",J475,0)</f>
        <v>0</v>
      </c>
      <c r="BG475" s="187">
        <f>IF(N475="zákl. přenesená",J475,0)</f>
        <v>0</v>
      </c>
      <c r="BH475" s="187">
        <f>IF(N475="sníž. přenesená",J475,0)</f>
        <v>0</v>
      </c>
      <c r="BI475" s="187">
        <f>IF(N475="nulová",J475,0)</f>
        <v>0</v>
      </c>
      <c r="BJ475" s="17" t="s">
        <v>81</v>
      </c>
      <c r="BK475" s="187">
        <f>ROUND(I475*H475,2)</f>
        <v>0</v>
      </c>
      <c r="BL475" s="17" t="s">
        <v>226</v>
      </c>
      <c r="BM475" s="186" t="s">
        <v>775</v>
      </c>
    </row>
    <row r="476" spans="2:65" s="1" customFormat="1" ht="16.5" customHeight="1">
      <c r="B476" s="34"/>
      <c r="C476" s="175" t="s">
        <v>776</v>
      </c>
      <c r="D476" s="175" t="s">
        <v>136</v>
      </c>
      <c r="E476" s="176" t="s">
        <v>777</v>
      </c>
      <c r="F476" s="177" t="s">
        <v>778</v>
      </c>
      <c r="G476" s="178" t="s">
        <v>273</v>
      </c>
      <c r="H476" s="179">
        <v>3</v>
      </c>
      <c r="I476" s="180"/>
      <c r="J476" s="181">
        <f>ROUND(I476*H476,2)</f>
        <v>0</v>
      </c>
      <c r="K476" s="177" t="s">
        <v>140</v>
      </c>
      <c r="L476" s="38"/>
      <c r="M476" s="182" t="s">
        <v>19</v>
      </c>
      <c r="N476" s="183" t="s">
        <v>47</v>
      </c>
      <c r="O476" s="63"/>
      <c r="P476" s="184">
        <f>O476*H476</f>
        <v>0</v>
      </c>
      <c r="Q476" s="184">
        <v>2.64E-3</v>
      </c>
      <c r="R476" s="184">
        <f>Q476*H476</f>
        <v>7.92E-3</v>
      </c>
      <c r="S476" s="184">
        <v>0</v>
      </c>
      <c r="T476" s="185">
        <f>S476*H476</f>
        <v>0</v>
      </c>
      <c r="AR476" s="186" t="s">
        <v>226</v>
      </c>
      <c r="AT476" s="186" t="s">
        <v>136</v>
      </c>
      <c r="AU476" s="186" t="s">
        <v>83</v>
      </c>
      <c r="AY476" s="17" t="s">
        <v>134</v>
      </c>
      <c r="BE476" s="187">
        <f>IF(N476="základní",J476,0)</f>
        <v>0</v>
      </c>
      <c r="BF476" s="187">
        <f>IF(N476="snížená",J476,0)</f>
        <v>0</v>
      </c>
      <c r="BG476" s="187">
        <f>IF(N476="zákl. přenesená",J476,0)</f>
        <v>0</v>
      </c>
      <c r="BH476" s="187">
        <f>IF(N476="sníž. přenesená",J476,0)</f>
        <v>0</v>
      </c>
      <c r="BI476" s="187">
        <f>IF(N476="nulová",J476,0)</f>
        <v>0</v>
      </c>
      <c r="BJ476" s="17" t="s">
        <v>81</v>
      </c>
      <c r="BK476" s="187">
        <f>ROUND(I476*H476,2)</f>
        <v>0</v>
      </c>
      <c r="BL476" s="17" t="s">
        <v>226</v>
      </c>
      <c r="BM476" s="186" t="s">
        <v>779</v>
      </c>
    </row>
    <row r="477" spans="2:65" s="1" customFormat="1" ht="16.5" customHeight="1">
      <c r="B477" s="34"/>
      <c r="C477" s="175" t="s">
        <v>780</v>
      </c>
      <c r="D477" s="175" t="s">
        <v>136</v>
      </c>
      <c r="E477" s="176" t="s">
        <v>781</v>
      </c>
      <c r="F477" s="177" t="s">
        <v>782</v>
      </c>
      <c r="G477" s="178" t="s">
        <v>273</v>
      </c>
      <c r="H477" s="179">
        <v>0.6</v>
      </c>
      <c r="I477" s="180"/>
      <c r="J477" s="181">
        <f>ROUND(I477*H477,2)</f>
        <v>0</v>
      </c>
      <c r="K477" s="177" t="s">
        <v>140</v>
      </c>
      <c r="L477" s="38"/>
      <c r="M477" s="182" t="s">
        <v>19</v>
      </c>
      <c r="N477" s="183" t="s">
        <v>47</v>
      </c>
      <c r="O477" s="63"/>
      <c r="P477" s="184">
        <f>O477*H477</f>
        <v>0</v>
      </c>
      <c r="Q477" s="184">
        <v>1.1800000000000001E-3</v>
      </c>
      <c r="R477" s="184">
        <f>Q477*H477</f>
        <v>7.0799999999999997E-4</v>
      </c>
      <c r="S477" s="184">
        <v>0</v>
      </c>
      <c r="T477" s="185">
        <f>S477*H477</f>
        <v>0</v>
      </c>
      <c r="AR477" s="186" t="s">
        <v>226</v>
      </c>
      <c r="AT477" s="186" t="s">
        <v>136</v>
      </c>
      <c r="AU477" s="186" t="s">
        <v>83</v>
      </c>
      <c r="AY477" s="17" t="s">
        <v>134</v>
      </c>
      <c r="BE477" s="187">
        <f>IF(N477="základní",J477,0)</f>
        <v>0</v>
      </c>
      <c r="BF477" s="187">
        <f>IF(N477="snížená",J477,0)</f>
        <v>0</v>
      </c>
      <c r="BG477" s="187">
        <f>IF(N477="zákl. přenesená",J477,0)</f>
        <v>0</v>
      </c>
      <c r="BH477" s="187">
        <f>IF(N477="sníž. přenesená",J477,0)</f>
        <v>0</v>
      </c>
      <c r="BI477" s="187">
        <f>IF(N477="nulová",J477,0)</f>
        <v>0</v>
      </c>
      <c r="BJ477" s="17" t="s">
        <v>81</v>
      </c>
      <c r="BK477" s="187">
        <f>ROUND(I477*H477,2)</f>
        <v>0</v>
      </c>
      <c r="BL477" s="17" t="s">
        <v>226</v>
      </c>
      <c r="BM477" s="186" t="s">
        <v>783</v>
      </c>
    </row>
    <row r="478" spans="2:65" s="1" customFormat="1" ht="16.5" customHeight="1">
      <c r="B478" s="34"/>
      <c r="C478" s="175" t="s">
        <v>784</v>
      </c>
      <c r="D478" s="175" t="s">
        <v>136</v>
      </c>
      <c r="E478" s="176" t="s">
        <v>785</v>
      </c>
      <c r="F478" s="177" t="s">
        <v>786</v>
      </c>
      <c r="G478" s="178" t="s">
        <v>396</v>
      </c>
      <c r="H478" s="179">
        <v>1</v>
      </c>
      <c r="I478" s="180"/>
      <c r="J478" s="181">
        <f>ROUND(I478*H478,2)</f>
        <v>0</v>
      </c>
      <c r="K478" s="177" t="s">
        <v>140</v>
      </c>
      <c r="L478" s="38"/>
      <c r="M478" s="182" t="s">
        <v>19</v>
      </c>
      <c r="N478" s="183" t="s">
        <v>47</v>
      </c>
      <c r="O478" s="63"/>
      <c r="P478" s="184">
        <f>O478*H478</f>
        <v>0</v>
      </c>
      <c r="Q478" s="184">
        <v>3.8999999999999999E-4</v>
      </c>
      <c r="R478" s="184">
        <f>Q478*H478</f>
        <v>3.8999999999999999E-4</v>
      </c>
      <c r="S478" s="184">
        <v>0</v>
      </c>
      <c r="T478" s="185">
        <f>S478*H478</f>
        <v>0</v>
      </c>
      <c r="AR478" s="186" t="s">
        <v>226</v>
      </c>
      <c r="AT478" s="186" t="s">
        <v>136</v>
      </c>
      <c r="AU478" s="186" t="s">
        <v>83</v>
      </c>
      <c r="AY478" s="17" t="s">
        <v>134</v>
      </c>
      <c r="BE478" s="187">
        <f>IF(N478="základní",J478,0)</f>
        <v>0</v>
      </c>
      <c r="BF478" s="187">
        <f>IF(N478="snížená",J478,0)</f>
        <v>0</v>
      </c>
      <c r="BG478" s="187">
        <f>IF(N478="zákl. přenesená",J478,0)</f>
        <v>0</v>
      </c>
      <c r="BH478" s="187">
        <f>IF(N478="sníž. přenesená",J478,0)</f>
        <v>0</v>
      </c>
      <c r="BI478" s="187">
        <f>IF(N478="nulová",J478,0)</f>
        <v>0</v>
      </c>
      <c r="BJ478" s="17" t="s">
        <v>81</v>
      </c>
      <c r="BK478" s="187">
        <f>ROUND(I478*H478,2)</f>
        <v>0</v>
      </c>
      <c r="BL478" s="17" t="s">
        <v>226</v>
      </c>
      <c r="BM478" s="186" t="s">
        <v>787</v>
      </c>
    </row>
    <row r="479" spans="2:65" s="1" customFormat="1" ht="39">
      <c r="B479" s="34"/>
      <c r="C479" s="35"/>
      <c r="D479" s="188" t="s">
        <v>143</v>
      </c>
      <c r="E479" s="35"/>
      <c r="F479" s="189" t="s">
        <v>788</v>
      </c>
      <c r="G479" s="35"/>
      <c r="H479" s="35"/>
      <c r="I479" s="102"/>
      <c r="J479" s="35"/>
      <c r="K479" s="35"/>
      <c r="L479" s="38"/>
      <c r="M479" s="190"/>
      <c r="N479" s="63"/>
      <c r="O479" s="63"/>
      <c r="P479" s="63"/>
      <c r="Q479" s="63"/>
      <c r="R479" s="63"/>
      <c r="S479" s="63"/>
      <c r="T479" s="64"/>
      <c r="AT479" s="17" t="s">
        <v>143</v>
      </c>
      <c r="AU479" s="17" t="s">
        <v>83</v>
      </c>
    </row>
    <row r="480" spans="2:65" s="1" customFormat="1" ht="16.5" customHeight="1">
      <c r="B480" s="34"/>
      <c r="C480" s="175" t="s">
        <v>789</v>
      </c>
      <c r="D480" s="175" t="s">
        <v>136</v>
      </c>
      <c r="E480" s="176" t="s">
        <v>790</v>
      </c>
      <c r="F480" s="177" t="s">
        <v>791</v>
      </c>
      <c r="G480" s="178" t="s">
        <v>396</v>
      </c>
      <c r="H480" s="179">
        <v>3</v>
      </c>
      <c r="I480" s="180"/>
      <c r="J480" s="181">
        <f>ROUND(I480*H480,2)</f>
        <v>0</v>
      </c>
      <c r="K480" s="177" t="s">
        <v>140</v>
      </c>
      <c r="L480" s="38"/>
      <c r="M480" s="182" t="s">
        <v>19</v>
      </c>
      <c r="N480" s="183" t="s">
        <v>47</v>
      </c>
      <c r="O480" s="63"/>
      <c r="P480" s="184">
        <f>O480*H480</f>
        <v>0</v>
      </c>
      <c r="Q480" s="184">
        <v>5.9000000000000003E-4</v>
      </c>
      <c r="R480" s="184">
        <f>Q480*H480</f>
        <v>1.7700000000000001E-3</v>
      </c>
      <c r="S480" s="184">
        <v>0</v>
      </c>
      <c r="T480" s="185">
        <f>S480*H480</f>
        <v>0</v>
      </c>
      <c r="AR480" s="186" t="s">
        <v>226</v>
      </c>
      <c r="AT480" s="186" t="s">
        <v>136</v>
      </c>
      <c r="AU480" s="186" t="s">
        <v>83</v>
      </c>
      <c r="AY480" s="17" t="s">
        <v>134</v>
      </c>
      <c r="BE480" s="187">
        <f>IF(N480="základní",J480,0)</f>
        <v>0</v>
      </c>
      <c r="BF480" s="187">
        <f>IF(N480="snížená",J480,0)</f>
        <v>0</v>
      </c>
      <c r="BG480" s="187">
        <f>IF(N480="zákl. přenesená",J480,0)</f>
        <v>0</v>
      </c>
      <c r="BH480" s="187">
        <f>IF(N480="sníž. přenesená",J480,0)</f>
        <v>0</v>
      </c>
      <c r="BI480" s="187">
        <f>IF(N480="nulová",J480,0)</f>
        <v>0</v>
      </c>
      <c r="BJ480" s="17" t="s">
        <v>81</v>
      </c>
      <c r="BK480" s="187">
        <f>ROUND(I480*H480,2)</f>
        <v>0</v>
      </c>
      <c r="BL480" s="17" t="s">
        <v>226</v>
      </c>
      <c r="BM480" s="186" t="s">
        <v>792</v>
      </c>
    </row>
    <row r="481" spans="2:65" s="1" customFormat="1" ht="39">
      <c r="B481" s="34"/>
      <c r="C481" s="35"/>
      <c r="D481" s="188" t="s">
        <v>143</v>
      </c>
      <c r="E481" s="35"/>
      <c r="F481" s="189" t="s">
        <v>788</v>
      </c>
      <c r="G481" s="35"/>
      <c r="H481" s="35"/>
      <c r="I481" s="102"/>
      <c r="J481" s="35"/>
      <c r="K481" s="35"/>
      <c r="L481" s="38"/>
      <c r="M481" s="190"/>
      <c r="N481" s="63"/>
      <c r="O481" s="63"/>
      <c r="P481" s="63"/>
      <c r="Q481" s="63"/>
      <c r="R481" s="63"/>
      <c r="S481" s="63"/>
      <c r="T481" s="64"/>
      <c r="AT481" s="17" t="s">
        <v>143</v>
      </c>
      <c r="AU481" s="17" t="s">
        <v>83</v>
      </c>
    </row>
    <row r="482" spans="2:65" s="1" customFormat="1" ht="16.5" customHeight="1">
      <c r="B482" s="34"/>
      <c r="C482" s="175" t="s">
        <v>793</v>
      </c>
      <c r="D482" s="175" t="s">
        <v>136</v>
      </c>
      <c r="E482" s="176" t="s">
        <v>794</v>
      </c>
      <c r="F482" s="177" t="s">
        <v>795</v>
      </c>
      <c r="G482" s="178" t="s">
        <v>396</v>
      </c>
      <c r="H482" s="179">
        <v>1</v>
      </c>
      <c r="I482" s="180"/>
      <c r="J482" s="181">
        <f>ROUND(I482*H482,2)</f>
        <v>0</v>
      </c>
      <c r="K482" s="177" t="s">
        <v>140</v>
      </c>
      <c r="L482" s="38"/>
      <c r="M482" s="182" t="s">
        <v>19</v>
      </c>
      <c r="N482" s="183" t="s">
        <v>47</v>
      </c>
      <c r="O482" s="63"/>
      <c r="P482" s="184">
        <f>O482*H482</f>
        <v>0</v>
      </c>
      <c r="Q482" s="184">
        <v>9.3000000000000005E-4</v>
      </c>
      <c r="R482" s="184">
        <f>Q482*H482</f>
        <v>9.3000000000000005E-4</v>
      </c>
      <c r="S482" s="184">
        <v>0</v>
      </c>
      <c r="T482" s="185">
        <f>S482*H482</f>
        <v>0</v>
      </c>
      <c r="AR482" s="186" t="s">
        <v>226</v>
      </c>
      <c r="AT482" s="186" t="s">
        <v>136</v>
      </c>
      <c r="AU482" s="186" t="s">
        <v>83</v>
      </c>
      <c r="AY482" s="17" t="s">
        <v>134</v>
      </c>
      <c r="BE482" s="187">
        <f>IF(N482="základní",J482,0)</f>
        <v>0</v>
      </c>
      <c r="BF482" s="187">
        <f>IF(N482="snížená",J482,0)</f>
        <v>0</v>
      </c>
      <c r="BG482" s="187">
        <f>IF(N482="zákl. přenesená",J482,0)</f>
        <v>0</v>
      </c>
      <c r="BH482" s="187">
        <f>IF(N482="sníž. přenesená",J482,0)</f>
        <v>0</v>
      </c>
      <c r="BI482" s="187">
        <f>IF(N482="nulová",J482,0)</f>
        <v>0</v>
      </c>
      <c r="BJ482" s="17" t="s">
        <v>81</v>
      </c>
      <c r="BK482" s="187">
        <f>ROUND(I482*H482,2)</f>
        <v>0</v>
      </c>
      <c r="BL482" s="17" t="s">
        <v>226</v>
      </c>
      <c r="BM482" s="186" t="s">
        <v>796</v>
      </c>
    </row>
    <row r="483" spans="2:65" s="1" customFormat="1" ht="39">
      <c r="B483" s="34"/>
      <c r="C483" s="35"/>
      <c r="D483" s="188" t="s">
        <v>143</v>
      </c>
      <c r="E483" s="35"/>
      <c r="F483" s="189" t="s">
        <v>788</v>
      </c>
      <c r="G483" s="35"/>
      <c r="H483" s="35"/>
      <c r="I483" s="102"/>
      <c r="J483" s="35"/>
      <c r="K483" s="35"/>
      <c r="L483" s="38"/>
      <c r="M483" s="190"/>
      <c r="N483" s="63"/>
      <c r="O483" s="63"/>
      <c r="P483" s="63"/>
      <c r="Q483" s="63"/>
      <c r="R483" s="63"/>
      <c r="S483" s="63"/>
      <c r="T483" s="64"/>
      <c r="AT483" s="17" t="s">
        <v>143</v>
      </c>
      <c r="AU483" s="17" t="s">
        <v>83</v>
      </c>
    </row>
    <row r="484" spans="2:65" s="1" customFormat="1" ht="24" customHeight="1">
      <c r="B484" s="34"/>
      <c r="C484" s="175" t="s">
        <v>797</v>
      </c>
      <c r="D484" s="175" t="s">
        <v>136</v>
      </c>
      <c r="E484" s="176" t="s">
        <v>798</v>
      </c>
      <c r="F484" s="177" t="s">
        <v>799</v>
      </c>
      <c r="G484" s="178" t="s">
        <v>183</v>
      </c>
      <c r="H484" s="179">
        <v>7.2999999999999995E-2</v>
      </c>
      <c r="I484" s="180"/>
      <c r="J484" s="181">
        <f>ROUND(I484*H484,2)</f>
        <v>0</v>
      </c>
      <c r="K484" s="177" t="s">
        <v>140</v>
      </c>
      <c r="L484" s="38"/>
      <c r="M484" s="182" t="s">
        <v>19</v>
      </c>
      <c r="N484" s="183" t="s">
        <v>47</v>
      </c>
      <c r="O484" s="63"/>
      <c r="P484" s="184">
        <f>O484*H484</f>
        <v>0</v>
      </c>
      <c r="Q484" s="184">
        <v>0</v>
      </c>
      <c r="R484" s="184">
        <f>Q484*H484</f>
        <v>0</v>
      </c>
      <c r="S484" s="184">
        <v>0</v>
      </c>
      <c r="T484" s="185">
        <f>S484*H484</f>
        <v>0</v>
      </c>
      <c r="AR484" s="186" t="s">
        <v>226</v>
      </c>
      <c r="AT484" s="186" t="s">
        <v>136</v>
      </c>
      <c r="AU484" s="186" t="s">
        <v>83</v>
      </c>
      <c r="AY484" s="17" t="s">
        <v>134</v>
      </c>
      <c r="BE484" s="187">
        <f>IF(N484="základní",J484,0)</f>
        <v>0</v>
      </c>
      <c r="BF484" s="187">
        <f>IF(N484="snížená",J484,0)</f>
        <v>0</v>
      </c>
      <c r="BG484" s="187">
        <f>IF(N484="zákl. přenesená",J484,0)</f>
        <v>0</v>
      </c>
      <c r="BH484" s="187">
        <f>IF(N484="sníž. přenesená",J484,0)</f>
        <v>0</v>
      </c>
      <c r="BI484" s="187">
        <f>IF(N484="nulová",J484,0)</f>
        <v>0</v>
      </c>
      <c r="BJ484" s="17" t="s">
        <v>81</v>
      </c>
      <c r="BK484" s="187">
        <f>ROUND(I484*H484,2)</f>
        <v>0</v>
      </c>
      <c r="BL484" s="17" t="s">
        <v>226</v>
      </c>
      <c r="BM484" s="186" t="s">
        <v>800</v>
      </c>
    </row>
    <row r="485" spans="2:65" s="1" customFormat="1" ht="78">
      <c r="B485" s="34"/>
      <c r="C485" s="35"/>
      <c r="D485" s="188" t="s">
        <v>143</v>
      </c>
      <c r="E485" s="35"/>
      <c r="F485" s="189" t="s">
        <v>761</v>
      </c>
      <c r="G485" s="35"/>
      <c r="H485" s="35"/>
      <c r="I485" s="102"/>
      <c r="J485" s="35"/>
      <c r="K485" s="35"/>
      <c r="L485" s="38"/>
      <c r="M485" s="190"/>
      <c r="N485" s="63"/>
      <c r="O485" s="63"/>
      <c r="P485" s="63"/>
      <c r="Q485" s="63"/>
      <c r="R485" s="63"/>
      <c r="S485" s="63"/>
      <c r="T485" s="64"/>
      <c r="AT485" s="17" t="s">
        <v>143</v>
      </c>
      <c r="AU485" s="17" t="s">
        <v>83</v>
      </c>
    </row>
    <row r="486" spans="2:65" s="1" customFormat="1" ht="24" customHeight="1">
      <c r="B486" s="34"/>
      <c r="C486" s="175" t="s">
        <v>801</v>
      </c>
      <c r="D486" s="175" t="s">
        <v>136</v>
      </c>
      <c r="E486" s="176" t="s">
        <v>802</v>
      </c>
      <c r="F486" s="177" t="s">
        <v>803</v>
      </c>
      <c r="G486" s="178" t="s">
        <v>183</v>
      </c>
      <c r="H486" s="179">
        <v>7.2999999999999995E-2</v>
      </c>
      <c r="I486" s="180"/>
      <c r="J486" s="181">
        <f>ROUND(I486*H486,2)</f>
        <v>0</v>
      </c>
      <c r="K486" s="177" t="s">
        <v>140</v>
      </c>
      <c r="L486" s="38"/>
      <c r="M486" s="182" t="s">
        <v>19</v>
      </c>
      <c r="N486" s="183" t="s">
        <v>47</v>
      </c>
      <c r="O486" s="63"/>
      <c r="P486" s="184">
        <f>O486*H486</f>
        <v>0</v>
      </c>
      <c r="Q486" s="184">
        <v>0</v>
      </c>
      <c r="R486" s="184">
        <f>Q486*H486</f>
        <v>0</v>
      </c>
      <c r="S486" s="184">
        <v>0</v>
      </c>
      <c r="T486" s="185">
        <f>S486*H486</f>
        <v>0</v>
      </c>
      <c r="AR486" s="186" t="s">
        <v>226</v>
      </c>
      <c r="AT486" s="186" t="s">
        <v>136</v>
      </c>
      <c r="AU486" s="186" t="s">
        <v>83</v>
      </c>
      <c r="AY486" s="17" t="s">
        <v>134</v>
      </c>
      <c r="BE486" s="187">
        <f>IF(N486="základní",J486,0)</f>
        <v>0</v>
      </c>
      <c r="BF486" s="187">
        <f>IF(N486="snížená",J486,0)</f>
        <v>0</v>
      </c>
      <c r="BG486" s="187">
        <f>IF(N486="zákl. přenesená",J486,0)</f>
        <v>0</v>
      </c>
      <c r="BH486" s="187">
        <f>IF(N486="sníž. přenesená",J486,0)</f>
        <v>0</v>
      </c>
      <c r="BI486" s="187">
        <f>IF(N486="nulová",J486,0)</f>
        <v>0</v>
      </c>
      <c r="BJ486" s="17" t="s">
        <v>81</v>
      </c>
      <c r="BK486" s="187">
        <f>ROUND(I486*H486,2)</f>
        <v>0</v>
      </c>
      <c r="BL486" s="17" t="s">
        <v>226</v>
      </c>
      <c r="BM486" s="186" t="s">
        <v>804</v>
      </c>
    </row>
    <row r="487" spans="2:65" s="1" customFormat="1" ht="78">
      <c r="B487" s="34"/>
      <c r="C487" s="35"/>
      <c r="D487" s="188" t="s">
        <v>143</v>
      </c>
      <c r="E487" s="35"/>
      <c r="F487" s="189" t="s">
        <v>761</v>
      </c>
      <c r="G487" s="35"/>
      <c r="H487" s="35"/>
      <c r="I487" s="102"/>
      <c r="J487" s="35"/>
      <c r="K487" s="35"/>
      <c r="L487" s="38"/>
      <c r="M487" s="190"/>
      <c r="N487" s="63"/>
      <c r="O487" s="63"/>
      <c r="P487" s="63"/>
      <c r="Q487" s="63"/>
      <c r="R487" s="63"/>
      <c r="S487" s="63"/>
      <c r="T487" s="64"/>
      <c r="AT487" s="17" t="s">
        <v>143</v>
      </c>
      <c r="AU487" s="17" t="s">
        <v>83</v>
      </c>
    </row>
    <row r="488" spans="2:65" s="11" customFormat="1" ht="22.9" customHeight="1">
      <c r="B488" s="159"/>
      <c r="C488" s="160"/>
      <c r="D488" s="161" t="s">
        <v>75</v>
      </c>
      <c r="E488" s="173" t="s">
        <v>805</v>
      </c>
      <c r="F488" s="173" t="s">
        <v>806</v>
      </c>
      <c r="G488" s="160"/>
      <c r="H488" s="160"/>
      <c r="I488" s="163"/>
      <c r="J488" s="174">
        <f>BK488</f>
        <v>0</v>
      </c>
      <c r="K488" s="160"/>
      <c r="L488" s="165"/>
      <c r="M488" s="166"/>
      <c r="N488" s="167"/>
      <c r="O488" s="167"/>
      <c r="P488" s="168">
        <f>SUM(P489:P494)</f>
        <v>0</v>
      </c>
      <c r="Q488" s="167"/>
      <c r="R488" s="168">
        <f>SUM(R489:R494)</f>
        <v>0</v>
      </c>
      <c r="S488" s="167"/>
      <c r="T488" s="169">
        <f>SUM(T489:T494)</f>
        <v>1.425</v>
      </c>
      <c r="AR488" s="170" t="s">
        <v>83</v>
      </c>
      <c r="AT488" s="171" t="s">
        <v>75</v>
      </c>
      <c r="AU488" s="171" t="s">
        <v>81</v>
      </c>
      <c r="AY488" s="170" t="s">
        <v>134</v>
      </c>
      <c r="BK488" s="172">
        <f>SUM(BK489:BK494)</f>
        <v>0</v>
      </c>
    </row>
    <row r="489" spans="2:65" s="1" customFormat="1" ht="16.5" customHeight="1">
      <c r="B489" s="34"/>
      <c r="C489" s="175" t="s">
        <v>807</v>
      </c>
      <c r="D489" s="175" t="s">
        <v>136</v>
      </c>
      <c r="E489" s="176" t="s">
        <v>808</v>
      </c>
      <c r="F489" s="177" t="s">
        <v>809</v>
      </c>
      <c r="G489" s="178" t="s">
        <v>810</v>
      </c>
      <c r="H489" s="179">
        <v>1</v>
      </c>
      <c r="I489" s="180"/>
      <c r="J489" s="181">
        <f>ROUND(I489*H489,2)</f>
        <v>0</v>
      </c>
      <c r="K489" s="177" t="s">
        <v>811</v>
      </c>
      <c r="L489" s="38"/>
      <c r="M489" s="182" t="s">
        <v>19</v>
      </c>
      <c r="N489" s="183" t="s">
        <v>47</v>
      </c>
      <c r="O489" s="63"/>
      <c r="P489" s="184">
        <f>O489*H489</f>
        <v>0</v>
      </c>
      <c r="Q489" s="184">
        <v>0</v>
      </c>
      <c r="R489" s="184">
        <f>Q489*H489</f>
        <v>0</v>
      </c>
      <c r="S489" s="184">
        <v>0</v>
      </c>
      <c r="T489" s="185">
        <f>S489*H489</f>
        <v>0</v>
      </c>
      <c r="AR489" s="186" t="s">
        <v>226</v>
      </c>
      <c r="AT489" s="186" t="s">
        <v>136</v>
      </c>
      <c r="AU489" s="186" t="s">
        <v>83</v>
      </c>
      <c r="AY489" s="17" t="s">
        <v>134</v>
      </c>
      <c r="BE489" s="187">
        <f>IF(N489="základní",J489,0)</f>
        <v>0</v>
      </c>
      <c r="BF489" s="187">
        <f>IF(N489="snížená",J489,0)</f>
        <v>0</v>
      </c>
      <c r="BG489" s="187">
        <f>IF(N489="zákl. přenesená",J489,0)</f>
        <v>0</v>
      </c>
      <c r="BH489" s="187">
        <f>IF(N489="sníž. přenesená",J489,0)</f>
        <v>0</v>
      </c>
      <c r="BI489" s="187">
        <f>IF(N489="nulová",J489,0)</f>
        <v>0</v>
      </c>
      <c r="BJ489" s="17" t="s">
        <v>81</v>
      </c>
      <c r="BK489" s="187">
        <f>ROUND(I489*H489,2)</f>
        <v>0</v>
      </c>
      <c r="BL489" s="17" t="s">
        <v>226</v>
      </c>
      <c r="BM489" s="186" t="s">
        <v>812</v>
      </c>
    </row>
    <row r="490" spans="2:65" s="1" customFormat="1" ht="87.75">
      <c r="B490" s="34"/>
      <c r="C490" s="35"/>
      <c r="D490" s="188" t="s">
        <v>143</v>
      </c>
      <c r="E490" s="35"/>
      <c r="F490" s="189" t="s">
        <v>813</v>
      </c>
      <c r="G490" s="35"/>
      <c r="H490" s="35"/>
      <c r="I490" s="102"/>
      <c r="J490" s="35"/>
      <c r="K490" s="35"/>
      <c r="L490" s="38"/>
      <c r="M490" s="190"/>
      <c r="N490" s="63"/>
      <c r="O490" s="63"/>
      <c r="P490" s="63"/>
      <c r="Q490" s="63"/>
      <c r="R490" s="63"/>
      <c r="S490" s="63"/>
      <c r="T490" s="64"/>
      <c r="AT490" s="17" t="s">
        <v>143</v>
      </c>
      <c r="AU490" s="17" t="s">
        <v>83</v>
      </c>
    </row>
    <row r="491" spans="2:65" s="1" customFormat="1" ht="29.25">
      <c r="B491" s="34"/>
      <c r="C491" s="35"/>
      <c r="D491" s="188" t="s">
        <v>413</v>
      </c>
      <c r="E491" s="35"/>
      <c r="F491" s="189" t="s">
        <v>814</v>
      </c>
      <c r="G491" s="35"/>
      <c r="H491" s="35"/>
      <c r="I491" s="102"/>
      <c r="J491" s="35"/>
      <c r="K491" s="35"/>
      <c r="L491" s="38"/>
      <c r="M491" s="190"/>
      <c r="N491" s="63"/>
      <c r="O491" s="63"/>
      <c r="P491" s="63"/>
      <c r="Q491" s="63"/>
      <c r="R491" s="63"/>
      <c r="S491" s="63"/>
      <c r="T491" s="64"/>
      <c r="AT491" s="17" t="s">
        <v>413</v>
      </c>
      <c r="AU491" s="17" t="s">
        <v>83</v>
      </c>
    </row>
    <row r="492" spans="2:65" s="1" customFormat="1" ht="16.5" customHeight="1">
      <c r="B492" s="34"/>
      <c r="C492" s="175" t="s">
        <v>815</v>
      </c>
      <c r="D492" s="175" t="s">
        <v>136</v>
      </c>
      <c r="E492" s="176" t="s">
        <v>816</v>
      </c>
      <c r="F492" s="177" t="s">
        <v>817</v>
      </c>
      <c r="G492" s="178" t="s">
        <v>396</v>
      </c>
      <c r="H492" s="179">
        <v>4</v>
      </c>
      <c r="I492" s="180"/>
      <c r="J492" s="181">
        <f>ROUND(I492*H492,2)</f>
        <v>0</v>
      </c>
      <c r="K492" s="177" t="s">
        <v>140</v>
      </c>
      <c r="L492" s="38"/>
      <c r="M492" s="182" t="s">
        <v>19</v>
      </c>
      <c r="N492" s="183" t="s">
        <v>47</v>
      </c>
      <c r="O492" s="63"/>
      <c r="P492" s="184">
        <f>O492*H492</f>
        <v>0</v>
      </c>
      <c r="Q492" s="184">
        <v>0</v>
      </c>
      <c r="R492" s="184">
        <f>Q492*H492</f>
        <v>0</v>
      </c>
      <c r="S492" s="184">
        <v>0.35625000000000001</v>
      </c>
      <c r="T492" s="185">
        <f>S492*H492</f>
        <v>1.425</v>
      </c>
      <c r="AR492" s="186" t="s">
        <v>226</v>
      </c>
      <c r="AT492" s="186" t="s">
        <v>136</v>
      </c>
      <c r="AU492" s="186" t="s">
        <v>83</v>
      </c>
      <c r="AY492" s="17" t="s">
        <v>134</v>
      </c>
      <c r="BE492" s="187">
        <f>IF(N492="základní",J492,0)</f>
        <v>0</v>
      </c>
      <c r="BF492" s="187">
        <f>IF(N492="snížená",J492,0)</f>
        <v>0</v>
      </c>
      <c r="BG492" s="187">
        <f>IF(N492="zákl. přenesená",J492,0)</f>
        <v>0</v>
      </c>
      <c r="BH492" s="187">
        <f>IF(N492="sníž. přenesená",J492,0)</f>
        <v>0</v>
      </c>
      <c r="BI492" s="187">
        <f>IF(N492="nulová",J492,0)</f>
        <v>0</v>
      </c>
      <c r="BJ492" s="17" t="s">
        <v>81</v>
      </c>
      <c r="BK492" s="187">
        <f>ROUND(I492*H492,2)</f>
        <v>0</v>
      </c>
      <c r="BL492" s="17" t="s">
        <v>226</v>
      </c>
      <c r="BM492" s="186" t="s">
        <v>818</v>
      </c>
    </row>
    <row r="493" spans="2:65" s="1" customFormat="1" ht="24" customHeight="1">
      <c r="B493" s="34"/>
      <c r="C493" s="175" t="s">
        <v>819</v>
      </c>
      <c r="D493" s="175" t="s">
        <v>136</v>
      </c>
      <c r="E493" s="176" t="s">
        <v>820</v>
      </c>
      <c r="F493" s="177" t="s">
        <v>821</v>
      </c>
      <c r="G493" s="178" t="s">
        <v>822</v>
      </c>
      <c r="H493" s="244"/>
      <c r="I493" s="180"/>
      <c r="J493" s="181">
        <f>ROUND(I493*H493,2)</f>
        <v>0</v>
      </c>
      <c r="K493" s="177" t="s">
        <v>140</v>
      </c>
      <c r="L493" s="38"/>
      <c r="M493" s="182" t="s">
        <v>19</v>
      </c>
      <c r="N493" s="183" t="s">
        <v>47</v>
      </c>
      <c r="O493" s="63"/>
      <c r="P493" s="184">
        <f>O493*H493</f>
        <v>0</v>
      </c>
      <c r="Q493" s="184">
        <v>0</v>
      </c>
      <c r="R493" s="184">
        <f>Q493*H493</f>
        <v>0</v>
      </c>
      <c r="S493" s="184">
        <v>0</v>
      </c>
      <c r="T493" s="185">
        <f>S493*H493</f>
        <v>0</v>
      </c>
      <c r="AR493" s="186" t="s">
        <v>226</v>
      </c>
      <c r="AT493" s="186" t="s">
        <v>136</v>
      </c>
      <c r="AU493" s="186" t="s">
        <v>83</v>
      </c>
      <c r="AY493" s="17" t="s">
        <v>134</v>
      </c>
      <c r="BE493" s="187">
        <f>IF(N493="základní",J493,0)</f>
        <v>0</v>
      </c>
      <c r="BF493" s="187">
        <f>IF(N493="snížená",J493,0)</f>
        <v>0</v>
      </c>
      <c r="BG493" s="187">
        <f>IF(N493="zákl. přenesená",J493,0)</f>
        <v>0</v>
      </c>
      <c r="BH493" s="187">
        <f>IF(N493="sníž. přenesená",J493,0)</f>
        <v>0</v>
      </c>
      <c r="BI493" s="187">
        <f>IF(N493="nulová",J493,0)</f>
        <v>0</v>
      </c>
      <c r="BJ493" s="17" t="s">
        <v>81</v>
      </c>
      <c r="BK493" s="187">
        <f>ROUND(I493*H493,2)</f>
        <v>0</v>
      </c>
      <c r="BL493" s="17" t="s">
        <v>226</v>
      </c>
      <c r="BM493" s="186" t="s">
        <v>823</v>
      </c>
    </row>
    <row r="494" spans="2:65" s="1" customFormat="1" ht="78">
      <c r="B494" s="34"/>
      <c r="C494" s="35"/>
      <c r="D494" s="188" t="s">
        <v>143</v>
      </c>
      <c r="E494" s="35"/>
      <c r="F494" s="189" t="s">
        <v>824</v>
      </c>
      <c r="G494" s="35"/>
      <c r="H494" s="35"/>
      <c r="I494" s="102"/>
      <c r="J494" s="35"/>
      <c r="K494" s="35"/>
      <c r="L494" s="38"/>
      <c r="M494" s="190"/>
      <c r="N494" s="63"/>
      <c r="O494" s="63"/>
      <c r="P494" s="63"/>
      <c r="Q494" s="63"/>
      <c r="R494" s="63"/>
      <c r="S494" s="63"/>
      <c r="T494" s="64"/>
      <c r="AT494" s="17" t="s">
        <v>143</v>
      </c>
      <c r="AU494" s="17" t="s">
        <v>83</v>
      </c>
    </row>
    <row r="495" spans="2:65" s="11" customFormat="1" ht="22.9" customHeight="1">
      <c r="B495" s="159"/>
      <c r="C495" s="160"/>
      <c r="D495" s="161" t="s">
        <v>75</v>
      </c>
      <c r="E495" s="173" t="s">
        <v>825</v>
      </c>
      <c r="F495" s="173" t="s">
        <v>826</v>
      </c>
      <c r="G495" s="160"/>
      <c r="H495" s="160"/>
      <c r="I495" s="163"/>
      <c r="J495" s="174">
        <f>BK495</f>
        <v>0</v>
      </c>
      <c r="K495" s="160"/>
      <c r="L495" s="165"/>
      <c r="M495" s="166"/>
      <c r="N495" s="167"/>
      <c r="O495" s="167"/>
      <c r="P495" s="168">
        <f>SUM(P496:P503)</f>
        <v>0</v>
      </c>
      <c r="Q495" s="167"/>
      <c r="R495" s="168">
        <f>SUM(R496:R503)</f>
        <v>0</v>
      </c>
      <c r="S495" s="167"/>
      <c r="T495" s="169">
        <f>SUM(T496:T503)</f>
        <v>0</v>
      </c>
      <c r="AR495" s="170" t="s">
        <v>83</v>
      </c>
      <c r="AT495" s="171" t="s">
        <v>75</v>
      </c>
      <c r="AU495" s="171" t="s">
        <v>81</v>
      </c>
      <c r="AY495" s="170" t="s">
        <v>134</v>
      </c>
      <c r="BK495" s="172">
        <f>SUM(BK496:BK503)</f>
        <v>0</v>
      </c>
    </row>
    <row r="496" spans="2:65" s="1" customFormat="1" ht="16.5" customHeight="1">
      <c r="B496" s="34"/>
      <c r="C496" s="175" t="s">
        <v>827</v>
      </c>
      <c r="D496" s="175" t="s">
        <v>136</v>
      </c>
      <c r="E496" s="176" t="s">
        <v>825</v>
      </c>
      <c r="F496" s="177" t="s">
        <v>828</v>
      </c>
      <c r="G496" s="178" t="s">
        <v>829</v>
      </c>
      <c r="H496" s="179">
        <v>3</v>
      </c>
      <c r="I496" s="180"/>
      <c r="J496" s="181">
        <f>ROUND(I496*H496,2)</f>
        <v>0</v>
      </c>
      <c r="K496" s="177" t="s">
        <v>811</v>
      </c>
      <c r="L496" s="38"/>
      <c r="M496" s="182" t="s">
        <v>19</v>
      </c>
      <c r="N496" s="183" t="s">
        <v>47</v>
      </c>
      <c r="O496" s="63"/>
      <c r="P496" s="184">
        <f>O496*H496</f>
        <v>0</v>
      </c>
      <c r="Q496" s="184">
        <v>0</v>
      </c>
      <c r="R496" s="184">
        <f>Q496*H496</f>
        <v>0</v>
      </c>
      <c r="S496" s="184">
        <v>0</v>
      </c>
      <c r="T496" s="185">
        <f>S496*H496</f>
        <v>0</v>
      </c>
      <c r="AR496" s="186" t="s">
        <v>226</v>
      </c>
      <c r="AT496" s="186" t="s">
        <v>136</v>
      </c>
      <c r="AU496" s="186" t="s">
        <v>83</v>
      </c>
      <c r="AY496" s="17" t="s">
        <v>134</v>
      </c>
      <c r="BE496" s="187">
        <f>IF(N496="základní",J496,0)</f>
        <v>0</v>
      </c>
      <c r="BF496" s="187">
        <f>IF(N496="snížená",J496,0)</f>
        <v>0</v>
      </c>
      <c r="BG496" s="187">
        <f>IF(N496="zákl. přenesená",J496,0)</f>
        <v>0</v>
      </c>
      <c r="BH496" s="187">
        <f>IF(N496="sníž. přenesená",J496,0)</f>
        <v>0</v>
      </c>
      <c r="BI496" s="187">
        <f>IF(N496="nulová",J496,0)</f>
        <v>0</v>
      </c>
      <c r="BJ496" s="17" t="s">
        <v>81</v>
      </c>
      <c r="BK496" s="187">
        <f>ROUND(I496*H496,2)</f>
        <v>0</v>
      </c>
      <c r="BL496" s="17" t="s">
        <v>226</v>
      </c>
      <c r="BM496" s="186" t="s">
        <v>830</v>
      </c>
    </row>
    <row r="497" spans="2:65" s="1" customFormat="1" ht="19.5">
      <c r="B497" s="34"/>
      <c r="C497" s="35"/>
      <c r="D497" s="188" t="s">
        <v>413</v>
      </c>
      <c r="E497" s="35"/>
      <c r="F497" s="189" t="s">
        <v>831</v>
      </c>
      <c r="G497" s="35"/>
      <c r="H497" s="35"/>
      <c r="I497" s="102"/>
      <c r="J497" s="35"/>
      <c r="K497" s="35"/>
      <c r="L497" s="38"/>
      <c r="M497" s="190"/>
      <c r="N497" s="63"/>
      <c r="O497" s="63"/>
      <c r="P497" s="63"/>
      <c r="Q497" s="63"/>
      <c r="R497" s="63"/>
      <c r="S497" s="63"/>
      <c r="T497" s="64"/>
      <c r="AT497" s="17" t="s">
        <v>413</v>
      </c>
      <c r="AU497" s="17" t="s">
        <v>83</v>
      </c>
    </row>
    <row r="498" spans="2:65" s="1" customFormat="1" ht="24" customHeight="1">
      <c r="B498" s="34"/>
      <c r="C498" s="175" t="s">
        <v>832</v>
      </c>
      <c r="D498" s="175" t="s">
        <v>136</v>
      </c>
      <c r="E498" s="176" t="s">
        <v>833</v>
      </c>
      <c r="F498" s="177" t="s">
        <v>834</v>
      </c>
      <c r="G498" s="178" t="s">
        <v>810</v>
      </c>
      <c r="H498" s="179">
        <v>2</v>
      </c>
      <c r="I498" s="180"/>
      <c r="J498" s="181">
        <f>ROUND(I498*H498,2)</f>
        <v>0</v>
      </c>
      <c r="K498" s="177" t="s">
        <v>250</v>
      </c>
      <c r="L498" s="38"/>
      <c r="M498" s="182" t="s">
        <v>19</v>
      </c>
      <c r="N498" s="183" t="s">
        <v>47</v>
      </c>
      <c r="O498" s="63"/>
      <c r="P498" s="184">
        <f>O498*H498</f>
        <v>0</v>
      </c>
      <c r="Q498" s="184">
        <v>0</v>
      </c>
      <c r="R498" s="184">
        <f>Q498*H498</f>
        <v>0</v>
      </c>
      <c r="S498" s="184">
        <v>0</v>
      </c>
      <c r="T498" s="185">
        <f>S498*H498</f>
        <v>0</v>
      </c>
      <c r="AR498" s="186" t="s">
        <v>226</v>
      </c>
      <c r="AT498" s="186" t="s">
        <v>136</v>
      </c>
      <c r="AU498" s="186" t="s">
        <v>83</v>
      </c>
      <c r="AY498" s="17" t="s">
        <v>134</v>
      </c>
      <c r="BE498" s="187">
        <f>IF(N498="základní",J498,0)</f>
        <v>0</v>
      </c>
      <c r="BF498" s="187">
        <f>IF(N498="snížená",J498,0)</f>
        <v>0</v>
      </c>
      <c r="BG498" s="187">
        <f>IF(N498="zákl. přenesená",J498,0)</f>
        <v>0</v>
      </c>
      <c r="BH498" s="187">
        <f>IF(N498="sníž. přenesená",J498,0)</f>
        <v>0</v>
      </c>
      <c r="BI498" s="187">
        <f>IF(N498="nulová",J498,0)</f>
        <v>0</v>
      </c>
      <c r="BJ498" s="17" t="s">
        <v>81</v>
      </c>
      <c r="BK498" s="187">
        <f>ROUND(I498*H498,2)</f>
        <v>0</v>
      </c>
      <c r="BL498" s="17" t="s">
        <v>226</v>
      </c>
      <c r="BM498" s="186" t="s">
        <v>835</v>
      </c>
    </row>
    <row r="499" spans="2:65" s="1" customFormat="1" ht="19.5">
      <c r="B499" s="34"/>
      <c r="C499" s="35"/>
      <c r="D499" s="188" t="s">
        <v>413</v>
      </c>
      <c r="E499" s="35"/>
      <c r="F499" s="189" t="s">
        <v>836</v>
      </c>
      <c r="G499" s="35"/>
      <c r="H499" s="35"/>
      <c r="I499" s="102"/>
      <c r="J499" s="35"/>
      <c r="K499" s="35"/>
      <c r="L499" s="38"/>
      <c r="M499" s="190"/>
      <c r="N499" s="63"/>
      <c r="O499" s="63"/>
      <c r="P499" s="63"/>
      <c r="Q499" s="63"/>
      <c r="R499" s="63"/>
      <c r="S499" s="63"/>
      <c r="T499" s="64"/>
      <c r="AT499" s="17" t="s">
        <v>413</v>
      </c>
      <c r="AU499" s="17" t="s">
        <v>83</v>
      </c>
    </row>
    <row r="500" spans="2:65" s="1" customFormat="1" ht="24" customHeight="1">
      <c r="B500" s="34"/>
      <c r="C500" s="175" t="s">
        <v>837</v>
      </c>
      <c r="D500" s="175" t="s">
        <v>136</v>
      </c>
      <c r="E500" s="176" t="s">
        <v>838</v>
      </c>
      <c r="F500" s="177" t="s">
        <v>839</v>
      </c>
      <c r="G500" s="178" t="s">
        <v>810</v>
      </c>
      <c r="H500" s="179">
        <v>1</v>
      </c>
      <c r="I500" s="180"/>
      <c r="J500" s="181">
        <f>ROUND(I500*H500,2)</f>
        <v>0</v>
      </c>
      <c r="K500" s="177" t="s">
        <v>250</v>
      </c>
      <c r="L500" s="38"/>
      <c r="M500" s="182" t="s">
        <v>19</v>
      </c>
      <c r="N500" s="183" t="s">
        <v>47</v>
      </c>
      <c r="O500" s="63"/>
      <c r="P500" s="184">
        <f>O500*H500</f>
        <v>0</v>
      </c>
      <c r="Q500" s="184">
        <v>0</v>
      </c>
      <c r="R500" s="184">
        <f>Q500*H500</f>
        <v>0</v>
      </c>
      <c r="S500" s="184">
        <v>0</v>
      </c>
      <c r="T500" s="185">
        <f>S500*H500</f>
        <v>0</v>
      </c>
      <c r="AR500" s="186" t="s">
        <v>226</v>
      </c>
      <c r="AT500" s="186" t="s">
        <v>136</v>
      </c>
      <c r="AU500" s="186" t="s">
        <v>83</v>
      </c>
      <c r="AY500" s="17" t="s">
        <v>134</v>
      </c>
      <c r="BE500" s="187">
        <f>IF(N500="základní",J500,0)</f>
        <v>0</v>
      </c>
      <c r="BF500" s="187">
        <f>IF(N500="snížená",J500,0)</f>
        <v>0</v>
      </c>
      <c r="BG500" s="187">
        <f>IF(N500="zákl. přenesená",J500,0)</f>
        <v>0</v>
      </c>
      <c r="BH500" s="187">
        <f>IF(N500="sníž. přenesená",J500,0)</f>
        <v>0</v>
      </c>
      <c r="BI500" s="187">
        <f>IF(N500="nulová",J500,0)</f>
        <v>0</v>
      </c>
      <c r="BJ500" s="17" t="s">
        <v>81</v>
      </c>
      <c r="BK500" s="187">
        <f>ROUND(I500*H500,2)</f>
        <v>0</v>
      </c>
      <c r="BL500" s="17" t="s">
        <v>226</v>
      </c>
      <c r="BM500" s="186" t="s">
        <v>840</v>
      </c>
    </row>
    <row r="501" spans="2:65" s="1" customFormat="1" ht="24" customHeight="1">
      <c r="B501" s="34"/>
      <c r="C501" s="175" t="s">
        <v>841</v>
      </c>
      <c r="D501" s="175" t="s">
        <v>136</v>
      </c>
      <c r="E501" s="176" t="s">
        <v>842</v>
      </c>
      <c r="F501" s="177" t="s">
        <v>843</v>
      </c>
      <c r="G501" s="178" t="s">
        <v>810</v>
      </c>
      <c r="H501" s="179">
        <v>1</v>
      </c>
      <c r="I501" s="180"/>
      <c r="J501" s="181">
        <f>ROUND(I501*H501,2)</f>
        <v>0</v>
      </c>
      <c r="K501" s="177" t="s">
        <v>250</v>
      </c>
      <c r="L501" s="38"/>
      <c r="M501" s="182" t="s">
        <v>19</v>
      </c>
      <c r="N501" s="183" t="s">
        <v>47</v>
      </c>
      <c r="O501" s="63"/>
      <c r="P501" s="184">
        <f>O501*H501</f>
        <v>0</v>
      </c>
      <c r="Q501" s="184">
        <v>0</v>
      </c>
      <c r="R501" s="184">
        <f>Q501*H501</f>
        <v>0</v>
      </c>
      <c r="S501" s="184">
        <v>0</v>
      </c>
      <c r="T501" s="185">
        <f>S501*H501</f>
        <v>0</v>
      </c>
      <c r="AR501" s="186" t="s">
        <v>226</v>
      </c>
      <c r="AT501" s="186" t="s">
        <v>136</v>
      </c>
      <c r="AU501" s="186" t="s">
        <v>83</v>
      </c>
      <c r="AY501" s="17" t="s">
        <v>134</v>
      </c>
      <c r="BE501" s="187">
        <f>IF(N501="základní",J501,0)</f>
        <v>0</v>
      </c>
      <c r="BF501" s="187">
        <f>IF(N501="snížená",J501,0)</f>
        <v>0</v>
      </c>
      <c r="BG501" s="187">
        <f>IF(N501="zákl. přenesená",J501,0)</f>
        <v>0</v>
      </c>
      <c r="BH501" s="187">
        <f>IF(N501="sníž. přenesená",J501,0)</f>
        <v>0</v>
      </c>
      <c r="BI501" s="187">
        <f>IF(N501="nulová",J501,0)</f>
        <v>0</v>
      </c>
      <c r="BJ501" s="17" t="s">
        <v>81</v>
      </c>
      <c r="BK501" s="187">
        <f>ROUND(I501*H501,2)</f>
        <v>0</v>
      </c>
      <c r="BL501" s="17" t="s">
        <v>226</v>
      </c>
      <c r="BM501" s="186" t="s">
        <v>844</v>
      </c>
    </row>
    <row r="502" spans="2:65" s="1" customFormat="1" ht="24" customHeight="1">
      <c r="B502" s="34"/>
      <c r="C502" s="175" t="s">
        <v>845</v>
      </c>
      <c r="D502" s="175" t="s">
        <v>136</v>
      </c>
      <c r="E502" s="176" t="s">
        <v>846</v>
      </c>
      <c r="F502" s="177" t="s">
        <v>847</v>
      </c>
      <c r="G502" s="178" t="s">
        <v>822</v>
      </c>
      <c r="H502" s="244"/>
      <c r="I502" s="180"/>
      <c r="J502" s="181">
        <f>ROUND(I502*H502,2)</f>
        <v>0</v>
      </c>
      <c r="K502" s="177" t="s">
        <v>140</v>
      </c>
      <c r="L502" s="38"/>
      <c r="M502" s="182" t="s">
        <v>19</v>
      </c>
      <c r="N502" s="183" t="s">
        <v>47</v>
      </c>
      <c r="O502" s="63"/>
      <c r="P502" s="184">
        <f>O502*H502</f>
        <v>0</v>
      </c>
      <c r="Q502" s="184">
        <v>0</v>
      </c>
      <c r="R502" s="184">
        <f>Q502*H502</f>
        <v>0</v>
      </c>
      <c r="S502" s="184">
        <v>0</v>
      </c>
      <c r="T502" s="185">
        <f>S502*H502</f>
        <v>0</v>
      </c>
      <c r="AR502" s="186" t="s">
        <v>226</v>
      </c>
      <c r="AT502" s="186" t="s">
        <v>136</v>
      </c>
      <c r="AU502" s="186" t="s">
        <v>83</v>
      </c>
      <c r="AY502" s="17" t="s">
        <v>134</v>
      </c>
      <c r="BE502" s="187">
        <f>IF(N502="základní",J502,0)</f>
        <v>0</v>
      </c>
      <c r="BF502" s="187">
        <f>IF(N502="snížená",J502,0)</f>
        <v>0</v>
      </c>
      <c r="BG502" s="187">
        <f>IF(N502="zákl. přenesená",J502,0)</f>
        <v>0</v>
      </c>
      <c r="BH502" s="187">
        <f>IF(N502="sníž. přenesená",J502,0)</f>
        <v>0</v>
      </c>
      <c r="BI502" s="187">
        <f>IF(N502="nulová",J502,0)</f>
        <v>0</v>
      </c>
      <c r="BJ502" s="17" t="s">
        <v>81</v>
      </c>
      <c r="BK502" s="187">
        <f>ROUND(I502*H502,2)</f>
        <v>0</v>
      </c>
      <c r="BL502" s="17" t="s">
        <v>226</v>
      </c>
      <c r="BM502" s="186" t="s">
        <v>848</v>
      </c>
    </row>
    <row r="503" spans="2:65" s="1" customFormat="1" ht="78">
      <c r="B503" s="34"/>
      <c r="C503" s="35"/>
      <c r="D503" s="188" t="s">
        <v>143</v>
      </c>
      <c r="E503" s="35"/>
      <c r="F503" s="189" t="s">
        <v>849</v>
      </c>
      <c r="G503" s="35"/>
      <c r="H503" s="35"/>
      <c r="I503" s="102"/>
      <c r="J503" s="35"/>
      <c r="K503" s="35"/>
      <c r="L503" s="38"/>
      <c r="M503" s="190"/>
      <c r="N503" s="63"/>
      <c r="O503" s="63"/>
      <c r="P503" s="63"/>
      <c r="Q503" s="63"/>
      <c r="R503" s="63"/>
      <c r="S503" s="63"/>
      <c r="T503" s="64"/>
      <c r="AT503" s="17" t="s">
        <v>143</v>
      </c>
      <c r="AU503" s="17" t="s">
        <v>83</v>
      </c>
    </row>
    <row r="504" spans="2:65" s="11" customFormat="1" ht="22.9" customHeight="1">
      <c r="B504" s="159"/>
      <c r="C504" s="160"/>
      <c r="D504" s="161" t="s">
        <v>75</v>
      </c>
      <c r="E504" s="173" t="s">
        <v>850</v>
      </c>
      <c r="F504" s="173" t="s">
        <v>851</v>
      </c>
      <c r="G504" s="160"/>
      <c r="H504" s="160"/>
      <c r="I504" s="163"/>
      <c r="J504" s="174">
        <f>BK504</f>
        <v>0</v>
      </c>
      <c r="K504" s="160"/>
      <c r="L504" s="165"/>
      <c r="M504" s="166"/>
      <c r="N504" s="167"/>
      <c r="O504" s="167"/>
      <c r="P504" s="168">
        <f>SUM(P505:P517)</f>
        <v>0</v>
      </c>
      <c r="Q504" s="167"/>
      <c r="R504" s="168">
        <f>SUM(R505:R517)</f>
        <v>0.16514999999999999</v>
      </c>
      <c r="S504" s="167"/>
      <c r="T504" s="169">
        <f>SUM(T505:T517)</f>
        <v>0</v>
      </c>
      <c r="AR504" s="170" t="s">
        <v>83</v>
      </c>
      <c r="AT504" s="171" t="s">
        <v>75</v>
      </c>
      <c r="AU504" s="171" t="s">
        <v>81</v>
      </c>
      <c r="AY504" s="170" t="s">
        <v>134</v>
      </c>
      <c r="BK504" s="172">
        <f>SUM(BK505:BK517)</f>
        <v>0</v>
      </c>
    </row>
    <row r="505" spans="2:65" s="1" customFormat="1" ht="16.5" customHeight="1">
      <c r="B505" s="34"/>
      <c r="C505" s="175" t="s">
        <v>852</v>
      </c>
      <c r="D505" s="175" t="s">
        <v>136</v>
      </c>
      <c r="E505" s="176" t="s">
        <v>853</v>
      </c>
      <c r="F505" s="177" t="s">
        <v>854</v>
      </c>
      <c r="G505" s="178" t="s">
        <v>273</v>
      </c>
      <c r="H505" s="179">
        <v>15</v>
      </c>
      <c r="I505" s="180"/>
      <c r="J505" s="181">
        <f>ROUND(I505*H505,2)</f>
        <v>0</v>
      </c>
      <c r="K505" s="177" t="s">
        <v>140</v>
      </c>
      <c r="L505" s="38"/>
      <c r="M505" s="182" t="s">
        <v>19</v>
      </c>
      <c r="N505" s="183" t="s">
        <v>47</v>
      </c>
      <c r="O505" s="63"/>
      <c r="P505" s="184">
        <f>O505*H505</f>
        <v>0</v>
      </c>
      <c r="Q505" s="184">
        <v>6.6699999999999997E-3</v>
      </c>
      <c r="R505" s="184">
        <f>Q505*H505</f>
        <v>0.10005</v>
      </c>
      <c r="S505" s="184">
        <v>0</v>
      </c>
      <c r="T505" s="185">
        <f>S505*H505</f>
        <v>0</v>
      </c>
      <c r="AR505" s="186" t="s">
        <v>226</v>
      </c>
      <c r="AT505" s="186" t="s">
        <v>136</v>
      </c>
      <c r="AU505" s="186" t="s">
        <v>83</v>
      </c>
      <c r="AY505" s="17" t="s">
        <v>134</v>
      </c>
      <c r="BE505" s="187">
        <f>IF(N505="základní",J505,0)</f>
        <v>0</v>
      </c>
      <c r="BF505" s="187">
        <f>IF(N505="snížená",J505,0)</f>
        <v>0</v>
      </c>
      <c r="BG505" s="187">
        <f>IF(N505="zákl. přenesená",J505,0)</f>
        <v>0</v>
      </c>
      <c r="BH505" s="187">
        <f>IF(N505="sníž. přenesená",J505,0)</f>
        <v>0</v>
      </c>
      <c r="BI505" s="187">
        <f>IF(N505="nulová",J505,0)</f>
        <v>0</v>
      </c>
      <c r="BJ505" s="17" t="s">
        <v>81</v>
      </c>
      <c r="BK505" s="187">
        <f>ROUND(I505*H505,2)</f>
        <v>0</v>
      </c>
      <c r="BL505" s="17" t="s">
        <v>226</v>
      </c>
      <c r="BM505" s="186" t="s">
        <v>855</v>
      </c>
    </row>
    <row r="506" spans="2:65" s="1" customFormat="1" ht="68.25">
      <c r="B506" s="34"/>
      <c r="C506" s="35"/>
      <c r="D506" s="188" t="s">
        <v>143</v>
      </c>
      <c r="E506" s="35"/>
      <c r="F506" s="189" t="s">
        <v>856</v>
      </c>
      <c r="G506" s="35"/>
      <c r="H506" s="35"/>
      <c r="I506" s="102"/>
      <c r="J506" s="35"/>
      <c r="K506" s="35"/>
      <c r="L506" s="38"/>
      <c r="M506" s="190"/>
      <c r="N506" s="63"/>
      <c r="O506" s="63"/>
      <c r="P506" s="63"/>
      <c r="Q506" s="63"/>
      <c r="R506" s="63"/>
      <c r="S506" s="63"/>
      <c r="T506" s="64"/>
      <c r="AT506" s="17" t="s">
        <v>143</v>
      </c>
      <c r="AU506" s="17" t="s">
        <v>83</v>
      </c>
    </row>
    <row r="507" spans="2:65" s="1" customFormat="1" ht="16.5" customHeight="1">
      <c r="B507" s="34"/>
      <c r="C507" s="175" t="s">
        <v>857</v>
      </c>
      <c r="D507" s="175" t="s">
        <v>136</v>
      </c>
      <c r="E507" s="176" t="s">
        <v>858</v>
      </c>
      <c r="F507" s="177" t="s">
        <v>859</v>
      </c>
      <c r="G507" s="178" t="s">
        <v>273</v>
      </c>
      <c r="H507" s="179">
        <v>88</v>
      </c>
      <c r="I507" s="180"/>
      <c r="J507" s="181">
        <f>ROUND(I507*H507,2)</f>
        <v>0</v>
      </c>
      <c r="K507" s="177" t="s">
        <v>140</v>
      </c>
      <c r="L507" s="38"/>
      <c r="M507" s="182" t="s">
        <v>19</v>
      </c>
      <c r="N507" s="183" t="s">
        <v>47</v>
      </c>
      <c r="O507" s="63"/>
      <c r="P507" s="184">
        <f>O507*H507</f>
        <v>0</v>
      </c>
      <c r="Q507" s="184">
        <v>3.8000000000000002E-4</v>
      </c>
      <c r="R507" s="184">
        <f>Q507*H507</f>
        <v>3.3440000000000004E-2</v>
      </c>
      <c r="S507" s="184">
        <v>0</v>
      </c>
      <c r="T507" s="185">
        <f>S507*H507</f>
        <v>0</v>
      </c>
      <c r="AR507" s="186" t="s">
        <v>226</v>
      </c>
      <c r="AT507" s="186" t="s">
        <v>136</v>
      </c>
      <c r="AU507" s="186" t="s">
        <v>83</v>
      </c>
      <c r="AY507" s="17" t="s">
        <v>134</v>
      </c>
      <c r="BE507" s="187">
        <f>IF(N507="základní",J507,0)</f>
        <v>0</v>
      </c>
      <c r="BF507" s="187">
        <f>IF(N507="snížená",J507,0)</f>
        <v>0</v>
      </c>
      <c r="BG507" s="187">
        <f>IF(N507="zákl. přenesená",J507,0)</f>
        <v>0</v>
      </c>
      <c r="BH507" s="187">
        <f>IF(N507="sníž. přenesená",J507,0)</f>
        <v>0</v>
      </c>
      <c r="BI507" s="187">
        <f>IF(N507="nulová",J507,0)</f>
        <v>0</v>
      </c>
      <c r="BJ507" s="17" t="s">
        <v>81</v>
      </c>
      <c r="BK507" s="187">
        <f>ROUND(I507*H507,2)</f>
        <v>0</v>
      </c>
      <c r="BL507" s="17" t="s">
        <v>226</v>
      </c>
      <c r="BM507" s="186" t="s">
        <v>860</v>
      </c>
    </row>
    <row r="508" spans="2:65" s="1" customFormat="1" ht="39">
      <c r="B508" s="34"/>
      <c r="C508" s="35"/>
      <c r="D508" s="188" t="s">
        <v>143</v>
      </c>
      <c r="E508" s="35"/>
      <c r="F508" s="189" t="s">
        <v>861</v>
      </c>
      <c r="G508" s="35"/>
      <c r="H508" s="35"/>
      <c r="I508" s="102"/>
      <c r="J508" s="35"/>
      <c r="K508" s="35"/>
      <c r="L508" s="38"/>
      <c r="M508" s="190"/>
      <c r="N508" s="63"/>
      <c r="O508" s="63"/>
      <c r="P508" s="63"/>
      <c r="Q508" s="63"/>
      <c r="R508" s="63"/>
      <c r="S508" s="63"/>
      <c r="T508" s="64"/>
      <c r="AT508" s="17" t="s">
        <v>143</v>
      </c>
      <c r="AU508" s="17" t="s">
        <v>83</v>
      </c>
    </row>
    <row r="509" spans="2:65" s="1" customFormat="1" ht="16.5" customHeight="1">
      <c r="B509" s="34"/>
      <c r="C509" s="175" t="s">
        <v>862</v>
      </c>
      <c r="D509" s="175" t="s">
        <v>136</v>
      </c>
      <c r="E509" s="176" t="s">
        <v>863</v>
      </c>
      <c r="F509" s="177" t="s">
        <v>864</v>
      </c>
      <c r="G509" s="178" t="s">
        <v>273</v>
      </c>
      <c r="H509" s="179">
        <v>88</v>
      </c>
      <c r="I509" s="180"/>
      <c r="J509" s="181">
        <f>ROUND(I509*H509,2)</f>
        <v>0</v>
      </c>
      <c r="K509" s="177" t="s">
        <v>140</v>
      </c>
      <c r="L509" s="38"/>
      <c r="M509" s="182" t="s">
        <v>19</v>
      </c>
      <c r="N509" s="183" t="s">
        <v>47</v>
      </c>
      <c r="O509" s="63"/>
      <c r="P509" s="184">
        <f>O509*H509</f>
        <v>0</v>
      </c>
      <c r="Q509" s="184">
        <v>0</v>
      </c>
      <c r="R509" s="184">
        <f>Q509*H509</f>
        <v>0</v>
      </c>
      <c r="S509" s="184">
        <v>0</v>
      </c>
      <c r="T509" s="185">
        <f>S509*H509</f>
        <v>0</v>
      </c>
      <c r="AR509" s="186" t="s">
        <v>226</v>
      </c>
      <c r="AT509" s="186" t="s">
        <v>136</v>
      </c>
      <c r="AU509" s="186" t="s">
        <v>83</v>
      </c>
      <c r="AY509" s="17" t="s">
        <v>134</v>
      </c>
      <c r="BE509" s="187">
        <f>IF(N509="základní",J509,0)</f>
        <v>0</v>
      </c>
      <c r="BF509" s="187">
        <f>IF(N509="snížená",J509,0)</f>
        <v>0</v>
      </c>
      <c r="BG509" s="187">
        <f>IF(N509="zákl. přenesená",J509,0)</f>
        <v>0</v>
      </c>
      <c r="BH509" s="187">
        <f>IF(N509="sníž. přenesená",J509,0)</f>
        <v>0</v>
      </c>
      <c r="BI509" s="187">
        <f>IF(N509="nulová",J509,0)</f>
        <v>0</v>
      </c>
      <c r="BJ509" s="17" t="s">
        <v>81</v>
      </c>
      <c r="BK509" s="187">
        <f>ROUND(I509*H509,2)</f>
        <v>0</v>
      </c>
      <c r="BL509" s="17" t="s">
        <v>226</v>
      </c>
      <c r="BM509" s="186" t="s">
        <v>865</v>
      </c>
    </row>
    <row r="510" spans="2:65" s="1" customFormat="1" ht="24" customHeight="1">
      <c r="B510" s="34"/>
      <c r="C510" s="175" t="s">
        <v>866</v>
      </c>
      <c r="D510" s="175" t="s">
        <v>136</v>
      </c>
      <c r="E510" s="176" t="s">
        <v>867</v>
      </c>
      <c r="F510" s="177" t="s">
        <v>868</v>
      </c>
      <c r="G510" s="178" t="s">
        <v>273</v>
      </c>
      <c r="H510" s="179">
        <v>105</v>
      </c>
      <c r="I510" s="180"/>
      <c r="J510" s="181">
        <f>ROUND(I510*H510,2)</f>
        <v>0</v>
      </c>
      <c r="K510" s="177" t="s">
        <v>140</v>
      </c>
      <c r="L510" s="38"/>
      <c r="M510" s="182" t="s">
        <v>19</v>
      </c>
      <c r="N510" s="183" t="s">
        <v>47</v>
      </c>
      <c r="O510" s="63"/>
      <c r="P510" s="184">
        <f>O510*H510</f>
        <v>0</v>
      </c>
      <c r="Q510" s="184">
        <v>2.4000000000000001E-4</v>
      </c>
      <c r="R510" s="184">
        <f>Q510*H510</f>
        <v>2.52E-2</v>
      </c>
      <c r="S510" s="184">
        <v>0</v>
      </c>
      <c r="T510" s="185">
        <f>S510*H510</f>
        <v>0</v>
      </c>
      <c r="AR510" s="186" t="s">
        <v>226</v>
      </c>
      <c r="AT510" s="186" t="s">
        <v>136</v>
      </c>
      <c r="AU510" s="186" t="s">
        <v>83</v>
      </c>
      <c r="AY510" s="17" t="s">
        <v>134</v>
      </c>
      <c r="BE510" s="187">
        <f>IF(N510="základní",J510,0)</f>
        <v>0</v>
      </c>
      <c r="BF510" s="187">
        <f>IF(N510="snížená",J510,0)</f>
        <v>0</v>
      </c>
      <c r="BG510" s="187">
        <f>IF(N510="zákl. přenesená",J510,0)</f>
        <v>0</v>
      </c>
      <c r="BH510" s="187">
        <f>IF(N510="sníž. přenesená",J510,0)</f>
        <v>0</v>
      </c>
      <c r="BI510" s="187">
        <f>IF(N510="nulová",J510,0)</f>
        <v>0</v>
      </c>
      <c r="BJ510" s="17" t="s">
        <v>81</v>
      </c>
      <c r="BK510" s="187">
        <f>ROUND(I510*H510,2)</f>
        <v>0</v>
      </c>
      <c r="BL510" s="17" t="s">
        <v>226</v>
      </c>
      <c r="BM510" s="186" t="s">
        <v>869</v>
      </c>
    </row>
    <row r="511" spans="2:65" s="1" customFormat="1" ht="29.25">
      <c r="B511" s="34"/>
      <c r="C511" s="35"/>
      <c r="D511" s="188" t="s">
        <v>143</v>
      </c>
      <c r="E511" s="35"/>
      <c r="F511" s="189" t="s">
        <v>870</v>
      </c>
      <c r="G511" s="35"/>
      <c r="H511" s="35"/>
      <c r="I511" s="102"/>
      <c r="J511" s="35"/>
      <c r="K511" s="35"/>
      <c r="L511" s="38"/>
      <c r="M511" s="190"/>
      <c r="N511" s="63"/>
      <c r="O511" s="63"/>
      <c r="P511" s="63"/>
      <c r="Q511" s="63"/>
      <c r="R511" s="63"/>
      <c r="S511" s="63"/>
      <c r="T511" s="64"/>
      <c r="AT511" s="17" t="s">
        <v>143</v>
      </c>
      <c r="AU511" s="17" t="s">
        <v>83</v>
      </c>
    </row>
    <row r="512" spans="2:65" s="1" customFormat="1" ht="24" customHeight="1">
      <c r="B512" s="34"/>
      <c r="C512" s="175" t="s">
        <v>871</v>
      </c>
      <c r="D512" s="175" t="s">
        <v>136</v>
      </c>
      <c r="E512" s="176" t="s">
        <v>872</v>
      </c>
      <c r="F512" s="177" t="s">
        <v>873</v>
      </c>
      <c r="G512" s="178" t="s">
        <v>273</v>
      </c>
      <c r="H512" s="179">
        <v>19</v>
      </c>
      <c r="I512" s="180"/>
      <c r="J512" s="181">
        <f>ROUND(I512*H512,2)</f>
        <v>0</v>
      </c>
      <c r="K512" s="177" t="s">
        <v>140</v>
      </c>
      <c r="L512" s="38"/>
      <c r="M512" s="182" t="s">
        <v>19</v>
      </c>
      <c r="N512" s="183" t="s">
        <v>47</v>
      </c>
      <c r="O512" s="63"/>
      <c r="P512" s="184">
        <f>O512*H512</f>
        <v>0</v>
      </c>
      <c r="Q512" s="184">
        <v>3.4000000000000002E-4</v>
      </c>
      <c r="R512" s="184">
        <f>Q512*H512</f>
        <v>6.4600000000000005E-3</v>
      </c>
      <c r="S512" s="184">
        <v>0</v>
      </c>
      <c r="T512" s="185">
        <f>S512*H512</f>
        <v>0</v>
      </c>
      <c r="AR512" s="186" t="s">
        <v>226</v>
      </c>
      <c r="AT512" s="186" t="s">
        <v>136</v>
      </c>
      <c r="AU512" s="186" t="s">
        <v>83</v>
      </c>
      <c r="AY512" s="17" t="s">
        <v>134</v>
      </c>
      <c r="BE512" s="187">
        <f>IF(N512="základní",J512,0)</f>
        <v>0</v>
      </c>
      <c r="BF512" s="187">
        <f>IF(N512="snížená",J512,0)</f>
        <v>0</v>
      </c>
      <c r="BG512" s="187">
        <f>IF(N512="zákl. přenesená",J512,0)</f>
        <v>0</v>
      </c>
      <c r="BH512" s="187">
        <f>IF(N512="sníž. přenesená",J512,0)</f>
        <v>0</v>
      </c>
      <c r="BI512" s="187">
        <f>IF(N512="nulová",J512,0)</f>
        <v>0</v>
      </c>
      <c r="BJ512" s="17" t="s">
        <v>81</v>
      </c>
      <c r="BK512" s="187">
        <f>ROUND(I512*H512,2)</f>
        <v>0</v>
      </c>
      <c r="BL512" s="17" t="s">
        <v>226</v>
      </c>
      <c r="BM512" s="186" t="s">
        <v>874</v>
      </c>
    </row>
    <row r="513" spans="2:65" s="1" customFormat="1" ht="29.25">
      <c r="B513" s="34"/>
      <c r="C513" s="35"/>
      <c r="D513" s="188" t="s">
        <v>143</v>
      </c>
      <c r="E513" s="35"/>
      <c r="F513" s="189" t="s">
        <v>870</v>
      </c>
      <c r="G513" s="35"/>
      <c r="H513" s="35"/>
      <c r="I513" s="102"/>
      <c r="J513" s="35"/>
      <c r="K513" s="35"/>
      <c r="L513" s="38"/>
      <c r="M513" s="190"/>
      <c r="N513" s="63"/>
      <c r="O513" s="63"/>
      <c r="P513" s="63"/>
      <c r="Q513" s="63"/>
      <c r="R513" s="63"/>
      <c r="S513" s="63"/>
      <c r="T513" s="64"/>
      <c r="AT513" s="17" t="s">
        <v>143</v>
      </c>
      <c r="AU513" s="17" t="s">
        <v>83</v>
      </c>
    </row>
    <row r="514" spans="2:65" s="1" customFormat="1" ht="24" customHeight="1">
      <c r="B514" s="34"/>
      <c r="C514" s="175" t="s">
        <v>875</v>
      </c>
      <c r="D514" s="175" t="s">
        <v>136</v>
      </c>
      <c r="E514" s="176" t="s">
        <v>876</v>
      </c>
      <c r="F514" s="177" t="s">
        <v>877</v>
      </c>
      <c r="G514" s="178" t="s">
        <v>183</v>
      </c>
      <c r="H514" s="179">
        <v>0.16500000000000001</v>
      </c>
      <c r="I514" s="180"/>
      <c r="J514" s="181">
        <f>ROUND(I514*H514,2)</f>
        <v>0</v>
      </c>
      <c r="K514" s="177" t="s">
        <v>140</v>
      </c>
      <c r="L514" s="38"/>
      <c r="M514" s="182" t="s">
        <v>19</v>
      </c>
      <c r="N514" s="183" t="s">
        <v>47</v>
      </c>
      <c r="O514" s="63"/>
      <c r="P514" s="184">
        <f>O514*H514</f>
        <v>0</v>
      </c>
      <c r="Q514" s="184">
        <v>0</v>
      </c>
      <c r="R514" s="184">
        <f>Q514*H514</f>
        <v>0</v>
      </c>
      <c r="S514" s="184">
        <v>0</v>
      </c>
      <c r="T514" s="185">
        <f>S514*H514</f>
        <v>0</v>
      </c>
      <c r="AR514" s="186" t="s">
        <v>226</v>
      </c>
      <c r="AT514" s="186" t="s">
        <v>136</v>
      </c>
      <c r="AU514" s="186" t="s">
        <v>83</v>
      </c>
      <c r="AY514" s="17" t="s">
        <v>134</v>
      </c>
      <c r="BE514" s="187">
        <f>IF(N514="základní",J514,0)</f>
        <v>0</v>
      </c>
      <c r="BF514" s="187">
        <f>IF(N514="snížená",J514,0)</f>
        <v>0</v>
      </c>
      <c r="BG514" s="187">
        <f>IF(N514="zákl. přenesená",J514,0)</f>
        <v>0</v>
      </c>
      <c r="BH514" s="187">
        <f>IF(N514="sníž. přenesená",J514,0)</f>
        <v>0</v>
      </c>
      <c r="BI514" s="187">
        <f>IF(N514="nulová",J514,0)</f>
        <v>0</v>
      </c>
      <c r="BJ514" s="17" t="s">
        <v>81</v>
      </c>
      <c r="BK514" s="187">
        <f>ROUND(I514*H514,2)</f>
        <v>0</v>
      </c>
      <c r="BL514" s="17" t="s">
        <v>226</v>
      </c>
      <c r="BM514" s="186" t="s">
        <v>878</v>
      </c>
    </row>
    <row r="515" spans="2:65" s="1" customFormat="1" ht="78">
      <c r="B515" s="34"/>
      <c r="C515" s="35"/>
      <c r="D515" s="188" t="s">
        <v>143</v>
      </c>
      <c r="E515" s="35"/>
      <c r="F515" s="189" t="s">
        <v>761</v>
      </c>
      <c r="G515" s="35"/>
      <c r="H515" s="35"/>
      <c r="I515" s="102"/>
      <c r="J515" s="35"/>
      <c r="K515" s="35"/>
      <c r="L515" s="38"/>
      <c r="M515" s="190"/>
      <c r="N515" s="63"/>
      <c r="O515" s="63"/>
      <c r="P515" s="63"/>
      <c r="Q515" s="63"/>
      <c r="R515" s="63"/>
      <c r="S515" s="63"/>
      <c r="T515" s="64"/>
      <c r="AT515" s="17" t="s">
        <v>143</v>
      </c>
      <c r="AU515" s="17" t="s">
        <v>83</v>
      </c>
    </row>
    <row r="516" spans="2:65" s="1" customFormat="1" ht="24" customHeight="1">
      <c r="B516" s="34"/>
      <c r="C516" s="175" t="s">
        <v>879</v>
      </c>
      <c r="D516" s="175" t="s">
        <v>136</v>
      </c>
      <c r="E516" s="176" t="s">
        <v>880</v>
      </c>
      <c r="F516" s="177" t="s">
        <v>881</v>
      </c>
      <c r="G516" s="178" t="s">
        <v>183</v>
      </c>
      <c r="H516" s="179">
        <v>0.16500000000000001</v>
      </c>
      <c r="I516" s="180"/>
      <c r="J516" s="181">
        <f>ROUND(I516*H516,2)</f>
        <v>0</v>
      </c>
      <c r="K516" s="177" t="s">
        <v>140</v>
      </c>
      <c r="L516" s="38"/>
      <c r="M516" s="182" t="s">
        <v>19</v>
      </c>
      <c r="N516" s="183" t="s">
        <v>47</v>
      </c>
      <c r="O516" s="63"/>
      <c r="P516" s="184">
        <f>O516*H516</f>
        <v>0</v>
      </c>
      <c r="Q516" s="184">
        <v>0</v>
      </c>
      <c r="R516" s="184">
        <f>Q516*H516</f>
        <v>0</v>
      </c>
      <c r="S516" s="184">
        <v>0</v>
      </c>
      <c r="T516" s="185">
        <f>S516*H516</f>
        <v>0</v>
      </c>
      <c r="AR516" s="186" t="s">
        <v>226</v>
      </c>
      <c r="AT516" s="186" t="s">
        <v>136</v>
      </c>
      <c r="AU516" s="186" t="s">
        <v>83</v>
      </c>
      <c r="AY516" s="17" t="s">
        <v>134</v>
      </c>
      <c r="BE516" s="187">
        <f>IF(N516="základní",J516,0)</f>
        <v>0</v>
      </c>
      <c r="BF516" s="187">
        <f>IF(N516="snížená",J516,0)</f>
        <v>0</v>
      </c>
      <c r="BG516" s="187">
        <f>IF(N516="zákl. přenesená",J516,0)</f>
        <v>0</v>
      </c>
      <c r="BH516" s="187">
        <f>IF(N516="sníž. přenesená",J516,0)</f>
        <v>0</v>
      </c>
      <c r="BI516" s="187">
        <f>IF(N516="nulová",J516,0)</f>
        <v>0</v>
      </c>
      <c r="BJ516" s="17" t="s">
        <v>81</v>
      </c>
      <c r="BK516" s="187">
        <f>ROUND(I516*H516,2)</f>
        <v>0</v>
      </c>
      <c r="BL516" s="17" t="s">
        <v>226</v>
      </c>
      <c r="BM516" s="186" t="s">
        <v>882</v>
      </c>
    </row>
    <row r="517" spans="2:65" s="1" customFormat="1" ht="78">
      <c r="B517" s="34"/>
      <c r="C517" s="35"/>
      <c r="D517" s="188" t="s">
        <v>143</v>
      </c>
      <c r="E517" s="35"/>
      <c r="F517" s="189" t="s">
        <v>761</v>
      </c>
      <c r="G517" s="35"/>
      <c r="H517" s="35"/>
      <c r="I517" s="102"/>
      <c r="J517" s="35"/>
      <c r="K517" s="35"/>
      <c r="L517" s="38"/>
      <c r="M517" s="190"/>
      <c r="N517" s="63"/>
      <c r="O517" s="63"/>
      <c r="P517" s="63"/>
      <c r="Q517" s="63"/>
      <c r="R517" s="63"/>
      <c r="S517" s="63"/>
      <c r="T517" s="64"/>
      <c r="AT517" s="17" t="s">
        <v>143</v>
      </c>
      <c r="AU517" s="17" t="s">
        <v>83</v>
      </c>
    </row>
    <row r="518" spans="2:65" s="11" customFormat="1" ht="22.9" customHeight="1">
      <c r="B518" s="159"/>
      <c r="C518" s="160"/>
      <c r="D518" s="161" t="s">
        <v>75</v>
      </c>
      <c r="E518" s="173" t="s">
        <v>883</v>
      </c>
      <c r="F518" s="173" t="s">
        <v>884</v>
      </c>
      <c r="G518" s="160"/>
      <c r="H518" s="160"/>
      <c r="I518" s="163"/>
      <c r="J518" s="174">
        <f>BK518</f>
        <v>0</v>
      </c>
      <c r="K518" s="160"/>
      <c r="L518" s="165"/>
      <c r="M518" s="166"/>
      <c r="N518" s="167"/>
      <c r="O518" s="167"/>
      <c r="P518" s="168">
        <f>SUM(P519:P525)</f>
        <v>0</v>
      </c>
      <c r="Q518" s="167"/>
      <c r="R518" s="168">
        <f>SUM(R519:R525)</f>
        <v>3.5860000000000003E-2</v>
      </c>
      <c r="S518" s="167"/>
      <c r="T518" s="169">
        <f>SUM(T519:T525)</f>
        <v>0</v>
      </c>
      <c r="AR518" s="170" t="s">
        <v>83</v>
      </c>
      <c r="AT518" s="171" t="s">
        <v>75</v>
      </c>
      <c r="AU518" s="171" t="s">
        <v>81</v>
      </c>
      <c r="AY518" s="170" t="s">
        <v>134</v>
      </c>
      <c r="BK518" s="172">
        <f>SUM(BK519:BK525)</f>
        <v>0</v>
      </c>
    </row>
    <row r="519" spans="2:65" s="1" customFormat="1" ht="16.5" customHeight="1">
      <c r="B519" s="34"/>
      <c r="C519" s="175" t="s">
        <v>885</v>
      </c>
      <c r="D519" s="175" t="s">
        <v>136</v>
      </c>
      <c r="E519" s="176" t="s">
        <v>886</v>
      </c>
      <c r="F519" s="177" t="s">
        <v>887</v>
      </c>
      <c r="G519" s="178" t="s">
        <v>396</v>
      </c>
      <c r="H519" s="179">
        <v>5</v>
      </c>
      <c r="I519" s="180"/>
      <c r="J519" s="181">
        <f>ROUND(I519*H519,2)</f>
        <v>0</v>
      </c>
      <c r="K519" s="177" t="s">
        <v>140</v>
      </c>
      <c r="L519" s="38"/>
      <c r="M519" s="182" t="s">
        <v>19</v>
      </c>
      <c r="N519" s="183" t="s">
        <v>47</v>
      </c>
      <c r="O519" s="63"/>
      <c r="P519" s="184">
        <f>O519*H519</f>
        <v>0</v>
      </c>
      <c r="Q519" s="184">
        <v>2.2000000000000001E-4</v>
      </c>
      <c r="R519" s="184">
        <f>Q519*H519</f>
        <v>1.1000000000000001E-3</v>
      </c>
      <c r="S519" s="184">
        <v>0</v>
      </c>
      <c r="T519" s="185">
        <f>S519*H519</f>
        <v>0</v>
      </c>
      <c r="AR519" s="186" t="s">
        <v>226</v>
      </c>
      <c r="AT519" s="186" t="s">
        <v>136</v>
      </c>
      <c r="AU519" s="186" t="s">
        <v>83</v>
      </c>
      <c r="AY519" s="17" t="s">
        <v>134</v>
      </c>
      <c r="BE519" s="187">
        <f>IF(N519="základní",J519,0)</f>
        <v>0</v>
      </c>
      <c r="BF519" s="187">
        <f>IF(N519="snížená",J519,0)</f>
        <v>0</v>
      </c>
      <c r="BG519" s="187">
        <f>IF(N519="zákl. přenesená",J519,0)</f>
        <v>0</v>
      </c>
      <c r="BH519" s="187">
        <f>IF(N519="sníž. přenesená",J519,0)</f>
        <v>0</v>
      </c>
      <c r="BI519" s="187">
        <f>IF(N519="nulová",J519,0)</f>
        <v>0</v>
      </c>
      <c r="BJ519" s="17" t="s">
        <v>81</v>
      </c>
      <c r="BK519" s="187">
        <f>ROUND(I519*H519,2)</f>
        <v>0</v>
      </c>
      <c r="BL519" s="17" t="s">
        <v>226</v>
      </c>
      <c r="BM519" s="186" t="s">
        <v>888</v>
      </c>
    </row>
    <row r="520" spans="2:65" s="1" customFormat="1" ht="16.5" customHeight="1">
      <c r="B520" s="34"/>
      <c r="C520" s="175" t="s">
        <v>889</v>
      </c>
      <c r="D520" s="175" t="s">
        <v>136</v>
      </c>
      <c r="E520" s="176" t="s">
        <v>890</v>
      </c>
      <c r="F520" s="177" t="s">
        <v>891</v>
      </c>
      <c r="G520" s="178" t="s">
        <v>396</v>
      </c>
      <c r="H520" s="179">
        <v>2</v>
      </c>
      <c r="I520" s="180"/>
      <c r="J520" s="181">
        <f>ROUND(I520*H520,2)</f>
        <v>0</v>
      </c>
      <c r="K520" s="177" t="s">
        <v>140</v>
      </c>
      <c r="L520" s="38"/>
      <c r="M520" s="182" t="s">
        <v>19</v>
      </c>
      <c r="N520" s="183" t="s">
        <v>47</v>
      </c>
      <c r="O520" s="63"/>
      <c r="P520" s="184">
        <f>O520*H520</f>
        <v>0</v>
      </c>
      <c r="Q520" s="184">
        <v>1E-4</v>
      </c>
      <c r="R520" s="184">
        <f>Q520*H520</f>
        <v>2.0000000000000001E-4</v>
      </c>
      <c r="S520" s="184">
        <v>0</v>
      </c>
      <c r="T520" s="185">
        <f>S520*H520</f>
        <v>0</v>
      </c>
      <c r="AR520" s="186" t="s">
        <v>226</v>
      </c>
      <c r="AT520" s="186" t="s">
        <v>136</v>
      </c>
      <c r="AU520" s="186" t="s">
        <v>83</v>
      </c>
      <c r="AY520" s="17" t="s">
        <v>134</v>
      </c>
      <c r="BE520" s="187">
        <f>IF(N520="základní",J520,0)</f>
        <v>0</v>
      </c>
      <c r="BF520" s="187">
        <f>IF(N520="snížená",J520,0)</f>
        <v>0</v>
      </c>
      <c r="BG520" s="187">
        <f>IF(N520="zákl. přenesená",J520,0)</f>
        <v>0</v>
      </c>
      <c r="BH520" s="187">
        <f>IF(N520="sníž. přenesená",J520,0)</f>
        <v>0</v>
      </c>
      <c r="BI520" s="187">
        <f>IF(N520="nulová",J520,0)</f>
        <v>0</v>
      </c>
      <c r="BJ520" s="17" t="s">
        <v>81</v>
      </c>
      <c r="BK520" s="187">
        <f>ROUND(I520*H520,2)</f>
        <v>0</v>
      </c>
      <c r="BL520" s="17" t="s">
        <v>226</v>
      </c>
      <c r="BM520" s="186" t="s">
        <v>892</v>
      </c>
    </row>
    <row r="521" spans="2:65" s="1" customFormat="1" ht="16.5" customHeight="1">
      <c r="B521" s="34"/>
      <c r="C521" s="175" t="s">
        <v>893</v>
      </c>
      <c r="D521" s="175" t="s">
        <v>136</v>
      </c>
      <c r="E521" s="176" t="s">
        <v>894</v>
      </c>
      <c r="F521" s="177" t="s">
        <v>895</v>
      </c>
      <c r="G521" s="178" t="s">
        <v>396</v>
      </c>
      <c r="H521" s="179">
        <v>8</v>
      </c>
      <c r="I521" s="180"/>
      <c r="J521" s="181">
        <f>ROUND(I521*H521,2)</f>
        <v>0</v>
      </c>
      <c r="K521" s="177" t="s">
        <v>140</v>
      </c>
      <c r="L521" s="38"/>
      <c r="M521" s="182" t="s">
        <v>19</v>
      </c>
      <c r="N521" s="183" t="s">
        <v>47</v>
      </c>
      <c r="O521" s="63"/>
      <c r="P521" s="184">
        <f>O521*H521</f>
        <v>0</v>
      </c>
      <c r="Q521" s="184">
        <v>4.3200000000000001E-3</v>
      </c>
      <c r="R521" s="184">
        <f>Q521*H521</f>
        <v>3.456E-2</v>
      </c>
      <c r="S521" s="184">
        <v>0</v>
      </c>
      <c r="T521" s="185">
        <f>S521*H521</f>
        <v>0</v>
      </c>
      <c r="AR521" s="186" t="s">
        <v>226</v>
      </c>
      <c r="AT521" s="186" t="s">
        <v>136</v>
      </c>
      <c r="AU521" s="186" t="s">
        <v>83</v>
      </c>
      <c r="AY521" s="17" t="s">
        <v>134</v>
      </c>
      <c r="BE521" s="187">
        <f>IF(N521="základní",J521,0)</f>
        <v>0</v>
      </c>
      <c r="BF521" s="187">
        <f>IF(N521="snížená",J521,0)</f>
        <v>0</v>
      </c>
      <c r="BG521" s="187">
        <f>IF(N521="zákl. přenesená",J521,0)</f>
        <v>0</v>
      </c>
      <c r="BH521" s="187">
        <f>IF(N521="sníž. přenesená",J521,0)</f>
        <v>0</v>
      </c>
      <c r="BI521" s="187">
        <f>IF(N521="nulová",J521,0)</f>
        <v>0</v>
      </c>
      <c r="BJ521" s="17" t="s">
        <v>81</v>
      </c>
      <c r="BK521" s="187">
        <f>ROUND(I521*H521,2)</f>
        <v>0</v>
      </c>
      <c r="BL521" s="17" t="s">
        <v>226</v>
      </c>
      <c r="BM521" s="186" t="s">
        <v>896</v>
      </c>
    </row>
    <row r="522" spans="2:65" s="1" customFormat="1" ht="24" customHeight="1">
      <c r="B522" s="34"/>
      <c r="C522" s="175" t="s">
        <v>897</v>
      </c>
      <c r="D522" s="175" t="s">
        <v>136</v>
      </c>
      <c r="E522" s="176" t="s">
        <v>898</v>
      </c>
      <c r="F522" s="177" t="s">
        <v>899</v>
      </c>
      <c r="G522" s="178" t="s">
        <v>183</v>
      </c>
      <c r="H522" s="179">
        <v>3.5999999999999997E-2</v>
      </c>
      <c r="I522" s="180"/>
      <c r="J522" s="181">
        <f>ROUND(I522*H522,2)</f>
        <v>0</v>
      </c>
      <c r="K522" s="177" t="s">
        <v>140</v>
      </c>
      <c r="L522" s="38"/>
      <c r="M522" s="182" t="s">
        <v>19</v>
      </c>
      <c r="N522" s="183" t="s">
        <v>47</v>
      </c>
      <c r="O522" s="63"/>
      <c r="P522" s="184">
        <f>O522*H522</f>
        <v>0</v>
      </c>
      <c r="Q522" s="184">
        <v>0</v>
      </c>
      <c r="R522" s="184">
        <f>Q522*H522</f>
        <v>0</v>
      </c>
      <c r="S522" s="184">
        <v>0</v>
      </c>
      <c r="T522" s="185">
        <f>S522*H522</f>
        <v>0</v>
      </c>
      <c r="AR522" s="186" t="s">
        <v>226</v>
      </c>
      <c r="AT522" s="186" t="s">
        <v>136</v>
      </c>
      <c r="AU522" s="186" t="s">
        <v>83</v>
      </c>
      <c r="AY522" s="17" t="s">
        <v>134</v>
      </c>
      <c r="BE522" s="187">
        <f>IF(N522="základní",J522,0)</f>
        <v>0</v>
      </c>
      <c r="BF522" s="187">
        <f>IF(N522="snížená",J522,0)</f>
        <v>0</v>
      </c>
      <c r="BG522" s="187">
        <f>IF(N522="zákl. přenesená",J522,0)</f>
        <v>0</v>
      </c>
      <c r="BH522" s="187">
        <f>IF(N522="sníž. přenesená",J522,0)</f>
        <v>0</v>
      </c>
      <c r="BI522" s="187">
        <f>IF(N522="nulová",J522,0)</f>
        <v>0</v>
      </c>
      <c r="BJ522" s="17" t="s">
        <v>81</v>
      </c>
      <c r="BK522" s="187">
        <f>ROUND(I522*H522,2)</f>
        <v>0</v>
      </c>
      <c r="BL522" s="17" t="s">
        <v>226</v>
      </c>
      <c r="BM522" s="186" t="s">
        <v>900</v>
      </c>
    </row>
    <row r="523" spans="2:65" s="1" customFormat="1" ht="78">
      <c r="B523" s="34"/>
      <c r="C523" s="35"/>
      <c r="D523" s="188" t="s">
        <v>143</v>
      </c>
      <c r="E523" s="35"/>
      <c r="F523" s="189" t="s">
        <v>901</v>
      </c>
      <c r="G523" s="35"/>
      <c r="H523" s="35"/>
      <c r="I523" s="102"/>
      <c r="J523" s="35"/>
      <c r="K523" s="35"/>
      <c r="L523" s="38"/>
      <c r="M523" s="190"/>
      <c r="N523" s="63"/>
      <c r="O523" s="63"/>
      <c r="P523" s="63"/>
      <c r="Q523" s="63"/>
      <c r="R523" s="63"/>
      <c r="S523" s="63"/>
      <c r="T523" s="64"/>
      <c r="AT523" s="17" t="s">
        <v>143</v>
      </c>
      <c r="AU523" s="17" t="s">
        <v>83</v>
      </c>
    </row>
    <row r="524" spans="2:65" s="1" customFormat="1" ht="24" customHeight="1">
      <c r="B524" s="34"/>
      <c r="C524" s="175" t="s">
        <v>902</v>
      </c>
      <c r="D524" s="175" t="s">
        <v>136</v>
      </c>
      <c r="E524" s="176" t="s">
        <v>903</v>
      </c>
      <c r="F524" s="177" t="s">
        <v>904</v>
      </c>
      <c r="G524" s="178" t="s">
        <v>183</v>
      </c>
      <c r="H524" s="179">
        <v>3.5999999999999997E-2</v>
      </c>
      <c r="I524" s="180"/>
      <c r="J524" s="181">
        <f>ROUND(I524*H524,2)</f>
        <v>0</v>
      </c>
      <c r="K524" s="177" t="s">
        <v>140</v>
      </c>
      <c r="L524" s="38"/>
      <c r="M524" s="182" t="s">
        <v>19</v>
      </c>
      <c r="N524" s="183" t="s">
        <v>47</v>
      </c>
      <c r="O524" s="63"/>
      <c r="P524" s="184">
        <f>O524*H524</f>
        <v>0</v>
      </c>
      <c r="Q524" s="184">
        <v>0</v>
      </c>
      <c r="R524" s="184">
        <f>Q524*H524</f>
        <v>0</v>
      </c>
      <c r="S524" s="184">
        <v>0</v>
      </c>
      <c r="T524" s="185">
        <f>S524*H524</f>
        <v>0</v>
      </c>
      <c r="AR524" s="186" t="s">
        <v>226</v>
      </c>
      <c r="AT524" s="186" t="s">
        <v>136</v>
      </c>
      <c r="AU524" s="186" t="s">
        <v>83</v>
      </c>
      <c r="AY524" s="17" t="s">
        <v>134</v>
      </c>
      <c r="BE524" s="187">
        <f>IF(N524="základní",J524,0)</f>
        <v>0</v>
      </c>
      <c r="BF524" s="187">
        <f>IF(N524="snížená",J524,0)</f>
        <v>0</v>
      </c>
      <c r="BG524" s="187">
        <f>IF(N524="zákl. přenesená",J524,0)</f>
        <v>0</v>
      </c>
      <c r="BH524" s="187">
        <f>IF(N524="sníž. přenesená",J524,0)</f>
        <v>0</v>
      </c>
      <c r="BI524" s="187">
        <f>IF(N524="nulová",J524,0)</f>
        <v>0</v>
      </c>
      <c r="BJ524" s="17" t="s">
        <v>81</v>
      </c>
      <c r="BK524" s="187">
        <f>ROUND(I524*H524,2)</f>
        <v>0</v>
      </c>
      <c r="BL524" s="17" t="s">
        <v>226</v>
      </c>
      <c r="BM524" s="186" t="s">
        <v>905</v>
      </c>
    </row>
    <row r="525" spans="2:65" s="1" customFormat="1" ht="78">
      <c r="B525" s="34"/>
      <c r="C525" s="35"/>
      <c r="D525" s="188" t="s">
        <v>143</v>
      </c>
      <c r="E525" s="35"/>
      <c r="F525" s="189" t="s">
        <v>901</v>
      </c>
      <c r="G525" s="35"/>
      <c r="H525" s="35"/>
      <c r="I525" s="102"/>
      <c r="J525" s="35"/>
      <c r="K525" s="35"/>
      <c r="L525" s="38"/>
      <c r="M525" s="190"/>
      <c r="N525" s="63"/>
      <c r="O525" s="63"/>
      <c r="P525" s="63"/>
      <c r="Q525" s="63"/>
      <c r="R525" s="63"/>
      <c r="S525" s="63"/>
      <c r="T525" s="64"/>
      <c r="AT525" s="17" t="s">
        <v>143</v>
      </c>
      <c r="AU525" s="17" t="s">
        <v>83</v>
      </c>
    </row>
    <row r="526" spans="2:65" s="11" customFormat="1" ht="22.9" customHeight="1">
      <c r="B526" s="159"/>
      <c r="C526" s="160"/>
      <c r="D526" s="161" t="s">
        <v>75</v>
      </c>
      <c r="E526" s="173" t="s">
        <v>906</v>
      </c>
      <c r="F526" s="173" t="s">
        <v>907</v>
      </c>
      <c r="G526" s="160"/>
      <c r="H526" s="160"/>
      <c r="I526" s="163"/>
      <c r="J526" s="174">
        <f>BK526</f>
        <v>0</v>
      </c>
      <c r="K526" s="160"/>
      <c r="L526" s="165"/>
      <c r="M526" s="166"/>
      <c r="N526" s="167"/>
      <c r="O526" s="167"/>
      <c r="P526" s="168">
        <f>SUM(P527:P581)</f>
        <v>0</v>
      </c>
      <c r="Q526" s="167"/>
      <c r="R526" s="168">
        <f>SUM(R527:R581)</f>
        <v>4.7939799999999995</v>
      </c>
      <c r="S526" s="167"/>
      <c r="T526" s="169">
        <f>SUM(T527:T581)</f>
        <v>0</v>
      </c>
      <c r="AR526" s="170" t="s">
        <v>83</v>
      </c>
      <c r="AT526" s="171" t="s">
        <v>75</v>
      </c>
      <c r="AU526" s="171" t="s">
        <v>81</v>
      </c>
      <c r="AY526" s="170" t="s">
        <v>134</v>
      </c>
      <c r="BK526" s="172">
        <f>SUM(BK527:BK581)</f>
        <v>0</v>
      </c>
    </row>
    <row r="527" spans="2:65" s="1" customFormat="1" ht="24" customHeight="1">
      <c r="B527" s="34"/>
      <c r="C527" s="175" t="s">
        <v>908</v>
      </c>
      <c r="D527" s="175" t="s">
        <v>136</v>
      </c>
      <c r="E527" s="176" t="s">
        <v>909</v>
      </c>
      <c r="F527" s="177" t="s">
        <v>910</v>
      </c>
      <c r="G527" s="178" t="s">
        <v>396</v>
      </c>
      <c r="H527" s="179">
        <v>22</v>
      </c>
      <c r="I527" s="180"/>
      <c r="J527" s="181">
        <f t="shared" ref="J527:J551" si="0">ROUND(I527*H527,2)</f>
        <v>0</v>
      </c>
      <c r="K527" s="177" t="s">
        <v>250</v>
      </c>
      <c r="L527" s="38"/>
      <c r="M527" s="182" t="s">
        <v>19</v>
      </c>
      <c r="N527" s="183" t="s">
        <v>47</v>
      </c>
      <c r="O527" s="63"/>
      <c r="P527" s="184">
        <f t="shared" ref="P527:P551" si="1">O527*H527</f>
        <v>0</v>
      </c>
      <c r="Q527" s="184">
        <v>0</v>
      </c>
      <c r="R527" s="184">
        <f t="shared" ref="R527:R551" si="2">Q527*H527</f>
        <v>0</v>
      </c>
      <c r="S527" s="184">
        <v>0</v>
      </c>
      <c r="T527" s="185">
        <f t="shared" ref="T527:T551" si="3">S527*H527</f>
        <v>0</v>
      </c>
      <c r="AR527" s="186" t="s">
        <v>226</v>
      </c>
      <c r="AT527" s="186" t="s">
        <v>136</v>
      </c>
      <c r="AU527" s="186" t="s">
        <v>83</v>
      </c>
      <c r="AY527" s="17" t="s">
        <v>134</v>
      </c>
      <c r="BE527" s="187">
        <f t="shared" ref="BE527:BE551" si="4">IF(N527="základní",J527,0)</f>
        <v>0</v>
      </c>
      <c r="BF527" s="187">
        <f t="shared" ref="BF527:BF551" si="5">IF(N527="snížená",J527,0)</f>
        <v>0</v>
      </c>
      <c r="BG527" s="187">
        <f t="shared" ref="BG527:BG551" si="6">IF(N527="zákl. přenesená",J527,0)</f>
        <v>0</v>
      </c>
      <c r="BH527" s="187">
        <f t="shared" ref="BH527:BH551" si="7">IF(N527="sníž. přenesená",J527,0)</f>
        <v>0</v>
      </c>
      <c r="BI527" s="187">
        <f t="shared" ref="BI527:BI551" si="8">IF(N527="nulová",J527,0)</f>
        <v>0</v>
      </c>
      <c r="BJ527" s="17" t="s">
        <v>81</v>
      </c>
      <c r="BK527" s="187">
        <f t="shared" ref="BK527:BK551" si="9">ROUND(I527*H527,2)</f>
        <v>0</v>
      </c>
      <c r="BL527" s="17" t="s">
        <v>226</v>
      </c>
      <c r="BM527" s="186" t="s">
        <v>911</v>
      </c>
    </row>
    <row r="528" spans="2:65" s="1" customFormat="1" ht="24" customHeight="1">
      <c r="B528" s="34"/>
      <c r="C528" s="175" t="s">
        <v>912</v>
      </c>
      <c r="D528" s="175" t="s">
        <v>136</v>
      </c>
      <c r="E528" s="176" t="s">
        <v>913</v>
      </c>
      <c r="F528" s="177" t="s">
        <v>914</v>
      </c>
      <c r="G528" s="178" t="s">
        <v>396</v>
      </c>
      <c r="H528" s="179">
        <v>8</v>
      </c>
      <c r="I528" s="180"/>
      <c r="J528" s="181">
        <f t="shared" si="0"/>
        <v>0</v>
      </c>
      <c r="K528" s="177" t="s">
        <v>250</v>
      </c>
      <c r="L528" s="38"/>
      <c r="M528" s="182" t="s">
        <v>19</v>
      </c>
      <c r="N528" s="183" t="s">
        <v>47</v>
      </c>
      <c r="O528" s="63"/>
      <c r="P528" s="184">
        <f t="shared" si="1"/>
        <v>0</v>
      </c>
      <c r="Q528" s="184">
        <v>0</v>
      </c>
      <c r="R528" s="184">
        <f t="shared" si="2"/>
        <v>0</v>
      </c>
      <c r="S528" s="184">
        <v>0</v>
      </c>
      <c r="T528" s="185">
        <f t="shared" si="3"/>
        <v>0</v>
      </c>
      <c r="AR528" s="186" t="s">
        <v>226</v>
      </c>
      <c r="AT528" s="186" t="s">
        <v>136</v>
      </c>
      <c r="AU528" s="186" t="s">
        <v>83</v>
      </c>
      <c r="AY528" s="17" t="s">
        <v>134</v>
      </c>
      <c r="BE528" s="187">
        <f t="shared" si="4"/>
        <v>0</v>
      </c>
      <c r="BF528" s="187">
        <f t="shared" si="5"/>
        <v>0</v>
      </c>
      <c r="BG528" s="187">
        <f t="shared" si="6"/>
        <v>0</v>
      </c>
      <c r="BH528" s="187">
        <f t="shared" si="7"/>
        <v>0</v>
      </c>
      <c r="BI528" s="187">
        <f t="shared" si="8"/>
        <v>0</v>
      </c>
      <c r="BJ528" s="17" t="s">
        <v>81</v>
      </c>
      <c r="BK528" s="187">
        <f t="shared" si="9"/>
        <v>0</v>
      </c>
      <c r="BL528" s="17" t="s">
        <v>226</v>
      </c>
      <c r="BM528" s="186" t="s">
        <v>915</v>
      </c>
    </row>
    <row r="529" spans="2:65" s="1" customFormat="1" ht="24" customHeight="1">
      <c r="B529" s="34"/>
      <c r="C529" s="175" t="s">
        <v>916</v>
      </c>
      <c r="D529" s="175" t="s">
        <v>136</v>
      </c>
      <c r="E529" s="176" t="s">
        <v>917</v>
      </c>
      <c r="F529" s="177" t="s">
        <v>918</v>
      </c>
      <c r="G529" s="178" t="s">
        <v>396</v>
      </c>
      <c r="H529" s="179">
        <v>22</v>
      </c>
      <c r="I529" s="180"/>
      <c r="J529" s="181">
        <f t="shared" si="0"/>
        <v>0</v>
      </c>
      <c r="K529" s="177" t="s">
        <v>250</v>
      </c>
      <c r="L529" s="38"/>
      <c r="M529" s="182" t="s">
        <v>19</v>
      </c>
      <c r="N529" s="183" t="s">
        <v>47</v>
      </c>
      <c r="O529" s="63"/>
      <c r="P529" s="184">
        <f t="shared" si="1"/>
        <v>0</v>
      </c>
      <c r="Q529" s="184">
        <v>0</v>
      </c>
      <c r="R529" s="184">
        <f t="shared" si="2"/>
        <v>0</v>
      </c>
      <c r="S529" s="184">
        <v>0</v>
      </c>
      <c r="T529" s="185">
        <f t="shared" si="3"/>
        <v>0</v>
      </c>
      <c r="AR529" s="186" t="s">
        <v>226</v>
      </c>
      <c r="AT529" s="186" t="s">
        <v>136</v>
      </c>
      <c r="AU529" s="186" t="s">
        <v>83</v>
      </c>
      <c r="AY529" s="17" t="s">
        <v>134</v>
      </c>
      <c r="BE529" s="187">
        <f t="shared" si="4"/>
        <v>0</v>
      </c>
      <c r="BF529" s="187">
        <f t="shared" si="5"/>
        <v>0</v>
      </c>
      <c r="BG529" s="187">
        <f t="shared" si="6"/>
        <v>0</v>
      </c>
      <c r="BH529" s="187">
        <f t="shared" si="7"/>
        <v>0</v>
      </c>
      <c r="BI529" s="187">
        <f t="shared" si="8"/>
        <v>0</v>
      </c>
      <c r="BJ529" s="17" t="s">
        <v>81</v>
      </c>
      <c r="BK529" s="187">
        <f t="shared" si="9"/>
        <v>0</v>
      </c>
      <c r="BL529" s="17" t="s">
        <v>226</v>
      </c>
      <c r="BM529" s="186" t="s">
        <v>919</v>
      </c>
    </row>
    <row r="530" spans="2:65" s="1" customFormat="1" ht="24" customHeight="1">
      <c r="B530" s="34"/>
      <c r="C530" s="175" t="s">
        <v>920</v>
      </c>
      <c r="D530" s="175" t="s">
        <v>136</v>
      </c>
      <c r="E530" s="176" t="s">
        <v>921</v>
      </c>
      <c r="F530" s="177" t="s">
        <v>922</v>
      </c>
      <c r="G530" s="178" t="s">
        <v>396</v>
      </c>
      <c r="H530" s="179">
        <v>16</v>
      </c>
      <c r="I530" s="180"/>
      <c r="J530" s="181">
        <f t="shared" si="0"/>
        <v>0</v>
      </c>
      <c r="K530" s="177" t="s">
        <v>250</v>
      </c>
      <c r="L530" s="38"/>
      <c r="M530" s="182" t="s">
        <v>19</v>
      </c>
      <c r="N530" s="183" t="s">
        <v>47</v>
      </c>
      <c r="O530" s="63"/>
      <c r="P530" s="184">
        <f t="shared" si="1"/>
        <v>0</v>
      </c>
      <c r="Q530" s="184">
        <v>0</v>
      </c>
      <c r="R530" s="184">
        <f t="shared" si="2"/>
        <v>0</v>
      </c>
      <c r="S530" s="184">
        <v>0</v>
      </c>
      <c r="T530" s="185">
        <f t="shared" si="3"/>
        <v>0</v>
      </c>
      <c r="AR530" s="186" t="s">
        <v>226</v>
      </c>
      <c r="AT530" s="186" t="s">
        <v>136</v>
      </c>
      <c r="AU530" s="186" t="s">
        <v>83</v>
      </c>
      <c r="AY530" s="17" t="s">
        <v>134</v>
      </c>
      <c r="BE530" s="187">
        <f t="shared" si="4"/>
        <v>0</v>
      </c>
      <c r="BF530" s="187">
        <f t="shared" si="5"/>
        <v>0</v>
      </c>
      <c r="BG530" s="187">
        <f t="shared" si="6"/>
        <v>0</v>
      </c>
      <c r="BH530" s="187">
        <f t="shared" si="7"/>
        <v>0</v>
      </c>
      <c r="BI530" s="187">
        <f t="shared" si="8"/>
        <v>0</v>
      </c>
      <c r="BJ530" s="17" t="s">
        <v>81</v>
      </c>
      <c r="BK530" s="187">
        <f t="shared" si="9"/>
        <v>0</v>
      </c>
      <c r="BL530" s="17" t="s">
        <v>226</v>
      </c>
      <c r="BM530" s="186" t="s">
        <v>923</v>
      </c>
    </row>
    <row r="531" spans="2:65" s="1" customFormat="1" ht="24" customHeight="1">
      <c r="B531" s="34"/>
      <c r="C531" s="175" t="s">
        <v>924</v>
      </c>
      <c r="D531" s="175" t="s">
        <v>136</v>
      </c>
      <c r="E531" s="176" t="s">
        <v>925</v>
      </c>
      <c r="F531" s="177" t="s">
        <v>926</v>
      </c>
      <c r="G531" s="178" t="s">
        <v>396</v>
      </c>
      <c r="H531" s="179">
        <v>2</v>
      </c>
      <c r="I531" s="180"/>
      <c r="J531" s="181">
        <f t="shared" si="0"/>
        <v>0</v>
      </c>
      <c r="K531" s="177" t="s">
        <v>250</v>
      </c>
      <c r="L531" s="38"/>
      <c r="M531" s="182" t="s">
        <v>19</v>
      </c>
      <c r="N531" s="183" t="s">
        <v>47</v>
      </c>
      <c r="O531" s="63"/>
      <c r="P531" s="184">
        <f t="shared" si="1"/>
        <v>0</v>
      </c>
      <c r="Q531" s="184">
        <v>0</v>
      </c>
      <c r="R531" s="184">
        <f t="shared" si="2"/>
        <v>0</v>
      </c>
      <c r="S531" s="184">
        <v>0</v>
      </c>
      <c r="T531" s="185">
        <f t="shared" si="3"/>
        <v>0</v>
      </c>
      <c r="AR531" s="186" t="s">
        <v>226</v>
      </c>
      <c r="AT531" s="186" t="s">
        <v>136</v>
      </c>
      <c r="AU531" s="186" t="s">
        <v>83</v>
      </c>
      <c r="AY531" s="17" t="s">
        <v>134</v>
      </c>
      <c r="BE531" s="187">
        <f t="shared" si="4"/>
        <v>0</v>
      </c>
      <c r="BF531" s="187">
        <f t="shared" si="5"/>
        <v>0</v>
      </c>
      <c r="BG531" s="187">
        <f t="shared" si="6"/>
        <v>0</v>
      </c>
      <c r="BH531" s="187">
        <f t="shared" si="7"/>
        <v>0</v>
      </c>
      <c r="BI531" s="187">
        <f t="shared" si="8"/>
        <v>0</v>
      </c>
      <c r="BJ531" s="17" t="s">
        <v>81</v>
      </c>
      <c r="BK531" s="187">
        <f t="shared" si="9"/>
        <v>0</v>
      </c>
      <c r="BL531" s="17" t="s">
        <v>226</v>
      </c>
      <c r="BM531" s="186" t="s">
        <v>927</v>
      </c>
    </row>
    <row r="532" spans="2:65" s="1" customFormat="1" ht="24" customHeight="1">
      <c r="B532" s="34"/>
      <c r="C532" s="223" t="s">
        <v>928</v>
      </c>
      <c r="D532" s="223" t="s">
        <v>234</v>
      </c>
      <c r="E532" s="224" t="s">
        <v>929</v>
      </c>
      <c r="F532" s="225" t="s">
        <v>930</v>
      </c>
      <c r="G532" s="226" t="s">
        <v>396</v>
      </c>
      <c r="H532" s="227">
        <v>2</v>
      </c>
      <c r="I532" s="228"/>
      <c r="J532" s="229">
        <f t="shared" si="0"/>
        <v>0</v>
      </c>
      <c r="K532" s="225" t="s">
        <v>250</v>
      </c>
      <c r="L532" s="230"/>
      <c r="M532" s="231" t="s">
        <v>19</v>
      </c>
      <c r="N532" s="232" t="s">
        <v>47</v>
      </c>
      <c r="O532" s="63"/>
      <c r="P532" s="184">
        <f t="shared" si="1"/>
        <v>0</v>
      </c>
      <c r="Q532" s="184">
        <v>0</v>
      </c>
      <c r="R532" s="184">
        <f t="shared" si="2"/>
        <v>0</v>
      </c>
      <c r="S532" s="184">
        <v>0</v>
      </c>
      <c r="T532" s="185">
        <f t="shared" si="3"/>
        <v>0</v>
      </c>
      <c r="AR532" s="186" t="s">
        <v>308</v>
      </c>
      <c r="AT532" s="186" t="s">
        <v>234</v>
      </c>
      <c r="AU532" s="186" t="s">
        <v>83</v>
      </c>
      <c r="AY532" s="17" t="s">
        <v>134</v>
      </c>
      <c r="BE532" s="187">
        <f t="shared" si="4"/>
        <v>0</v>
      </c>
      <c r="BF532" s="187">
        <f t="shared" si="5"/>
        <v>0</v>
      </c>
      <c r="BG532" s="187">
        <f t="shared" si="6"/>
        <v>0</v>
      </c>
      <c r="BH532" s="187">
        <f t="shared" si="7"/>
        <v>0</v>
      </c>
      <c r="BI532" s="187">
        <f t="shared" si="8"/>
        <v>0</v>
      </c>
      <c r="BJ532" s="17" t="s">
        <v>81</v>
      </c>
      <c r="BK532" s="187">
        <f t="shared" si="9"/>
        <v>0</v>
      </c>
      <c r="BL532" s="17" t="s">
        <v>226</v>
      </c>
      <c r="BM532" s="186" t="s">
        <v>931</v>
      </c>
    </row>
    <row r="533" spans="2:65" s="1" customFormat="1" ht="16.5" customHeight="1">
      <c r="B533" s="34"/>
      <c r="C533" s="175" t="s">
        <v>932</v>
      </c>
      <c r="D533" s="175" t="s">
        <v>136</v>
      </c>
      <c r="E533" s="176" t="s">
        <v>933</v>
      </c>
      <c r="F533" s="177" t="s">
        <v>934</v>
      </c>
      <c r="G533" s="178" t="s">
        <v>396</v>
      </c>
      <c r="H533" s="179">
        <v>9</v>
      </c>
      <c r="I533" s="180"/>
      <c r="J533" s="181">
        <f t="shared" si="0"/>
        <v>0</v>
      </c>
      <c r="K533" s="177" t="s">
        <v>19</v>
      </c>
      <c r="L533" s="38"/>
      <c r="M533" s="182" t="s">
        <v>19</v>
      </c>
      <c r="N533" s="183" t="s">
        <v>47</v>
      </c>
      <c r="O533" s="63"/>
      <c r="P533" s="184">
        <f t="shared" si="1"/>
        <v>0</v>
      </c>
      <c r="Q533" s="184">
        <v>0</v>
      </c>
      <c r="R533" s="184">
        <f t="shared" si="2"/>
        <v>0</v>
      </c>
      <c r="S533" s="184">
        <v>0</v>
      </c>
      <c r="T533" s="185">
        <f t="shared" si="3"/>
        <v>0</v>
      </c>
      <c r="AR533" s="186" t="s">
        <v>226</v>
      </c>
      <c r="AT533" s="186" t="s">
        <v>136</v>
      </c>
      <c r="AU533" s="186" t="s">
        <v>83</v>
      </c>
      <c r="AY533" s="17" t="s">
        <v>134</v>
      </c>
      <c r="BE533" s="187">
        <f t="shared" si="4"/>
        <v>0</v>
      </c>
      <c r="BF533" s="187">
        <f t="shared" si="5"/>
        <v>0</v>
      </c>
      <c r="BG533" s="187">
        <f t="shared" si="6"/>
        <v>0</v>
      </c>
      <c r="BH533" s="187">
        <f t="shared" si="7"/>
        <v>0</v>
      </c>
      <c r="BI533" s="187">
        <f t="shared" si="8"/>
        <v>0</v>
      </c>
      <c r="BJ533" s="17" t="s">
        <v>81</v>
      </c>
      <c r="BK533" s="187">
        <f t="shared" si="9"/>
        <v>0</v>
      </c>
      <c r="BL533" s="17" t="s">
        <v>226</v>
      </c>
      <c r="BM533" s="186" t="s">
        <v>935</v>
      </c>
    </row>
    <row r="534" spans="2:65" s="1" customFormat="1" ht="16.5" customHeight="1">
      <c r="B534" s="34"/>
      <c r="C534" s="223" t="s">
        <v>936</v>
      </c>
      <c r="D534" s="223" t="s">
        <v>234</v>
      </c>
      <c r="E534" s="224" t="s">
        <v>937</v>
      </c>
      <c r="F534" s="225" t="s">
        <v>938</v>
      </c>
      <c r="G534" s="226" t="s">
        <v>396</v>
      </c>
      <c r="H534" s="227">
        <v>9</v>
      </c>
      <c r="I534" s="228"/>
      <c r="J534" s="229">
        <f t="shared" si="0"/>
        <v>0</v>
      </c>
      <c r="K534" s="225" t="s">
        <v>19</v>
      </c>
      <c r="L534" s="230"/>
      <c r="M534" s="231" t="s">
        <v>19</v>
      </c>
      <c r="N534" s="232" t="s">
        <v>47</v>
      </c>
      <c r="O534" s="63"/>
      <c r="P534" s="184">
        <f t="shared" si="1"/>
        <v>0</v>
      </c>
      <c r="Q534" s="184">
        <v>0</v>
      </c>
      <c r="R534" s="184">
        <f t="shared" si="2"/>
        <v>0</v>
      </c>
      <c r="S534" s="184">
        <v>0</v>
      </c>
      <c r="T534" s="185">
        <f t="shared" si="3"/>
        <v>0</v>
      </c>
      <c r="AR534" s="186" t="s">
        <v>308</v>
      </c>
      <c r="AT534" s="186" t="s">
        <v>234</v>
      </c>
      <c r="AU534" s="186" t="s">
        <v>83</v>
      </c>
      <c r="AY534" s="17" t="s">
        <v>134</v>
      </c>
      <c r="BE534" s="187">
        <f t="shared" si="4"/>
        <v>0</v>
      </c>
      <c r="BF534" s="187">
        <f t="shared" si="5"/>
        <v>0</v>
      </c>
      <c r="BG534" s="187">
        <f t="shared" si="6"/>
        <v>0</v>
      </c>
      <c r="BH534" s="187">
        <f t="shared" si="7"/>
        <v>0</v>
      </c>
      <c r="BI534" s="187">
        <f t="shared" si="8"/>
        <v>0</v>
      </c>
      <c r="BJ534" s="17" t="s">
        <v>81</v>
      </c>
      <c r="BK534" s="187">
        <f t="shared" si="9"/>
        <v>0</v>
      </c>
      <c r="BL534" s="17" t="s">
        <v>226</v>
      </c>
      <c r="BM534" s="186" t="s">
        <v>939</v>
      </c>
    </row>
    <row r="535" spans="2:65" s="1" customFormat="1" ht="16.5" customHeight="1">
      <c r="B535" s="34"/>
      <c r="C535" s="175" t="s">
        <v>940</v>
      </c>
      <c r="D535" s="175" t="s">
        <v>136</v>
      </c>
      <c r="E535" s="176" t="s">
        <v>941</v>
      </c>
      <c r="F535" s="177" t="s">
        <v>942</v>
      </c>
      <c r="G535" s="178" t="s">
        <v>396</v>
      </c>
      <c r="H535" s="179">
        <v>3</v>
      </c>
      <c r="I535" s="180"/>
      <c r="J535" s="181">
        <f t="shared" si="0"/>
        <v>0</v>
      </c>
      <c r="K535" s="177" t="s">
        <v>19</v>
      </c>
      <c r="L535" s="38"/>
      <c r="M535" s="182" t="s">
        <v>19</v>
      </c>
      <c r="N535" s="183" t="s">
        <v>47</v>
      </c>
      <c r="O535" s="63"/>
      <c r="P535" s="184">
        <f t="shared" si="1"/>
        <v>0</v>
      </c>
      <c r="Q535" s="184">
        <v>0</v>
      </c>
      <c r="R535" s="184">
        <f t="shared" si="2"/>
        <v>0</v>
      </c>
      <c r="S535" s="184">
        <v>0</v>
      </c>
      <c r="T535" s="185">
        <f t="shared" si="3"/>
        <v>0</v>
      </c>
      <c r="AR535" s="186" t="s">
        <v>226</v>
      </c>
      <c r="AT535" s="186" t="s">
        <v>136</v>
      </c>
      <c r="AU535" s="186" t="s">
        <v>83</v>
      </c>
      <c r="AY535" s="17" t="s">
        <v>134</v>
      </c>
      <c r="BE535" s="187">
        <f t="shared" si="4"/>
        <v>0</v>
      </c>
      <c r="BF535" s="187">
        <f t="shared" si="5"/>
        <v>0</v>
      </c>
      <c r="BG535" s="187">
        <f t="shared" si="6"/>
        <v>0</v>
      </c>
      <c r="BH535" s="187">
        <f t="shared" si="7"/>
        <v>0</v>
      </c>
      <c r="BI535" s="187">
        <f t="shared" si="8"/>
        <v>0</v>
      </c>
      <c r="BJ535" s="17" t="s">
        <v>81</v>
      </c>
      <c r="BK535" s="187">
        <f t="shared" si="9"/>
        <v>0</v>
      </c>
      <c r="BL535" s="17" t="s">
        <v>226</v>
      </c>
      <c r="BM535" s="186" t="s">
        <v>943</v>
      </c>
    </row>
    <row r="536" spans="2:65" s="1" customFormat="1" ht="16.5" customHeight="1">
      <c r="B536" s="34"/>
      <c r="C536" s="223" t="s">
        <v>944</v>
      </c>
      <c r="D536" s="223" t="s">
        <v>234</v>
      </c>
      <c r="E536" s="224" t="s">
        <v>945</v>
      </c>
      <c r="F536" s="225" t="s">
        <v>946</v>
      </c>
      <c r="G536" s="226" t="s">
        <v>396</v>
      </c>
      <c r="H536" s="227">
        <v>3</v>
      </c>
      <c r="I536" s="228"/>
      <c r="J536" s="229">
        <f t="shared" si="0"/>
        <v>0</v>
      </c>
      <c r="K536" s="225" t="s">
        <v>19</v>
      </c>
      <c r="L536" s="230"/>
      <c r="M536" s="231" t="s">
        <v>19</v>
      </c>
      <c r="N536" s="232" t="s">
        <v>47</v>
      </c>
      <c r="O536" s="63"/>
      <c r="P536" s="184">
        <f t="shared" si="1"/>
        <v>0</v>
      </c>
      <c r="Q536" s="184">
        <v>0</v>
      </c>
      <c r="R536" s="184">
        <f t="shared" si="2"/>
        <v>0</v>
      </c>
      <c r="S536" s="184">
        <v>0</v>
      </c>
      <c r="T536" s="185">
        <f t="shared" si="3"/>
        <v>0</v>
      </c>
      <c r="AR536" s="186" t="s">
        <v>308</v>
      </c>
      <c r="AT536" s="186" t="s">
        <v>234</v>
      </c>
      <c r="AU536" s="186" t="s">
        <v>83</v>
      </c>
      <c r="AY536" s="17" t="s">
        <v>134</v>
      </c>
      <c r="BE536" s="187">
        <f t="shared" si="4"/>
        <v>0</v>
      </c>
      <c r="BF536" s="187">
        <f t="shared" si="5"/>
        <v>0</v>
      </c>
      <c r="BG536" s="187">
        <f t="shared" si="6"/>
        <v>0</v>
      </c>
      <c r="BH536" s="187">
        <f t="shared" si="7"/>
        <v>0</v>
      </c>
      <c r="BI536" s="187">
        <f t="shared" si="8"/>
        <v>0</v>
      </c>
      <c r="BJ536" s="17" t="s">
        <v>81</v>
      </c>
      <c r="BK536" s="187">
        <f t="shared" si="9"/>
        <v>0</v>
      </c>
      <c r="BL536" s="17" t="s">
        <v>226</v>
      </c>
      <c r="BM536" s="186" t="s">
        <v>947</v>
      </c>
    </row>
    <row r="537" spans="2:65" s="1" customFormat="1" ht="16.5" customHeight="1">
      <c r="B537" s="34"/>
      <c r="C537" s="175" t="s">
        <v>948</v>
      </c>
      <c r="D537" s="175" t="s">
        <v>136</v>
      </c>
      <c r="E537" s="176" t="s">
        <v>949</v>
      </c>
      <c r="F537" s="177" t="s">
        <v>950</v>
      </c>
      <c r="G537" s="178" t="s">
        <v>396</v>
      </c>
      <c r="H537" s="179">
        <v>3</v>
      </c>
      <c r="I537" s="180"/>
      <c r="J537" s="181">
        <f t="shared" si="0"/>
        <v>0</v>
      </c>
      <c r="K537" s="177" t="s">
        <v>140</v>
      </c>
      <c r="L537" s="38"/>
      <c r="M537" s="182" t="s">
        <v>19</v>
      </c>
      <c r="N537" s="183" t="s">
        <v>47</v>
      </c>
      <c r="O537" s="63"/>
      <c r="P537" s="184">
        <f t="shared" si="1"/>
        <v>0</v>
      </c>
      <c r="Q537" s="184">
        <v>0</v>
      </c>
      <c r="R537" s="184">
        <f t="shared" si="2"/>
        <v>0</v>
      </c>
      <c r="S537" s="184">
        <v>0</v>
      </c>
      <c r="T537" s="185">
        <f t="shared" si="3"/>
        <v>0</v>
      </c>
      <c r="AR537" s="186" t="s">
        <v>226</v>
      </c>
      <c r="AT537" s="186" t="s">
        <v>136</v>
      </c>
      <c r="AU537" s="186" t="s">
        <v>83</v>
      </c>
      <c r="AY537" s="17" t="s">
        <v>134</v>
      </c>
      <c r="BE537" s="187">
        <f t="shared" si="4"/>
        <v>0</v>
      </c>
      <c r="BF537" s="187">
        <f t="shared" si="5"/>
        <v>0</v>
      </c>
      <c r="BG537" s="187">
        <f t="shared" si="6"/>
        <v>0</v>
      </c>
      <c r="BH537" s="187">
        <f t="shared" si="7"/>
        <v>0</v>
      </c>
      <c r="BI537" s="187">
        <f t="shared" si="8"/>
        <v>0</v>
      </c>
      <c r="BJ537" s="17" t="s">
        <v>81</v>
      </c>
      <c r="BK537" s="187">
        <f t="shared" si="9"/>
        <v>0</v>
      </c>
      <c r="BL537" s="17" t="s">
        <v>226</v>
      </c>
      <c r="BM537" s="186" t="s">
        <v>951</v>
      </c>
    </row>
    <row r="538" spans="2:65" s="1" customFormat="1" ht="16.5" customHeight="1">
      <c r="B538" s="34"/>
      <c r="C538" s="223" t="s">
        <v>952</v>
      </c>
      <c r="D538" s="223" t="s">
        <v>234</v>
      </c>
      <c r="E538" s="224" t="s">
        <v>953</v>
      </c>
      <c r="F538" s="225" t="s">
        <v>954</v>
      </c>
      <c r="G538" s="226" t="s">
        <v>396</v>
      </c>
      <c r="H538" s="227">
        <v>2</v>
      </c>
      <c r="I538" s="228"/>
      <c r="J538" s="229">
        <f t="shared" si="0"/>
        <v>0</v>
      </c>
      <c r="K538" s="225" t="s">
        <v>811</v>
      </c>
      <c r="L538" s="230"/>
      <c r="M538" s="231" t="s">
        <v>19</v>
      </c>
      <c r="N538" s="232" t="s">
        <v>47</v>
      </c>
      <c r="O538" s="63"/>
      <c r="P538" s="184">
        <f t="shared" si="1"/>
        <v>0</v>
      </c>
      <c r="Q538" s="184">
        <v>0.05</v>
      </c>
      <c r="R538" s="184">
        <f t="shared" si="2"/>
        <v>0.1</v>
      </c>
      <c r="S538" s="184">
        <v>0</v>
      </c>
      <c r="T538" s="185">
        <f t="shared" si="3"/>
        <v>0</v>
      </c>
      <c r="AR538" s="186" t="s">
        <v>308</v>
      </c>
      <c r="AT538" s="186" t="s">
        <v>234</v>
      </c>
      <c r="AU538" s="186" t="s">
        <v>83</v>
      </c>
      <c r="AY538" s="17" t="s">
        <v>134</v>
      </c>
      <c r="BE538" s="187">
        <f t="shared" si="4"/>
        <v>0</v>
      </c>
      <c r="BF538" s="187">
        <f t="shared" si="5"/>
        <v>0</v>
      </c>
      <c r="BG538" s="187">
        <f t="shared" si="6"/>
        <v>0</v>
      </c>
      <c r="BH538" s="187">
        <f t="shared" si="7"/>
        <v>0</v>
      </c>
      <c r="BI538" s="187">
        <f t="shared" si="8"/>
        <v>0</v>
      </c>
      <c r="BJ538" s="17" t="s">
        <v>81</v>
      </c>
      <c r="BK538" s="187">
        <f t="shared" si="9"/>
        <v>0</v>
      </c>
      <c r="BL538" s="17" t="s">
        <v>226</v>
      </c>
      <c r="BM538" s="186" t="s">
        <v>955</v>
      </c>
    </row>
    <row r="539" spans="2:65" s="1" customFormat="1" ht="16.5" customHeight="1">
      <c r="B539" s="34"/>
      <c r="C539" s="223" t="s">
        <v>956</v>
      </c>
      <c r="D539" s="223" t="s">
        <v>234</v>
      </c>
      <c r="E539" s="224" t="s">
        <v>957</v>
      </c>
      <c r="F539" s="225" t="s">
        <v>958</v>
      </c>
      <c r="G539" s="226" t="s">
        <v>396</v>
      </c>
      <c r="H539" s="227">
        <v>1</v>
      </c>
      <c r="I539" s="228"/>
      <c r="J539" s="229">
        <f t="shared" si="0"/>
        <v>0</v>
      </c>
      <c r="K539" s="225" t="s">
        <v>811</v>
      </c>
      <c r="L539" s="230"/>
      <c r="M539" s="231" t="s">
        <v>19</v>
      </c>
      <c r="N539" s="232" t="s">
        <v>47</v>
      </c>
      <c r="O539" s="63"/>
      <c r="P539" s="184">
        <f t="shared" si="1"/>
        <v>0</v>
      </c>
      <c r="Q539" s="184">
        <v>0.05</v>
      </c>
      <c r="R539" s="184">
        <f t="shared" si="2"/>
        <v>0.05</v>
      </c>
      <c r="S539" s="184">
        <v>0</v>
      </c>
      <c r="T539" s="185">
        <f t="shared" si="3"/>
        <v>0</v>
      </c>
      <c r="AR539" s="186" t="s">
        <v>308</v>
      </c>
      <c r="AT539" s="186" t="s">
        <v>234</v>
      </c>
      <c r="AU539" s="186" t="s">
        <v>83</v>
      </c>
      <c r="AY539" s="17" t="s">
        <v>134</v>
      </c>
      <c r="BE539" s="187">
        <f t="shared" si="4"/>
        <v>0</v>
      </c>
      <c r="BF539" s="187">
        <f t="shared" si="5"/>
        <v>0</v>
      </c>
      <c r="BG539" s="187">
        <f t="shared" si="6"/>
        <v>0</v>
      </c>
      <c r="BH539" s="187">
        <f t="shared" si="7"/>
        <v>0</v>
      </c>
      <c r="BI539" s="187">
        <f t="shared" si="8"/>
        <v>0</v>
      </c>
      <c r="BJ539" s="17" t="s">
        <v>81</v>
      </c>
      <c r="BK539" s="187">
        <f t="shared" si="9"/>
        <v>0</v>
      </c>
      <c r="BL539" s="17" t="s">
        <v>226</v>
      </c>
      <c r="BM539" s="186" t="s">
        <v>959</v>
      </c>
    </row>
    <row r="540" spans="2:65" s="1" customFormat="1" ht="24" customHeight="1">
      <c r="B540" s="34"/>
      <c r="C540" s="175" t="s">
        <v>960</v>
      </c>
      <c r="D540" s="175" t="s">
        <v>136</v>
      </c>
      <c r="E540" s="176" t="s">
        <v>961</v>
      </c>
      <c r="F540" s="177" t="s">
        <v>962</v>
      </c>
      <c r="G540" s="178" t="s">
        <v>396</v>
      </c>
      <c r="H540" s="179">
        <v>4</v>
      </c>
      <c r="I540" s="180"/>
      <c r="J540" s="181">
        <f t="shared" si="0"/>
        <v>0</v>
      </c>
      <c r="K540" s="177" t="s">
        <v>250</v>
      </c>
      <c r="L540" s="38"/>
      <c r="M540" s="182" t="s">
        <v>19</v>
      </c>
      <c r="N540" s="183" t="s">
        <v>47</v>
      </c>
      <c r="O540" s="63"/>
      <c r="P540" s="184">
        <f t="shared" si="1"/>
        <v>0</v>
      </c>
      <c r="Q540" s="184">
        <v>0</v>
      </c>
      <c r="R540" s="184">
        <f t="shared" si="2"/>
        <v>0</v>
      </c>
      <c r="S540" s="184">
        <v>0</v>
      </c>
      <c r="T540" s="185">
        <f t="shared" si="3"/>
        <v>0</v>
      </c>
      <c r="AR540" s="186" t="s">
        <v>226</v>
      </c>
      <c r="AT540" s="186" t="s">
        <v>136</v>
      </c>
      <c r="AU540" s="186" t="s">
        <v>83</v>
      </c>
      <c r="AY540" s="17" t="s">
        <v>134</v>
      </c>
      <c r="BE540" s="187">
        <f t="shared" si="4"/>
        <v>0</v>
      </c>
      <c r="BF540" s="187">
        <f t="shared" si="5"/>
        <v>0</v>
      </c>
      <c r="BG540" s="187">
        <f t="shared" si="6"/>
        <v>0</v>
      </c>
      <c r="BH540" s="187">
        <f t="shared" si="7"/>
        <v>0</v>
      </c>
      <c r="BI540" s="187">
        <f t="shared" si="8"/>
        <v>0</v>
      </c>
      <c r="BJ540" s="17" t="s">
        <v>81</v>
      </c>
      <c r="BK540" s="187">
        <f t="shared" si="9"/>
        <v>0</v>
      </c>
      <c r="BL540" s="17" t="s">
        <v>226</v>
      </c>
      <c r="BM540" s="186" t="s">
        <v>963</v>
      </c>
    </row>
    <row r="541" spans="2:65" s="1" customFormat="1" ht="16.5" customHeight="1">
      <c r="B541" s="34"/>
      <c r="C541" s="223" t="s">
        <v>964</v>
      </c>
      <c r="D541" s="223" t="s">
        <v>234</v>
      </c>
      <c r="E541" s="224" t="s">
        <v>965</v>
      </c>
      <c r="F541" s="225" t="s">
        <v>966</v>
      </c>
      <c r="G541" s="226" t="s">
        <v>396</v>
      </c>
      <c r="H541" s="227">
        <v>2</v>
      </c>
      <c r="I541" s="228"/>
      <c r="J541" s="229">
        <f t="shared" si="0"/>
        <v>0</v>
      </c>
      <c r="K541" s="225" t="s">
        <v>811</v>
      </c>
      <c r="L541" s="230"/>
      <c r="M541" s="231" t="s">
        <v>19</v>
      </c>
      <c r="N541" s="232" t="s">
        <v>47</v>
      </c>
      <c r="O541" s="63"/>
      <c r="P541" s="184">
        <f t="shared" si="1"/>
        <v>0</v>
      </c>
      <c r="Q541" s="184">
        <v>0</v>
      </c>
      <c r="R541" s="184">
        <f t="shared" si="2"/>
        <v>0</v>
      </c>
      <c r="S541" s="184">
        <v>0</v>
      </c>
      <c r="T541" s="185">
        <f t="shared" si="3"/>
        <v>0</v>
      </c>
      <c r="AR541" s="186" t="s">
        <v>308</v>
      </c>
      <c r="AT541" s="186" t="s">
        <v>234</v>
      </c>
      <c r="AU541" s="186" t="s">
        <v>83</v>
      </c>
      <c r="AY541" s="17" t="s">
        <v>134</v>
      </c>
      <c r="BE541" s="187">
        <f t="shared" si="4"/>
        <v>0</v>
      </c>
      <c r="BF541" s="187">
        <f t="shared" si="5"/>
        <v>0</v>
      </c>
      <c r="BG541" s="187">
        <f t="shared" si="6"/>
        <v>0</v>
      </c>
      <c r="BH541" s="187">
        <f t="shared" si="7"/>
        <v>0</v>
      </c>
      <c r="BI541" s="187">
        <f t="shared" si="8"/>
        <v>0</v>
      </c>
      <c r="BJ541" s="17" t="s">
        <v>81</v>
      </c>
      <c r="BK541" s="187">
        <f t="shared" si="9"/>
        <v>0</v>
      </c>
      <c r="BL541" s="17" t="s">
        <v>226</v>
      </c>
      <c r="BM541" s="186" t="s">
        <v>967</v>
      </c>
    </row>
    <row r="542" spans="2:65" s="1" customFormat="1" ht="16.5" customHeight="1">
      <c r="B542" s="34"/>
      <c r="C542" s="223" t="s">
        <v>968</v>
      </c>
      <c r="D542" s="223" t="s">
        <v>234</v>
      </c>
      <c r="E542" s="224" t="s">
        <v>969</v>
      </c>
      <c r="F542" s="225" t="s">
        <v>970</v>
      </c>
      <c r="G542" s="226" t="s">
        <v>396</v>
      </c>
      <c r="H542" s="227">
        <v>2</v>
      </c>
      <c r="I542" s="228"/>
      <c r="J542" s="229">
        <f t="shared" si="0"/>
        <v>0</v>
      </c>
      <c r="K542" s="225" t="s">
        <v>811</v>
      </c>
      <c r="L542" s="230"/>
      <c r="M542" s="231" t="s">
        <v>19</v>
      </c>
      <c r="N542" s="232" t="s">
        <v>47</v>
      </c>
      <c r="O542" s="63"/>
      <c r="P542" s="184">
        <f t="shared" si="1"/>
        <v>0</v>
      </c>
      <c r="Q542" s="184">
        <v>0</v>
      </c>
      <c r="R542" s="184">
        <f t="shared" si="2"/>
        <v>0</v>
      </c>
      <c r="S542" s="184">
        <v>0</v>
      </c>
      <c r="T542" s="185">
        <f t="shared" si="3"/>
        <v>0</v>
      </c>
      <c r="AR542" s="186" t="s">
        <v>308</v>
      </c>
      <c r="AT542" s="186" t="s">
        <v>234</v>
      </c>
      <c r="AU542" s="186" t="s">
        <v>83</v>
      </c>
      <c r="AY542" s="17" t="s">
        <v>134</v>
      </c>
      <c r="BE542" s="187">
        <f t="shared" si="4"/>
        <v>0</v>
      </c>
      <c r="BF542" s="187">
        <f t="shared" si="5"/>
        <v>0</v>
      </c>
      <c r="BG542" s="187">
        <f t="shared" si="6"/>
        <v>0</v>
      </c>
      <c r="BH542" s="187">
        <f t="shared" si="7"/>
        <v>0</v>
      </c>
      <c r="BI542" s="187">
        <f t="shared" si="8"/>
        <v>0</v>
      </c>
      <c r="BJ542" s="17" t="s">
        <v>81</v>
      </c>
      <c r="BK542" s="187">
        <f t="shared" si="9"/>
        <v>0</v>
      </c>
      <c r="BL542" s="17" t="s">
        <v>226</v>
      </c>
      <c r="BM542" s="186" t="s">
        <v>971</v>
      </c>
    </row>
    <row r="543" spans="2:65" s="1" customFormat="1" ht="16.5" customHeight="1">
      <c r="B543" s="34"/>
      <c r="C543" s="175" t="s">
        <v>972</v>
      </c>
      <c r="D543" s="175" t="s">
        <v>136</v>
      </c>
      <c r="E543" s="176" t="s">
        <v>973</v>
      </c>
      <c r="F543" s="177" t="s">
        <v>974</v>
      </c>
      <c r="G543" s="178" t="s">
        <v>396</v>
      </c>
      <c r="H543" s="179">
        <v>3</v>
      </c>
      <c r="I543" s="180"/>
      <c r="J543" s="181">
        <f t="shared" si="0"/>
        <v>0</v>
      </c>
      <c r="K543" s="177" t="s">
        <v>140</v>
      </c>
      <c r="L543" s="38"/>
      <c r="M543" s="182" t="s">
        <v>19</v>
      </c>
      <c r="N543" s="183" t="s">
        <v>47</v>
      </c>
      <c r="O543" s="63"/>
      <c r="P543" s="184">
        <f t="shared" si="1"/>
        <v>0</v>
      </c>
      <c r="Q543" s="184">
        <v>0</v>
      </c>
      <c r="R543" s="184">
        <f t="shared" si="2"/>
        <v>0</v>
      </c>
      <c r="S543" s="184">
        <v>0</v>
      </c>
      <c r="T543" s="185">
        <f t="shared" si="3"/>
        <v>0</v>
      </c>
      <c r="AR543" s="186" t="s">
        <v>226</v>
      </c>
      <c r="AT543" s="186" t="s">
        <v>136</v>
      </c>
      <c r="AU543" s="186" t="s">
        <v>83</v>
      </c>
      <c r="AY543" s="17" t="s">
        <v>134</v>
      </c>
      <c r="BE543" s="187">
        <f t="shared" si="4"/>
        <v>0</v>
      </c>
      <c r="BF543" s="187">
        <f t="shared" si="5"/>
        <v>0</v>
      </c>
      <c r="BG543" s="187">
        <f t="shared" si="6"/>
        <v>0</v>
      </c>
      <c r="BH543" s="187">
        <f t="shared" si="7"/>
        <v>0</v>
      </c>
      <c r="BI543" s="187">
        <f t="shared" si="8"/>
        <v>0</v>
      </c>
      <c r="BJ543" s="17" t="s">
        <v>81</v>
      </c>
      <c r="BK543" s="187">
        <f t="shared" si="9"/>
        <v>0</v>
      </c>
      <c r="BL543" s="17" t="s">
        <v>226</v>
      </c>
      <c r="BM543" s="186" t="s">
        <v>975</v>
      </c>
    </row>
    <row r="544" spans="2:65" s="1" customFormat="1" ht="16.5" customHeight="1">
      <c r="B544" s="34"/>
      <c r="C544" s="223" t="s">
        <v>976</v>
      </c>
      <c r="D544" s="223" t="s">
        <v>234</v>
      </c>
      <c r="E544" s="224" t="s">
        <v>977</v>
      </c>
      <c r="F544" s="225" t="s">
        <v>978</v>
      </c>
      <c r="G544" s="226" t="s">
        <v>396</v>
      </c>
      <c r="H544" s="227">
        <v>2</v>
      </c>
      <c r="I544" s="228"/>
      <c r="J544" s="229">
        <f t="shared" si="0"/>
        <v>0</v>
      </c>
      <c r="K544" s="225" t="s">
        <v>811</v>
      </c>
      <c r="L544" s="230"/>
      <c r="M544" s="231" t="s">
        <v>19</v>
      </c>
      <c r="N544" s="232" t="s">
        <v>47</v>
      </c>
      <c r="O544" s="63"/>
      <c r="P544" s="184">
        <f t="shared" si="1"/>
        <v>0</v>
      </c>
      <c r="Q544" s="184">
        <v>0.05</v>
      </c>
      <c r="R544" s="184">
        <f t="shared" si="2"/>
        <v>0.1</v>
      </c>
      <c r="S544" s="184">
        <v>0</v>
      </c>
      <c r="T544" s="185">
        <f t="shared" si="3"/>
        <v>0</v>
      </c>
      <c r="AR544" s="186" t="s">
        <v>308</v>
      </c>
      <c r="AT544" s="186" t="s">
        <v>234</v>
      </c>
      <c r="AU544" s="186" t="s">
        <v>83</v>
      </c>
      <c r="AY544" s="17" t="s">
        <v>134</v>
      </c>
      <c r="BE544" s="187">
        <f t="shared" si="4"/>
        <v>0</v>
      </c>
      <c r="BF544" s="187">
        <f t="shared" si="5"/>
        <v>0</v>
      </c>
      <c r="BG544" s="187">
        <f t="shared" si="6"/>
        <v>0</v>
      </c>
      <c r="BH544" s="187">
        <f t="shared" si="7"/>
        <v>0</v>
      </c>
      <c r="BI544" s="187">
        <f t="shared" si="8"/>
        <v>0</v>
      </c>
      <c r="BJ544" s="17" t="s">
        <v>81</v>
      </c>
      <c r="BK544" s="187">
        <f t="shared" si="9"/>
        <v>0</v>
      </c>
      <c r="BL544" s="17" t="s">
        <v>226</v>
      </c>
      <c r="BM544" s="186" t="s">
        <v>979</v>
      </c>
    </row>
    <row r="545" spans="2:65" s="1" customFormat="1" ht="16.5" customHeight="1">
      <c r="B545" s="34"/>
      <c r="C545" s="223" t="s">
        <v>980</v>
      </c>
      <c r="D545" s="223" t="s">
        <v>234</v>
      </c>
      <c r="E545" s="224" t="s">
        <v>981</v>
      </c>
      <c r="F545" s="225" t="s">
        <v>982</v>
      </c>
      <c r="G545" s="226" t="s">
        <v>396</v>
      </c>
      <c r="H545" s="227">
        <v>1</v>
      </c>
      <c r="I545" s="228"/>
      <c r="J545" s="229">
        <f t="shared" si="0"/>
        <v>0</v>
      </c>
      <c r="K545" s="225" t="s">
        <v>811</v>
      </c>
      <c r="L545" s="230"/>
      <c r="M545" s="231" t="s">
        <v>19</v>
      </c>
      <c r="N545" s="232" t="s">
        <v>47</v>
      </c>
      <c r="O545" s="63"/>
      <c r="P545" s="184">
        <f t="shared" si="1"/>
        <v>0</v>
      </c>
      <c r="Q545" s="184">
        <v>0.05</v>
      </c>
      <c r="R545" s="184">
        <f t="shared" si="2"/>
        <v>0.05</v>
      </c>
      <c r="S545" s="184">
        <v>0</v>
      </c>
      <c r="T545" s="185">
        <f t="shared" si="3"/>
        <v>0</v>
      </c>
      <c r="AR545" s="186" t="s">
        <v>308</v>
      </c>
      <c r="AT545" s="186" t="s">
        <v>234</v>
      </c>
      <c r="AU545" s="186" t="s">
        <v>83</v>
      </c>
      <c r="AY545" s="17" t="s">
        <v>134</v>
      </c>
      <c r="BE545" s="187">
        <f t="shared" si="4"/>
        <v>0</v>
      </c>
      <c r="BF545" s="187">
        <f t="shared" si="5"/>
        <v>0</v>
      </c>
      <c r="BG545" s="187">
        <f t="shared" si="6"/>
        <v>0</v>
      </c>
      <c r="BH545" s="187">
        <f t="shared" si="7"/>
        <v>0</v>
      </c>
      <c r="BI545" s="187">
        <f t="shared" si="8"/>
        <v>0</v>
      </c>
      <c r="BJ545" s="17" t="s">
        <v>81</v>
      </c>
      <c r="BK545" s="187">
        <f t="shared" si="9"/>
        <v>0</v>
      </c>
      <c r="BL545" s="17" t="s">
        <v>226</v>
      </c>
      <c r="BM545" s="186" t="s">
        <v>983</v>
      </c>
    </row>
    <row r="546" spans="2:65" s="1" customFormat="1" ht="16.5" customHeight="1">
      <c r="B546" s="34"/>
      <c r="C546" s="175" t="s">
        <v>984</v>
      </c>
      <c r="D546" s="175" t="s">
        <v>136</v>
      </c>
      <c r="E546" s="176" t="s">
        <v>985</v>
      </c>
      <c r="F546" s="177" t="s">
        <v>986</v>
      </c>
      <c r="G546" s="178" t="s">
        <v>396</v>
      </c>
      <c r="H546" s="179">
        <v>5</v>
      </c>
      <c r="I546" s="180"/>
      <c r="J546" s="181">
        <f t="shared" si="0"/>
        <v>0</v>
      </c>
      <c r="K546" s="177" t="s">
        <v>140</v>
      </c>
      <c r="L546" s="38"/>
      <c r="M546" s="182" t="s">
        <v>19</v>
      </c>
      <c r="N546" s="183" t="s">
        <v>47</v>
      </c>
      <c r="O546" s="63"/>
      <c r="P546" s="184">
        <f t="shared" si="1"/>
        <v>0</v>
      </c>
      <c r="Q546" s="184">
        <v>0</v>
      </c>
      <c r="R546" s="184">
        <f t="shared" si="2"/>
        <v>0</v>
      </c>
      <c r="S546" s="184">
        <v>0</v>
      </c>
      <c r="T546" s="185">
        <f t="shared" si="3"/>
        <v>0</v>
      </c>
      <c r="AR546" s="186" t="s">
        <v>226</v>
      </c>
      <c r="AT546" s="186" t="s">
        <v>136</v>
      </c>
      <c r="AU546" s="186" t="s">
        <v>83</v>
      </c>
      <c r="AY546" s="17" t="s">
        <v>134</v>
      </c>
      <c r="BE546" s="187">
        <f t="shared" si="4"/>
        <v>0</v>
      </c>
      <c r="BF546" s="187">
        <f t="shared" si="5"/>
        <v>0</v>
      </c>
      <c r="BG546" s="187">
        <f t="shared" si="6"/>
        <v>0</v>
      </c>
      <c r="BH546" s="187">
        <f t="shared" si="7"/>
        <v>0</v>
      </c>
      <c r="BI546" s="187">
        <f t="shared" si="8"/>
        <v>0</v>
      </c>
      <c r="BJ546" s="17" t="s">
        <v>81</v>
      </c>
      <c r="BK546" s="187">
        <f t="shared" si="9"/>
        <v>0</v>
      </c>
      <c r="BL546" s="17" t="s">
        <v>226</v>
      </c>
      <c r="BM546" s="186" t="s">
        <v>987</v>
      </c>
    </row>
    <row r="547" spans="2:65" s="1" customFormat="1" ht="16.5" customHeight="1">
      <c r="B547" s="34"/>
      <c r="C547" s="223" t="s">
        <v>988</v>
      </c>
      <c r="D547" s="223" t="s">
        <v>234</v>
      </c>
      <c r="E547" s="224" t="s">
        <v>989</v>
      </c>
      <c r="F547" s="225" t="s">
        <v>990</v>
      </c>
      <c r="G547" s="226" t="s">
        <v>396</v>
      </c>
      <c r="H547" s="227">
        <v>1</v>
      </c>
      <c r="I547" s="228"/>
      <c r="J547" s="229">
        <f t="shared" si="0"/>
        <v>0</v>
      </c>
      <c r="K547" s="225" t="s">
        <v>811</v>
      </c>
      <c r="L547" s="230"/>
      <c r="M547" s="231" t="s">
        <v>19</v>
      </c>
      <c r="N547" s="232" t="s">
        <v>47</v>
      </c>
      <c r="O547" s="63"/>
      <c r="P547" s="184">
        <f t="shared" si="1"/>
        <v>0</v>
      </c>
      <c r="Q547" s="184">
        <v>0.05</v>
      </c>
      <c r="R547" s="184">
        <f t="shared" si="2"/>
        <v>0.05</v>
      </c>
      <c r="S547" s="184">
        <v>0</v>
      </c>
      <c r="T547" s="185">
        <f t="shared" si="3"/>
        <v>0</v>
      </c>
      <c r="AR547" s="186" t="s">
        <v>308</v>
      </c>
      <c r="AT547" s="186" t="s">
        <v>234</v>
      </c>
      <c r="AU547" s="186" t="s">
        <v>83</v>
      </c>
      <c r="AY547" s="17" t="s">
        <v>134</v>
      </c>
      <c r="BE547" s="187">
        <f t="shared" si="4"/>
        <v>0</v>
      </c>
      <c r="BF547" s="187">
        <f t="shared" si="5"/>
        <v>0</v>
      </c>
      <c r="BG547" s="187">
        <f t="shared" si="6"/>
        <v>0</v>
      </c>
      <c r="BH547" s="187">
        <f t="shared" si="7"/>
        <v>0</v>
      </c>
      <c r="BI547" s="187">
        <f t="shared" si="8"/>
        <v>0</v>
      </c>
      <c r="BJ547" s="17" t="s">
        <v>81</v>
      </c>
      <c r="BK547" s="187">
        <f t="shared" si="9"/>
        <v>0</v>
      </c>
      <c r="BL547" s="17" t="s">
        <v>226</v>
      </c>
      <c r="BM547" s="186" t="s">
        <v>991</v>
      </c>
    </row>
    <row r="548" spans="2:65" s="1" customFormat="1" ht="16.5" customHeight="1">
      <c r="B548" s="34"/>
      <c r="C548" s="223" t="s">
        <v>992</v>
      </c>
      <c r="D548" s="223" t="s">
        <v>234</v>
      </c>
      <c r="E548" s="224" t="s">
        <v>993</v>
      </c>
      <c r="F548" s="225" t="s">
        <v>994</v>
      </c>
      <c r="G548" s="226" t="s">
        <v>396</v>
      </c>
      <c r="H548" s="227">
        <v>2</v>
      </c>
      <c r="I548" s="228"/>
      <c r="J548" s="229">
        <f t="shared" si="0"/>
        <v>0</v>
      </c>
      <c r="K548" s="225" t="s">
        <v>811</v>
      </c>
      <c r="L548" s="230"/>
      <c r="M548" s="231" t="s">
        <v>19</v>
      </c>
      <c r="N548" s="232" t="s">
        <v>47</v>
      </c>
      <c r="O548" s="63"/>
      <c r="P548" s="184">
        <f t="shared" si="1"/>
        <v>0</v>
      </c>
      <c r="Q548" s="184">
        <v>0.05</v>
      </c>
      <c r="R548" s="184">
        <f t="shared" si="2"/>
        <v>0.1</v>
      </c>
      <c r="S548" s="184">
        <v>0</v>
      </c>
      <c r="T548" s="185">
        <f t="shared" si="3"/>
        <v>0</v>
      </c>
      <c r="AR548" s="186" t="s">
        <v>308</v>
      </c>
      <c r="AT548" s="186" t="s">
        <v>234</v>
      </c>
      <c r="AU548" s="186" t="s">
        <v>83</v>
      </c>
      <c r="AY548" s="17" t="s">
        <v>134</v>
      </c>
      <c r="BE548" s="187">
        <f t="shared" si="4"/>
        <v>0</v>
      </c>
      <c r="BF548" s="187">
        <f t="shared" si="5"/>
        <v>0</v>
      </c>
      <c r="BG548" s="187">
        <f t="shared" si="6"/>
        <v>0</v>
      </c>
      <c r="BH548" s="187">
        <f t="shared" si="7"/>
        <v>0</v>
      </c>
      <c r="BI548" s="187">
        <f t="shared" si="8"/>
        <v>0</v>
      </c>
      <c r="BJ548" s="17" t="s">
        <v>81</v>
      </c>
      <c r="BK548" s="187">
        <f t="shared" si="9"/>
        <v>0</v>
      </c>
      <c r="BL548" s="17" t="s">
        <v>226</v>
      </c>
      <c r="BM548" s="186" t="s">
        <v>995</v>
      </c>
    </row>
    <row r="549" spans="2:65" s="1" customFormat="1" ht="16.5" customHeight="1">
      <c r="B549" s="34"/>
      <c r="C549" s="223" t="s">
        <v>996</v>
      </c>
      <c r="D549" s="223" t="s">
        <v>234</v>
      </c>
      <c r="E549" s="224" t="s">
        <v>997</v>
      </c>
      <c r="F549" s="225" t="s">
        <v>998</v>
      </c>
      <c r="G549" s="226" t="s">
        <v>396</v>
      </c>
      <c r="H549" s="227">
        <v>1</v>
      </c>
      <c r="I549" s="228"/>
      <c r="J549" s="229">
        <f t="shared" si="0"/>
        <v>0</v>
      </c>
      <c r="K549" s="225" t="s">
        <v>19</v>
      </c>
      <c r="L549" s="230"/>
      <c r="M549" s="231" t="s">
        <v>19</v>
      </c>
      <c r="N549" s="232" t="s">
        <v>47</v>
      </c>
      <c r="O549" s="63"/>
      <c r="P549" s="184">
        <f t="shared" si="1"/>
        <v>0</v>
      </c>
      <c r="Q549" s="184">
        <v>0.05</v>
      </c>
      <c r="R549" s="184">
        <f t="shared" si="2"/>
        <v>0.05</v>
      </c>
      <c r="S549" s="184">
        <v>0</v>
      </c>
      <c r="T549" s="185">
        <f t="shared" si="3"/>
        <v>0</v>
      </c>
      <c r="AR549" s="186" t="s">
        <v>308</v>
      </c>
      <c r="AT549" s="186" t="s">
        <v>234</v>
      </c>
      <c r="AU549" s="186" t="s">
        <v>83</v>
      </c>
      <c r="AY549" s="17" t="s">
        <v>134</v>
      </c>
      <c r="BE549" s="187">
        <f t="shared" si="4"/>
        <v>0</v>
      </c>
      <c r="BF549" s="187">
        <f t="shared" si="5"/>
        <v>0</v>
      </c>
      <c r="BG549" s="187">
        <f t="shared" si="6"/>
        <v>0</v>
      </c>
      <c r="BH549" s="187">
        <f t="shared" si="7"/>
        <v>0</v>
      </c>
      <c r="BI549" s="187">
        <f t="shared" si="8"/>
        <v>0</v>
      </c>
      <c r="BJ549" s="17" t="s">
        <v>81</v>
      </c>
      <c r="BK549" s="187">
        <f t="shared" si="9"/>
        <v>0</v>
      </c>
      <c r="BL549" s="17" t="s">
        <v>226</v>
      </c>
      <c r="BM549" s="186" t="s">
        <v>999</v>
      </c>
    </row>
    <row r="550" spans="2:65" s="1" customFormat="1" ht="16.5" customHeight="1">
      <c r="B550" s="34"/>
      <c r="C550" s="223" t="s">
        <v>1000</v>
      </c>
      <c r="D550" s="223" t="s">
        <v>234</v>
      </c>
      <c r="E550" s="224" t="s">
        <v>1001</v>
      </c>
      <c r="F550" s="225" t="s">
        <v>1002</v>
      </c>
      <c r="G550" s="226" t="s">
        <v>396</v>
      </c>
      <c r="H550" s="227">
        <v>1</v>
      </c>
      <c r="I550" s="228"/>
      <c r="J550" s="229">
        <f t="shared" si="0"/>
        <v>0</v>
      </c>
      <c r="K550" s="225" t="s">
        <v>19</v>
      </c>
      <c r="L550" s="230"/>
      <c r="M550" s="231" t="s">
        <v>19</v>
      </c>
      <c r="N550" s="232" t="s">
        <v>47</v>
      </c>
      <c r="O550" s="63"/>
      <c r="P550" s="184">
        <f t="shared" si="1"/>
        <v>0</v>
      </c>
      <c r="Q550" s="184">
        <v>0.05</v>
      </c>
      <c r="R550" s="184">
        <f t="shared" si="2"/>
        <v>0.05</v>
      </c>
      <c r="S550" s="184">
        <v>0</v>
      </c>
      <c r="T550" s="185">
        <f t="shared" si="3"/>
        <v>0</v>
      </c>
      <c r="AR550" s="186" t="s">
        <v>308</v>
      </c>
      <c r="AT550" s="186" t="s">
        <v>234</v>
      </c>
      <c r="AU550" s="186" t="s">
        <v>83</v>
      </c>
      <c r="AY550" s="17" t="s">
        <v>134</v>
      </c>
      <c r="BE550" s="187">
        <f t="shared" si="4"/>
        <v>0</v>
      </c>
      <c r="BF550" s="187">
        <f t="shared" si="5"/>
        <v>0</v>
      </c>
      <c r="BG550" s="187">
        <f t="shared" si="6"/>
        <v>0</v>
      </c>
      <c r="BH550" s="187">
        <f t="shared" si="7"/>
        <v>0</v>
      </c>
      <c r="BI550" s="187">
        <f t="shared" si="8"/>
        <v>0</v>
      </c>
      <c r="BJ550" s="17" t="s">
        <v>81</v>
      </c>
      <c r="BK550" s="187">
        <f t="shared" si="9"/>
        <v>0</v>
      </c>
      <c r="BL550" s="17" t="s">
        <v>226</v>
      </c>
      <c r="BM550" s="186" t="s">
        <v>1003</v>
      </c>
    </row>
    <row r="551" spans="2:65" s="1" customFormat="1" ht="16.5" customHeight="1">
      <c r="B551" s="34"/>
      <c r="C551" s="175" t="s">
        <v>1004</v>
      </c>
      <c r="D551" s="175" t="s">
        <v>136</v>
      </c>
      <c r="E551" s="176" t="s">
        <v>1005</v>
      </c>
      <c r="F551" s="177" t="s">
        <v>1006</v>
      </c>
      <c r="G551" s="178" t="s">
        <v>273</v>
      </c>
      <c r="H551" s="179">
        <v>12</v>
      </c>
      <c r="I551" s="180"/>
      <c r="J551" s="181">
        <f t="shared" si="0"/>
        <v>0</v>
      </c>
      <c r="K551" s="177" t="s">
        <v>140</v>
      </c>
      <c r="L551" s="38"/>
      <c r="M551" s="182" t="s">
        <v>19</v>
      </c>
      <c r="N551" s="183" t="s">
        <v>47</v>
      </c>
      <c r="O551" s="63"/>
      <c r="P551" s="184">
        <f t="shared" si="1"/>
        <v>0</v>
      </c>
      <c r="Q551" s="184">
        <v>1.3010000000000001E-2</v>
      </c>
      <c r="R551" s="184">
        <f t="shared" si="2"/>
        <v>0.15612000000000001</v>
      </c>
      <c r="S551" s="184">
        <v>0</v>
      </c>
      <c r="T551" s="185">
        <f t="shared" si="3"/>
        <v>0</v>
      </c>
      <c r="AR551" s="186" t="s">
        <v>226</v>
      </c>
      <c r="AT551" s="186" t="s">
        <v>136</v>
      </c>
      <c r="AU551" s="186" t="s">
        <v>83</v>
      </c>
      <c r="AY551" s="17" t="s">
        <v>134</v>
      </c>
      <c r="BE551" s="187">
        <f t="shared" si="4"/>
        <v>0</v>
      </c>
      <c r="BF551" s="187">
        <f t="shared" si="5"/>
        <v>0</v>
      </c>
      <c r="BG551" s="187">
        <f t="shared" si="6"/>
        <v>0</v>
      </c>
      <c r="BH551" s="187">
        <f t="shared" si="7"/>
        <v>0</v>
      </c>
      <c r="BI551" s="187">
        <f t="shared" si="8"/>
        <v>0</v>
      </c>
      <c r="BJ551" s="17" t="s">
        <v>81</v>
      </c>
      <c r="BK551" s="187">
        <f t="shared" si="9"/>
        <v>0</v>
      </c>
      <c r="BL551" s="17" t="s">
        <v>226</v>
      </c>
      <c r="BM551" s="186" t="s">
        <v>1007</v>
      </c>
    </row>
    <row r="552" spans="2:65" s="1" customFormat="1" ht="48.75">
      <c r="B552" s="34"/>
      <c r="C552" s="35"/>
      <c r="D552" s="188" t="s">
        <v>143</v>
      </c>
      <c r="E552" s="35"/>
      <c r="F552" s="189" t="s">
        <v>1008</v>
      </c>
      <c r="G552" s="35"/>
      <c r="H552" s="35"/>
      <c r="I552" s="102"/>
      <c r="J552" s="35"/>
      <c r="K552" s="35"/>
      <c r="L552" s="38"/>
      <c r="M552" s="190"/>
      <c r="N552" s="63"/>
      <c r="O552" s="63"/>
      <c r="P552" s="63"/>
      <c r="Q552" s="63"/>
      <c r="R552" s="63"/>
      <c r="S552" s="63"/>
      <c r="T552" s="64"/>
      <c r="AT552" s="17" t="s">
        <v>143</v>
      </c>
      <c r="AU552" s="17" t="s">
        <v>83</v>
      </c>
    </row>
    <row r="553" spans="2:65" s="1" customFormat="1" ht="16.5" customHeight="1">
      <c r="B553" s="34"/>
      <c r="C553" s="175" t="s">
        <v>1009</v>
      </c>
      <c r="D553" s="175" t="s">
        <v>136</v>
      </c>
      <c r="E553" s="176" t="s">
        <v>1010</v>
      </c>
      <c r="F553" s="177" t="s">
        <v>1011</v>
      </c>
      <c r="G553" s="178" t="s">
        <v>273</v>
      </c>
      <c r="H553" s="179">
        <v>134</v>
      </c>
      <c r="I553" s="180"/>
      <c r="J553" s="181">
        <f>ROUND(I553*H553,2)</f>
        <v>0</v>
      </c>
      <c r="K553" s="177" t="s">
        <v>140</v>
      </c>
      <c r="L553" s="38"/>
      <c r="M553" s="182" t="s">
        <v>19</v>
      </c>
      <c r="N553" s="183" t="s">
        <v>47</v>
      </c>
      <c r="O553" s="63"/>
      <c r="P553" s="184">
        <f>O553*H553</f>
        <v>0</v>
      </c>
      <c r="Q553" s="184">
        <v>1.8579999999999999E-2</v>
      </c>
      <c r="R553" s="184">
        <f>Q553*H553</f>
        <v>2.4897199999999997</v>
      </c>
      <c r="S553" s="184">
        <v>0</v>
      </c>
      <c r="T553" s="185">
        <f>S553*H553</f>
        <v>0</v>
      </c>
      <c r="AR553" s="186" t="s">
        <v>226</v>
      </c>
      <c r="AT553" s="186" t="s">
        <v>136</v>
      </c>
      <c r="AU553" s="186" t="s">
        <v>83</v>
      </c>
      <c r="AY553" s="17" t="s">
        <v>134</v>
      </c>
      <c r="BE553" s="187">
        <f>IF(N553="základní",J553,0)</f>
        <v>0</v>
      </c>
      <c r="BF553" s="187">
        <f>IF(N553="snížená",J553,0)</f>
        <v>0</v>
      </c>
      <c r="BG553" s="187">
        <f>IF(N553="zákl. přenesená",J553,0)</f>
        <v>0</v>
      </c>
      <c r="BH553" s="187">
        <f>IF(N553="sníž. přenesená",J553,0)</f>
        <v>0</v>
      </c>
      <c r="BI553" s="187">
        <f>IF(N553="nulová",J553,0)</f>
        <v>0</v>
      </c>
      <c r="BJ553" s="17" t="s">
        <v>81</v>
      </c>
      <c r="BK553" s="187">
        <f>ROUND(I553*H553,2)</f>
        <v>0</v>
      </c>
      <c r="BL553" s="17" t="s">
        <v>226</v>
      </c>
      <c r="BM553" s="186" t="s">
        <v>1012</v>
      </c>
    </row>
    <row r="554" spans="2:65" s="1" customFormat="1" ht="48.75">
      <c r="B554" s="34"/>
      <c r="C554" s="35"/>
      <c r="D554" s="188" t="s">
        <v>143</v>
      </c>
      <c r="E554" s="35"/>
      <c r="F554" s="189" t="s">
        <v>1008</v>
      </c>
      <c r="G554" s="35"/>
      <c r="H554" s="35"/>
      <c r="I554" s="102"/>
      <c r="J554" s="35"/>
      <c r="K554" s="35"/>
      <c r="L554" s="38"/>
      <c r="M554" s="190"/>
      <c r="N554" s="63"/>
      <c r="O554" s="63"/>
      <c r="P554" s="63"/>
      <c r="Q554" s="63"/>
      <c r="R554" s="63"/>
      <c r="S554" s="63"/>
      <c r="T554" s="64"/>
      <c r="AT554" s="17" t="s">
        <v>143</v>
      </c>
      <c r="AU554" s="17" t="s">
        <v>83</v>
      </c>
    </row>
    <row r="555" spans="2:65" s="1" customFormat="1" ht="16.5" customHeight="1">
      <c r="B555" s="34"/>
      <c r="C555" s="175" t="s">
        <v>1013</v>
      </c>
      <c r="D555" s="175" t="s">
        <v>136</v>
      </c>
      <c r="E555" s="176" t="s">
        <v>1014</v>
      </c>
      <c r="F555" s="177" t="s">
        <v>1015</v>
      </c>
      <c r="G555" s="178" t="s">
        <v>273</v>
      </c>
      <c r="H555" s="179">
        <v>8</v>
      </c>
      <c r="I555" s="180"/>
      <c r="J555" s="181">
        <f>ROUND(I555*H555,2)</f>
        <v>0</v>
      </c>
      <c r="K555" s="177" t="s">
        <v>140</v>
      </c>
      <c r="L555" s="38"/>
      <c r="M555" s="182" t="s">
        <v>19</v>
      </c>
      <c r="N555" s="183" t="s">
        <v>47</v>
      </c>
      <c r="O555" s="63"/>
      <c r="P555" s="184">
        <f>O555*H555</f>
        <v>0</v>
      </c>
      <c r="Q555" s="184">
        <v>2.7060000000000001E-2</v>
      </c>
      <c r="R555" s="184">
        <f>Q555*H555</f>
        <v>0.21648000000000001</v>
      </c>
      <c r="S555" s="184">
        <v>0</v>
      </c>
      <c r="T555" s="185">
        <f>S555*H555</f>
        <v>0</v>
      </c>
      <c r="AR555" s="186" t="s">
        <v>226</v>
      </c>
      <c r="AT555" s="186" t="s">
        <v>136</v>
      </c>
      <c r="AU555" s="186" t="s">
        <v>83</v>
      </c>
      <c r="AY555" s="17" t="s">
        <v>134</v>
      </c>
      <c r="BE555" s="187">
        <f>IF(N555="základní",J555,0)</f>
        <v>0</v>
      </c>
      <c r="BF555" s="187">
        <f>IF(N555="snížená",J555,0)</f>
        <v>0</v>
      </c>
      <c r="BG555" s="187">
        <f>IF(N555="zákl. přenesená",J555,0)</f>
        <v>0</v>
      </c>
      <c r="BH555" s="187">
        <f>IF(N555="sníž. přenesená",J555,0)</f>
        <v>0</v>
      </c>
      <c r="BI555" s="187">
        <f>IF(N555="nulová",J555,0)</f>
        <v>0</v>
      </c>
      <c r="BJ555" s="17" t="s">
        <v>81</v>
      </c>
      <c r="BK555" s="187">
        <f>ROUND(I555*H555,2)</f>
        <v>0</v>
      </c>
      <c r="BL555" s="17" t="s">
        <v>226</v>
      </c>
      <c r="BM555" s="186" t="s">
        <v>1016</v>
      </c>
    </row>
    <row r="556" spans="2:65" s="1" customFormat="1" ht="48.75">
      <c r="B556" s="34"/>
      <c r="C556" s="35"/>
      <c r="D556" s="188" t="s">
        <v>143</v>
      </c>
      <c r="E556" s="35"/>
      <c r="F556" s="189" t="s">
        <v>1008</v>
      </c>
      <c r="G556" s="35"/>
      <c r="H556" s="35"/>
      <c r="I556" s="102"/>
      <c r="J556" s="35"/>
      <c r="K556" s="35"/>
      <c r="L556" s="38"/>
      <c r="M556" s="190"/>
      <c r="N556" s="63"/>
      <c r="O556" s="63"/>
      <c r="P556" s="63"/>
      <c r="Q556" s="63"/>
      <c r="R556" s="63"/>
      <c r="S556" s="63"/>
      <c r="T556" s="64"/>
      <c r="AT556" s="17" t="s">
        <v>143</v>
      </c>
      <c r="AU556" s="17" t="s">
        <v>83</v>
      </c>
    </row>
    <row r="557" spans="2:65" s="1" customFormat="1" ht="24" customHeight="1">
      <c r="B557" s="34"/>
      <c r="C557" s="175" t="s">
        <v>1017</v>
      </c>
      <c r="D557" s="175" t="s">
        <v>136</v>
      </c>
      <c r="E557" s="176" t="s">
        <v>1018</v>
      </c>
      <c r="F557" s="177" t="s">
        <v>1019</v>
      </c>
      <c r="G557" s="178" t="s">
        <v>273</v>
      </c>
      <c r="H557" s="179">
        <v>78</v>
      </c>
      <c r="I557" s="180"/>
      <c r="J557" s="181">
        <f>ROUND(I557*H557,2)</f>
        <v>0</v>
      </c>
      <c r="K557" s="177" t="s">
        <v>140</v>
      </c>
      <c r="L557" s="38"/>
      <c r="M557" s="182" t="s">
        <v>19</v>
      </c>
      <c r="N557" s="183" t="s">
        <v>47</v>
      </c>
      <c r="O557" s="63"/>
      <c r="P557" s="184">
        <f>O557*H557</f>
        <v>0</v>
      </c>
      <c r="Q557" s="184">
        <v>3.1199999999999999E-3</v>
      </c>
      <c r="R557" s="184">
        <f>Q557*H557</f>
        <v>0.24335999999999999</v>
      </c>
      <c r="S557" s="184">
        <v>0</v>
      </c>
      <c r="T557" s="185">
        <f>S557*H557</f>
        <v>0</v>
      </c>
      <c r="AR557" s="186" t="s">
        <v>226</v>
      </c>
      <c r="AT557" s="186" t="s">
        <v>136</v>
      </c>
      <c r="AU557" s="186" t="s">
        <v>83</v>
      </c>
      <c r="AY557" s="17" t="s">
        <v>134</v>
      </c>
      <c r="BE557" s="187">
        <f>IF(N557="základní",J557,0)</f>
        <v>0</v>
      </c>
      <c r="BF557" s="187">
        <f>IF(N557="snížená",J557,0)</f>
        <v>0</v>
      </c>
      <c r="BG557" s="187">
        <f>IF(N557="zákl. přenesená",J557,0)</f>
        <v>0</v>
      </c>
      <c r="BH557" s="187">
        <f>IF(N557="sníž. přenesená",J557,0)</f>
        <v>0</v>
      </c>
      <c r="BI557" s="187">
        <f>IF(N557="nulová",J557,0)</f>
        <v>0</v>
      </c>
      <c r="BJ557" s="17" t="s">
        <v>81</v>
      </c>
      <c r="BK557" s="187">
        <f>ROUND(I557*H557,2)</f>
        <v>0</v>
      </c>
      <c r="BL557" s="17" t="s">
        <v>226</v>
      </c>
      <c r="BM557" s="186" t="s">
        <v>1020</v>
      </c>
    </row>
    <row r="558" spans="2:65" s="1" customFormat="1" ht="48.75">
      <c r="B558" s="34"/>
      <c r="C558" s="35"/>
      <c r="D558" s="188" t="s">
        <v>143</v>
      </c>
      <c r="E558" s="35"/>
      <c r="F558" s="189" t="s">
        <v>1008</v>
      </c>
      <c r="G558" s="35"/>
      <c r="H558" s="35"/>
      <c r="I558" s="102"/>
      <c r="J558" s="35"/>
      <c r="K558" s="35"/>
      <c r="L558" s="38"/>
      <c r="M558" s="190"/>
      <c r="N558" s="63"/>
      <c r="O558" s="63"/>
      <c r="P558" s="63"/>
      <c r="Q558" s="63"/>
      <c r="R558" s="63"/>
      <c r="S558" s="63"/>
      <c r="T558" s="64"/>
      <c r="AT558" s="17" t="s">
        <v>143</v>
      </c>
      <c r="AU558" s="17" t="s">
        <v>83</v>
      </c>
    </row>
    <row r="559" spans="2:65" s="1" customFormat="1" ht="24" customHeight="1">
      <c r="B559" s="34"/>
      <c r="C559" s="175" t="s">
        <v>1021</v>
      </c>
      <c r="D559" s="175" t="s">
        <v>136</v>
      </c>
      <c r="E559" s="176" t="s">
        <v>1022</v>
      </c>
      <c r="F559" s="177" t="s">
        <v>1023</v>
      </c>
      <c r="G559" s="178" t="s">
        <v>273</v>
      </c>
      <c r="H559" s="179">
        <v>123</v>
      </c>
      <c r="I559" s="180"/>
      <c r="J559" s="181">
        <f>ROUND(I559*H559,2)</f>
        <v>0</v>
      </c>
      <c r="K559" s="177" t="s">
        <v>140</v>
      </c>
      <c r="L559" s="38"/>
      <c r="M559" s="182" t="s">
        <v>19</v>
      </c>
      <c r="N559" s="183" t="s">
        <v>47</v>
      </c>
      <c r="O559" s="63"/>
      <c r="P559" s="184">
        <f>O559*H559</f>
        <v>0</v>
      </c>
      <c r="Q559" s="184">
        <v>6.5300000000000002E-3</v>
      </c>
      <c r="R559" s="184">
        <f>Q559*H559</f>
        <v>0.80319000000000007</v>
      </c>
      <c r="S559" s="184">
        <v>0</v>
      </c>
      <c r="T559" s="185">
        <f>S559*H559</f>
        <v>0</v>
      </c>
      <c r="AR559" s="186" t="s">
        <v>226</v>
      </c>
      <c r="AT559" s="186" t="s">
        <v>136</v>
      </c>
      <c r="AU559" s="186" t="s">
        <v>83</v>
      </c>
      <c r="AY559" s="17" t="s">
        <v>134</v>
      </c>
      <c r="BE559" s="187">
        <f>IF(N559="základní",J559,0)</f>
        <v>0</v>
      </c>
      <c r="BF559" s="187">
        <f>IF(N559="snížená",J559,0)</f>
        <v>0</v>
      </c>
      <c r="BG559" s="187">
        <f>IF(N559="zákl. přenesená",J559,0)</f>
        <v>0</v>
      </c>
      <c r="BH559" s="187">
        <f>IF(N559="sníž. přenesená",J559,0)</f>
        <v>0</v>
      </c>
      <c r="BI559" s="187">
        <f>IF(N559="nulová",J559,0)</f>
        <v>0</v>
      </c>
      <c r="BJ559" s="17" t="s">
        <v>81</v>
      </c>
      <c r="BK559" s="187">
        <f>ROUND(I559*H559,2)</f>
        <v>0</v>
      </c>
      <c r="BL559" s="17" t="s">
        <v>226</v>
      </c>
      <c r="BM559" s="186" t="s">
        <v>1024</v>
      </c>
    </row>
    <row r="560" spans="2:65" s="1" customFormat="1" ht="48.75">
      <c r="B560" s="34"/>
      <c r="C560" s="35"/>
      <c r="D560" s="188" t="s">
        <v>143</v>
      </c>
      <c r="E560" s="35"/>
      <c r="F560" s="189" t="s">
        <v>1008</v>
      </c>
      <c r="G560" s="35"/>
      <c r="H560" s="35"/>
      <c r="I560" s="102"/>
      <c r="J560" s="35"/>
      <c r="K560" s="35"/>
      <c r="L560" s="38"/>
      <c r="M560" s="190"/>
      <c r="N560" s="63"/>
      <c r="O560" s="63"/>
      <c r="P560" s="63"/>
      <c r="Q560" s="63"/>
      <c r="R560" s="63"/>
      <c r="S560" s="63"/>
      <c r="T560" s="64"/>
      <c r="AT560" s="17" t="s">
        <v>143</v>
      </c>
      <c r="AU560" s="17" t="s">
        <v>83</v>
      </c>
    </row>
    <row r="561" spans="2:65" s="1" customFormat="1" ht="24" customHeight="1">
      <c r="B561" s="34"/>
      <c r="C561" s="175" t="s">
        <v>1025</v>
      </c>
      <c r="D561" s="175" t="s">
        <v>136</v>
      </c>
      <c r="E561" s="176" t="s">
        <v>1026</v>
      </c>
      <c r="F561" s="177" t="s">
        <v>1027</v>
      </c>
      <c r="G561" s="178" t="s">
        <v>273</v>
      </c>
      <c r="H561" s="179">
        <v>31</v>
      </c>
      <c r="I561" s="180"/>
      <c r="J561" s="181">
        <f>ROUND(I561*H561,2)</f>
        <v>0</v>
      </c>
      <c r="K561" s="177" t="s">
        <v>140</v>
      </c>
      <c r="L561" s="38"/>
      <c r="M561" s="182" t="s">
        <v>19</v>
      </c>
      <c r="N561" s="183" t="s">
        <v>47</v>
      </c>
      <c r="O561" s="63"/>
      <c r="P561" s="184">
        <f>O561*H561</f>
        <v>0</v>
      </c>
      <c r="Q561" s="184">
        <v>1.081E-2</v>
      </c>
      <c r="R561" s="184">
        <f>Q561*H561</f>
        <v>0.33511000000000002</v>
      </c>
      <c r="S561" s="184">
        <v>0</v>
      </c>
      <c r="T561" s="185">
        <f>S561*H561</f>
        <v>0</v>
      </c>
      <c r="AR561" s="186" t="s">
        <v>226</v>
      </c>
      <c r="AT561" s="186" t="s">
        <v>136</v>
      </c>
      <c r="AU561" s="186" t="s">
        <v>83</v>
      </c>
      <c r="AY561" s="17" t="s">
        <v>134</v>
      </c>
      <c r="BE561" s="187">
        <f>IF(N561="základní",J561,0)</f>
        <v>0</v>
      </c>
      <c r="BF561" s="187">
        <f>IF(N561="snížená",J561,0)</f>
        <v>0</v>
      </c>
      <c r="BG561" s="187">
        <f>IF(N561="zákl. přenesená",J561,0)</f>
        <v>0</v>
      </c>
      <c r="BH561" s="187">
        <f>IF(N561="sníž. přenesená",J561,0)</f>
        <v>0</v>
      </c>
      <c r="BI561" s="187">
        <f>IF(N561="nulová",J561,0)</f>
        <v>0</v>
      </c>
      <c r="BJ561" s="17" t="s">
        <v>81</v>
      </c>
      <c r="BK561" s="187">
        <f>ROUND(I561*H561,2)</f>
        <v>0</v>
      </c>
      <c r="BL561" s="17" t="s">
        <v>226</v>
      </c>
      <c r="BM561" s="186" t="s">
        <v>1028</v>
      </c>
    </row>
    <row r="562" spans="2:65" s="1" customFormat="1" ht="48.75">
      <c r="B562" s="34"/>
      <c r="C562" s="35"/>
      <c r="D562" s="188" t="s">
        <v>143</v>
      </c>
      <c r="E562" s="35"/>
      <c r="F562" s="189" t="s">
        <v>1008</v>
      </c>
      <c r="G562" s="35"/>
      <c r="H562" s="35"/>
      <c r="I562" s="102"/>
      <c r="J562" s="35"/>
      <c r="K562" s="35"/>
      <c r="L562" s="38"/>
      <c r="M562" s="190"/>
      <c r="N562" s="63"/>
      <c r="O562" s="63"/>
      <c r="P562" s="63"/>
      <c r="Q562" s="63"/>
      <c r="R562" s="63"/>
      <c r="S562" s="63"/>
      <c r="T562" s="64"/>
      <c r="AT562" s="17" t="s">
        <v>143</v>
      </c>
      <c r="AU562" s="17" t="s">
        <v>83</v>
      </c>
    </row>
    <row r="563" spans="2:65" s="1" customFormat="1" ht="16.5" customHeight="1">
      <c r="B563" s="34"/>
      <c r="C563" s="175" t="s">
        <v>1029</v>
      </c>
      <c r="D563" s="175" t="s">
        <v>136</v>
      </c>
      <c r="E563" s="176" t="s">
        <v>1030</v>
      </c>
      <c r="F563" s="177" t="s">
        <v>1031</v>
      </c>
      <c r="G563" s="178" t="s">
        <v>396</v>
      </c>
      <c r="H563" s="179">
        <v>6</v>
      </c>
      <c r="I563" s="180"/>
      <c r="J563" s="181">
        <f>ROUND(I563*H563,2)</f>
        <v>0</v>
      </c>
      <c r="K563" s="177" t="s">
        <v>19</v>
      </c>
      <c r="L563" s="38"/>
      <c r="M563" s="182" t="s">
        <v>19</v>
      </c>
      <c r="N563" s="183" t="s">
        <v>47</v>
      </c>
      <c r="O563" s="63"/>
      <c r="P563" s="184">
        <f>O563*H563</f>
        <v>0</v>
      </c>
      <c r="Q563" s="184">
        <v>0</v>
      </c>
      <c r="R563" s="184">
        <f>Q563*H563</f>
        <v>0</v>
      </c>
      <c r="S563" s="184">
        <v>0</v>
      </c>
      <c r="T563" s="185">
        <f>S563*H563</f>
        <v>0</v>
      </c>
      <c r="AR563" s="186" t="s">
        <v>226</v>
      </c>
      <c r="AT563" s="186" t="s">
        <v>136</v>
      </c>
      <c r="AU563" s="186" t="s">
        <v>83</v>
      </c>
      <c r="AY563" s="17" t="s">
        <v>134</v>
      </c>
      <c r="BE563" s="187">
        <f>IF(N563="základní",J563,0)</f>
        <v>0</v>
      </c>
      <c r="BF563" s="187">
        <f>IF(N563="snížená",J563,0)</f>
        <v>0</v>
      </c>
      <c r="BG563" s="187">
        <f>IF(N563="zákl. přenesená",J563,0)</f>
        <v>0</v>
      </c>
      <c r="BH563" s="187">
        <f>IF(N563="sníž. přenesená",J563,0)</f>
        <v>0</v>
      </c>
      <c r="BI563" s="187">
        <f>IF(N563="nulová",J563,0)</f>
        <v>0</v>
      </c>
      <c r="BJ563" s="17" t="s">
        <v>81</v>
      </c>
      <c r="BK563" s="187">
        <f>ROUND(I563*H563,2)</f>
        <v>0</v>
      </c>
      <c r="BL563" s="17" t="s">
        <v>226</v>
      </c>
      <c r="BM563" s="186" t="s">
        <v>1032</v>
      </c>
    </row>
    <row r="564" spans="2:65" s="1" customFormat="1" ht="16.5" customHeight="1">
      <c r="B564" s="34"/>
      <c r="C564" s="175" t="s">
        <v>1033</v>
      </c>
      <c r="D564" s="175" t="s">
        <v>136</v>
      </c>
      <c r="E564" s="176" t="s">
        <v>1034</v>
      </c>
      <c r="F564" s="177" t="s">
        <v>1035</v>
      </c>
      <c r="G564" s="178" t="s">
        <v>396</v>
      </c>
      <c r="H564" s="179">
        <v>2</v>
      </c>
      <c r="I564" s="180"/>
      <c r="J564" s="181">
        <f>ROUND(I564*H564,2)</f>
        <v>0</v>
      </c>
      <c r="K564" s="177" t="s">
        <v>19</v>
      </c>
      <c r="L564" s="38"/>
      <c r="M564" s="182" t="s">
        <v>19</v>
      </c>
      <c r="N564" s="183" t="s">
        <v>47</v>
      </c>
      <c r="O564" s="63"/>
      <c r="P564" s="184">
        <f>O564*H564</f>
        <v>0</v>
      </c>
      <c r="Q564" s="184">
        <v>0</v>
      </c>
      <c r="R564" s="184">
        <f>Q564*H564</f>
        <v>0</v>
      </c>
      <c r="S564" s="184">
        <v>0</v>
      </c>
      <c r="T564" s="185">
        <f>S564*H564</f>
        <v>0</v>
      </c>
      <c r="AR564" s="186" t="s">
        <v>226</v>
      </c>
      <c r="AT564" s="186" t="s">
        <v>136</v>
      </c>
      <c r="AU564" s="186" t="s">
        <v>83</v>
      </c>
      <c r="AY564" s="17" t="s">
        <v>134</v>
      </c>
      <c r="BE564" s="187">
        <f>IF(N564="základní",J564,0)</f>
        <v>0</v>
      </c>
      <c r="BF564" s="187">
        <f>IF(N564="snížená",J564,0)</f>
        <v>0</v>
      </c>
      <c r="BG564" s="187">
        <f>IF(N564="zákl. přenesená",J564,0)</f>
        <v>0</v>
      </c>
      <c r="BH564" s="187">
        <f>IF(N564="sníž. přenesená",J564,0)</f>
        <v>0</v>
      </c>
      <c r="BI564" s="187">
        <f>IF(N564="nulová",J564,0)</f>
        <v>0</v>
      </c>
      <c r="BJ564" s="17" t="s">
        <v>81</v>
      </c>
      <c r="BK564" s="187">
        <f>ROUND(I564*H564,2)</f>
        <v>0</v>
      </c>
      <c r="BL564" s="17" t="s">
        <v>226</v>
      </c>
      <c r="BM564" s="186" t="s">
        <v>1036</v>
      </c>
    </row>
    <row r="565" spans="2:65" s="1" customFormat="1" ht="16.5" customHeight="1">
      <c r="B565" s="34"/>
      <c r="C565" s="175" t="s">
        <v>1037</v>
      </c>
      <c r="D565" s="175" t="s">
        <v>136</v>
      </c>
      <c r="E565" s="176" t="s">
        <v>1038</v>
      </c>
      <c r="F565" s="177" t="s">
        <v>1039</v>
      </c>
      <c r="G565" s="178" t="s">
        <v>396</v>
      </c>
      <c r="H565" s="179">
        <v>2</v>
      </c>
      <c r="I565" s="180"/>
      <c r="J565" s="181">
        <f>ROUND(I565*H565,2)</f>
        <v>0</v>
      </c>
      <c r="K565" s="177" t="s">
        <v>19</v>
      </c>
      <c r="L565" s="38"/>
      <c r="M565" s="182" t="s">
        <v>19</v>
      </c>
      <c r="N565" s="183" t="s">
        <v>47</v>
      </c>
      <c r="O565" s="63"/>
      <c r="P565" s="184">
        <f>O565*H565</f>
        <v>0</v>
      </c>
      <c r="Q565" s="184">
        <v>0</v>
      </c>
      <c r="R565" s="184">
        <f>Q565*H565</f>
        <v>0</v>
      </c>
      <c r="S565" s="184">
        <v>0</v>
      </c>
      <c r="T565" s="185">
        <f>S565*H565</f>
        <v>0</v>
      </c>
      <c r="AR565" s="186" t="s">
        <v>226</v>
      </c>
      <c r="AT565" s="186" t="s">
        <v>136</v>
      </c>
      <c r="AU565" s="186" t="s">
        <v>83</v>
      </c>
      <c r="AY565" s="17" t="s">
        <v>134</v>
      </c>
      <c r="BE565" s="187">
        <f>IF(N565="základní",J565,0)</f>
        <v>0</v>
      </c>
      <c r="BF565" s="187">
        <f>IF(N565="snížená",J565,0)</f>
        <v>0</v>
      </c>
      <c r="BG565" s="187">
        <f>IF(N565="zákl. přenesená",J565,0)</f>
        <v>0</v>
      </c>
      <c r="BH565" s="187">
        <f>IF(N565="sníž. přenesená",J565,0)</f>
        <v>0</v>
      </c>
      <c r="BI565" s="187">
        <f>IF(N565="nulová",J565,0)</f>
        <v>0</v>
      </c>
      <c r="BJ565" s="17" t="s">
        <v>81</v>
      </c>
      <c r="BK565" s="187">
        <f>ROUND(I565*H565,2)</f>
        <v>0</v>
      </c>
      <c r="BL565" s="17" t="s">
        <v>226</v>
      </c>
      <c r="BM565" s="186" t="s">
        <v>1040</v>
      </c>
    </row>
    <row r="566" spans="2:65" s="1" customFormat="1" ht="16.5" customHeight="1">
      <c r="B566" s="34"/>
      <c r="C566" s="175" t="s">
        <v>1041</v>
      </c>
      <c r="D566" s="175" t="s">
        <v>136</v>
      </c>
      <c r="E566" s="176" t="s">
        <v>1042</v>
      </c>
      <c r="F566" s="177" t="s">
        <v>1043</v>
      </c>
      <c r="G566" s="178" t="s">
        <v>829</v>
      </c>
      <c r="H566" s="179">
        <v>1</v>
      </c>
      <c r="I566" s="180"/>
      <c r="J566" s="181">
        <f>ROUND(I566*H566,2)</f>
        <v>0</v>
      </c>
      <c r="K566" s="177" t="s">
        <v>811</v>
      </c>
      <c r="L566" s="38"/>
      <c r="M566" s="182" t="s">
        <v>19</v>
      </c>
      <c r="N566" s="183" t="s">
        <v>47</v>
      </c>
      <c r="O566" s="63"/>
      <c r="P566" s="184">
        <f>O566*H566</f>
        <v>0</v>
      </c>
      <c r="Q566" s="184">
        <v>0</v>
      </c>
      <c r="R566" s="184">
        <f>Q566*H566</f>
        <v>0</v>
      </c>
      <c r="S566" s="184">
        <v>0</v>
      </c>
      <c r="T566" s="185">
        <f>S566*H566</f>
        <v>0</v>
      </c>
      <c r="AR566" s="186" t="s">
        <v>226</v>
      </c>
      <c r="AT566" s="186" t="s">
        <v>136</v>
      </c>
      <c r="AU566" s="186" t="s">
        <v>83</v>
      </c>
      <c r="AY566" s="17" t="s">
        <v>134</v>
      </c>
      <c r="BE566" s="187">
        <f>IF(N566="základní",J566,0)</f>
        <v>0</v>
      </c>
      <c r="BF566" s="187">
        <f>IF(N566="snížená",J566,0)</f>
        <v>0</v>
      </c>
      <c r="BG566" s="187">
        <f>IF(N566="zákl. přenesená",J566,0)</f>
        <v>0</v>
      </c>
      <c r="BH566" s="187">
        <f>IF(N566="sníž. přenesená",J566,0)</f>
        <v>0</v>
      </c>
      <c r="BI566" s="187">
        <f>IF(N566="nulová",J566,0)</f>
        <v>0</v>
      </c>
      <c r="BJ566" s="17" t="s">
        <v>81</v>
      </c>
      <c r="BK566" s="187">
        <f>ROUND(I566*H566,2)</f>
        <v>0</v>
      </c>
      <c r="BL566" s="17" t="s">
        <v>226</v>
      </c>
      <c r="BM566" s="186" t="s">
        <v>1044</v>
      </c>
    </row>
    <row r="567" spans="2:65" s="1" customFormat="1" ht="39">
      <c r="B567" s="34"/>
      <c r="C567" s="35"/>
      <c r="D567" s="188" t="s">
        <v>143</v>
      </c>
      <c r="E567" s="35"/>
      <c r="F567" s="189" t="s">
        <v>1045</v>
      </c>
      <c r="G567" s="35"/>
      <c r="H567" s="35"/>
      <c r="I567" s="102"/>
      <c r="J567" s="35"/>
      <c r="K567" s="35"/>
      <c r="L567" s="38"/>
      <c r="M567" s="190"/>
      <c r="N567" s="63"/>
      <c r="O567" s="63"/>
      <c r="P567" s="63"/>
      <c r="Q567" s="63"/>
      <c r="R567" s="63"/>
      <c r="S567" s="63"/>
      <c r="T567" s="64"/>
      <c r="AT567" s="17" t="s">
        <v>143</v>
      </c>
      <c r="AU567" s="17" t="s">
        <v>83</v>
      </c>
    </row>
    <row r="568" spans="2:65" s="1" customFormat="1" ht="16.5" customHeight="1">
      <c r="B568" s="34"/>
      <c r="C568" s="175" t="s">
        <v>1046</v>
      </c>
      <c r="D568" s="175" t="s">
        <v>136</v>
      </c>
      <c r="E568" s="176" t="s">
        <v>1047</v>
      </c>
      <c r="F568" s="177" t="s">
        <v>1048</v>
      </c>
      <c r="G568" s="178" t="s">
        <v>829</v>
      </c>
      <c r="H568" s="179">
        <v>1</v>
      </c>
      <c r="I568" s="180"/>
      <c r="J568" s="181">
        <f>ROUND(I568*H568,2)</f>
        <v>0</v>
      </c>
      <c r="K568" s="177" t="s">
        <v>811</v>
      </c>
      <c r="L568" s="38"/>
      <c r="M568" s="182" t="s">
        <v>19</v>
      </c>
      <c r="N568" s="183" t="s">
        <v>47</v>
      </c>
      <c r="O568" s="63"/>
      <c r="P568" s="184">
        <f>O568*H568</f>
        <v>0</v>
      </c>
      <c r="Q568" s="184">
        <v>0</v>
      </c>
      <c r="R568" s="184">
        <f>Q568*H568</f>
        <v>0</v>
      </c>
      <c r="S568" s="184">
        <v>0</v>
      </c>
      <c r="T568" s="185">
        <f>S568*H568</f>
        <v>0</v>
      </c>
      <c r="AR568" s="186" t="s">
        <v>226</v>
      </c>
      <c r="AT568" s="186" t="s">
        <v>136</v>
      </c>
      <c r="AU568" s="186" t="s">
        <v>83</v>
      </c>
      <c r="AY568" s="17" t="s">
        <v>134</v>
      </c>
      <c r="BE568" s="187">
        <f>IF(N568="základní",J568,0)</f>
        <v>0</v>
      </c>
      <c r="BF568" s="187">
        <f>IF(N568="snížená",J568,0)</f>
        <v>0</v>
      </c>
      <c r="BG568" s="187">
        <f>IF(N568="zákl. přenesená",J568,0)</f>
        <v>0</v>
      </c>
      <c r="BH568" s="187">
        <f>IF(N568="sníž. přenesená",J568,0)</f>
        <v>0</v>
      </c>
      <c r="BI568" s="187">
        <f>IF(N568="nulová",J568,0)</f>
        <v>0</v>
      </c>
      <c r="BJ568" s="17" t="s">
        <v>81</v>
      </c>
      <c r="BK568" s="187">
        <f>ROUND(I568*H568,2)</f>
        <v>0</v>
      </c>
      <c r="BL568" s="17" t="s">
        <v>226</v>
      </c>
      <c r="BM568" s="186" t="s">
        <v>1049</v>
      </c>
    </row>
    <row r="569" spans="2:65" s="1" customFormat="1" ht="39">
      <c r="B569" s="34"/>
      <c r="C569" s="35"/>
      <c r="D569" s="188" t="s">
        <v>143</v>
      </c>
      <c r="E569" s="35"/>
      <c r="F569" s="189" t="s">
        <v>1045</v>
      </c>
      <c r="G569" s="35"/>
      <c r="H569" s="35"/>
      <c r="I569" s="102"/>
      <c r="J569" s="35"/>
      <c r="K569" s="35"/>
      <c r="L569" s="38"/>
      <c r="M569" s="190"/>
      <c r="N569" s="63"/>
      <c r="O569" s="63"/>
      <c r="P569" s="63"/>
      <c r="Q569" s="63"/>
      <c r="R569" s="63"/>
      <c r="S569" s="63"/>
      <c r="T569" s="64"/>
      <c r="AT569" s="17" t="s">
        <v>143</v>
      </c>
      <c r="AU569" s="17" t="s">
        <v>83</v>
      </c>
    </row>
    <row r="570" spans="2:65" s="1" customFormat="1" ht="16.5" customHeight="1">
      <c r="B570" s="34"/>
      <c r="C570" s="175" t="s">
        <v>1050</v>
      </c>
      <c r="D570" s="175" t="s">
        <v>136</v>
      </c>
      <c r="E570" s="176" t="s">
        <v>1051</v>
      </c>
      <c r="F570" s="177" t="s">
        <v>1052</v>
      </c>
      <c r="G570" s="178" t="s">
        <v>829</v>
      </c>
      <c r="H570" s="179">
        <v>1</v>
      </c>
      <c r="I570" s="180"/>
      <c r="J570" s="181">
        <f>ROUND(I570*H570,2)</f>
        <v>0</v>
      </c>
      <c r="K570" s="177" t="s">
        <v>811</v>
      </c>
      <c r="L570" s="38"/>
      <c r="M570" s="182" t="s">
        <v>19</v>
      </c>
      <c r="N570" s="183" t="s">
        <v>47</v>
      </c>
      <c r="O570" s="63"/>
      <c r="P570" s="184">
        <f>O570*H570</f>
        <v>0</v>
      </c>
      <c r="Q570" s="184">
        <v>0</v>
      </c>
      <c r="R570" s="184">
        <f>Q570*H570</f>
        <v>0</v>
      </c>
      <c r="S570" s="184">
        <v>0</v>
      </c>
      <c r="T570" s="185">
        <f>S570*H570</f>
        <v>0</v>
      </c>
      <c r="AR570" s="186" t="s">
        <v>226</v>
      </c>
      <c r="AT570" s="186" t="s">
        <v>136</v>
      </c>
      <c r="AU570" s="186" t="s">
        <v>83</v>
      </c>
      <c r="AY570" s="17" t="s">
        <v>134</v>
      </c>
      <c r="BE570" s="187">
        <f>IF(N570="základní",J570,0)</f>
        <v>0</v>
      </c>
      <c r="BF570" s="187">
        <f>IF(N570="snížená",J570,0)</f>
        <v>0</v>
      </c>
      <c r="BG570" s="187">
        <f>IF(N570="zákl. přenesená",J570,0)</f>
        <v>0</v>
      </c>
      <c r="BH570" s="187">
        <f>IF(N570="sníž. přenesená",J570,0)</f>
        <v>0</v>
      </c>
      <c r="BI570" s="187">
        <f>IF(N570="nulová",J570,0)</f>
        <v>0</v>
      </c>
      <c r="BJ570" s="17" t="s">
        <v>81</v>
      </c>
      <c r="BK570" s="187">
        <f>ROUND(I570*H570,2)</f>
        <v>0</v>
      </c>
      <c r="BL570" s="17" t="s">
        <v>226</v>
      </c>
      <c r="BM570" s="186" t="s">
        <v>1053</v>
      </c>
    </row>
    <row r="571" spans="2:65" s="1" customFormat="1" ht="39">
      <c r="B571" s="34"/>
      <c r="C571" s="35"/>
      <c r="D571" s="188" t="s">
        <v>143</v>
      </c>
      <c r="E571" s="35"/>
      <c r="F571" s="189" t="s">
        <v>1045</v>
      </c>
      <c r="G571" s="35"/>
      <c r="H571" s="35"/>
      <c r="I571" s="102"/>
      <c r="J571" s="35"/>
      <c r="K571" s="35"/>
      <c r="L571" s="38"/>
      <c r="M571" s="190"/>
      <c r="N571" s="63"/>
      <c r="O571" s="63"/>
      <c r="P571" s="63"/>
      <c r="Q571" s="63"/>
      <c r="R571" s="63"/>
      <c r="S571" s="63"/>
      <c r="T571" s="64"/>
      <c r="AT571" s="17" t="s">
        <v>143</v>
      </c>
      <c r="AU571" s="17" t="s">
        <v>83</v>
      </c>
    </row>
    <row r="572" spans="2:65" s="1" customFormat="1" ht="16.5" customHeight="1">
      <c r="B572" s="34"/>
      <c r="C572" s="175" t="s">
        <v>1054</v>
      </c>
      <c r="D572" s="175" t="s">
        <v>136</v>
      </c>
      <c r="E572" s="176" t="s">
        <v>1055</v>
      </c>
      <c r="F572" s="177" t="s">
        <v>1056</v>
      </c>
      <c r="G572" s="178" t="s">
        <v>829</v>
      </c>
      <c r="H572" s="179">
        <v>1</v>
      </c>
      <c r="I572" s="180"/>
      <c r="J572" s="181">
        <f>ROUND(I572*H572,2)</f>
        <v>0</v>
      </c>
      <c r="K572" s="177" t="s">
        <v>811</v>
      </c>
      <c r="L572" s="38"/>
      <c r="M572" s="182" t="s">
        <v>19</v>
      </c>
      <c r="N572" s="183" t="s">
        <v>47</v>
      </c>
      <c r="O572" s="63"/>
      <c r="P572" s="184">
        <f>O572*H572</f>
        <v>0</v>
      </c>
      <c r="Q572" s="184">
        <v>0</v>
      </c>
      <c r="R572" s="184">
        <f>Q572*H572</f>
        <v>0</v>
      </c>
      <c r="S572" s="184">
        <v>0</v>
      </c>
      <c r="T572" s="185">
        <f>S572*H572</f>
        <v>0</v>
      </c>
      <c r="AR572" s="186" t="s">
        <v>226</v>
      </c>
      <c r="AT572" s="186" t="s">
        <v>136</v>
      </c>
      <c r="AU572" s="186" t="s">
        <v>83</v>
      </c>
      <c r="AY572" s="17" t="s">
        <v>134</v>
      </c>
      <c r="BE572" s="187">
        <f>IF(N572="základní",J572,0)</f>
        <v>0</v>
      </c>
      <c r="BF572" s="187">
        <f>IF(N572="snížená",J572,0)</f>
        <v>0</v>
      </c>
      <c r="BG572" s="187">
        <f>IF(N572="zákl. přenesená",J572,0)</f>
        <v>0</v>
      </c>
      <c r="BH572" s="187">
        <f>IF(N572="sníž. přenesená",J572,0)</f>
        <v>0</v>
      </c>
      <c r="BI572" s="187">
        <f>IF(N572="nulová",J572,0)</f>
        <v>0</v>
      </c>
      <c r="BJ572" s="17" t="s">
        <v>81</v>
      </c>
      <c r="BK572" s="187">
        <f>ROUND(I572*H572,2)</f>
        <v>0</v>
      </c>
      <c r="BL572" s="17" t="s">
        <v>226</v>
      </c>
      <c r="BM572" s="186" t="s">
        <v>1057</v>
      </c>
    </row>
    <row r="573" spans="2:65" s="1" customFormat="1" ht="39">
      <c r="B573" s="34"/>
      <c r="C573" s="35"/>
      <c r="D573" s="188" t="s">
        <v>143</v>
      </c>
      <c r="E573" s="35"/>
      <c r="F573" s="189" t="s">
        <v>1045</v>
      </c>
      <c r="G573" s="35"/>
      <c r="H573" s="35"/>
      <c r="I573" s="102"/>
      <c r="J573" s="35"/>
      <c r="K573" s="35"/>
      <c r="L573" s="38"/>
      <c r="M573" s="190"/>
      <c r="N573" s="63"/>
      <c r="O573" s="63"/>
      <c r="P573" s="63"/>
      <c r="Q573" s="63"/>
      <c r="R573" s="63"/>
      <c r="S573" s="63"/>
      <c r="T573" s="64"/>
      <c r="AT573" s="17" t="s">
        <v>143</v>
      </c>
      <c r="AU573" s="17" t="s">
        <v>83</v>
      </c>
    </row>
    <row r="574" spans="2:65" s="1" customFormat="1" ht="16.5" customHeight="1">
      <c r="B574" s="34"/>
      <c r="C574" s="175" t="s">
        <v>1058</v>
      </c>
      <c r="D574" s="175" t="s">
        <v>136</v>
      </c>
      <c r="E574" s="176" t="s">
        <v>1059</v>
      </c>
      <c r="F574" s="177" t="s">
        <v>1060</v>
      </c>
      <c r="G574" s="178" t="s">
        <v>829</v>
      </c>
      <c r="H574" s="179">
        <v>1</v>
      </c>
      <c r="I574" s="180"/>
      <c r="J574" s="181">
        <f>ROUND(I574*H574,2)</f>
        <v>0</v>
      </c>
      <c r="K574" s="177" t="s">
        <v>811</v>
      </c>
      <c r="L574" s="38"/>
      <c r="M574" s="182" t="s">
        <v>19</v>
      </c>
      <c r="N574" s="183" t="s">
        <v>47</v>
      </c>
      <c r="O574" s="63"/>
      <c r="P574" s="184">
        <f>O574*H574</f>
        <v>0</v>
      </c>
      <c r="Q574" s="184">
        <v>0</v>
      </c>
      <c r="R574" s="184">
        <f>Q574*H574</f>
        <v>0</v>
      </c>
      <c r="S574" s="184">
        <v>0</v>
      </c>
      <c r="T574" s="185">
        <f>S574*H574</f>
        <v>0</v>
      </c>
      <c r="AR574" s="186" t="s">
        <v>226</v>
      </c>
      <c r="AT574" s="186" t="s">
        <v>136</v>
      </c>
      <c r="AU574" s="186" t="s">
        <v>83</v>
      </c>
      <c r="AY574" s="17" t="s">
        <v>134</v>
      </c>
      <c r="BE574" s="187">
        <f>IF(N574="základní",J574,0)</f>
        <v>0</v>
      </c>
      <c r="BF574" s="187">
        <f>IF(N574="snížená",J574,0)</f>
        <v>0</v>
      </c>
      <c r="BG574" s="187">
        <f>IF(N574="zákl. přenesená",J574,0)</f>
        <v>0</v>
      </c>
      <c r="BH574" s="187">
        <f>IF(N574="sníž. přenesená",J574,0)</f>
        <v>0</v>
      </c>
      <c r="BI574" s="187">
        <f>IF(N574="nulová",J574,0)</f>
        <v>0</v>
      </c>
      <c r="BJ574" s="17" t="s">
        <v>81</v>
      </c>
      <c r="BK574" s="187">
        <f>ROUND(I574*H574,2)</f>
        <v>0</v>
      </c>
      <c r="BL574" s="17" t="s">
        <v>226</v>
      </c>
      <c r="BM574" s="186" t="s">
        <v>1061</v>
      </c>
    </row>
    <row r="575" spans="2:65" s="1" customFormat="1" ht="39">
      <c r="B575" s="34"/>
      <c r="C575" s="35"/>
      <c r="D575" s="188" t="s">
        <v>143</v>
      </c>
      <c r="E575" s="35"/>
      <c r="F575" s="189" t="s">
        <v>1045</v>
      </c>
      <c r="G575" s="35"/>
      <c r="H575" s="35"/>
      <c r="I575" s="102"/>
      <c r="J575" s="35"/>
      <c r="K575" s="35"/>
      <c r="L575" s="38"/>
      <c r="M575" s="190"/>
      <c r="N575" s="63"/>
      <c r="O575" s="63"/>
      <c r="P575" s="63"/>
      <c r="Q575" s="63"/>
      <c r="R575" s="63"/>
      <c r="S575" s="63"/>
      <c r="T575" s="64"/>
      <c r="AT575" s="17" t="s">
        <v>143</v>
      </c>
      <c r="AU575" s="17" t="s">
        <v>83</v>
      </c>
    </row>
    <row r="576" spans="2:65" s="1" customFormat="1" ht="16.5" customHeight="1">
      <c r="B576" s="34"/>
      <c r="C576" s="175" t="s">
        <v>1062</v>
      </c>
      <c r="D576" s="175" t="s">
        <v>136</v>
      </c>
      <c r="E576" s="176" t="s">
        <v>1063</v>
      </c>
      <c r="F576" s="177" t="s">
        <v>1064</v>
      </c>
      <c r="G576" s="178" t="s">
        <v>829</v>
      </c>
      <c r="H576" s="179">
        <v>1</v>
      </c>
      <c r="I576" s="180"/>
      <c r="J576" s="181">
        <f>ROUND(I576*H576,2)</f>
        <v>0</v>
      </c>
      <c r="K576" s="177" t="s">
        <v>811</v>
      </c>
      <c r="L576" s="38"/>
      <c r="M576" s="182" t="s">
        <v>19</v>
      </c>
      <c r="N576" s="183" t="s">
        <v>47</v>
      </c>
      <c r="O576" s="63"/>
      <c r="P576" s="184">
        <f>O576*H576</f>
        <v>0</v>
      </c>
      <c r="Q576" s="184">
        <v>0</v>
      </c>
      <c r="R576" s="184">
        <f>Q576*H576</f>
        <v>0</v>
      </c>
      <c r="S576" s="184">
        <v>0</v>
      </c>
      <c r="T576" s="185">
        <f>S576*H576</f>
        <v>0</v>
      </c>
      <c r="AR576" s="186" t="s">
        <v>226</v>
      </c>
      <c r="AT576" s="186" t="s">
        <v>136</v>
      </c>
      <c r="AU576" s="186" t="s">
        <v>83</v>
      </c>
      <c r="AY576" s="17" t="s">
        <v>134</v>
      </c>
      <c r="BE576" s="187">
        <f>IF(N576="základní",J576,0)</f>
        <v>0</v>
      </c>
      <c r="BF576" s="187">
        <f>IF(N576="snížená",J576,0)</f>
        <v>0</v>
      </c>
      <c r="BG576" s="187">
        <f>IF(N576="zákl. přenesená",J576,0)</f>
        <v>0</v>
      </c>
      <c r="BH576" s="187">
        <f>IF(N576="sníž. přenesená",J576,0)</f>
        <v>0</v>
      </c>
      <c r="BI576" s="187">
        <f>IF(N576="nulová",J576,0)</f>
        <v>0</v>
      </c>
      <c r="BJ576" s="17" t="s">
        <v>81</v>
      </c>
      <c r="BK576" s="187">
        <f>ROUND(I576*H576,2)</f>
        <v>0</v>
      </c>
      <c r="BL576" s="17" t="s">
        <v>226</v>
      </c>
      <c r="BM576" s="186" t="s">
        <v>1065</v>
      </c>
    </row>
    <row r="577" spans="2:65" s="1" customFormat="1" ht="39">
      <c r="B577" s="34"/>
      <c r="C577" s="35"/>
      <c r="D577" s="188" t="s">
        <v>143</v>
      </c>
      <c r="E577" s="35"/>
      <c r="F577" s="189" t="s">
        <v>1045</v>
      </c>
      <c r="G577" s="35"/>
      <c r="H577" s="35"/>
      <c r="I577" s="102"/>
      <c r="J577" s="35"/>
      <c r="K577" s="35"/>
      <c r="L577" s="38"/>
      <c r="M577" s="190"/>
      <c r="N577" s="63"/>
      <c r="O577" s="63"/>
      <c r="P577" s="63"/>
      <c r="Q577" s="63"/>
      <c r="R577" s="63"/>
      <c r="S577" s="63"/>
      <c r="T577" s="64"/>
      <c r="AT577" s="17" t="s">
        <v>143</v>
      </c>
      <c r="AU577" s="17" t="s">
        <v>83</v>
      </c>
    </row>
    <row r="578" spans="2:65" s="1" customFormat="1" ht="24" customHeight="1">
      <c r="B578" s="34"/>
      <c r="C578" s="175" t="s">
        <v>1066</v>
      </c>
      <c r="D578" s="175" t="s">
        <v>136</v>
      </c>
      <c r="E578" s="176" t="s">
        <v>1067</v>
      </c>
      <c r="F578" s="177" t="s">
        <v>1068</v>
      </c>
      <c r="G578" s="178" t="s">
        <v>183</v>
      </c>
      <c r="H578" s="179">
        <v>4.7939999999999996</v>
      </c>
      <c r="I578" s="180"/>
      <c r="J578" s="181">
        <f>ROUND(I578*H578,2)</f>
        <v>0</v>
      </c>
      <c r="K578" s="177" t="s">
        <v>140</v>
      </c>
      <c r="L578" s="38"/>
      <c r="M578" s="182" t="s">
        <v>19</v>
      </c>
      <c r="N578" s="183" t="s">
        <v>47</v>
      </c>
      <c r="O578" s="63"/>
      <c r="P578" s="184">
        <f>O578*H578</f>
        <v>0</v>
      </c>
      <c r="Q578" s="184">
        <v>0</v>
      </c>
      <c r="R578" s="184">
        <f>Q578*H578</f>
        <v>0</v>
      </c>
      <c r="S578" s="184">
        <v>0</v>
      </c>
      <c r="T578" s="185">
        <f>S578*H578</f>
        <v>0</v>
      </c>
      <c r="AR578" s="186" t="s">
        <v>226</v>
      </c>
      <c r="AT578" s="186" t="s">
        <v>136</v>
      </c>
      <c r="AU578" s="186" t="s">
        <v>83</v>
      </c>
      <c r="AY578" s="17" t="s">
        <v>134</v>
      </c>
      <c r="BE578" s="187">
        <f>IF(N578="základní",J578,0)</f>
        <v>0</v>
      </c>
      <c r="BF578" s="187">
        <f>IF(N578="snížená",J578,0)</f>
        <v>0</v>
      </c>
      <c r="BG578" s="187">
        <f>IF(N578="zákl. přenesená",J578,0)</f>
        <v>0</v>
      </c>
      <c r="BH578" s="187">
        <f>IF(N578="sníž. přenesená",J578,0)</f>
        <v>0</v>
      </c>
      <c r="BI578" s="187">
        <f>IF(N578="nulová",J578,0)</f>
        <v>0</v>
      </c>
      <c r="BJ578" s="17" t="s">
        <v>81</v>
      </c>
      <c r="BK578" s="187">
        <f>ROUND(I578*H578,2)</f>
        <v>0</v>
      </c>
      <c r="BL578" s="17" t="s">
        <v>226</v>
      </c>
      <c r="BM578" s="186" t="s">
        <v>1069</v>
      </c>
    </row>
    <row r="579" spans="2:65" s="1" customFormat="1" ht="78">
      <c r="B579" s="34"/>
      <c r="C579" s="35"/>
      <c r="D579" s="188" t="s">
        <v>143</v>
      </c>
      <c r="E579" s="35"/>
      <c r="F579" s="189" t="s">
        <v>708</v>
      </c>
      <c r="G579" s="35"/>
      <c r="H579" s="35"/>
      <c r="I579" s="102"/>
      <c r="J579" s="35"/>
      <c r="K579" s="35"/>
      <c r="L579" s="38"/>
      <c r="M579" s="190"/>
      <c r="N579" s="63"/>
      <c r="O579" s="63"/>
      <c r="P579" s="63"/>
      <c r="Q579" s="63"/>
      <c r="R579" s="63"/>
      <c r="S579" s="63"/>
      <c r="T579" s="64"/>
      <c r="AT579" s="17" t="s">
        <v>143</v>
      </c>
      <c r="AU579" s="17" t="s">
        <v>83</v>
      </c>
    </row>
    <row r="580" spans="2:65" s="1" customFormat="1" ht="24" customHeight="1">
      <c r="B580" s="34"/>
      <c r="C580" s="175" t="s">
        <v>1070</v>
      </c>
      <c r="D580" s="175" t="s">
        <v>136</v>
      </c>
      <c r="E580" s="176" t="s">
        <v>1071</v>
      </c>
      <c r="F580" s="177" t="s">
        <v>1072</v>
      </c>
      <c r="G580" s="178" t="s">
        <v>183</v>
      </c>
      <c r="H580" s="179">
        <v>4.7939999999999996</v>
      </c>
      <c r="I580" s="180"/>
      <c r="J580" s="181">
        <f>ROUND(I580*H580,2)</f>
        <v>0</v>
      </c>
      <c r="K580" s="177" t="s">
        <v>140</v>
      </c>
      <c r="L580" s="38"/>
      <c r="M580" s="182" t="s">
        <v>19</v>
      </c>
      <c r="N580" s="183" t="s">
        <v>47</v>
      </c>
      <c r="O580" s="63"/>
      <c r="P580" s="184">
        <f>O580*H580</f>
        <v>0</v>
      </c>
      <c r="Q580" s="184">
        <v>0</v>
      </c>
      <c r="R580" s="184">
        <f>Q580*H580</f>
        <v>0</v>
      </c>
      <c r="S580" s="184">
        <v>0</v>
      </c>
      <c r="T580" s="185">
        <f>S580*H580</f>
        <v>0</v>
      </c>
      <c r="AR580" s="186" t="s">
        <v>226</v>
      </c>
      <c r="AT580" s="186" t="s">
        <v>136</v>
      </c>
      <c r="AU580" s="186" t="s">
        <v>83</v>
      </c>
      <c r="AY580" s="17" t="s">
        <v>134</v>
      </c>
      <c r="BE580" s="187">
        <f>IF(N580="základní",J580,0)</f>
        <v>0</v>
      </c>
      <c r="BF580" s="187">
        <f>IF(N580="snížená",J580,0)</f>
        <v>0</v>
      </c>
      <c r="BG580" s="187">
        <f>IF(N580="zákl. přenesená",J580,0)</f>
        <v>0</v>
      </c>
      <c r="BH580" s="187">
        <f>IF(N580="sníž. přenesená",J580,0)</f>
        <v>0</v>
      </c>
      <c r="BI580" s="187">
        <f>IF(N580="nulová",J580,0)</f>
        <v>0</v>
      </c>
      <c r="BJ580" s="17" t="s">
        <v>81</v>
      </c>
      <c r="BK580" s="187">
        <f>ROUND(I580*H580,2)</f>
        <v>0</v>
      </c>
      <c r="BL580" s="17" t="s">
        <v>226</v>
      </c>
      <c r="BM580" s="186" t="s">
        <v>1073</v>
      </c>
    </row>
    <row r="581" spans="2:65" s="1" customFormat="1" ht="78">
      <c r="B581" s="34"/>
      <c r="C581" s="35"/>
      <c r="D581" s="188" t="s">
        <v>143</v>
      </c>
      <c r="E581" s="35"/>
      <c r="F581" s="189" t="s">
        <v>708</v>
      </c>
      <c r="G581" s="35"/>
      <c r="H581" s="35"/>
      <c r="I581" s="102"/>
      <c r="J581" s="35"/>
      <c r="K581" s="35"/>
      <c r="L581" s="38"/>
      <c r="M581" s="190"/>
      <c r="N581" s="63"/>
      <c r="O581" s="63"/>
      <c r="P581" s="63"/>
      <c r="Q581" s="63"/>
      <c r="R581" s="63"/>
      <c r="S581" s="63"/>
      <c r="T581" s="64"/>
      <c r="AT581" s="17" t="s">
        <v>143</v>
      </c>
      <c r="AU581" s="17" t="s">
        <v>83</v>
      </c>
    </row>
    <row r="582" spans="2:65" s="11" customFormat="1" ht="22.9" customHeight="1">
      <c r="B582" s="159"/>
      <c r="C582" s="160"/>
      <c r="D582" s="161" t="s">
        <v>75</v>
      </c>
      <c r="E582" s="173" t="s">
        <v>1074</v>
      </c>
      <c r="F582" s="173" t="s">
        <v>1075</v>
      </c>
      <c r="G582" s="160"/>
      <c r="H582" s="160"/>
      <c r="I582" s="163"/>
      <c r="J582" s="174">
        <f>BK582</f>
        <v>0</v>
      </c>
      <c r="K582" s="160"/>
      <c r="L582" s="165"/>
      <c r="M582" s="166"/>
      <c r="N582" s="167"/>
      <c r="O582" s="167"/>
      <c r="P582" s="168">
        <f>SUM(P583:P592)</f>
        <v>0</v>
      </c>
      <c r="Q582" s="167"/>
      <c r="R582" s="168">
        <f>SUM(R583:R592)</f>
        <v>0.96430440000000006</v>
      </c>
      <c r="S582" s="167"/>
      <c r="T582" s="169">
        <f>SUM(T583:T592)</f>
        <v>0</v>
      </c>
      <c r="AR582" s="170" t="s">
        <v>83</v>
      </c>
      <c r="AT582" s="171" t="s">
        <v>75</v>
      </c>
      <c r="AU582" s="171" t="s">
        <v>81</v>
      </c>
      <c r="AY582" s="170" t="s">
        <v>134</v>
      </c>
      <c r="BK582" s="172">
        <f>SUM(BK583:BK592)</f>
        <v>0</v>
      </c>
    </row>
    <row r="583" spans="2:65" s="1" customFormat="1" ht="24" customHeight="1">
      <c r="B583" s="34"/>
      <c r="C583" s="175" t="s">
        <v>1076</v>
      </c>
      <c r="D583" s="175" t="s">
        <v>136</v>
      </c>
      <c r="E583" s="176" t="s">
        <v>1077</v>
      </c>
      <c r="F583" s="177" t="s">
        <v>1078</v>
      </c>
      <c r="G583" s="178" t="s">
        <v>165</v>
      </c>
      <c r="H583" s="179">
        <v>66.319999999999993</v>
      </c>
      <c r="I583" s="180"/>
      <c r="J583" s="181">
        <f>ROUND(I583*H583,2)</f>
        <v>0</v>
      </c>
      <c r="K583" s="177" t="s">
        <v>140</v>
      </c>
      <c r="L583" s="38"/>
      <c r="M583" s="182" t="s">
        <v>19</v>
      </c>
      <c r="N583" s="183" t="s">
        <v>47</v>
      </c>
      <c r="O583" s="63"/>
      <c r="P583" s="184">
        <f>O583*H583</f>
        <v>0</v>
      </c>
      <c r="Q583" s="184">
        <v>0</v>
      </c>
      <c r="R583" s="184">
        <f>Q583*H583</f>
        <v>0</v>
      </c>
      <c r="S583" s="184">
        <v>0</v>
      </c>
      <c r="T583" s="185">
        <f>S583*H583</f>
        <v>0</v>
      </c>
      <c r="AR583" s="186" t="s">
        <v>226</v>
      </c>
      <c r="AT583" s="186" t="s">
        <v>136</v>
      </c>
      <c r="AU583" s="186" t="s">
        <v>83</v>
      </c>
      <c r="AY583" s="17" t="s">
        <v>134</v>
      </c>
      <c r="BE583" s="187">
        <f>IF(N583="základní",J583,0)</f>
        <v>0</v>
      </c>
      <c r="BF583" s="187">
        <f>IF(N583="snížená",J583,0)</f>
        <v>0</v>
      </c>
      <c r="BG583" s="187">
        <f>IF(N583="zákl. přenesená",J583,0)</f>
        <v>0</v>
      </c>
      <c r="BH583" s="187">
        <f>IF(N583="sníž. přenesená",J583,0)</f>
        <v>0</v>
      </c>
      <c r="BI583" s="187">
        <f>IF(N583="nulová",J583,0)</f>
        <v>0</v>
      </c>
      <c r="BJ583" s="17" t="s">
        <v>81</v>
      </c>
      <c r="BK583" s="187">
        <f>ROUND(I583*H583,2)</f>
        <v>0</v>
      </c>
      <c r="BL583" s="17" t="s">
        <v>226</v>
      </c>
      <c r="BM583" s="186" t="s">
        <v>1079</v>
      </c>
    </row>
    <row r="584" spans="2:65" s="1" customFormat="1" ht="39">
      <c r="B584" s="34"/>
      <c r="C584" s="35"/>
      <c r="D584" s="188" t="s">
        <v>143</v>
      </c>
      <c r="E584" s="35"/>
      <c r="F584" s="189" t="s">
        <v>1080</v>
      </c>
      <c r="G584" s="35"/>
      <c r="H584" s="35"/>
      <c r="I584" s="102"/>
      <c r="J584" s="35"/>
      <c r="K584" s="35"/>
      <c r="L584" s="38"/>
      <c r="M584" s="190"/>
      <c r="N584" s="63"/>
      <c r="O584" s="63"/>
      <c r="P584" s="63"/>
      <c r="Q584" s="63"/>
      <c r="R584" s="63"/>
      <c r="S584" s="63"/>
      <c r="T584" s="64"/>
      <c r="AT584" s="17" t="s">
        <v>143</v>
      </c>
      <c r="AU584" s="17" t="s">
        <v>83</v>
      </c>
    </row>
    <row r="585" spans="2:65" s="1" customFormat="1" ht="16.5" customHeight="1">
      <c r="B585" s="34"/>
      <c r="C585" s="223" t="s">
        <v>1081</v>
      </c>
      <c r="D585" s="223" t="s">
        <v>234</v>
      </c>
      <c r="E585" s="224" t="s">
        <v>1082</v>
      </c>
      <c r="F585" s="225" t="s">
        <v>1083</v>
      </c>
      <c r="G585" s="226" t="s">
        <v>139</v>
      </c>
      <c r="H585" s="227">
        <v>0.53500000000000003</v>
      </c>
      <c r="I585" s="228"/>
      <c r="J585" s="229">
        <f>ROUND(I585*H585,2)</f>
        <v>0</v>
      </c>
      <c r="K585" s="225" t="s">
        <v>140</v>
      </c>
      <c r="L585" s="230"/>
      <c r="M585" s="231" t="s">
        <v>19</v>
      </c>
      <c r="N585" s="232" t="s">
        <v>47</v>
      </c>
      <c r="O585" s="63"/>
      <c r="P585" s="184">
        <f>O585*H585</f>
        <v>0</v>
      </c>
      <c r="Q585" s="184">
        <v>0.55000000000000004</v>
      </c>
      <c r="R585" s="184">
        <f>Q585*H585</f>
        <v>0.29425000000000007</v>
      </c>
      <c r="S585" s="184">
        <v>0</v>
      </c>
      <c r="T585" s="185">
        <f>S585*H585</f>
        <v>0</v>
      </c>
      <c r="AR585" s="186" t="s">
        <v>308</v>
      </c>
      <c r="AT585" s="186" t="s">
        <v>234</v>
      </c>
      <c r="AU585" s="186" t="s">
        <v>83</v>
      </c>
      <c r="AY585" s="17" t="s">
        <v>134</v>
      </c>
      <c r="BE585" s="187">
        <f>IF(N585="základní",J585,0)</f>
        <v>0</v>
      </c>
      <c r="BF585" s="187">
        <f>IF(N585="snížená",J585,0)</f>
        <v>0</v>
      </c>
      <c r="BG585" s="187">
        <f>IF(N585="zákl. přenesená",J585,0)</f>
        <v>0</v>
      </c>
      <c r="BH585" s="187">
        <f>IF(N585="sníž. přenesená",J585,0)</f>
        <v>0</v>
      </c>
      <c r="BI585" s="187">
        <f>IF(N585="nulová",J585,0)</f>
        <v>0</v>
      </c>
      <c r="BJ585" s="17" t="s">
        <v>81</v>
      </c>
      <c r="BK585" s="187">
        <f>ROUND(I585*H585,2)</f>
        <v>0</v>
      </c>
      <c r="BL585" s="17" t="s">
        <v>226</v>
      </c>
      <c r="BM585" s="186" t="s">
        <v>1084</v>
      </c>
    </row>
    <row r="586" spans="2:65" s="1" customFormat="1" ht="24" customHeight="1">
      <c r="B586" s="34"/>
      <c r="C586" s="175" t="s">
        <v>1085</v>
      </c>
      <c r="D586" s="175" t="s">
        <v>136</v>
      </c>
      <c r="E586" s="176" t="s">
        <v>1086</v>
      </c>
      <c r="F586" s="177" t="s">
        <v>1087</v>
      </c>
      <c r="G586" s="178" t="s">
        <v>165</v>
      </c>
      <c r="H586" s="179">
        <v>48.47</v>
      </c>
      <c r="I586" s="180"/>
      <c r="J586" s="181">
        <f>ROUND(I586*H586,2)</f>
        <v>0</v>
      </c>
      <c r="K586" s="177" t="s">
        <v>140</v>
      </c>
      <c r="L586" s="38"/>
      <c r="M586" s="182" t="s">
        <v>19</v>
      </c>
      <c r="N586" s="183" t="s">
        <v>47</v>
      </c>
      <c r="O586" s="63"/>
      <c r="P586" s="184">
        <f>O586*H586</f>
        <v>0</v>
      </c>
      <c r="Q586" s="184">
        <v>0</v>
      </c>
      <c r="R586" s="184">
        <f>Q586*H586</f>
        <v>0</v>
      </c>
      <c r="S586" s="184">
        <v>0</v>
      </c>
      <c r="T586" s="185">
        <f>S586*H586</f>
        <v>0</v>
      </c>
      <c r="AR586" s="186" t="s">
        <v>226</v>
      </c>
      <c r="AT586" s="186" t="s">
        <v>136</v>
      </c>
      <c r="AU586" s="186" t="s">
        <v>83</v>
      </c>
      <c r="AY586" s="17" t="s">
        <v>134</v>
      </c>
      <c r="BE586" s="187">
        <f>IF(N586="základní",J586,0)</f>
        <v>0</v>
      </c>
      <c r="BF586" s="187">
        <f>IF(N586="snížená",J586,0)</f>
        <v>0</v>
      </c>
      <c r="BG586" s="187">
        <f>IF(N586="zákl. přenesená",J586,0)</f>
        <v>0</v>
      </c>
      <c r="BH586" s="187">
        <f>IF(N586="sníž. přenesená",J586,0)</f>
        <v>0</v>
      </c>
      <c r="BI586" s="187">
        <f>IF(N586="nulová",J586,0)</f>
        <v>0</v>
      </c>
      <c r="BJ586" s="17" t="s">
        <v>81</v>
      </c>
      <c r="BK586" s="187">
        <f>ROUND(I586*H586,2)</f>
        <v>0</v>
      </c>
      <c r="BL586" s="17" t="s">
        <v>226</v>
      </c>
      <c r="BM586" s="186" t="s">
        <v>1088</v>
      </c>
    </row>
    <row r="587" spans="2:65" s="1" customFormat="1" ht="16.5" customHeight="1">
      <c r="B587" s="34"/>
      <c r="C587" s="223" t="s">
        <v>1089</v>
      </c>
      <c r="D587" s="223" t="s">
        <v>234</v>
      </c>
      <c r="E587" s="224" t="s">
        <v>1090</v>
      </c>
      <c r="F587" s="225" t="s">
        <v>1091</v>
      </c>
      <c r="G587" s="226" t="s">
        <v>165</v>
      </c>
      <c r="H587" s="227">
        <v>52.347999999999999</v>
      </c>
      <c r="I587" s="228"/>
      <c r="J587" s="229">
        <f>ROUND(I587*H587,2)</f>
        <v>0</v>
      </c>
      <c r="K587" s="225" t="s">
        <v>140</v>
      </c>
      <c r="L587" s="230"/>
      <c r="M587" s="231" t="s">
        <v>19</v>
      </c>
      <c r="N587" s="232" t="s">
        <v>47</v>
      </c>
      <c r="O587" s="63"/>
      <c r="P587" s="184">
        <f>O587*H587</f>
        <v>0</v>
      </c>
      <c r="Q587" s="184">
        <v>1.2800000000000001E-2</v>
      </c>
      <c r="R587" s="184">
        <f>Q587*H587</f>
        <v>0.67005440000000005</v>
      </c>
      <c r="S587" s="184">
        <v>0</v>
      </c>
      <c r="T587" s="185">
        <f>S587*H587</f>
        <v>0</v>
      </c>
      <c r="AR587" s="186" t="s">
        <v>308</v>
      </c>
      <c r="AT587" s="186" t="s">
        <v>234</v>
      </c>
      <c r="AU587" s="186" t="s">
        <v>83</v>
      </c>
      <c r="AY587" s="17" t="s">
        <v>134</v>
      </c>
      <c r="BE587" s="187">
        <f>IF(N587="základní",J587,0)</f>
        <v>0</v>
      </c>
      <c r="BF587" s="187">
        <f>IF(N587="snížená",J587,0)</f>
        <v>0</v>
      </c>
      <c r="BG587" s="187">
        <f>IF(N587="zákl. přenesená",J587,0)</f>
        <v>0</v>
      </c>
      <c r="BH587" s="187">
        <f>IF(N587="sníž. přenesená",J587,0)</f>
        <v>0</v>
      </c>
      <c r="BI587" s="187">
        <f>IF(N587="nulová",J587,0)</f>
        <v>0</v>
      </c>
      <c r="BJ587" s="17" t="s">
        <v>81</v>
      </c>
      <c r="BK587" s="187">
        <f>ROUND(I587*H587,2)</f>
        <v>0</v>
      </c>
      <c r="BL587" s="17" t="s">
        <v>226</v>
      </c>
      <c r="BM587" s="186" t="s">
        <v>1092</v>
      </c>
    </row>
    <row r="588" spans="2:65" s="12" customFormat="1" ht="11.25">
      <c r="B588" s="191"/>
      <c r="C588" s="192"/>
      <c r="D588" s="188" t="s">
        <v>149</v>
      </c>
      <c r="E588" s="193" t="s">
        <v>19</v>
      </c>
      <c r="F588" s="194" t="s">
        <v>1093</v>
      </c>
      <c r="G588" s="192"/>
      <c r="H588" s="195">
        <v>52.347999999999999</v>
      </c>
      <c r="I588" s="196"/>
      <c r="J588" s="192"/>
      <c r="K588" s="192"/>
      <c r="L588" s="197"/>
      <c r="M588" s="198"/>
      <c r="N588" s="199"/>
      <c r="O588" s="199"/>
      <c r="P588" s="199"/>
      <c r="Q588" s="199"/>
      <c r="R588" s="199"/>
      <c r="S588" s="199"/>
      <c r="T588" s="200"/>
      <c r="AT588" s="201" t="s">
        <v>149</v>
      </c>
      <c r="AU588" s="201" t="s">
        <v>83</v>
      </c>
      <c r="AV588" s="12" t="s">
        <v>83</v>
      </c>
      <c r="AW588" s="12" t="s">
        <v>37</v>
      </c>
      <c r="AX588" s="12" t="s">
        <v>81</v>
      </c>
      <c r="AY588" s="201" t="s">
        <v>134</v>
      </c>
    </row>
    <row r="589" spans="2:65" s="1" customFormat="1" ht="24" customHeight="1">
      <c r="B589" s="34"/>
      <c r="C589" s="175" t="s">
        <v>1094</v>
      </c>
      <c r="D589" s="175" t="s">
        <v>136</v>
      </c>
      <c r="E589" s="176" t="s">
        <v>1095</v>
      </c>
      <c r="F589" s="177" t="s">
        <v>1096</v>
      </c>
      <c r="G589" s="178" t="s">
        <v>183</v>
      </c>
      <c r="H589" s="179">
        <v>0.96399999999999997</v>
      </c>
      <c r="I589" s="180"/>
      <c r="J589" s="181">
        <f>ROUND(I589*H589,2)</f>
        <v>0</v>
      </c>
      <c r="K589" s="177" t="s">
        <v>140</v>
      </c>
      <c r="L589" s="38"/>
      <c r="M589" s="182" t="s">
        <v>19</v>
      </c>
      <c r="N589" s="183" t="s">
        <v>47</v>
      </c>
      <c r="O589" s="63"/>
      <c r="P589" s="184">
        <f>O589*H589</f>
        <v>0</v>
      </c>
      <c r="Q589" s="184">
        <v>0</v>
      </c>
      <c r="R589" s="184">
        <f>Q589*H589</f>
        <v>0</v>
      </c>
      <c r="S589" s="184">
        <v>0</v>
      </c>
      <c r="T589" s="185">
        <f>S589*H589</f>
        <v>0</v>
      </c>
      <c r="AR589" s="186" t="s">
        <v>226</v>
      </c>
      <c r="AT589" s="186" t="s">
        <v>136</v>
      </c>
      <c r="AU589" s="186" t="s">
        <v>83</v>
      </c>
      <c r="AY589" s="17" t="s">
        <v>134</v>
      </c>
      <c r="BE589" s="187">
        <f>IF(N589="základní",J589,0)</f>
        <v>0</v>
      </c>
      <c r="BF589" s="187">
        <f>IF(N589="snížená",J589,0)</f>
        <v>0</v>
      </c>
      <c r="BG589" s="187">
        <f>IF(N589="zákl. přenesená",J589,0)</f>
        <v>0</v>
      </c>
      <c r="BH589" s="187">
        <f>IF(N589="sníž. přenesená",J589,0)</f>
        <v>0</v>
      </c>
      <c r="BI589" s="187">
        <f>IF(N589="nulová",J589,0)</f>
        <v>0</v>
      </c>
      <c r="BJ589" s="17" t="s">
        <v>81</v>
      </c>
      <c r="BK589" s="187">
        <f>ROUND(I589*H589,2)</f>
        <v>0</v>
      </c>
      <c r="BL589" s="17" t="s">
        <v>226</v>
      </c>
      <c r="BM589" s="186" t="s">
        <v>1097</v>
      </c>
    </row>
    <row r="590" spans="2:65" s="1" customFormat="1" ht="78">
      <c r="B590" s="34"/>
      <c r="C590" s="35"/>
      <c r="D590" s="188" t="s">
        <v>143</v>
      </c>
      <c r="E590" s="35"/>
      <c r="F590" s="189" t="s">
        <v>849</v>
      </c>
      <c r="G590" s="35"/>
      <c r="H590" s="35"/>
      <c r="I590" s="102"/>
      <c r="J590" s="35"/>
      <c r="K590" s="35"/>
      <c r="L590" s="38"/>
      <c r="M590" s="190"/>
      <c r="N590" s="63"/>
      <c r="O590" s="63"/>
      <c r="P590" s="63"/>
      <c r="Q590" s="63"/>
      <c r="R590" s="63"/>
      <c r="S590" s="63"/>
      <c r="T590" s="64"/>
      <c r="AT590" s="17" t="s">
        <v>143</v>
      </c>
      <c r="AU590" s="17" t="s">
        <v>83</v>
      </c>
    </row>
    <row r="591" spans="2:65" s="1" customFormat="1" ht="24" customHeight="1">
      <c r="B591" s="34"/>
      <c r="C591" s="175" t="s">
        <v>1098</v>
      </c>
      <c r="D591" s="175" t="s">
        <v>136</v>
      </c>
      <c r="E591" s="176" t="s">
        <v>1099</v>
      </c>
      <c r="F591" s="177" t="s">
        <v>1100</v>
      </c>
      <c r="G591" s="178" t="s">
        <v>183</v>
      </c>
      <c r="H591" s="179">
        <v>0.96399999999999997</v>
      </c>
      <c r="I591" s="180"/>
      <c r="J591" s="181">
        <f>ROUND(I591*H591,2)</f>
        <v>0</v>
      </c>
      <c r="K591" s="177" t="s">
        <v>140</v>
      </c>
      <c r="L591" s="38"/>
      <c r="M591" s="182" t="s">
        <v>19</v>
      </c>
      <c r="N591" s="183" t="s">
        <v>47</v>
      </c>
      <c r="O591" s="63"/>
      <c r="P591" s="184">
        <f>O591*H591</f>
        <v>0</v>
      </c>
      <c r="Q591" s="184">
        <v>0</v>
      </c>
      <c r="R591" s="184">
        <f>Q591*H591</f>
        <v>0</v>
      </c>
      <c r="S591" s="184">
        <v>0</v>
      </c>
      <c r="T591" s="185">
        <f>S591*H591</f>
        <v>0</v>
      </c>
      <c r="AR591" s="186" t="s">
        <v>226</v>
      </c>
      <c r="AT591" s="186" t="s">
        <v>136</v>
      </c>
      <c r="AU591" s="186" t="s">
        <v>83</v>
      </c>
      <c r="AY591" s="17" t="s">
        <v>134</v>
      </c>
      <c r="BE591" s="187">
        <f>IF(N591="základní",J591,0)</f>
        <v>0</v>
      </c>
      <c r="BF591" s="187">
        <f>IF(N591="snížená",J591,0)</f>
        <v>0</v>
      </c>
      <c r="BG591" s="187">
        <f>IF(N591="zákl. přenesená",J591,0)</f>
        <v>0</v>
      </c>
      <c r="BH591" s="187">
        <f>IF(N591="sníž. přenesená",J591,0)</f>
        <v>0</v>
      </c>
      <c r="BI591" s="187">
        <f>IF(N591="nulová",J591,0)</f>
        <v>0</v>
      </c>
      <c r="BJ591" s="17" t="s">
        <v>81</v>
      </c>
      <c r="BK591" s="187">
        <f>ROUND(I591*H591,2)</f>
        <v>0</v>
      </c>
      <c r="BL591" s="17" t="s">
        <v>226</v>
      </c>
      <c r="BM591" s="186" t="s">
        <v>1101</v>
      </c>
    </row>
    <row r="592" spans="2:65" s="1" customFormat="1" ht="78">
      <c r="B592" s="34"/>
      <c r="C592" s="35"/>
      <c r="D592" s="188" t="s">
        <v>143</v>
      </c>
      <c r="E592" s="35"/>
      <c r="F592" s="189" t="s">
        <v>849</v>
      </c>
      <c r="G592" s="35"/>
      <c r="H592" s="35"/>
      <c r="I592" s="102"/>
      <c r="J592" s="35"/>
      <c r="K592" s="35"/>
      <c r="L592" s="38"/>
      <c r="M592" s="190"/>
      <c r="N592" s="63"/>
      <c r="O592" s="63"/>
      <c r="P592" s="63"/>
      <c r="Q592" s="63"/>
      <c r="R592" s="63"/>
      <c r="S592" s="63"/>
      <c r="T592" s="64"/>
      <c r="AT592" s="17" t="s">
        <v>143</v>
      </c>
      <c r="AU592" s="17" t="s">
        <v>83</v>
      </c>
    </row>
    <row r="593" spans="2:65" s="11" customFormat="1" ht="22.9" customHeight="1">
      <c r="B593" s="159"/>
      <c r="C593" s="160"/>
      <c r="D593" s="161" t="s">
        <v>75</v>
      </c>
      <c r="E593" s="173" t="s">
        <v>1102</v>
      </c>
      <c r="F593" s="173" t="s">
        <v>1103</v>
      </c>
      <c r="G593" s="160"/>
      <c r="H593" s="160"/>
      <c r="I593" s="163"/>
      <c r="J593" s="174">
        <f>BK593</f>
        <v>0</v>
      </c>
      <c r="K593" s="160"/>
      <c r="L593" s="165"/>
      <c r="M593" s="166"/>
      <c r="N593" s="167"/>
      <c r="O593" s="167"/>
      <c r="P593" s="168">
        <f>SUM(P594:P622)</f>
        <v>0</v>
      </c>
      <c r="Q593" s="167"/>
      <c r="R593" s="168">
        <f>SUM(R594:R622)</f>
        <v>55.990368699999998</v>
      </c>
      <c r="S593" s="167"/>
      <c r="T593" s="169">
        <f>SUM(T594:T622)</f>
        <v>0</v>
      </c>
      <c r="AR593" s="170" t="s">
        <v>83</v>
      </c>
      <c r="AT593" s="171" t="s">
        <v>75</v>
      </c>
      <c r="AU593" s="171" t="s">
        <v>81</v>
      </c>
      <c r="AY593" s="170" t="s">
        <v>134</v>
      </c>
      <c r="BK593" s="172">
        <f>SUM(BK594:BK622)</f>
        <v>0</v>
      </c>
    </row>
    <row r="594" spans="2:65" s="1" customFormat="1" ht="24" customHeight="1">
      <c r="B594" s="34"/>
      <c r="C594" s="175" t="s">
        <v>1104</v>
      </c>
      <c r="D594" s="175" t="s">
        <v>136</v>
      </c>
      <c r="E594" s="176" t="s">
        <v>1105</v>
      </c>
      <c r="F594" s="177" t="s">
        <v>1106</v>
      </c>
      <c r="G594" s="178" t="s">
        <v>165</v>
      </c>
      <c r="H594" s="179">
        <v>48.47</v>
      </c>
      <c r="I594" s="180"/>
      <c r="J594" s="181">
        <f>ROUND(I594*H594,2)</f>
        <v>0</v>
      </c>
      <c r="K594" s="177" t="s">
        <v>140</v>
      </c>
      <c r="L594" s="38"/>
      <c r="M594" s="182" t="s">
        <v>19</v>
      </c>
      <c r="N594" s="183" t="s">
        <v>47</v>
      </c>
      <c r="O594" s="63"/>
      <c r="P594" s="184">
        <f>O594*H594</f>
        <v>0</v>
      </c>
      <c r="Q594" s="184">
        <v>1.379E-2</v>
      </c>
      <c r="R594" s="184">
        <f>Q594*H594</f>
        <v>0.66840129999999998</v>
      </c>
      <c r="S594" s="184">
        <v>0</v>
      </c>
      <c r="T594" s="185">
        <f>S594*H594</f>
        <v>0</v>
      </c>
      <c r="AR594" s="186" t="s">
        <v>226</v>
      </c>
      <c r="AT594" s="186" t="s">
        <v>136</v>
      </c>
      <c r="AU594" s="186" t="s">
        <v>83</v>
      </c>
      <c r="AY594" s="17" t="s">
        <v>134</v>
      </c>
      <c r="BE594" s="187">
        <f>IF(N594="základní",J594,0)</f>
        <v>0</v>
      </c>
      <c r="BF594" s="187">
        <f>IF(N594="snížená",J594,0)</f>
        <v>0</v>
      </c>
      <c r="BG594" s="187">
        <f>IF(N594="zákl. přenesená",J594,0)</f>
        <v>0</v>
      </c>
      <c r="BH594" s="187">
        <f>IF(N594="sníž. přenesená",J594,0)</f>
        <v>0</v>
      </c>
      <c r="BI594" s="187">
        <f>IF(N594="nulová",J594,0)</f>
        <v>0</v>
      </c>
      <c r="BJ594" s="17" t="s">
        <v>81</v>
      </c>
      <c r="BK594" s="187">
        <f>ROUND(I594*H594,2)</f>
        <v>0</v>
      </c>
      <c r="BL594" s="17" t="s">
        <v>226</v>
      </c>
      <c r="BM594" s="186" t="s">
        <v>1107</v>
      </c>
    </row>
    <row r="595" spans="2:65" s="1" customFormat="1" ht="107.25">
      <c r="B595" s="34"/>
      <c r="C595" s="35"/>
      <c r="D595" s="188" t="s">
        <v>143</v>
      </c>
      <c r="E595" s="35"/>
      <c r="F595" s="189" t="s">
        <v>1108</v>
      </c>
      <c r="G595" s="35"/>
      <c r="H595" s="35"/>
      <c r="I595" s="102"/>
      <c r="J595" s="35"/>
      <c r="K595" s="35"/>
      <c r="L595" s="38"/>
      <c r="M595" s="190"/>
      <c r="N595" s="63"/>
      <c r="O595" s="63"/>
      <c r="P595" s="63"/>
      <c r="Q595" s="63"/>
      <c r="R595" s="63"/>
      <c r="S595" s="63"/>
      <c r="T595" s="64"/>
      <c r="AT595" s="17" t="s">
        <v>143</v>
      </c>
      <c r="AU595" s="17" t="s">
        <v>83</v>
      </c>
    </row>
    <row r="596" spans="2:65" s="1" customFormat="1" ht="24" customHeight="1">
      <c r="B596" s="34"/>
      <c r="C596" s="175" t="s">
        <v>1109</v>
      </c>
      <c r="D596" s="175" t="s">
        <v>136</v>
      </c>
      <c r="E596" s="176" t="s">
        <v>1110</v>
      </c>
      <c r="F596" s="177" t="s">
        <v>1111</v>
      </c>
      <c r="G596" s="178" t="s">
        <v>165</v>
      </c>
      <c r="H596" s="179">
        <v>1544.125</v>
      </c>
      <c r="I596" s="180"/>
      <c r="J596" s="181">
        <f>ROUND(I596*H596,2)</f>
        <v>0</v>
      </c>
      <c r="K596" s="177" t="s">
        <v>140</v>
      </c>
      <c r="L596" s="38"/>
      <c r="M596" s="182" t="s">
        <v>19</v>
      </c>
      <c r="N596" s="183" t="s">
        <v>47</v>
      </c>
      <c r="O596" s="63"/>
      <c r="P596" s="184">
        <f>O596*H596</f>
        <v>0</v>
      </c>
      <c r="Q596" s="184">
        <v>2.5149999999999999E-2</v>
      </c>
      <c r="R596" s="184">
        <f>Q596*H596</f>
        <v>38.834743750000001</v>
      </c>
      <c r="S596" s="184">
        <v>0</v>
      </c>
      <c r="T596" s="185">
        <f>S596*H596</f>
        <v>0</v>
      </c>
      <c r="AR596" s="186" t="s">
        <v>226</v>
      </c>
      <c r="AT596" s="186" t="s">
        <v>136</v>
      </c>
      <c r="AU596" s="186" t="s">
        <v>83</v>
      </c>
      <c r="AY596" s="17" t="s">
        <v>134</v>
      </c>
      <c r="BE596" s="187">
        <f>IF(N596="základní",J596,0)</f>
        <v>0</v>
      </c>
      <c r="BF596" s="187">
        <f>IF(N596="snížená",J596,0)</f>
        <v>0</v>
      </c>
      <c r="BG596" s="187">
        <f>IF(N596="zákl. přenesená",J596,0)</f>
        <v>0</v>
      </c>
      <c r="BH596" s="187">
        <f>IF(N596="sníž. přenesená",J596,0)</f>
        <v>0</v>
      </c>
      <c r="BI596" s="187">
        <f>IF(N596="nulová",J596,0)</f>
        <v>0</v>
      </c>
      <c r="BJ596" s="17" t="s">
        <v>81</v>
      </c>
      <c r="BK596" s="187">
        <f>ROUND(I596*H596,2)</f>
        <v>0</v>
      </c>
      <c r="BL596" s="17" t="s">
        <v>226</v>
      </c>
      <c r="BM596" s="186" t="s">
        <v>1112</v>
      </c>
    </row>
    <row r="597" spans="2:65" s="1" customFormat="1" ht="107.25">
      <c r="B597" s="34"/>
      <c r="C597" s="35"/>
      <c r="D597" s="188" t="s">
        <v>143</v>
      </c>
      <c r="E597" s="35"/>
      <c r="F597" s="189" t="s">
        <v>1108</v>
      </c>
      <c r="G597" s="35"/>
      <c r="H597" s="35"/>
      <c r="I597" s="102"/>
      <c r="J597" s="35"/>
      <c r="K597" s="35"/>
      <c r="L597" s="38"/>
      <c r="M597" s="190"/>
      <c r="N597" s="63"/>
      <c r="O597" s="63"/>
      <c r="P597" s="63"/>
      <c r="Q597" s="63"/>
      <c r="R597" s="63"/>
      <c r="S597" s="63"/>
      <c r="T597" s="64"/>
      <c r="AT597" s="17" t="s">
        <v>143</v>
      </c>
      <c r="AU597" s="17" t="s">
        <v>83</v>
      </c>
    </row>
    <row r="598" spans="2:65" s="1" customFormat="1" ht="24" customHeight="1">
      <c r="B598" s="34"/>
      <c r="C598" s="175" t="s">
        <v>1113</v>
      </c>
      <c r="D598" s="175" t="s">
        <v>136</v>
      </c>
      <c r="E598" s="176" t="s">
        <v>1114</v>
      </c>
      <c r="F598" s="177" t="s">
        <v>1115</v>
      </c>
      <c r="G598" s="178" t="s">
        <v>165</v>
      </c>
      <c r="H598" s="179">
        <v>1592.595</v>
      </c>
      <c r="I598" s="180"/>
      <c r="J598" s="181">
        <f>ROUND(I598*H598,2)</f>
        <v>0</v>
      </c>
      <c r="K598" s="177" t="s">
        <v>140</v>
      </c>
      <c r="L598" s="38"/>
      <c r="M598" s="182" t="s">
        <v>19</v>
      </c>
      <c r="N598" s="183" t="s">
        <v>47</v>
      </c>
      <c r="O598" s="63"/>
      <c r="P598" s="184">
        <f>O598*H598</f>
        <v>0</v>
      </c>
      <c r="Q598" s="184">
        <v>1E-4</v>
      </c>
      <c r="R598" s="184">
        <f>Q598*H598</f>
        <v>0.1592595</v>
      </c>
      <c r="S598" s="184">
        <v>0</v>
      </c>
      <c r="T598" s="185">
        <f>S598*H598</f>
        <v>0</v>
      </c>
      <c r="AR598" s="186" t="s">
        <v>226</v>
      </c>
      <c r="AT598" s="186" t="s">
        <v>136</v>
      </c>
      <c r="AU598" s="186" t="s">
        <v>83</v>
      </c>
      <c r="AY598" s="17" t="s">
        <v>134</v>
      </c>
      <c r="BE598" s="187">
        <f>IF(N598="základní",J598,0)</f>
        <v>0</v>
      </c>
      <c r="BF598" s="187">
        <f>IF(N598="snížená",J598,0)</f>
        <v>0</v>
      </c>
      <c r="BG598" s="187">
        <f>IF(N598="zákl. přenesená",J598,0)</f>
        <v>0</v>
      </c>
      <c r="BH598" s="187">
        <f>IF(N598="sníž. přenesená",J598,0)</f>
        <v>0</v>
      </c>
      <c r="BI598" s="187">
        <f>IF(N598="nulová",J598,0)</f>
        <v>0</v>
      </c>
      <c r="BJ598" s="17" t="s">
        <v>81</v>
      </c>
      <c r="BK598" s="187">
        <f>ROUND(I598*H598,2)</f>
        <v>0</v>
      </c>
      <c r="BL598" s="17" t="s">
        <v>226</v>
      </c>
      <c r="BM598" s="186" t="s">
        <v>1116</v>
      </c>
    </row>
    <row r="599" spans="2:65" s="1" customFormat="1" ht="107.25">
      <c r="B599" s="34"/>
      <c r="C599" s="35"/>
      <c r="D599" s="188" t="s">
        <v>143</v>
      </c>
      <c r="E599" s="35"/>
      <c r="F599" s="189" t="s">
        <v>1108</v>
      </c>
      <c r="G599" s="35"/>
      <c r="H599" s="35"/>
      <c r="I599" s="102"/>
      <c r="J599" s="35"/>
      <c r="K599" s="35"/>
      <c r="L599" s="38"/>
      <c r="M599" s="190"/>
      <c r="N599" s="63"/>
      <c r="O599" s="63"/>
      <c r="P599" s="63"/>
      <c r="Q599" s="63"/>
      <c r="R599" s="63"/>
      <c r="S599" s="63"/>
      <c r="T599" s="64"/>
      <c r="AT599" s="17" t="s">
        <v>143</v>
      </c>
      <c r="AU599" s="17" t="s">
        <v>83</v>
      </c>
    </row>
    <row r="600" spans="2:65" s="12" customFormat="1" ht="11.25">
      <c r="B600" s="191"/>
      <c r="C600" s="192"/>
      <c r="D600" s="188" t="s">
        <v>149</v>
      </c>
      <c r="E600" s="193" t="s">
        <v>19</v>
      </c>
      <c r="F600" s="194" t="s">
        <v>1117</v>
      </c>
      <c r="G600" s="192"/>
      <c r="H600" s="195">
        <v>1592.595</v>
      </c>
      <c r="I600" s="196"/>
      <c r="J600" s="192"/>
      <c r="K600" s="192"/>
      <c r="L600" s="197"/>
      <c r="M600" s="198"/>
      <c r="N600" s="199"/>
      <c r="O600" s="199"/>
      <c r="P600" s="199"/>
      <c r="Q600" s="199"/>
      <c r="R600" s="199"/>
      <c r="S600" s="199"/>
      <c r="T600" s="200"/>
      <c r="AT600" s="201" t="s">
        <v>149</v>
      </c>
      <c r="AU600" s="201" t="s">
        <v>83</v>
      </c>
      <c r="AV600" s="12" t="s">
        <v>83</v>
      </c>
      <c r="AW600" s="12" t="s">
        <v>37</v>
      </c>
      <c r="AX600" s="12" t="s">
        <v>81</v>
      </c>
      <c r="AY600" s="201" t="s">
        <v>134</v>
      </c>
    </row>
    <row r="601" spans="2:65" s="1" customFormat="1" ht="24" customHeight="1">
      <c r="B601" s="34"/>
      <c r="C601" s="175" t="s">
        <v>1118</v>
      </c>
      <c r="D601" s="175" t="s">
        <v>136</v>
      </c>
      <c r="E601" s="176" t="s">
        <v>1119</v>
      </c>
      <c r="F601" s="177" t="s">
        <v>1120</v>
      </c>
      <c r="G601" s="178" t="s">
        <v>165</v>
      </c>
      <c r="H601" s="179">
        <v>1592.595</v>
      </c>
      <c r="I601" s="180"/>
      <c r="J601" s="181">
        <f>ROUND(I601*H601,2)</f>
        <v>0</v>
      </c>
      <c r="K601" s="177" t="s">
        <v>140</v>
      </c>
      <c r="L601" s="38"/>
      <c r="M601" s="182" t="s">
        <v>19</v>
      </c>
      <c r="N601" s="183" t="s">
        <v>47</v>
      </c>
      <c r="O601" s="63"/>
      <c r="P601" s="184">
        <f>O601*H601</f>
        <v>0</v>
      </c>
      <c r="Q601" s="184">
        <v>0</v>
      </c>
      <c r="R601" s="184">
        <f>Q601*H601</f>
        <v>0</v>
      </c>
      <c r="S601" s="184">
        <v>0</v>
      </c>
      <c r="T601" s="185">
        <f>S601*H601</f>
        <v>0</v>
      </c>
      <c r="AR601" s="186" t="s">
        <v>226</v>
      </c>
      <c r="AT601" s="186" t="s">
        <v>136</v>
      </c>
      <c r="AU601" s="186" t="s">
        <v>83</v>
      </c>
      <c r="AY601" s="17" t="s">
        <v>134</v>
      </c>
      <c r="BE601" s="187">
        <f>IF(N601="základní",J601,0)</f>
        <v>0</v>
      </c>
      <c r="BF601" s="187">
        <f>IF(N601="snížená",J601,0)</f>
        <v>0</v>
      </c>
      <c r="BG601" s="187">
        <f>IF(N601="zákl. přenesená",J601,0)</f>
        <v>0</v>
      </c>
      <c r="BH601" s="187">
        <f>IF(N601="sníž. přenesená",J601,0)</f>
        <v>0</v>
      </c>
      <c r="BI601" s="187">
        <f>IF(N601="nulová",J601,0)</f>
        <v>0</v>
      </c>
      <c r="BJ601" s="17" t="s">
        <v>81</v>
      </c>
      <c r="BK601" s="187">
        <f>ROUND(I601*H601,2)</f>
        <v>0</v>
      </c>
      <c r="BL601" s="17" t="s">
        <v>226</v>
      </c>
      <c r="BM601" s="186" t="s">
        <v>1121</v>
      </c>
    </row>
    <row r="602" spans="2:65" s="1" customFormat="1" ht="107.25">
      <c r="B602" s="34"/>
      <c r="C602" s="35"/>
      <c r="D602" s="188" t="s">
        <v>143</v>
      </c>
      <c r="E602" s="35"/>
      <c r="F602" s="189" t="s">
        <v>1108</v>
      </c>
      <c r="G602" s="35"/>
      <c r="H602" s="35"/>
      <c r="I602" s="102"/>
      <c r="J602" s="35"/>
      <c r="K602" s="35"/>
      <c r="L602" s="38"/>
      <c r="M602" s="190"/>
      <c r="N602" s="63"/>
      <c r="O602" s="63"/>
      <c r="P602" s="63"/>
      <c r="Q602" s="63"/>
      <c r="R602" s="63"/>
      <c r="S602" s="63"/>
      <c r="T602" s="64"/>
      <c r="AT602" s="17" t="s">
        <v>143</v>
      </c>
      <c r="AU602" s="17" t="s">
        <v>83</v>
      </c>
    </row>
    <row r="603" spans="2:65" s="1" customFormat="1" ht="16.5" customHeight="1">
      <c r="B603" s="34"/>
      <c r="C603" s="223" t="s">
        <v>1122</v>
      </c>
      <c r="D603" s="223" t="s">
        <v>234</v>
      </c>
      <c r="E603" s="224" t="s">
        <v>1123</v>
      </c>
      <c r="F603" s="225" t="s">
        <v>1124</v>
      </c>
      <c r="G603" s="226" t="s">
        <v>165</v>
      </c>
      <c r="H603" s="227">
        <v>1751.855</v>
      </c>
      <c r="I603" s="228"/>
      <c r="J603" s="229">
        <f>ROUND(I603*H603,2)</f>
        <v>0</v>
      </c>
      <c r="K603" s="225" t="s">
        <v>140</v>
      </c>
      <c r="L603" s="230"/>
      <c r="M603" s="231" t="s">
        <v>19</v>
      </c>
      <c r="N603" s="232" t="s">
        <v>47</v>
      </c>
      <c r="O603" s="63"/>
      <c r="P603" s="184">
        <f>O603*H603</f>
        <v>0</v>
      </c>
      <c r="Q603" s="184">
        <v>1.7000000000000001E-4</v>
      </c>
      <c r="R603" s="184">
        <f>Q603*H603</f>
        <v>0.29781535000000003</v>
      </c>
      <c r="S603" s="184">
        <v>0</v>
      </c>
      <c r="T603" s="185">
        <f>S603*H603</f>
        <v>0</v>
      </c>
      <c r="AR603" s="186" t="s">
        <v>308</v>
      </c>
      <c r="AT603" s="186" t="s">
        <v>234</v>
      </c>
      <c r="AU603" s="186" t="s">
        <v>83</v>
      </c>
      <c r="AY603" s="17" t="s">
        <v>134</v>
      </c>
      <c r="BE603" s="187">
        <f>IF(N603="základní",J603,0)</f>
        <v>0</v>
      </c>
      <c r="BF603" s="187">
        <f>IF(N603="snížená",J603,0)</f>
        <v>0</v>
      </c>
      <c r="BG603" s="187">
        <f>IF(N603="zákl. přenesená",J603,0)</f>
        <v>0</v>
      </c>
      <c r="BH603" s="187">
        <f>IF(N603="sníž. přenesená",J603,0)</f>
        <v>0</v>
      </c>
      <c r="BI603" s="187">
        <f>IF(N603="nulová",J603,0)</f>
        <v>0</v>
      </c>
      <c r="BJ603" s="17" t="s">
        <v>81</v>
      </c>
      <c r="BK603" s="187">
        <f>ROUND(I603*H603,2)</f>
        <v>0</v>
      </c>
      <c r="BL603" s="17" t="s">
        <v>226</v>
      </c>
      <c r="BM603" s="186" t="s">
        <v>1125</v>
      </c>
    </row>
    <row r="604" spans="2:65" s="12" customFormat="1" ht="11.25">
      <c r="B604" s="191"/>
      <c r="C604" s="192"/>
      <c r="D604" s="188" t="s">
        <v>149</v>
      </c>
      <c r="E604" s="193" t="s">
        <v>19</v>
      </c>
      <c r="F604" s="194" t="s">
        <v>1126</v>
      </c>
      <c r="G604" s="192"/>
      <c r="H604" s="195">
        <v>1751.855</v>
      </c>
      <c r="I604" s="196"/>
      <c r="J604" s="192"/>
      <c r="K604" s="192"/>
      <c r="L604" s="197"/>
      <c r="M604" s="198"/>
      <c r="N604" s="199"/>
      <c r="O604" s="199"/>
      <c r="P604" s="199"/>
      <c r="Q604" s="199"/>
      <c r="R604" s="199"/>
      <c r="S604" s="199"/>
      <c r="T604" s="200"/>
      <c r="AT604" s="201" t="s">
        <v>149</v>
      </c>
      <c r="AU604" s="201" t="s">
        <v>83</v>
      </c>
      <c r="AV604" s="12" t="s">
        <v>83</v>
      </c>
      <c r="AW604" s="12" t="s">
        <v>37</v>
      </c>
      <c r="AX604" s="12" t="s">
        <v>81</v>
      </c>
      <c r="AY604" s="201" t="s">
        <v>134</v>
      </c>
    </row>
    <row r="605" spans="2:65" s="1" customFormat="1" ht="24" customHeight="1">
      <c r="B605" s="34"/>
      <c r="C605" s="175" t="s">
        <v>1127</v>
      </c>
      <c r="D605" s="175" t="s">
        <v>136</v>
      </c>
      <c r="E605" s="176" t="s">
        <v>1128</v>
      </c>
      <c r="F605" s="177" t="s">
        <v>1129</v>
      </c>
      <c r="G605" s="178" t="s">
        <v>165</v>
      </c>
      <c r="H605" s="179">
        <v>3088.25</v>
      </c>
      <c r="I605" s="180"/>
      <c r="J605" s="181">
        <f>ROUND(I605*H605,2)</f>
        <v>0</v>
      </c>
      <c r="K605" s="177" t="s">
        <v>140</v>
      </c>
      <c r="L605" s="38"/>
      <c r="M605" s="182" t="s">
        <v>19</v>
      </c>
      <c r="N605" s="183" t="s">
        <v>47</v>
      </c>
      <c r="O605" s="63"/>
      <c r="P605" s="184">
        <f>O605*H605</f>
        <v>0</v>
      </c>
      <c r="Q605" s="184">
        <v>0</v>
      </c>
      <c r="R605" s="184">
        <f>Q605*H605</f>
        <v>0</v>
      </c>
      <c r="S605" s="184">
        <v>0</v>
      </c>
      <c r="T605" s="185">
        <f>S605*H605</f>
        <v>0</v>
      </c>
      <c r="AR605" s="186" t="s">
        <v>226</v>
      </c>
      <c r="AT605" s="186" t="s">
        <v>136</v>
      </c>
      <c r="AU605" s="186" t="s">
        <v>83</v>
      </c>
      <c r="AY605" s="17" t="s">
        <v>134</v>
      </c>
      <c r="BE605" s="187">
        <f>IF(N605="základní",J605,0)</f>
        <v>0</v>
      </c>
      <c r="BF605" s="187">
        <f>IF(N605="snížená",J605,0)</f>
        <v>0</v>
      </c>
      <c r="BG605" s="187">
        <f>IF(N605="zákl. přenesená",J605,0)</f>
        <v>0</v>
      </c>
      <c r="BH605" s="187">
        <f>IF(N605="sníž. přenesená",J605,0)</f>
        <v>0</v>
      </c>
      <c r="BI605" s="187">
        <f>IF(N605="nulová",J605,0)</f>
        <v>0</v>
      </c>
      <c r="BJ605" s="17" t="s">
        <v>81</v>
      </c>
      <c r="BK605" s="187">
        <f>ROUND(I605*H605,2)</f>
        <v>0</v>
      </c>
      <c r="BL605" s="17" t="s">
        <v>226</v>
      </c>
      <c r="BM605" s="186" t="s">
        <v>1130</v>
      </c>
    </row>
    <row r="606" spans="2:65" s="1" customFormat="1" ht="107.25">
      <c r="B606" s="34"/>
      <c r="C606" s="35"/>
      <c r="D606" s="188" t="s">
        <v>143</v>
      </c>
      <c r="E606" s="35"/>
      <c r="F606" s="189" t="s">
        <v>1108</v>
      </c>
      <c r="G606" s="35"/>
      <c r="H606" s="35"/>
      <c r="I606" s="102"/>
      <c r="J606" s="35"/>
      <c r="K606" s="35"/>
      <c r="L606" s="38"/>
      <c r="M606" s="190"/>
      <c r="N606" s="63"/>
      <c r="O606" s="63"/>
      <c r="P606" s="63"/>
      <c r="Q606" s="63"/>
      <c r="R606" s="63"/>
      <c r="S606" s="63"/>
      <c r="T606" s="64"/>
      <c r="AT606" s="17" t="s">
        <v>143</v>
      </c>
      <c r="AU606" s="17" t="s">
        <v>83</v>
      </c>
    </row>
    <row r="607" spans="2:65" s="1" customFormat="1" ht="19.5">
      <c r="B607" s="34"/>
      <c r="C607" s="35"/>
      <c r="D607" s="188" t="s">
        <v>413</v>
      </c>
      <c r="E607" s="35"/>
      <c r="F607" s="189" t="s">
        <v>1131</v>
      </c>
      <c r="G607" s="35"/>
      <c r="H607" s="35"/>
      <c r="I607" s="102"/>
      <c r="J607" s="35"/>
      <c r="K607" s="35"/>
      <c r="L607" s="38"/>
      <c r="M607" s="190"/>
      <c r="N607" s="63"/>
      <c r="O607" s="63"/>
      <c r="P607" s="63"/>
      <c r="Q607" s="63"/>
      <c r="R607" s="63"/>
      <c r="S607" s="63"/>
      <c r="T607" s="64"/>
      <c r="AT607" s="17" t="s">
        <v>413</v>
      </c>
      <c r="AU607" s="17" t="s">
        <v>83</v>
      </c>
    </row>
    <row r="608" spans="2:65" s="12" customFormat="1" ht="11.25">
      <c r="B608" s="191"/>
      <c r="C608" s="192"/>
      <c r="D608" s="188" t="s">
        <v>149</v>
      </c>
      <c r="E608" s="193" t="s">
        <v>19</v>
      </c>
      <c r="F608" s="194" t="s">
        <v>1132</v>
      </c>
      <c r="G608" s="192"/>
      <c r="H608" s="195">
        <v>3088.25</v>
      </c>
      <c r="I608" s="196"/>
      <c r="J608" s="192"/>
      <c r="K608" s="192"/>
      <c r="L608" s="197"/>
      <c r="M608" s="198"/>
      <c r="N608" s="199"/>
      <c r="O608" s="199"/>
      <c r="P608" s="199"/>
      <c r="Q608" s="199"/>
      <c r="R608" s="199"/>
      <c r="S608" s="199"/>
      <c r="T608" s="200"/>
      <c r="AT608" s="201" t="s">
        <v>149</v>
      </c>
      <c r="AU608" s="201" t="s">
        <v>83</v>
      </c>
      <c r="AV608" s="12" t="s">
        <v>83</v>
      </c>
      <c r="AW608" s="12" t="s">
        <v>37</v>
      </c>
      <c r="AX608" s="12" t="s">
        <v>81</v>
      </c>
      <c r="AY608" s="201" t="s">
        <v>134</v>
      </c>
    </row>
    <row r="609" spans="2:65" s="1" customFormat="1" ht="16.5" customHeight="1">
      <c r="B609" s="34"/>
      <c r="C609" s="223" t="s">
        <v>1133</v>
      </c>
      <c r="D609" s="223" t="s">
        <v>234</v>
      </c>
      <c r="E609" s="224" t="s">
        <v>1134</v>
      </c>
      <c r="F609" s="225" t="s">
        <v>1135</v>
      </c>
      <c r="G609" s="226" t="s">
        <v>165</v>
      </c>
      <c r="H609" s="227">
        <v>3119.1329999999998</v>
      </c>
      <c r="I609" s="228"/>
      <c r="J609" s="229">
        <f>ROUND(I609*H609,2)</f>
        <v>0</v>
      </c>
      <c r="K609" s="225" t="s">
        <v>140</v>
      </c>
      <c r="L609" s="230"/>
      <c r="M609" s="231" t="s">
        <v>19</v>
      </c>
      <c r="N609" s="232" t="s">
        <v>47</v>
      </c>
      <c r="O609" s="63"/>
      <c r="P609" s="184">
        <f>O609*H609</f>
        <v>0</v>
      </c>
      <c r="Q609" s="184">
        <v>4.1999999999999997E-3</v>
      </c>
      <c r="R609" s="184">
        <f>Q609*H609</f>
        <v>13.100358599999998</v>
      </c>
      <c r="S609" s="184">
        <v>0</v>
      </c>
      <c r="T609" s="185">
        <f>S609*H609</f>
        <v>0</v>
      </c>
      <c r="AR609" s="186" t="s">
        <v>308</v>
      </c>
      <c r="AT609" s="186" t="s">
        <v>234</v>
      </c>
      <c r="AU609" s="186" t="s">
        <v>83</v>
      </c>
      <c r="AY609" s="17" t="s">
        <v>134</v>
      </c>
      <c r="BE609" s="187">
        <f>IF(N609="základní",J609,0)</f>
        <v>0</v>
      </c>
      <c r="BF609" s="187">
        <f>IF(N609="snížená",J609,0)</f>
        <v>0</v>
      </c>
      <c r="BG609" s="187">
        <f>IF(N609="zákl. přenesená",J609,0)</f>
        <v>0</v>
      </c>
      <c r="BH609" s="187">
        <f>IF(N609="sníž. přenesená",J609,0)</f>
        <v>0</v>
      </c>
      <c r="BI609" s="187">
        <f>IF(N609="nulová",J609,0)</f>
        <v>0</v>
      </c>
      <c r="BJ609" s="17" t="s">
        <v>81</v>
      </c>
      <c r="BK609" s="187">
        <f>ROUND(I609*H609,2)</f>
        <v>0</v>
      </c>
      <c r="BL609" s="17" t="s">
        <v>226</v>
      </c>
      <c r="BM609" s="186" t="s">
        <v>1136</v>
      </c>
    </row>
    <row r="610" spans="2:65" s="12" customFormat="1" ht="11.25">
      <c r="B610" s="191"/>
      <c r="C610" s="192"/>
      <c r="D610" s="188" t="s">
        <v>149</v>
      </c>
      <c r="E610" s="193" t="s">
        <v>19</v>
      </c>
      <c r="F610" s="194" t="s">
        <v>1137</v>
      </c>
      <c r="G610" s="192"/>
      <c r="H610" s="195">
        <v>3119.1329999999998</v>
      </c>
      <c r="I610" s="196"/>
      <c r="J610" s="192"/>
      <c r="K610" s="192"/>
      <c r="L610" s="197"/>
      <c r="M610" s="198"/>
      <c r="N610" s="199"/>
      <c r="O610" s="199"/>
      <c r="P610" s="199"/>
      <c r="Q610" s="199"/>
      <c r="R610" s="199"/>
      <c r="S610" s="199"/>
      <c r="T610" s="200"/>
      <c r="AT610" s="201" t="s">
        <v>149</v>
      </c>
      <c r="AU610" s="201" t="s">
        <v>83</v>
      </c>
      <c r="AV610" s="12" t="s">
        <v>83</v>
      </c>
      <c r="AW610" s="12" t="s">
        <v>37</v>
      </c>
      <c r="AX610" s="12" t="s">
        <v>81</v>
      </c>
      <c r="AY610" s="201" t="s">
        <v>134</v>
      </c>
    </row>
    <row r="611" spans="2:65" s="1" customFormat="1" ht="24" customHeight="1">
      <c r="B611" s="34"/>
      <c r="C611" s="175" t="s">
        <v>1138</v>
      </c>
      <c r="D611" s="175" t="s">
        <v>136</v>
      </c>
      <c r="E611" s="176" t="s">
        <v>1139</v>
      </c>
      <c r="F611" s="177" t="s">
        <v>1129</v>
      </c>
      <c r="G611" s="178" t="s">
        <v>165</v>
      </c>
      <c r="H611" s="179">
        <v>48.47</v>
      </c>
      <c r="I611" s="180"/>
      <c r="J611" s="181">
        <f>ROUND(I611*H611,2)</f>
        <v>0</v>
      </c>
      <c r="K611" s="177" t="s">
        <v>250</v>
      </c>
      <c r="L611" s="38"/>
      <c r="M611" s="182" t="s">
        <v>19</v>
      </c>
      <c r="N611" s="183" t="s">
        <v>47</v>
      </c>
      <c r="O611" s="63"/>
      <c r="P611" s="184">
        <f>O611*H611</f>
        <v>0</v>
      </c>
      <c r="Q611" s="184">
        <v>0</v>
      </c>
      <c r="R611" s="184">
        <f>Q611*H611</f>
        <v>0</v>
      </c>
      <c r="S611" s="184">
        <v>0</v>
      </c>
      <c r="T611" s="185">
        <f>S611*H611</f>
        <v>0</v>
      </c>
      <c r="AR611" s="186" t="s">
        <v>226</v>
      </c>
      <c r="AT611" s="186" t="s">
        <v>136</v>
      </c>
      <c r="AU611" s="186" t="s">
        <v>83</v>
      </c>
      <c r="AY611" s="17" t="s">
        <v>134</v>
      </c>
      <c r="BE611" s="187">
        <f>IF(N611="základní",J611,0)</f>
        <v>0</v>
      </c>
      <c r="BF611" s="187">
        <f>IF(N611="snížená",J611,0)</f>
        <v>0</v>
      </c>
      <c r="BG611" s="187">
        <f>IF(N611="zákl. přenesená",J611,0)</f>
        <v>0</v>
      </c>
      <c r="BH611" s="187">
        <f>IF(N611="sníž. přenesená",J611,0)</f>
        <v>0</v>
      </c>
      <c r="BI611" s="187">
        <f>IF(N611="nulová",J611,0)</f>
        <v>0</v>
      </c>
      <c r="BJ611" s="17" t="s">
        <v>81</v>
      </c>
      <c r="BK611" s="187">
        <f>ROUND(I611*H611,2)</f>
        <v>0</v>
      </c>
      <c r="BL611" s="17" t="s">
        <v>226</v>
      </c>
      <c r="BM611" s="186" t="s">
        <v>1140</v>
      </c>
    </row>
    <row r="612" spans="2:65" s="1" customFormat="1" ht="107.25">
      <c r="B612" s="34"/>
      <c r="C612" s="35"/>
      <c r="D612" s="188" t="s">
        <v>143</v>
      </c>
      <c r="E612" s="35"/>
      <c r="F612" s="189" t="s">
        <v>1108</v>
      </c>
      <c r="G612" s="35"/>
      <c r="H612" s="35"/>
      <c r="I612" s="102"/>
      <c r="J612" s="35"/>
      <c r="K612" s="35"/>
      <c r="L612" s="38"/>
      <c r="M612" s="190"/>
      <c r="N612" s="63"/>
      <c r="O612" s="63"/>
      <c r="P612" s="63"/>
      <c r="Q612" s="63"/>
      <c r="R612" s="63"/>
      <c r="S612" s="63"/>
      <c r="T612" s="64"/>
      <c r="AT612" s="17" t="s">
        <v>143</v>
      </c>
      <c r="AU612" s="17" t="s">
        <v>83</v>
      </c>
    </row>
    <row r="613" spans="2:65" s="1" customFormat="1" ht="16.5" customHeight="1">
      <c r="B613" s="34"/>
      <c r="C613" s="223" t="s">
        <v>1141</v>
      </c>
      <c r="D613" s="223" t="s">
        <v>234</v>
      </c>
      <c r="E613" s="224" t="s">
        <v>1142</v>
      </c>
      <c r="F613" s="225" t="s">
        <v>1143</v>
      </c>
      <c r="G613" s="226" t="s">
        <v>165</v>
      </c>
      <c r="H613" s="227">
        <v>49.439</v>
      </c>
      <c r="I613" s="228"/>
      <c r="J613" s="229">
        <f>ROUND(I613*H613,2)</f>
        <v>0</v>
      </c>
      <c r="K613" s="225" t="s">
        <v>140</v>
      </c>
      <c r="L613" s="230"/>
      <c r="M613" s="231" t="s">
        <v>19</v>
      </c>
      <c r="N613" s="232" t="s">
        <v>47</v>
      </c>
      <c r="O613" s="63"/>
      <c r="P613" s="184">
        <f>O613*H613</f>
        <v>0</v>
      </c>
      <c r="Q613" s="184">
        <v>5.4000000000000003E-3</v>
      </c>
      <c r="R613" s="184">
        <f>Q613*H613</f>
        <v>0.2669706</v>
      </c>
      <c r="S613" s="184">
        <v>0</v>
      </c>
      <c r="T613" s="185">
        <f>S613*H613</f>
        <v>0</v>
      </c>
      <c r="AR613" s="186" t="s">
        <v>308</v>
      </c>
      <c r="AT613" s="186" t="s">
        <v>234</v>
      </c>
      <c r="AU613" s="186" t="s">
        <v>83</v>
      </c>
      <c r="AY613" s="17" t="s">
        <v>134</v>
      </c>
      <c r="BE613" s="187">
        <f>IF(N613="základní",J613,0)</f>
        <v>0</v>
      </c>
      <c r="BF613" s="187">
        <f>IF(N613="snížená",J613,0)</f>
        <v>0</v>
      </c>
      <c r="BG613" s="187">
        <f>IF(N613="zákl. přenesená",J613,0)</f>
        <v>0</v>
      </c>
      <c r="BH613" s="187">
        <f>IF(N613="sníž. přenesená",J613,0)</f>
        <v>0</v>
      </c>
      <c r="BI613" s="187">
        <f>IF(N613="nulová",J613,0)</f>
        <v>0</v>
      </c>
      <c r="BJ613" s="17" t="s">
        <v>81</v>
      </c>
      <c r="BK613" s="187">
        <f>ROUND(I613*H613,2)</f>
        <v>0</v>
      </c>
      <c r="BL613" s="17" t="s">
        <v>226</v>
      </c>
      <c r="BM613" s="186" t="s">
        <v>1144</v>
      </c>
    </row>
    <row r="614" spans="2:65" s="12" customFormat="1" ht="11.25">
      <c r="B614" s="191"/>
      <c r="C614" s="192"/>
      <c r="D614" s="188" t="s">
        <v>149</v>
      </c>
      <c r="E614" s="193" t="s">
        <v>19</v>
      </c>
      <c r="F614" s="194" t="s">
        <v>725</v>
      </c>
      <c r="G614" s="192"/>
      <c r="H614" s="195">
        <v>49.439</v>
      </c>
      <c r="I614" s="196"/>
      <c r="J614" s="192"/>
      <c r="K614" s="192"/>
      <c r="L614" s="197"/>
      <c r="M614" s="198"/>
      <c r="N614" s="199"/>
      <c r="O614" s="199"/>
      <c r="P614" s="199"/>
      <c r="Q614" s="199"/>
      <c r="R614" s="199"/>
      <c r="S614" s="199"/>
      <c r="T614" s="200"/>
      <c r="AT614" s="201" t="s">
        <v>149</v>
      </c>
      <c r="AU614" s="201" t="s">
        <v>83</v>
      </c>
      <c r="AV614" s="12" t="s">
        <v>83</v>
      </c>
      <c r="AW614" s="12" t="s">
        <v>37</v>
      </c>
      <c r="AX614" s="12" t="s">
        <v>81</v>
      </c>
      <c r="AY614" s="201" t="s">
        <v>134</v>
      </c>
    </row>
    <row r="615" spans="2:65" s="1" customFormat="1" ht="24" customHeight="1">
      <c r="B615" s="34"/>
      <c r="C615" s="175" t="s">
        <v>1145</v>
      </c>
      <c r="D615" s="175" t="s">
        <v>136</v>
      </c>
      <c r="E615" s="176" t="s">
        <v>1146</v>
      </c>
      <c r="F615" s="177" t="s">
        <v>1147</v>
      </c>
      <c r="G615" s="178" t="s">
        <v>165</v>
      </c>
      <c r="H615" s="179">
        <v>1592.595</v>
      </c>
      <c r="I615" s="180"/>
      <c r="J615" s="181">
        <f>ROUND(I615*H615,2)</f>
        <v>0</v>
      </c>
      <c r="K615" s="177" t="s">
        <v>250</v>
      </c>
      <c r="L615" s="38"/>
      <c r="M615" s="182" t="s">
        <v>19</v>
      </c>
      <c r="N615" s="183" t="s">
        <v>47</v>
      </c>
      <c r="O615" s="63"/>
      <c r="P615" s="184">
        <f>O615*H615</f>
        <v>0</v>
      </c>
      <c r="Q615" s="184">
        <v>0</v>
      </c>
      <c r="R615" s="184">
        <f>Q615*H615</f>
        <v>0</v>
      </c>
      <c r="S615" s="184">
        <v>0</v>
      </c>
      <c r="T615" s="185">
        <f>S615*H615</f>
        <v>0</v>
      </c>
      <c r="AR615" s="186" t="s">
        <v>226</v>
      </c>
      <c r="AT615" s="186" t="s">
        <v>136</v>
      </c>
      <c r="AU615" s="186" t="s">
        <v>83</v>
      </c>
      <c r="AY615" s="17" t="s">
        <v>134</v>
      </c>
      <c r="BE615" s="187">
        <f>IF(N615="základní",J615,0)</f>
        <v>0</v>
      </c>
      <c r="BF615" s="187">
        <f>IF(N615="snížená",J615,0)</f>
        <v>0</v>
      </c>
      <c r="BG615" s="187">
        <f>IF(N615="zákl. přenesená",J615,0)</f>
        <v>0</v>
      </c>
      <c r="BH615" s="187">
        <f>IF(N615="sníž. přenesená",J615,0)</f>
        <v>0</v>
      </c>
      <c r="BI615" s="187">
        <f>IF(N615="nulová",J615,0)</f>
        <v>0</v>
      </c>
      <c r="BJ615" s="17" t="s">
        <v>81</v>
      </c>
      <c r="BK615" s="187">
        <f>ROUND(I615*H615,2)</f>
        <v>0</v>
      </c>
      <c r="BL615" s="17" t="s">
        <v>226</v>
      </c>
      <c r="BM615" s="186" t="s">
        <v>1148</v>
      </c>
    </row>
    <row r="616" spans="2:65" s="1" customFormat="1" ht="107.25">
      <c r="B616" s="34"/>
      <c r="C616" s="35"/>
      <c r="D616" s="188" t="s">
        <v>143</v>
      </c>
      <c r="E616" s="35"/>
      <c r="F616" s="189" t="s">
        <v>1108</v>
      </c>
      <c r="G616" s="35"/>
      <c r="H616" s="35"/>
      <c r="I616" s="102"/>
      <c r="J616" s="35"/>
      <c r="K616" s="35"/>
      <c r="L616" s="38"/>
      <c r="M616" s="190"/>
      <c r="N616" s="63"/>
      <c r="O616" s="63"/>
      <c r="P616" s="63"/>
      <c r="Q616" s="63"/>
      <c r="R616" s="63"/>
      <c r="S616" s="63"/>
      <c r="T616" s="64"/>
      <c r="AT616" s="17" t="s">
        <v>143</v>
      </c>
      <c r="AU616" s="17" t="s">
        <v>83</v>
      </c>
    </row>
    <row r="617" spans="2:65" s="1" customFormat="1" ht="16.5" customHeight="1">
      <c r="B617" s="34"/>
      <c r="C617" s="223" t="s">
        <v>1149</v>
      </c>
      <c r="D617" s="223" t="s">
        <v>234</v>
      </c>
      <c r="E617" s="224" t="s">
        <v>1150</v>
      </c>
      <c r="F617" s="225" t="s">
        <v>1151</v>
      </c>
      <c r="G617" s="226" t="s">
        <v>165</v>
      </c>
      <c r="H617" s="227">
        <v>1751.855</v>
      </c>
      <c r="I617" s="228"/>
      <c r="J617" s="229">
        <f>ROUND(I617*H617,2)</f>
        <v>0</v>
      </c>
      <c r="K617" s="225" t="s">
        <v>140</v>
      </c>
      <c r="L617" s="230"/>
      <c r="M617" s="231" t="s">
        <v>19</v>
      </c>
      <c r="N617" s="232" t="s">
        <v>47</v>
      </c>
      <c r="O617" s="63"/>
      <c r="P617" s="184">
        <f>O617*H617</f>
        <v>0</v>
      </c>
      <c r="Q617" s="184">
        <v>1.5200000000000001E-3</v>
      </c>
      <c r="R617" s="184">
        <f>Q617*H617</f>
        <v>2.6628196000000002</v>
      </c>
      <c r="S617" s="184">
        <v>0</v>
      </c>
      <c r="T617" s="185">
        <f>S617*H617</f>
        <v>0</v>
      </c>
      <c r="AR617" s="186" t="s">
        <v>308</v>
      </c>
      <c r="AT617" s="186" t="s">
        <v>234</v>
      </c>
      <c r="AU617" s="186" t="s">
        <v>83</v>
      </c>
      <c r="AY617" s="17" t="s">
        <v>134</v>
      </c>
      <c r="BE617" s="187">
        <f>IF(N617="základní",J617,0)</f>
        <v>0</v>
      </c>
      <c r="BF617" s="187">
        <f>IF(N617="snížená",J617,0)</f>
        <v>0</v>
      </c>
      <c r="BG617" s="187">
        <f>IF(N617="zákl. přenesená",J617,0)</f>
        <v>0</v>
      </c>
      <c r="BH617" s="187">
        <f>IF(N617="sníž. přenesená",J617,0)</f>
        <v>0</v>
      </c>
      <c r="BI617" s="187">
        <f>IF(N617="nulová",J617,0)</f>
        <v>0</v>
      </c>
      <c r="BJ617" s="17" t="s">
        <v>81</v>
      </c>
      <c r="BK617" s="187">
        <f>ROUND(I617*H617,2)</f>
        <v>0</v>
      </c>
      <c r="BL617" s="17" t="s">
        <v>226</v>
      </c>
      <c r="BM617" s="186" t="s">
        <v>1152</v>
      </c>
    </row>
    <row r="618" spans="2:65" s="12" customFormat="1" ht="11.25">
      <c r="B618" s="191"/>
      <c r="C618" s="192"/>
      <c r="D618" s="188" t="s">
        <v>149</v>
      </c>
      <c r="E618" s="193" t="s">
        <v>19</v>
      </c>
      <c r="F618" s="194" t="s">
        <v>1126</v>
      </c>
      <c r="G618" s="192"/>
      <c r="H618" s="195">
        <v>1751.855</v>
      </c>
      <c r="I618" s="196"/>
      <c r="J618" s="192"/>
      <c r="K618" s="192"/>
      <c r="L618" s="197"/>
      <c r="M618" s="198"/>
      <c r="N618" s="199"/>
      <c r="O618" s="199"/>
      <c r="P618" s="199"/>
      <c r="Q618" s="199"/>
      <c r="R618" s="199"/>
      <c r="S618" s="199"/>
      <c r="T618" s="200"/>
      <c r="AT618" s="201" t="s">
        <v>149</v>
      </c>
      <c r="AU618" s="201" t="s">
        <v>83</v>
      </c>
      <c r="AV618" s="12" t="s">
        <v>83</v>
      </c>
      <c r="AW618" s="12" t="s">
        <v>37</v>
      </c>
      <c r="AX618" s="12" t="s">
        <v>81</v>
      </c>
      <c r="AY618" s="201" t="s">
        <v>134</v>
      </c>
    </row>
    <row r="619" spans="2:65" s="1" customFormat="1" ht="36" customHeight="1">
      <c r="B619" s="34"/>
      <c r="C619" s="175" t="s">
        <v>1153</v>
      </c>
      <c r="D619" s="175" t="s">
        <v>136</v>
      </c>
      <c r="E619" s="176" t="s">
        <v>1154</v>
      </c>
      <c r="F619" s="177" t="s">
        <v>1155</v>
      </c>
      <c r="G619" s="178" t="s">
        <v>183</v>
      </c>
      <c r="H619" s="179">
        <v>55.99</v>
      </c>
      <c r="I619" s="180"/>
      <c r="J619" s="181">
        <f>ROUND(I619*H619,2)</f>
        <v>0</v>
      </c>
      <c r="K619" s="177" t="s">
        <v>140</v>
      </c>
      <c r="L619" s="38"/>
      <c r="M619" s="182" t="s">
        <v>19</v>
      </c>
      <c r="N619" s="183" t="s">
        <v>47</v>
      </c>
      <c r="O619" s="63"/>
      <c r="P619" s="184">
        <f>O619*H619</f>
        <v>0</v>
      </c>
      <c r="Q619" s="184">
        <v>0</v>
      </c>
      <c r="R619" s="184">
        <f>Q619*H619</f>
        <v>0</v>
      </c>
      <c r="S619" s="184">
        <v>0</v>
      </c>
      <c r="T619" s="185">
        <f>S619*H619</f>
        <v>0</v>
      </c>
      <c r="AR619" s="186" t="s">
        <v>226</v>
      </c>
      <c r="AT619" s="186" t="s">
        <v>136</v>
      </c>
      <c r="AU619" s="186" t="s">
        <v>83</v>
      </c>
      <c r="AY619" s="17" t="s">
        <v>134</v>
      </c>
      <c r="BE619" s="187">
        <f>IF(N619="základní",J619,0)</f>
        <v>0</v>
      </c>
      <c r="BF619" s="187">
        <f>IF(N619="snížená",J619,0)</f>
        <v>0</v>
      </c>
      <c r="BG619" s="187">
        <f>IF(N619="zákl. přenesená",J619,0)</f>
        <v>0</v>
      </c>
      <c r="BH619" s="187">
        <f>IF(N619="sníž. přenesená",J619,0)</f>
        <v>0</v>
      </c>
      <c r="BI619" s="187">
        <f>IF(N619="nulová",J619,0)</f>
        <v>0</v>
      </c>
      <c r="BJ619" s="17" t="s">
        <v>81</v>
      </c>
      <c r="BK619" s="187">
        <f>ROUND(I619*H619,2)</f>
        <v>0</v>
      </c>
      <c r="BL619" s="17" t="s">
        <v>226</v>
      </c>
      <c r="BM619" s="186" t="s">
        <v>1156</v>
      </c>
    </row>
    <row r="620" spans="2:65" s="1" customFormat="1" ht="78">
      <c r="B620" s="34"/>
      <c r="C620" s="35"/>
      <c r="D620" s="188" t="s">
        <v>143</v>
      </c>
      <c r="E620" s="35"/>
      <c r="F620" s="189" t="s">
        <v>1157</v>
      </c>
      <c r="G620" s="35"/>
      <c r="H620" s="35"/>
      <c r="I620" s="102"/>
      <c r="J620" s="35"/>
      <c r="K620" s="35"/>
      <c r="L620" s="38"/>
      <c r="M620" s="190"/>
      <c r="N620" s="63"/>
      <c r="O620" s="63"/>
      <c r="P620" s="63"/>
      <c r="Q620" s="63"/>
      <c r="R620" s="63"/>
      <c r="S620" s="63"/>
      <c r="T620" s="64"/>
      <c r="AT620" s="17" t="s">
        <v>143</v>
      </c>
      <c r="AU620" s="17" t="s">
        <v>83</v>
      </c>
    </row>
    <row r="621" spans="2:65" s="1" customFormat="1" ht="24" customHeight="1">
      <c r="B621" s="34"/>
      <c r="C621" s="175" t="s">
        <v>1158</v>
      </c>
      <c r="D621" s="175" t="s">
        <v>136</v>
      </c>
      <c r="E621" s="176" t="s">
        <v>1159</v>
      </c>
      <c r="F621" s="177" t="s">
        <v>1160</v>
      </c>
      <c r="G621" s="178" t="s">
        <v>183</v>
      </c>
      <c r="H621" s="179">
        <v>55.99</v>
      </c>
      <c r="I621" s="180"/>
      <c r="J621" s="181">
        <f>ROUND(I621*H621,2)</f>
        <v>0</v>
      </c>
      <c r="K621" s="177" t="s">
        <v>140</v>
      </c>
      <c r="L621" s="38"/>
      <c r="M621" s="182" t="s">
        <v>19</v>
      </c>
      <c r="N621" s="183" t="s">
        <v>47</v>
      </c>
      <c r="O621" s="63"/>
      <c r="P621" s="184">
        <f>O621*H621</f>
        <v>0</v>
      </c>
      <c r="Q621" s="184">
        <v>0</v>
      </c>
      <c r="R621" s="184">
        <f>Q621*H621</f>
        <v>0</v>
      </c>
      <c r="S621" s="184">
        <v>0</v>
      </c>
      <c r="T621" s="185">
        <f>S621*H621</f>
        <v>0</v>
      </c>
      <c r="AR621" s="186" t="s">
        <v>226</v>
      </c>
      <c r="AT621" s="186" t="s">
        <v>136</v>
      </c>
      <c r="AU621" s="186" t="s">
        <v>83</v>
      </c>
      <c r="AY621" s="17" t="s">
        <v>134</v>
      </c>
      <c r="BE621" s="187">
        <f>IF(N621="základní",J621,0)</f>
        <v>0</v>
      </c>
      <c r="BF621" s="187">
        <f>IF(N621="snížená",J621,0)</f>
        <v>0</v>
      </c>
      <c r="BG621" s="187">
        <f>IF(N621="zákl. přenesená",J621,0)</f>
        <v>0</v>
      </c>
      <c r="BH621" s="187">
        <f>IF(N621="sníž. přenesená",J621,0)</f>
        <v>0</v>
      </c>
      <c r="BI621" s="187">
        <f>IF(N621="nulová",J621,0)</f>
        <v>0</v>
      </c>
      <c r="BJ621" s="17" t="s">
        <v>81</v>
      </c>
      <c r="BK621" s="187">
        <f>ROUND(I621*H621,2)</f>
        <v>0</v>
      </c>
      <c r="BL621" s="17" t="s">
        <v>226</v>
      </c>
      <c r="BM621" s="186" t="s">
        <v>1161</v>
      </c>
    </row>
    <row r="622" spans="2:65" s="1" customFormat="1" ht="78">
      <c r="B622" s="34"/>
      <c r="C622" s="35"/>
      <c r="D622" s="188" t="s">
        <v>143</v>
      </c>
      <c r="E622" s="35"/>
      <c r="F622" s="189" t="s">
        <v>1157</v>
      </c>
      <c r="G622" s="35"/>
      <c r="H622" s="35"/>
      <c r="I622" s="102"/>
      <c r="J622" s="35"/>
      <c r="K622" s="35"/>
      <c r="L622" s="38"/>
      <c r="M622" s="190"/>
      <c r="N622" s="63"/>
      <c r="O622" s="63"/>
      <c r="P622" s="63"/>
      <c r="Q622" s="63"/>
      <c r="R622" s="63"/>
      <c r="S622" s="63"/>
      <c r="T622" s="64"/>
      <c r="AT622" s="17" t="s">
        <v>143</v>
      </c>
      <c r="AU622" s="17" t="s">
        <v>83</v>
      </c>
    </row>
    <row r="623" spans="2:65" s="11" customFormat="1" ht="22.9" customHeight="1">
      <c r="B623" s="159"/>
      <c r="C623" s="160"/>
      <c r="D623" s="161" t="s">
        <v>75</v>
      </c>
      <c r="E623" s="173" t="s">
        <v>1162</v>
      </c>
      <c r="F623" s="173" t="s">
        <v>1163</v>
      </c>
      <c r="G623" s="160"/>
      <c r="H623" s="160"/>
      <c r="I623" s="163"/>
      <c r="J623" s="174">
        <f>BK623</f>
        <v>0</v>
      </c>
      <c r="K623" s="160"/>
      <c r="L623" s="165"/>
      <c r="M623" s="166"/>
      <c r="N623" s="167"/>
      <c r="O623" s="167"/>
      <c r="P623" s="168">
        <f>SUM(P624:P644)</f>
        <v>0</v>
      </c>
      <c r="Q623" s="167"/>
      <c r="R623" s="168">
        <f>SUM(R624:R644)</f>
        <v>2.5079180499999998</v>
      </c>
      <c r="S623" s="167"/>
      <c r="T623" s="169">
        <f>SUM(T624:T644)</f>
        <v>0</v>
      </c>
      <c r="AR623" s="170" t="s">
        <v>83</v>
      </c>
      <c r="AT623" s="171" t="s">
        <v>75</v>
      </c>
      <c r="AU623" s="171" t="s">
        <v>81</v>
      </c>
      <c r="AY623" s="170" t="s">
        <v>134</v>
      </c>
      <c r="BK623" s="172">
        <f>SUM(BK624:BK644)</f>
        <v>0</v>
      </c>
    </row>
    <row r="624" spans="2:65" s="1" customFormat="1" ht="24" customHeight="1">
      <c r="B624" s="34"/>
      <c r="C624" s="175" t="s">
        <v>1164</v>
      </c>
      <c r="D624" s="175" t="s">
        <v>136</v>
      </c>
      <c r="E624" s="176" t="s">
        <v>1165</v>
      </c>
      <c r="F624" s="177" t="s">
        <v>1166</v>
      </c>
      <c r="G624" s="178" t="s">
        <v>273</v>
      </c>
      <c r="H624" s="179">
        <v>29.96</v>
      </c>
      <c r="I624" s="180"/>
      <c r="J624" s="181">
        <f>ROUND(I624*H624,2)</f>
        <v>0</v>
      </c>
      <c r="K624" s="177" t="s">
        <v>250</v>
      </c>
      <c r="L624" s="38"/>
      <c r="M624" s="182" t="s">
        <v>19</v>
      </c>
      <c r="N624" s="183" t="s">
        <v>47</v>
      </c>
      <c r="O624" s="63"/>
      <c r="P624" s="184">
        <f>O624*H624</f>
        <v>0</v>
      </c>
      <c r="Q624" s="184">
        <v>5.0800000000000003E-3</v>
      </c>
      <c r="R624" s="184">
        <f>Q624*H624</f>
        <v>0.15219680000000002</v>
      </c>
      <c r="S624" s="184">
        <v>0</v>
      </c>
      <c r="T624" s="185">
        <f>S624*H624</f>
        <v>0</v>
      </c>
      <c r="AR624" s="186" t="s">
        <v>226</v>
      </c>
      <c r="AT624" s="186" t="s">
        <v>136</v>
      </c>
      <c r="AU624" s="186" t="s">
        <v>83</v>
      </c>
      <c r="AY624" s="17" t="s">
        <v>134</v>
      </c>
      <c r="BE624" s="187">
        <f>IF(N624="základní",J624,0)</f>
        <v>0</v>
      </c>
      <c r="BF624" s="187">
        <f>IF(N624="snížená",J624,0)</f>
        <v>0</v>
      </c>
      <c r="BG624" s="187">
        <f>IF(N624="zákl. přenesená",J624,0)</f>
        <v>0</v>
      </c>
      <c r="BH624" s="187">
        <f>IF(N624="sníž. přenesená",J624,0)</f>
        <v>0</v>
      </c>
      <c r="BI624" s="187">
        <f>IF(N624="nulová",J624,0)</f>
        <v>0</v>
      </c>
      <c r="BJ624" s="17" t="s">
        <v>81</v>
      </c>
      <c r="BK624" s="187">
        <f>ROUND(I624*H624,2)</f>
        <v>0</v>
      </c>
      <c r="BL624" s="17" t="s">
        <v>226</v>
      </c>
      <c r="BM624" s="186" t="s">
        <v>1167</v>
      </c>
    </row>
    <row r="625" spans="2:65" s="1" customFormat="1" ht="39">
      <c r="B625" s="34"/>
      <c r="C625" s="35"/>
      <c r="D625" s="188" t="s">
        <v>143</v>
      </c>
      <c r="E625" s="35"/>
      <c r="F625" s="189" t="s">
        <v>1168</v>
      </c>
      <c r="G625" s="35"/>
      <c r="H625" s="35"/>
      <c r="I625" s="102"/>
      <c r="J625" s="35"/>
      <c r="K625" s="35"/>
      <c r="L625" s="38"/>
      <c r="M625" s="190"/>
      <c r="N625" s="63"/>
      <c r="O625" s="63"/>
      <c r="P625" s="63"/>
      <c r="Q625" s="63"/>
      <c r="R625" s="63"/>
      <c r="S625" s="63"/>
      <c r="T625" s="64"/>
      <c r="AT625" s="17" t="s">
        <v>143</v>
      </c>
      <c r="AU625" s="17" t="s">
        <v>83</v>
      </c>
    </row>
    <row r="626" spans="2:65" s="1" customFormat="1" ht="19.5">
      <c r="B626" s="34"/>
      <c r="C626" s="35"/>
      <c r="D626" s="188" t="s">
        <v>413</v>
      </c>
      <c r="E626" s="35"/>
      <c r="F626" s="189" t="s">
        <v>1169</v>
      </c>
      <c r="G626" s="35"/>
      <c r="H626" s="35"/>
      <c r="I626" s="102"/>
      <c r="J626" s="35"/>
      <c r="K626" s="35"/>
      <c r="L626" s="38"/>
      <c r="M626" s="190"/>
      <c r="N626" s="63"/>
      <c r="O626" s="63"/>
      <c r="P626" s="63"/>
      <c r="Q626" s="63"/>
      <c r="R626" s="63"/>
      <c r="S626" s="63"/>
      <c r="T626" s="64"/>
      <c r="AT626" s="17" t="s">
        <v>413</v>
      </c>
      <c r="AU626" s="17" t="s">
        <v>83</v>
      </c>
    </row>
    <row r="627" spans="2:65" s="12" customFormat="1" ht="11.25">
      <c r="B627" s="191"/>
      <c r="C627" s="192"/>
      <c r="D627" s="188" t="s">
        <v>149</v>
      </c>
      <c r="E627" s="193" t="s">
        <v>19</v>
      </c>
      <c r="F627" s="194" t="s">
        <v>1170</v>
      </c>
      <c r="G627" s="192"/>
      <c r="H627" s="195">
        <v>29.96</v>
      </c>
      <c r="I627" s="196"/>
      <c r="J627" s="192"/>
      <c r="K627" s="192"/>
      <c r="L627" s="197"/>
      <c r="M627" s="198"/>
      <c r="N627" s="199"/>
      <c r="O627" s="199"/>
      <c r="P627" s="199"/>
      <c r="Q627" s="199"/>
      <c r="R627" s="199"/>
      <c r="S627" s="199"/>
      <c r="T627" s="200"/>
      <c r="AT627" s="201" t="s">
        <v>149</v>
      </c>
      <c r="AU627" s="201" t="s">
        <v>83</v>
      </c>
      <c r="AV627" s="12" t="s">
        <v>83</v>
      </c>
      <c r="AW627" s="12" t="s">
        <v>37</v>
      </c>
      <c r="AX627" s="12" t="s">
        <v>81</v>
      </c>
      <c r="AY627" s="201" t="s">
        <v>134</v>
      </c>
    </row>
    <row r="628" spans="2:65" s="1" customFormat="1" ht="24" customHeight="1">
      <c r="B628" s="34"/>
      <c r="C628" s="175" t="s">
        <v>1171</v>
      </c>
      <c r="D628" s="175" t="s">
        <v>136</v>
      </c>
      <c r="E628" s="176" t="s">
        <v>1172</v>
      </c>
      <c r="F628" s="177" t="s">
        <v>1173</v>
      </c>
      <c r="G628" s="178" t="s">
        <v>273</v>
      </c>
      <c r="H628" s="179">
        <v>250</v>
      </c>
      <c r="I628" s="180"/>
      <c r="J628" s="181">
        <f>ROUND(I628*H628,2)</f>
        <v>0</v>
      </c>
      <c r="K628" s="177" t="s">
        <v>250</v>
      </c>
      <c r="L628" s="38"/>
      <c r="M628" s="182" t="s">
        <v>19</v>
      </c>
      <c r="N628" s="183" t="s">
        <v>47</v>
      </c>
      <c r="O628" s="63"/>
      <c r="P628" s="184">
        <f>O628*H628</f>
        <v>0</v>
      </c>
      <c r="Q628" s="184">
        <v>4.4299999999999999E-3</v>
      </c>
      <c r="R628" s="184">
        <f>Q628*H628</f>
        <v>1.1074999999999999</v>
      </c>
      <c r="S628" s="184">
        <v>0</v>
      </c>
      <c r="T628" s="185">
        <f>S628*H628</f>
        <v>0</v>
      </c>
      <c r="AR628" s="186" t="s">
        <v>226</v>
      </c>
      <c r="AT628" s="186" t="s">
        <v>136</v>
      </c>
      <c r="AU628" s="186" t="s">
        <v>83</v>
      </c>
      <c r="AY628" s="17" t="s">
        <v>134</v>
      </c>
      <c r="BE628" s="187">
        <f>IF(N628="základní",J628,0)</f>
        <v>0</v>
      </c>
      <c r="BF628" s="187">
        <f>IF(N628="snížená",J628,0)</f>
        <v>0</v>
      </c>
      <c r="BG628" s="187">
        <f>IF(N628="zákl. přenesená",J628,0)</f>
        <v>0</v>
      </c>
      <c r="BH628" s="187">
        <f>IF(N628="sníž. přenesená",J628,0)</f>
        <v>0</v>
      </c>
      <c r="BI628" s="187">
        <f>IF(N628="nulová",J628,0)</f>
        <v>0</v>
      </c>
      <c r="BJ628" s="17" t="s">
        <v>81</v>
      </c>
      <c r="BK628" s="187">
        <f>ROUND(I628*H628,2)</f>
        <v>0</v>
      </c>
      <c r="BL628" s="17" t="s">
        <v>226</v>
      </c>
      <c r="BM628" s="186" t="s">
        <v>1174</v>
      </c>
    </row>
    <row r="629" spans="2:65" s="1" customFormat="1" ht="39">
      <c r="B629" s="34"/>
      <c r="C629" s="35"/>
      <c r="D629" s="188" t="s">
        <v>143</v>
      </c>
      <c r="E629" s="35"/>
      <c r="F629" s="189" t="s">
        <v>1168</v>
      </c>
      <c r="G629" s="35"/>
      <c r="H629" s="35"/>
      <c r="I629" s="102"/>
      <c r="J629" s="35"/>
      <c r="K629" s="35"/>
      <c r="L629" s="38"/>
      <c r="M629" s="190"/>
      <c r="N629" s="63"/>
      <c r="O629" s="63"/>
      <c r="P629" s="63"/>
      <c r="Q629" s="63"/>
      <c r="R629" s="63"/>
      <c r="S629" s="63"/>
      <c r="T629" s="64"/>
      <c r="AT629" s="17" t="s">
        <v>143</v>
      </c>
      <c r="AU629" s="17" t="s">
        <v>83</v>
      </c>
    </row>
    <row r="630" spans="2:65" s="1" customFormat="1" ht="24" customHeight="1">
      <c r="B630" s="34"/>
      <c r="C630" s="175" t="s">
        <v>1175</v>
      </c>
      <c r="D630" s="175" t="s">
        <v>136</v>
      </c>
      <c r="E630" s="176" t="s">
        <v>1176</v>
      </c>
      <c r="F630" s="177" t="s">
        <v>1177</v>
      </c>
      <c r="G630" s="178" t="s">
        <v>273</v>
      </c>
      <c r="H630" s="179">
        <v>42.61</v>
      </c>
      <c r="I630" s="180"/>
      <c r="J630" s="181">
        <f>ROUND(I630*H630,2)</f>
        <v>0</v>
      </c>
      <c r="K630" s="177" t="s">
        <v>140</v>
      </c>
      <c r="L630" s="38"/>
      <c r="M630" s="182" t="s">
        <v>19</v>
      </c>
      <c r="N630" s="183" t="s">
        <v>47</v>
      </c>
      <c r="O630" s="63"/>
      <c r="P630" s="184">
        <f>O630*H630</f>
        <v>0</v>
      </c>
      <c r="Q630" s="184">
        <v>2.9099999999999998E-3</v>
      </c>
      <c r="R630" s="184">
        <f>Q630*H630</f>
        <v>0.1239951</v>
      </c>
      <c r="S630" s="184">
        <v>0</v>
      </c>
      <c r="T630" s="185">
        <f>S630*H630</f>
        <v>0</v>
      </c>
      <c r="AR630" s="186" t="s">
        <v>226</v>
      </c>
      <c r="AT630" s="186" t="s">
        <v>136</v>
      </c>
      <c r="AU630" s="186" t="s">
        <v>83</v>
      </c>
      <c r="AY630" s="17" t="s">
        <v>134</v>
      </c>
      <c r="BE630" s="187">
        <f>IF(N630="základní",J630,0)</f>
        <v>0</v>
      </c>
      <c r="BF630" s="187">
        <f>IF(N630="snížená",J630,0)</f>
        <v>0</v>
      </c>
      <c r="BG630" s="187">
        <f>IF(N630="zákl. přenesená",J630,0)</f>
        <v>0</v>
      </c>
      <c r="BH630" s="187">
        <f>IF(N630="sníž. přenesená",J630,0)</f>
        <v>0</v>
      </c>
      <c r="BI630" s="187">
        <f>IF(N630="nulová",J630,0)</f>
        <v>0</v>
      </c>
      <c r="BJ630" s="17" t="s">
        <v>81</v>
      </c>
      <c r="BK630" s="187">
        <f>ROUND(I630*H630,2)</f>
        <v>0</v>
      </c>
      <c r="BL630" s="17" t="s">
        <v>226</v>
      </c>
      <c r="BM630" s="186" t="s">
        <v>1178</v>
      </c>
    </row>
    <row r="631" spans="2:65" s="12" customFormat="1" ht="11.25">
      <c r="B631" s="191"/>
      <c r="C631" s="192"/>
      <c r="D631" s="188" t="s">
        <v>149</v>
      </c>
      <c r="E631" s="193" t="s">
        <v>19</v>
      </c>
      <c r="F631" s="194" t="s">
        <v>1179</v>
      </c>
      <c r="G631" s="192"/>
      <c r="H631" s="195">
        <v>42.61</v>
      </c>
      <c r="I631" s="196"/>
      <c r="J631" s="192"/>
      <c r="K631" s="192"/>
      <c r="L631" s="197"/>
      <c r="M631" s="198"/>
      <c r="N631" s="199"/>
      <c r="O631" s="199"/>
      <c r="P631" s="199"/>
      <c r="Q631" s="199"/>
      <c r="R631" s="199"/>
      <c r="S631" s="199"/>
      <c r="T631" s="200"/>
      <c r="AT631" s="201" t="s">
        <v>149</v>
      </c>
      <c r="AU631" s="201" t="s">
        <v>83</v>
      </c>
      <c r="AV631" s="12" t="s">
        <v>83</v>
      </c>
      <c r="AW631" s="12" t="s">
        <v>37</v>
      </c>
      <c r="AX631" s="12" t="s">
        <v>81</v>
      </c>
      <c r="AY631" s="201" t="s">
        <v>134</v>
      </c>
    </row>
    <row r="632" spans="2:65" s="1" customFormat="1" ht="24" customHeight="1">
      <c r="B632" s="34"/>
      <c r="C632" s="175" t="s">
        <v>1180</v>
      </c>
      <c r="D632" s="175" t="s">
        <v>136</v>
      </c>
      <c r="E632" s="176" t="s">
        <v>1181</v>
      </c>
      <c r="F632" s="177" t="s">
        <v>1182</v>
      </c>
      <c r="G632" s="178" t="s">
        <v>273</v>
      </c>
      <c r="H632" s="179">
        <v>131.44999999999999</v>
      </c>
      <c r="I632" s="180"/>
      <c r="J632" s="181">
        <f>ROUND(I632*H632,2)</f>
        <v>0</v>
      </c>
      <c r="K632" s="177" t="s">
        <v>140</v>
      </c>
      <c r="L632" s="38"/>
      <c r="M632" s="182" t="s">
        <v>19</v>
      </c>
      <c r="N632" s="183" t="s">
        <v>47</v>
      </c>
      <c r="O632" s="63"/>
      <c r="P632" s="184">
        <f>O632*H632</f>
        <v>0</v>
      </c>
      <c r="Q632" s="184">
        <v>2.2200000000000002E-3</v>
      </c>
      <c r="R632" s="184">
        <f>Q632*H632</f>
        <v>0.291819</v>
      </c>
      <c r="S632" s="184">
        <v>0</v>
      </c>
      <c r="T632" s="185">
        <f>S632*H632</f>
        <v>0</v>
      </c>
      <c r="AR632" s="186" t="s">
        <v>226</v>
      </c>
      <c r="AT632" s="186" t="s">
        <v>136</v>
      </c>
      <c r="AU632" s="186" t="s">
        <v>83</v>
      </c>
      <c r="AY632" s="17" t="s">
        <v>134</v>
      </c>
      <c r="BE632" s="187">
        <f>IF(N632="základní",J632,0)</f>
        <v>0</v>
      </c>
      <c r="BF632" s="187">
        <f>IF(N632="snížená",J632,0)</f>
        <v>0</v>
      </c>
      <c r="BG632" s="187">
        <f>IF(N632="zákl. přenesená",J632,0)</f>
        <v>0</v>
      </c>
      <c r="BH632" s="187">
        <f>IF(N632="sníž. přenesená",J632,0)</f>
        <v>0</v>
      </c>
      <c r="BI632" s="187">
        <f>IF(N632="nulová",J632,0)</f>
        <v>0</v>
      </c>
      <c r="BJ632" s="17" t="s">
        <v>81</v>
      </c>
      <c r="BK632" s="187">
        <f>ROUND(I632*H632,2)</f>
        <v>0</v>
      </c>
      <c r="BL632" s="17" t="s">
        <v>226</v>
      </c>
      <c r="BM632" s="186" t="s">
        <v>1183</v>
      </c>
    </row>
    <row r="633" spans="2:65" s="1" customFormat="1" ht="24" customHeight="1">
      <c r="B633" s="34"/>
      <c r="C633" s="175" t="s">
        <v>1184</v>
      </c>
      <c r="D633" s="175" t="s">
        <v>136</v>
      </c>
      <c r="E633" s="176" t="s">
        <v>1185</v>
      </c>
      <c r="F633" s="177" t="s">
        <v>1186</v>
      </c>
      <c r="G633" s="178" t="s">
        <v>273</v>
      </c>
      <c r="H633" s="179">
        <v>83.58</v>
      </c>
      <c r="I633" s="180"/>
      <c r="J633" s="181">
        <f>ROUND(I633*H633,2)</f>
        <v>0</v>
      </c>
      <c r="K633" s="177" t="s">
        <v>140</v>
      </c>
      <c r="L633" s="38"/>
      <c r="M633" s="182" t="s">
        <v>19</v>
      </c>
      <c r="N633" s="183" t="s">
        <v>47</v>
      </c>
      <c r="O633" s="63"/>
      <c r="P633" s="184">
        <f>O633*H633</f>
        <v>0</v>
      </c>
      <c r="Q633" s="184">
        <v>2.2000000000000001E-3</v>
      </c>
      <c r="R633" s="184">
        <f>Q633*H633</f>
        <v>0.18387600000000001</v>
      </c>
      <c r="S633" s="184">
        <v>0</v>
      </c>
      <c r="T633" s="185">
        <f>S633*H633</f>
        <v>0</v>
      </c>
      <c r="AR633" s="186" t="s">
        <v>226</v>
      </c>
      <c r="AT633" s="186" t="s">
        <v>136</v>
      </c>
      <c r="AU633" s="186" t="s">
        <v>83</v>
      </c>
      <c r="AY633" s="17" t="s">
        <v>134</v>
      </c>
      <c r="BE633" s="187">
        <f>IF(N633="základní",J633,0)</f>
        <v>0</v>
      </c>
      <c r="BF633" s="187">
        <f>IF(N633="snížená",J633,0)</f>
        <v>0</v>
      </c>
      <c r="BG633" s="187">
        <f>IF(N633="zákl. přenesená",J633,0)</f>
        <v>0</v>
      </c>
      <c r="BH633" s="187">
        <f>IF(N633="sníž. přenesená",J633,0)</f>
        <v>0</v>
      </c>
      <c r="BI633" s="187">
        <f>IF(N633="nulová",J633,0)</f>
        <v>0</v>
      </c>
      <c r="BJ633" s="17" t="s">
        <v>81</v>
      </c>
      <c r="BK633" s="187">
        <f>ROUND(I633*H633,2)</f>
        <v>0</v>
      </c>
      <c r="BL633" s="17" t="s">
        <v>226</v>
      </c>
      <c r="BM633" s="186" t="s">
        <v>1187</v>
      </c>
    </row>
    <row r="634" spans="2:65" s="12" customFormat="1" ht="11.25">
      <c r="B634" s="191"/>
      <c r="C634" s="192"/>
      <c r="D634" s="188" t="s">
        <v>149</v>
      </c>
      <c r="E634" s="193" t="s">
        <v>19</v>
      </c>
      <c r="F634" s="194" t="s">
        <v>1188</v>
      </c>
      <c r="G634" s="192"/>
      <c r="H634" s="195">
        <v>83.58</v>
      </c>
      <c r="I634" s="196"/>
      <c r="J634" s="192"/>
      <c r="K634" s="192"/>
      <c r="L634" s="197"/>
      <c r="M634" s="198"/>
      <c r="N634" s="199"/>
      <c r="O634" s="199"/>
      <c r="P634" s="199"/>
      <c r="Q634" s="199"/>
      <c r="R634" s="199"/>
      <c r="S634" s="199"/>
      <c r="T634" s="200"/>
      <c r="AT634" s="201" t="s">
        <v>149</v>
      </c>
      <c r="AU634" s="201" t="s">
        <v>83</v>
      </c>
      <c r="AV634" s="12" t="s">
        <v>83</v>
      </c>
      <c r="AW634" s="12" t="s">
        <v>37</v>
      </c>
      <c r="AX634" s="12" t="s">
        <v>81</v>
      </c>
      <c r="AY634" s="201" t="s">
        <v>134</v>
      </c>
    </row>
    <row r="635" spans="2:65" s="1" customFormat="1" ht="24" customHeight="1">
      <c r="B635" s="34"/>
      <c r="C635" s="175" t="s">
        <v>1189</v>
      </c>
      <c r="D635" s="175" t="s">
        <v>136</v>
      </c>
      <c r="E635" s="176" t="s">
        <v>1190</v>
      </c>
      <c r="F635" s="177" t="s">
        <v>1191</v>
      </c>
      <c r="G635" s="178" t="s">
        <v>273</v>
      </c>
      <c r="H635" s="179">
        <v>2.7</v>
      </c>
      <c r="I635" s="180"/>
      <c r="J635" s="181">
        <f>ROUND(I635*H635,2)</f>
        <v>0</v>
      </c>
      <c r="K635" s="177" t="s">
        <v>140</v>
      </c>
      <c r="L635" s="38"/>
      <c r="M635" s="182" t="s">
        <v>19</v>
      </c>
      <c r="N635" s="183" t="s">
        <v>47</v>
      </c>
      <c r="O635" s="63"/>
      <c r="P635" s="184">
        <f>O635*H635</f>
        <v>0</v>
      </c>
      <c r="Q635" s="184">
        <v>2.8900000000000002E-3</v>
      </c>
      <c r="R635" s="184">
        <f>Q635*H635</f>
        <v>7.8030000000000009E-3</v>
      </c>
      <c r="S635" s="184">
        <v>0</v>
      </c>
      <c r="T635" s="185">
        <f>S635*H635</f>
        <v>0</v>
      </c>
      <c r="AR635" s="186" t="s">
        <v>226</v>
      </c>
      <c r="AT635" s="186" t="s">
        <v>136</v>
      </c>
      <c r="AU635" s="186" t="s">
        <v>83</v>
      </c>
      <c r="AY635" s="17" t="s">
        <v>134</v>
      </c>
      <c r="BE635" s="187">
        <f>IF(N635="základní",J635,0)</f>
        <v>0</v>
      </c>
      <c r="BF635" s="187">
        <f>IF(N635="snížená",J635,0)</f>
        <v>0</v>
      </c>
      <c r="BG635" s="187">
        <f>IF(N635="zákl. přenesená",J635,0)</f>
        <v>0</v>
      </c>
      <c r="BH635" s="187">
        <f>IF(N635="sníž. přenesená",J635,0)</f>
        <v>0</v>
      </c>
      <c r="BI635" s="187">
        <f>IF(N635="nulová",J635,0)</f>
        <v>0</v>
      </c>
      <c r="BJ635" s="17" t="s">
        <v>81</v>
      </c>
      <c r="BK635" s="187">
        <f>ROUND(I635*H635,2)</f>
        <v>0</v>
      </c>
      <c r="BL635" s="17" t="s">
        <v>226</v>
      </c>
      <c r="BM635" s="186" t="s">
        <v>1192</v>
      </c>
    </row>
    <row r="636" spans="2:65" s="12" customFormat="1" ht="11.25">
      <c r="B636" s="191"/>
      <c r="C636" s="192"/>
      <c r="D636" s="188" t="s">
        <v>149</v>
      </c>
      <c r="E636" s="193" t="s">
        <v>19</v>
      </c>
      <c r="F636" s="194" t="s">
        <v>1193</v>
      </c>
      <c r="G636" s="192"/>
      <c r="H636" s="195">
        <v>2.7</v>
      </c>
      <c r="I636" s="196"/>
      <c r="J636" s="192"/>
      <c r="K636" s="192"/>
      <c r="L636" s="197"/>
      <c r="M636" s="198"/>
      <c r="N636" s="199"/>
      <c r="O636" s="199"/>
      <c r="P636" s="199"/>
      <c r="Q636" s="199"/>
      <c r="R636" s="199"/>
      <c r="S636" s="199"/>
      <c r="T636" s="200"/>
      <c r="AT636" s="201" t="s">
        <v>149</v>
      </c>
      <c r="AU636" s="201" t="s">
        <v>83</v>
      </c>
      <c r="AV636" s="12" t="s">
        <v>83</v>
      </c>
      <c r="AW636" s="12" t="s">
        <v>37</v>
      </c>
      <c r="AX636" s="12" t="s">
        <v>81</v>
      </c>
      <c r="AY636" s="201" t="s">
        <v>134</v>
      </c>
    </row>
    <row r="637" spans="2:65" s="1" customFormat="1" ht="16.5" customHeight="1">
      <c r="B637" s="34"/>
      <c r="C637" s="175" t="s">
        <v>1194</v>
      </c>
      <c r="D637" s="175" t="s">
        <v>136</v>
      </c>
      <c r="E637" s="176" t="s">
        <v>1195</v>
      </c>
      <c r="F637" s="177" t="s">
        <v>1196</v>
      </c>
      <c r="G637" s="178" t="s">
        <v>273</v>
      </c>
      <c r="H637" s="179">
        <v>15.7</v>
      </c>
      <c r="I637" s="180"/>
      <c r="J637" s="181">
        <f>ROUND(I637*H637,2)</f>
        <v>0</v>
      </c>
      <c r="K637" s="177" t="s">
        <v>140</v>
      </c>
      <c r="L637" s="38"/>
      <c r="M637" s="182" t="s">
        <v>19</v>
      </c>
      <c r="N637" s="183" t="s">
        <v>47</v>
      </c>
      <c r="O637" s="63"/>
      <c r="P637" s="184">
        <f>O637*H637</f>
        <v>0</v>
      </c>
      <c r="Q637" s="184">
        <v>1.74E-3</v>
      </c>
      <c r="R637" s="184">
        <f>Q637*H637</f>
        <v>2.7317999999999999E-2</v>
      </c>
      <c r="S637" s="184">
        <v>0</v>
      </c>
      <c r="T637" s="185">
        <f>S637*H637</f>
        <v>0</v>
      </c>
      <c r="AR637" s="186" t="s">
        <v>226</v>
      </c>
      <c r="AT637" s="186" t="s">
        <v>136</v>
      </c>
      <c r="AU637" s="186" t="s">
        <v>83</v>
      </c>
      <c r="AY637" s="17" t="s">
        <v>134</v>
      </c>
      <c r="BE637" s="187">
        <f>IF(N637="základní",J637,0)</f>
        <v>0</v>
      </c>
      <c r="BF637" s="187">
        <f>IF(N637="snížená",J637,0)</f>
        <v>0</v>
      </c>
      <c r="BG637" s="187">
        <f>IF(N637="zákl. přenesená",J637,0)</f>
        <v>0</v>
      </c>
      <c r="BH637" s="187">
        <f>IF(N637="sníž. přenesená",J637,0)</f>
        <v>0</v>
      </c>
      <c r="BI637" s="187">
        <f>IF(N637="nulová",J637,0)</f>
        <v>0</v>
      </c>
      <c r="BJ637" s="17" t="s">
        <v>81</v>
      </c>
      <c r="BK637" s="187">
        <f>ROUND(I637*H637,2)</f>
        <v>0</v>
      </c>
      <c r="BL637" s="17" t="s">
        <v>226</v>
      </c>
      <c r="BM637" s="186" t="s">
        <v>1197</v>
      </c>
    </row>
    <row r="638" spans="2:65" s="12" customFormat="1" ht="11.25">
      <c r="B638" s="191"/>
      <c r="C638" s="192"/>
      <c r="D638" s="188" t="s">
        <v>149</v>
      </c>
      <c r="E638" s="193" t="s">
        <v>19</v>
      </c>
      <c r="F638" s="194" t="s">
        <v>1198</v>
      </c>
      <c r="G638" s="192"/>
      <c r="H638" s="195">
        <v>15.7</v>
      </c>
      <c r="I638" s="196"/>
      <c r="J638" s="192"/>
      <c r="K638" s="192"/>
      <c r="L638" s="197"/>
      <c r="M638" s="198"/>
      <c r="N638" s="199"/>
      <c r="O638" s="199"/>
      <c r="P638" s="199"/>
      <c r="Q638" s="199"/>
      <c r="R638" s="199"/>
      <c r="S638" s="199"/>
      <c r="T638" s="200"/>
      <c r="AT638" s="201" t="s">
        <v>149</v>
      </c>
      <c r="AU638" s="201" t="s">
        <v>83</v>
      </c>
      <c r="AV638" s="12" t="s">
        <v>83</v>
      </c>
      <c r="AW638" s="12" t="s">
        <v>37</v>
      </c>
      <c r="AX638" s="12" t="s">
        <v>81</v>
      </c>
      <c r="AY638" s="201" t="s">
        <v>134</v>
      </c>
    </row>
    <row r="639" spans="2:65" s="1" customFormat="1" ht="16.5" customHeight="1">
      <c r="B639" s="34"/>
      <c r="C639" s="175" t="s">
        <v>1199</v>
      </c>
      <c r="D639" s="175" t="s">
        <v>136</v>
      </c>
      <c r="E639" s="176" t="s">
        <v>1200</v>
      </c>
      <c r="F639" s="177" t="s">
        <v>1201</v>
      </c>
      <c r="G639" s="178" t="s">
        <v>273</v>
      </c>
      <c r="H639" s="179">
        <v>230.63499999999999</v>
      </c>
      <c r="I639" s="180"/>
      <c r="J639" s="181">
        <f>ROUND(I639*H639,2)</f>
        <v>0</v>
      </c>
      <c r="K639" s="177" t="s">
        <v>140</v>
      </c>
      <c r="L639" s="38"/>
      <c r="M639" s="182" t="s">
        <v>19</v>
      </c>
      <c r="N639" s="183" t="s">
        <v>47</v>
      </c>
      <c r="O639" s="63"/>
      <c r="P639" s="184">
        <f>O639*H639</f>
        <v>0</v>
      </c>
      <c r="Q639" s="184">
        <v>2.0899999999999998E-3</v>
      </c>
      <c r="R639" s="184">
        <f>Q639*H639</f>
        <v>0.48202714999999996</v>
      </c>
      <c r="S639" s="184">
        <v>0</v>
      </c>
      <c r="T639" s="185">
        <f>S639*H639</f>
        <v>0</v>
      </c>
      <c r="AR639" s="186" t="s">
        <v>226</v>
      </c>
      <c r="AT639" s="186" t="s">
        <v>136</v>
      </c>
      <c r="AU639" s="186" t="s">
        <v>83</v>
      </c>
      <c r="AY639" s="17" t="s">
        <v>134</v>
      </c>
      <c r="BE639" s="187">
        <f>IF(N639="základní",J639,0)</f>
        <v>0</v>
      </c>
      <c r="BF639" s="187">
        <f>IF(N639="snížená",J639,0)</f>
        <v>0</v>
      </c>
      <c r="BG639" s="187">
        <f>IF(N639="zákl. přenesená",J639,0)</f>
        <v>0</v>
      </c>
      <c r="BH639" s="187">
        <f>IF(N639="sníž. přenesená",J639,0)</f>
        <v>0</v>
      </c>
      <c r="BI639" s="187">
        <f>IF(N639="nulová",J639,0)</f>
        <v>0</v>
      </c>
      <c r="BJ639" s="17" t="s">
        <v>81</v>
      </c>
      <c r="BK639" s="187">
        <f>ROUND(I639*H639,2)</f>
        <v>0</v>
      </c>
      <c r="BL639" s="17" t="s">
        <v>226</v>
      </c>
      <c r="BM639" s="186" t="s">
        <v>1202</v>
      </c>
    </row>
    <row r="640" spans="2:65" s="12" customFormat="1" ht="22.5">
      <c r="B640" s="191"/>
      <c r="C640" s="192"/>
      <c r="D640" s="188" t="s">
        <v>149</v>
      </c>
      <c r="E640" s="193" t="s">
        <v>19</v>
      </c>
      <c r="F640" s="194" t="s">
        <v>1203</v>
      </c>
      <c r="G640" s="192"/>
      <c r="H640" s="195">
        <v>230.63499999999999</v>
      </c>
      <c r="I640" s="196"/>
      <c r="J640" s="192"/>
      <c r="K640" s="192"/>
      <c r="L640" s="197"/>
      <c r="M640" s="198"/>
      <c r="N640" s="199"/>
      <c r="O640" s="199"/>
      <c r="P640" s="199"/>
      <c r="Q640" s="199"/>
      <c r="R640" s="199"/>
      <c r="S640" s="199"/>
      <c r="T640" s="200"/>
      <c r="AT640" s="201" t="s">
        <v>149</v>
      </c>
      <c r="AU640" s="201" t="s">
        <v>83</v>
      </c>
      <c r="AV640" s="12" t="s">
        <v>83</v>
      </c>
      <c r="AW640" s="12" t="s">
        <v>37</v>
      </c>
      <c r="AX640" s="12" t="s">
        <v>81</v>
      </c>
      <c r="AY640" s="201" t="s">
        <v>134</v>
      </c>
    </row>
    <row r="641" spans="2:65" s="1" customFormat="1" ht="24" customHeight="1">
      <c r="B641" s="34"/>
      <c r="C641" s="175" t="s">
        <v>1204</v>
      </c>
      <c r="D641" s="175" t="s">
        <v>136</v>
      </c>
      <c r="E641" s="176" t="s">
        <v>1205</v>
      </c>
      <c r="F641" s="177" t="s">
        <v>1206</v>
      </c>
      <c r="G641" s="178" t="s">
        <v>273</v>
      </c>
      <c r="H641" s="179">
        <v>7.08</v>
      </c>
      <c r="I641" s="180"/>
      <c r="J641" s="181">
        <f>ROUND(I641*H641,2)</f>
        <v>0</v>
      </c>
      <c r="K641" s="177" t="s">
        <v>140</v>
      </c>
      <c r="L641" s="38"/>
      <c r="M641" s="182" t="s">
        <v>19</v>
      </c>
      <c r="N641" s="183" t="s">
        <v>47</v>
      </c>
      <c r="O641" s="63"/>
      <c r="P641" s="184">
        <f>O641*H641</f>
        <v>0</v>
      </c>
      <c r="Q641" s="184">
        <v>2.1199999999999999E-3</v>
      </c>
      <c r="R641" s="184">
        <f>Q641*H641</f>
        <v>1.50096E-2</v>
      </c>
      <c r="S641" s="184">
        <v>0</v>
      </c>
      <c r="T641" s="185">
        <f>S641*H641</f>
        <v>0</v>
      </c>
      <c r="AR641" s="186" t="s">
        <v>226</v>
      </c>
      <c r="AT641" s="186" t="s">
        <v>136</v>
      </c>
      <c r="AU641" s="186" t="s">
        <v>83</v>
      </c>
      <c r="AY641" s="17" t="s">
        <v>134</v>
      </c>
      <c r="BE641" s="187">
        <f>IF(N641="základní",J641,0)</f>
        <v>0</v>
      </c>
      <c r="BF641" s="187">
        <f>IF(N641="snížená",J641,0)</f>
        <v>0</v>
      </c>
      <c r="BG641" s="187">
        <f>IF(N641="zákl. přenesená",J641,0)</f>
        <v>0</v>
      </c>
      <c r="BH641" s="187">
        <f>IF(N641="sníž. přenesená",J641,0)</f>
        <v>0</v>
      </c>
      <c r="BI641" s="187">
        <f>IF(N641="nulová",J641,0)</f>
        <v>0</v>
      </c>
      <c r="BJ641" s="17" t="s">
        <v>81</v>
      </c>
      <c r="BK641" s="187">
        <f>ROUND(I641*H641,2)</f>
        <v>0</v>
      </c>
      <c r="BL641" s="17" t="s">
        <v>226</v>
      </c>
      <c r="BM641" s="186" t="s">
        <v>1207</v>
      </c>
    </row>
    <row r="642" spans="2:65" s="12" customFormat="1" ht="11.25">
      <c r="B642" s="191"/>
      <c r="C642" s="192"/>
      <c r="D642" s="188" t="s">
        <v>149</v>
      </c>
      <c r="E642" s="193" t="s">
        <v>19</v>
      </c>
      <c r="F642" s="194" t="s">
        <v>1208</v>
      </c>
      <c r="G642" s="192"/>
      <c r="H642" s="195">
        <v>7.08</v>
      </c>
      <c r="I642" s="196"/>
      <c r="J642" s="192"/>
      <c r="K642" s="192"/>
      <c r="L642" s="197"/>
      <c r="M642" s="198"/>
      <c r="N642" s="199"/>
      <c r="O642" s="199"/>
      <c r="P642" s="199"/>
      <c r="Q642" s="199"/>
      <c r="R642" s="199"/>
      <c r="S642" s="199"/>
      <c r="T642" s="200"/>
      <c r="AT642" s="201" t="s">
        <v>149</v>
      </c>
      <c r="AU642" s="201" t="s">
        <v>83</v>
      </c>
      <c r="AV642" s="12" t="s">
        <v>83</v>
      </c>
      <c r="AW642" s="12" t="s">
        <v>37</v>
      </c>
      <c r="AX642" s="12" t="s">
        <v>81</v>
      </c>
      <c r="AY642" s="201" t="s">
        <v>134</v>
      </c>
    </row>
    <row r="643" spans="2:65" s="1" customFormat="1" ht="24" customHeight="1">
      <c r="B643" s="34"/>
      <c r="C643" s="175" t="s">
        <v>1209</v>
      </c>
      <c r="D643" s="175" t="s">
        <v>136</v>
      </c>
      <c r="E643" s="176" t="s">
        <v>1210</v>
      </c>
      <c r="F643" s="177" t="s">
        <v>1211</v>
      </c>
      <c r="G643" s="178" t="s">
        <v>273</v>
      </c>
      <c r="H643" s="179">
        <v>40.69</v>
      </c>
      <c r="I643" s="180"/>
      <c r="J643" s="181">
        <f>ROUND(I643*H643,2)</f>
        <v>0</v>
      </c>
      <c r="K643" s="177" t="s">
        <v>250</v>
      </c>
      <c r="L643" s="38"/>
      <c r="M643" s="182" t="s">
        <v>19</v>
      </c>
      <c r="N643" s="183" t="s">
        <v>47</v>
      </c>
      <c r="O643" s="63"/>
      <c r="P643" s="184">
        <f>O643*H643</f>
        <v>0</v>
      </c>
      <c r="Q643" s="184">
        <v>2.8600000000000001E-3</v>
      </c>
      <c r="R643" s="184">
        <f>Q643*H643</f>
        <v>0.1163734</v>
      </c>
      <c r="S643" s="184">
        <v>0</v>
      </c>
      <c r="T643" s="185">
        <f>S643*H643</f>
        <v>0</v>
      </c>
      <c r="AR643" s="186" t="s">
        <v>226</v>
      </c>
      <c r="AT643" s="186" t="s">
        <v>136</v>
      </c>
      <c r="AU643" s="186" t="s">
        <v>83</v>
      </c>
      <c r="AY643" s="17" t="s">
        <v>134</v>
      </c>
      <c r="BE643" s="187">
        <f>IF(N643="základní",J643,0)</f>
        <v>0</v>
      </c>
      <c r="BF643" s="187">
        <f>IF(N643="snížená",J643,0)</f>
        <v>0</v>
      </c>
      <c r="BG643" s="187">
        <f>IF(N643="zákl. přenesená",J643,0)</f>
        <v>0</v>
      </c>
      <c r="BH643" s="187">
        <f>IF(N643="sníž. přenesená",J643,0)</f>
        <v>0</v>
      </c>
      <c r="BI643" s="187">
        <f>IF(N643="nulová",J643,0)</f>
        <v>0</v>
      </c>
      <c r="BJ643" s="17" t="s">
        <v>81</v>
      </c>
      <c r="BK643" s="187">
        <f>ROUND(I643*H643,2)</f>
        <v>0</v>
      </c>
      <c r="BL643" s="17" t="s">
        <v>226</v>
      </c>
      <c r="BM643" s="186" t="s">
        <v>1212</v>
      </c>
    </row>
    <row r="644" spans="2:65" s="12" customFormat="1" ht="11.25">
      <c r="B644" s="191"/>
      <c r="C644" s="192"/>
      <c r="D644" s="188" t="s">
        <v>149</v>
      </c>
      <c r="E644" s="193" t="s">
        <v>19</v>
      </c>
      <c r="F644" s="194" t="s">
        <v>1213</v>
      </c>
      <c r="G644" s="192"/>
      <c r="H644" s="195">
        <v>40.69</v>
      </c>
      <c r="I644" s="196"/>
      <c r="J644" s="192"/>
      <c r="K644" s="192"/>
      <c r="L644" s="197"/>
      <c r="M644" s="198"/>
      <c r="N644" s="199"/>
      <c r="O644" s="199"/>
      <c r="P644" s="199"/>
      <c r="Q644" s="199"/>
      <c r="R644" s="199"/>
      <c r="S644" s="199"/>
      <c r="T644" s="200"/>
      <c r="AT644" s="201" t="s">
        <v>149</v>
      </c>
      <c r="AU644" s="201" t="s">
        <v>83</v>
      </c>
      <c r="AV644" s="12" t="s">
        <v>83</v>
      </c>
      <c r="AW644" s="12" t="s">
        <v>37</v>
      </c>
      <c r="AX644" s="12" t="s">
        <v>81</v>
      </c>
      <c r="AY644" s="201" t="s">
        <v>134</v>
      </c>
    </row>
    <row r="645" spans="2:65" s="11" customFormat="1" ht="22.9" customHeight="1">
      <c r="B645" s="159"/>
      <c r="C645" s="160"/>
      <c r="D645" s="161" t="s">
        <v>75</v>
      </c>
      <c r="E645" s="173" t="s">
        <v>1214</v>
      </c>
      <c r="F645" s="173" t="s">
        <v>1215</v>
      </c>
      <c r="G645" s="160"/>
      <c r="H645" s="160"/>
      <c r="I645" s="163"/>
      <c r="J645" s="174">
        <f>BK645</f>
        <v>0</v>
      </c>
      <c r="K645" s="160"/>
      <c r="L645" s="165"/>
      <c r="M645" s="166"/>
      <c r="N645" s="167"/>
      <c r="O645" s="167"/>
      <c r="P645" s="168">
        <f>SUM(P646:P767)</f>
        <v>0</v>
      </c>
      <c r="Q645" s="167"/>
      <c r="R645" s="168">
        <f>SUM(R646:R767)</f>
        <v>4.7081911999999999</v>
      </c>
      <c r="S645" s="167"/>
      <c r="T645" s="169">
        <f>SUM(T646:T767)</f>
        <v>0</v>
      </c>
      <c r="AR645" s="170" t="s">
        <v>83</v>
      </c>
      <c r="AT645" s="171" t="s">
        <v>75</v>
      </c>
      <c r="AU645" s="171" t="s">
        <v>81</v>
      </c>
      <c r="AY645" s="170" t="s">
        <v>134</v>
      </c>
      <c r="BK645" s="172">
        <f>SUM(BK646:BK767)</f>
        <v>0</v>
      </c>
    </row>
    <row r="646" spans="2:65" s="1" customFormat="1" ht="16.5" customHeight="1">
      <c r="B646" s="34"/>
      <c r="C646" s="175" t="s">
        <v>1216</v>
      </c>
      <c r="D646" s="175" t="s">
        <v>136</v>
      </c>
      <c r="E646" s="176" t="s">
        <v>1217</v>
      </c>
      <c r="F646" s="177" t="s">
        <v>1218</v>
      </c>
      <c r="G646" s="178" t="s">
        <v>396</v>
      </c>
      <c r="H646" s="179">
        <v>1</v>
      </c>
      <c r="I646" s="180"/>
      <c r="J646" s="181">
        <f>ROUND(I646*H646,2)</f>
        <v>0</v>
      </c>
      <c r="K646" s="177" t="s">
        <v>140</v>
      </c>
      <c r="L646" s="38"/>
      <c r="M646" s="182" t="s">
        <v>19</v>
      </c>
      <c r="N646" s="183" t="s">
        <v>47</v>
      </c>
      <c r="O646" s="63"/>
      <c r="P646" s="184">
        <f>O646*H646</f>
        <v>0</v>
      </c>
      <c r="Q646" s="184">
        <v>4.4000000000000002E-4</v>
      </c>
      <c r="R646" s="184">
        <f>Q646*H646</f>
        <v>4.4000000000000002E-4</v>
      </c>
      <c r="S646" s="184">
        <v>0</v>
      </c>
      <c r="T646" s="185">
        <f>S646*H646</f>
        <v>0</v>
      </c>
      <c r="AR646" s="186" t="s">
        <v>226</v>
      </c>
      <c r="AT646" s="186" t="s">
        <v>136</v>
      </c>
      <c r="AU646" s="186" t="s">
        <v>83</v>
      </c>
      <c r="AY646" s="17" t="s">
        <v>134</v>
      </c>
      <c r="BE646" s="187">
        <f>IF(N646="základní",J646,0)</f>
        <v>0</v>
      </c>
      <c r="BF646" s="187">
        <f>IF(N646="snížená",J646,0)</f>
        <v>0</v>
      </c>
      <c r="BG646" s="187">
        <f>IF(N646="zákl. přenesená",J646,0)</f>
        <v>0</v>
      </c>
      <c r="BH646" s="187">
        <f>IF(N646="sníž. přenesená",J646,0)</f>
        <v>0</v>
      </c>
      <c r="BI646" s="187">
        <f>IF(N646="nulová",J646,0)</f>
        <v>0</v>
      </c>
      <c r="BJ646" s="17" t="s">
        <v>81</v>
      </c>
      <c r="BK646" s="187">
        <f>ROUND(I646*H646,2)</f>
        <v>0</v>
      </c>
      <c r="BL646" s="17" t="s">
        <v>226</v>
      </c>
      <c r="BM646" s="186" t="s">
        <v>1219</v>
      </c>
    </row>
    <row r="647" spans="2:65" s="1" customFormat="1" ht="39">
      <c r="B647" s="34"/>
      <c r="C647" s="35"/>
      <c r="D647" s="188" t="s">
        <v>143</v>
      </c>
      <c r="E647" s="35"/>
      <c r="F647" s="189" t="s">
        <v>1220</v>
      </c>
      <c r="G647" s="35"/>
      <c r="H647" s="35"/>
      <c r="I647" s="102"/>
      <c r="J647" s="35"/>
      <c r="K647" s="35"/>
      <c r="L647" s="38"/>
      <c r="M647" s="190"/>
      <c r="N647" s="63"/>
      <c r="O647" s="63"/>
      <c r="P647" s="63"/>
      <c r="Q647" s="63"/>
      <c r="R647" s="63"/>
      <c r="S647" s="63"/>
      <c r="T647" s="64"/>
      <c r="AT647" s="17" t="s">
        <v>143</v>
      </c>
      <c r="AU647" s="17" t="s">
        <v>83</v>
      </c>
    </row>
    <row r="648" spans="2:65" s="1" customFormat="1" ht="24" customHeight="1">
      <c r="B648" s="34"/>
      <c r="C648" s="223" t="s">
        <v>1221</v>
      </c>
      <c r="D648" s="223" t="s">
        <v>234</v>
      </c>
      <c r="E648" s="224" t="s">
        <v>1222</v>
      </c>
      <c r="F648" s="225" t="s">
        <v>1223</v>
      </c>
      <c r="G648" s="226" t="s">
        <v>396</v>
      </c>
      <c r="H648" s="227">
        <v>1</v>
      </c>
      <c r="I648" s="228"/>
      <c r="J648" s="229">
        <f t="shared" ref="J648:J654" si="10">ROUND(I648*H648,2)</f>
        <v>0</v>
      </c>
      <c r="K648" s="225" t="s">
        <v>250</v>
      </c>
      <c r="L648" s="230"/>
      <c r="M648" s="231" t="s">
        <v>19</v>
      </c>
      <c r="N648" s="232" t="s">
        <v>47</v>
      </c>
      <c r="O648" s="63"/>
      <c r="P648" s="184">
        <f t="shared" ref="P648:P654" si="11">O648*H648</f>
        <v>0</v>
      </c>
      <c r="Q648" s="184">
        <v>4.4999999999999998E-2</v>
      </c>
      <c r="R648" s="184">
        <f t="shared" ref="R648:R654" si="12">Q648*H648</f>
        <v>4.4999999999999998E-2</v>
      </c>
      <c r="S648" s="184">
        <v>0</v>
      </c>
      <c r="T648" s="185">
        <f t="shared" ref="T648:T654" si="13">S648*H648</f>
        <v>0</v>
      </c>
      <c r="AR648" s="186" t="s">
        <v>308</v>
      </c>
      <c r="AT648" s="186" t="s">
        <v>234</v>
      </c>
      <c r="AU648" s="186" t="s">
        <v>83</v>
      </c>
      <c r="AY648" s="17" t="s">
        <v>134</v>
      </c>
      <c r="BE648" s="187">
        <f t="shared" ref="BE648:BE654" si="14">IF(N648="základní",J648,0)</f>
        <v>0</v>
      </c>
      <c r="BF648" s="187">
        <f t="shared" ref="BF648:BF654" si="15">IF(N648="snížená",J648,0)</f>
        <v>0</v>
      </c>
      <c r="BG648" s="187">
        <f t="shared" ref="BG648:BG654" si="16">IF(N648="zákl. přenesená",J648,0)</f>
        <v>0</v>
      </c>
      <c r="BH648" s="187">
        <f t="shared" ref="BH648:BH654" si="17">IF(N648="sníž. přenesená",J648,0)</f>
        <v>0</v>
      </c>
      <c r="BI648" s="187">
        <f t="shared" ref="BI648:BI654" si="18">IF(N648="nulová",J648,0)</f>
        <v>0</v>
      </c>
      <c r="BJ648" s="17" t="s">
        <v>81</v>
      </c>
      <c r="BK648" s="187">
        <f t="shared" ref="BK648:BK654" si="19">ROUND(I648*H648,2)</f>
        <v>0</v>
      </c>
      <c r="BL648" s="17" t="s">
        <v>226</v>
      </c>
      <c r="BM648" s="186" t="s">
        <v>1224</v>
      </c>
    </row>
    <row r="649" spans="2:65" s="1" customFormat="1" ht="24" customHeight="1">
      <c r="B649" s="34"/>
      <c r="C649" s="175" t="s">
        <v>1225</v>
      </c>
      <c r="D649" s="175" t="s">
        <v>136</v>
      </c>
      <c r="E649" s="176" t="s">
        <v>1226</v>
      </c>
      <c r="F649" s="177" t="s">
        <v>1227</v>
      </c>
      <c r="G649" s="178" t="s">
        <v>396</v>
      </c>
      <c r="H649" s="179">
        <v>27</v>
      </c>
      <c r="I649" s="180"/>
      <c r="J649" s="181">
        <f t="shared" si="10"/>
        <v>0</v>
      </c>
      <c r="K649" s="177" t="s">
        <v>250</v>
      </c>
      <c r="L649" s="38"/>
      <c r="M649" s="182" t="s">
        <v>19</v>
      </c>
      <c r="N649" s="183" t="s">
        <v>47</v>
      </c>
      <c r="O649" s="63"/>
      <c r="P649" s="184">
        <f t="shared" si="11"/>
        <v>0</v>
      </c>
      <c r="Q649" s="184">
        <v>0</v>
      </c>
      <c r="R649" s="184">
        <f t="shared" si="12"/>
        <v>0</v>
      </c>
      <c r="S649" s="184">
        <v>0</v>
      </c>
      <c r="T649" s="185">
        <f t="shared" si="13"/>
        <v>0</v>
      </c>
      <c r="AR649" s="186" t="s">
        <v>226</v>
      </c>
      <c r="AT649" s="186" t="s">
        <v>136</v>
      </c>
      <c r="AU649" s="186" t="s">
        <v>83</v>
      </c>
      <c r="AY649" s="17" t="s">
        <v>134</v>
      </c>
      <c r="BE649" s="187">
        <f t="shared" si="14"/>
        <v>0</v>
      </c>
      <c r="BF649" s="187">
        <f t="shared" si="15"/>
        <v>0</v>
      </c>
      <c r="BG649" s="187">
        <f t="shared" si="16"/>
        <v>0</v>
      </c>
      <c r="BH649" s="187">
        <f t="shared" si="17"/>
        <v>0</v>
      </c>
      <c r="BI649" s="187">
        <f t="shared" si="18"/>
        <v>0</v>
      </c>
      <c r="BJ649" s="17" t="s">
        <v>81</v>
      </c>
      <c r="BK649" s="187">
        <f t="shared" si="19"/>
        <v>0</v>
      </c>
      <c r="BL649" s="17" t="s">
        <v>226</v>
      </c>
      <c r="BM649" s="186" t="s">
        <v>1228</v>
      </c>
    </row>
    <row r="650" spans="2:65" s="1" customFormat="1" ht="16.5" customHeight="1">
      <c r="B650" s="34"/>
      <c r="C650" s="223" t="s">
        <v>1229</v>
      </c>
      <c r="D650" s="223" t="s">
        <v>234</v>
      </c>
      <c r="E650" s="224" t="s">
        <v>1230</v>
      </c>
      <c r="F650" s="225" t="s">
        <v>1231</v>
      </c>
      <c r="G650" s="226" t="s">
        <v>396</v>
      </c>
      <c r="H650" s="227">
        <v>19</v>
      </c>
      <c r="I650" s="228"/>
      <c r="J650" s="229">
        <f t="shared" si="10"/>
        <v>0</v>
      </c>
      <c r="K650" s="225" t="s">
        <v>811</v>
      </c>
      <c r="L650" s="230"/>
      <c r="M650" s="231" t="s">
        <v>19</v>
      </c>
      <c r="N650" s="232" t="s">
        <v>47</v>
      </c>
      <c r="O650" s="63"/>
      <c r="P650" s="184">
        <f t="shared" si="11"/>
        <v>0</v>
      </c>
      <c r="Q650" s="184">
        <v>1E-3</v>
      </c>
      <c r="R650" s="184">
        <f t="shared" si="12"/>
        <v>1.9E-2</v>
      </c>
      <c r="S650" s="184">
        <v>0</v>
      </c>
      <c r="T650" s="185">
        <f t="shared" si="13"/>
        <v>0</v>
      </c>
      <c r="AR650" s="186" t="s">
        <v>308</v>
      </c>
      <c r="AT650" s="186" t="s">
        <v>234</v>
      </c>
      <c r="AU650" s="186" t="s">
        <v>83</v>
      </c>
      <c r="AY650" s="17" t="s">
        <v>134</v>
      </c>
      <c r="BE650" s="187">
        <f t="shared" si="14"/>
        <v>0</v>
      </c>
      <c r="BF650" s="187">
        <f t="shared" si="15"/>
        <v>0</v>
      </c>
      <c r="BG650" s="187">
        <f t="shared" si="16"/>
        <v>0</v>
      </c>
      <c r="BH650" s="187">
        <f t="shared" si="17"/>
        <v>0</v>
      </c>
      <c r="BI650" s="187">
        <f t="shared" si="18"/>
        <v>0</v>
      </c>
      <c r="BJ650" s="17" t="s">
        <v>81</v>
      </c>
      <c r="BK650" s="187">
        <f t="shared" si="19"/>
        <v>0</v>
      </c>
      <c r="BL650" s="17" t="s">
        <v>226</v>
      </c>
      <c r="BM650" s="186" t="s">
        <v>1232</v>
      </c>
    </row>
    <row r="651" spans="2:65" s="1" customFormat="1" ht="16.5" customHeight="1">
      <c r="B651" s="34"/>
      <c r="C651" s="223" t="s">
        <v>1233</v>
      </c>
      <c r="D651" s="223" t="s">
        <v>234</v>
      </c>
      <c r="E651" s="224" t="s">
        <v>1234</v>
      </c>
      <c r="F651" s="225" t="s">
        <v>1235</v>
      </c>
      <c r="G651" s="226" t="s">
        <v>396</v>
      </c>
      <c r="H651" s="227">
        <v>6</v>
      </c>
      <c r="I651" s="228"/>
      <c r="J651" s="229">
        <f t="shared" si="10"/>
        <v>0</v>
      </c>
      <c r="K651" s="225" t="s">
        <v>811</v>
      </c>
      <c r="L651" s="230"/>
      <c r="M651" s="231" t="s">
        <v>19</v>
      </c>
      <c r="N651" s="232" t="s">
        <v>47</v>
      </c>
      <c r="O651" s="63"/>
      <c r="P651" s="184">
        <f t="shared" si="11"/>
        <v>0</v>
      </c>
      <c r="Q651" s="184">
        <v>1E-3</v>
      </c>
      <c r="R651" s="184">
        <f t="shared" si="12"/>
        <v>6.0000000000000001E-3</v>
      </c>
      <c r="S651" s="184">
        <v>0</v>
      </c>
      <c r="T651" s="185">
        <f t="shared" si="13"/>
        <v>0</v>
      </c>
      <c r="AR651" s="186" t="s">
        <v>308</v>
      </c>
      <c r="AT651" s="186" t="s">
        <v>234</v>
      </c>
      <c r="AU651" s="186" t="s">
        <v>83</v>
      </c>
      <c r="AY651" s="17" t="s">
        <v>134</v>
      </c>
      <c r="BE651" s="187">
        <f t="shared" si="14"/>
        <v>0</v>
      </c>
      <c r="BF651" s="187">
        <f t="shared" si="15"/>
        <v>0</v>
      </c>
      <c r="BG651" s="187">
        <f t="shared" si="16"/>
        <v>0</v>
      </c>
      <c r="BH651" s="187">
        <f t="shared" si="17"/>
        <v>0</v>
      </c>
      <c r="BI651" s="187">
        <f t="shared" si="18"/>
        <v>0</v>
      </c>
      <c r="BJ651" s="17" t="s">
        <v>81</v>
      </c>
      <c r="BK651" s="187">
        <f t="shared" si="19"/>
        <v>0</v>
      </c>
      <c r="BL651" s="17" t="s">
        <v>226</v>
      </c>
      <c r="BM651" s="186" t="s">
        <v>1236</v>
      </c>
    </row>
    <row r="652" spans="2:65" s="1" customFormat="1" ht="16.5" customHeight="1">
      <c r="B652" s="34"/>
      <c r="C652" s="223" t="s">
        <v>1237</v>
      </c>
      <c r="D652" s="223" t="s">
        <v>234</v>
      </c>
      <c r="E652" s="224" t="s">
        <v>1238</v>
      </c>
      <c r="F652" s="225" t="s">
        <v>1239</v>
      </c>
      <c r="G652" s="226" t="s">
        <v>396</v>
      </c>
      <c r="H652" s="227">
        <v>1</v>
      </c>
      <c r="I652" s="228"/>
      <c r="J652" s="229">
        <f t="shared" si="10"/>
        <v>0</v>
      </c>
      <c r="K652" s="225" t="s">
        <v>811</v>
      </c>
      <c r="L652" s="230"/>
      <c r="M652" s="231" t="s">
        <v>19</v>
      </c>
      <c r="N652" s="232" t="s">
        <v>47</v>
      </c>
      <c r="O652" s="63"/>
      <c r="P652" s="184">
        <f t="shared" si="11"/>
        <v>0</v>
      </c>
      <c r="Q652" s="184">
        <v>1E-3</v>
      </c>
      <c r="R652" s="184">
        <f t="shared" si="12"/>
        <v>1E-3</v>
      </c>
      <c r="S652" s="184">
        <v>0</v>
      </c>
      <c r="T652" s="185">
        <f t="shared" si="13"/>
        <v>0</v>
      </c>
      <c r="AR652" s="186" t="s">
        <v>308</v>
      </c>
      <c r="AT652" s="186" t="s">
        <v>234</v>
      </c>
      <c r="AU652" s="186" t="s">
        <v>83</v>
      </c>
      <c r="AY652" s="17" t="s">
        <v>134</v>
      </c>
      <c r="BE652" s="187">
        <f t="shared" si="14"/>
        <v>0</v>
      </c>
      <c r="BF652" s="187">
        <f t="shared" si="15"/>
        <v>0</v>
      </c>
      <c r="BG652" s="187">
        <f t="shared" si="16"/>
        <v>0</v>
      </c>
      <c r="BH652" s="187">
        <f t="shared" si="17"/>
        <v>0</v>
      </c>
      <c r="BI652" s="187">
        <f t="shared" si="18"/>
        <v>0</v>
      </c>
      <c r="BJ652" s="17" t="s">
        <v>81</v>
      </c>
      <c r="BK652" s="187">
        <f t="shared" si="19"/>
        <v>0</v>
      </c>
      <c r="BL652" s="17" t="s">
        <v>226</v>
      </c>
      <c r="BM652" s="186" t="s">
        <v>1240</v>
      </c>
    </row>
    <row r="653" spans="2:65" s="1" customFormat="1" ht="16.5" customHeight="1">
      <c r="B653" s="34"/>
      <c r="C653" s="223" t="s">
        <v>1241</v>
      </c>
      <c r="D653" s="223" t="s">
        <v>234</v>
      </c>
      <c r="E653" s="224" t="s">
        <v>1242</v>
      </c>
      <c r="F653" s="225" t="s">
        <v>1243</v>
      </c>
      <c r="G653" s="226" t="s">
        <v>396</v>
      </c>
      <c r="H653" s="227">
        <v>1</v>
      </c>
      <c r="I653" s="228"/>
      <c r="J653" s="229">
        <f t="shared" si="10"/>
        <v>0</v>
      </c>
      <c r="K653" s="225" t="s">
        <v>811</v>
      </c>
      <c r="L653" s="230"/>
      <c r="M653" s="231" t="s">
        <v>19</v>
      </c>
      <c r="N653" s="232" t="s">
        <v>47</v>
      </c>
      <c r="O653" s="63"/>
      <c r="P653" s="184">
        <f t="shared" si="11"/>
        <v>0</v>
      </c>
      <c r="Q653" s="184">
        <v>1E-3</v>
      </c>
      <c r="R653" s="184">
        <f t="shared" si="12"/>
        <v>1E-3</v>
      </c>
      <c r="S653" s="184">
        <v>0</v>
      </c>
      <c r="T653" s="185">
        <f t="shared" si="13"/>
        <v>0</v>
      </c>
      <c r="AR653" s="186" t="s">
        <v>308</v>
      </c>
      <c r="AT653" s="186" t="s">
        <v>234</v>
      </c>
      <c r="AU653" s="186" t="s">
        <v>83</v>
      </c>
      <c r="AY653" s="17" t="s">
        <v>134</v>
      </c>
      <c r="BE653" s="187">
        <f t="shared" si="14"/>
        <v>0</v>
      </c>
      <c r="BF653" s="187">
        <f t="shared" si="15"/>
        <v>0</v>
      </c>
      <c r="BG653" s="187">
        <f t="shared" si="16"/>
        <v>0</v>
      </c>
      <c r="BH653" s="187">
        <f t="shared" si="17"/>
        <v>0</v>
      </c>
      <c r="BI653" s="187">
        <f t="shared" si="18"/>
        <v>0</v>
      </c>
      <c r="BJ653" s="17" t="s">
        <v>81</v>
      </c>
      <c r="BK653" s="187">
        <f t="shared" si="19"/>
        <v>0</v>
      </c>
      <c r="BL653" s="17" t="s">
        <v>226</v>
      </c>
      <c r="BM653" s="186" t="s">
        <v>1244</v>
      </c>
    </row>
    <row r="654" spans="2:65" s="1" customFormat="1" ht="24" customHeight="1">
      <c r="B654" s="34"/>
      <c r="C654" s="175" t="s">
        <v>1245</v>
      </c>
      <c r="D654" s="175" t="s">
        <v>136</v>
      </c>
      <c r="E654" s="176" t="s">
        <v>1246</v>
      </c>
      <c r="F654" s="177" t="s">
        <v>1247</v>
      </c>
      <c r="G654" s="178" t="s">
        <v>165</v>
      </c>
      <c r="H654" s="179">
        <v>2.7</v>
      </c>
      <c r="I654" s="180"/>
      <c r="J654" s="181">
        <f t="shared" si="10"/>
        <v>0</v>
      </c>
      <c r="K654" s="177" t="s">
        <v>140</v>
      </c>
      <c r="L654" s="38"/>
      <c r="M654" s="182" t="s">
        <v>19</v>
      </c>
      <c r="N654" s="183" t="s">
        <v>47</v>
      </c>
      <c r="O654" s="63"/>
      <c r="P654" s="184">
        <f t="shared" si="11"/>
        <v>0</v>
      </c>
      <c r="Q654" s="184">
        <v>2.5999999999999998E-4</v>
      </c>
      <c r="R654" s="184">
        <f t="shared" si="12"/>
        <v>7.0199999999999993E-4</v>
      </c>
      <c r="S654" s="184">
        <v>0</v>
      </c>
      <c r="T654" s="185">
        <f t="shared" si="13"/>
        <v>0</v>
      </c>
      <c r="AR654" s="186" t="s">
        <v>226</v>
      </c>
      <c r="AT654" s="186" t="s">
        <v>136</v>
      </c>
      <c r="AU654" s="186" t="s">
        <v>83</v>
      </c>
      <c r="AY654" s="17" t="s">
        <v>134</v>
      </c>
      <c r="BE654" s="187">
        <f t="shared" si="14"/>
        <v>0</v>
      </c>
      <c r="BF654" s="187">
        <f t="shared" si="15"/>
        <v>0</v>
      </c>
      <c r="BG654" s="187">
        <f t="shared" si="16"/>
        <v>0</v>
      </c>
      <c r="BH654" s="187">
        <f t="shared" si="17"/>
        <v>0</v>
      </c>
      <c r="BI654" s="187">
        <f t="shared" si="18"/>
        <v>0</v>
      </c>
      <c r="BJ654" s="17" t="s">
        <v>81</v>
      </c>
      <c r="BK654" s="187">
        <f t="shared" si="19"/>
        <v>0</v>
      </c>
      <c r="BL654" s="17" t="s">
        <v>226</v>
      </c>
      <c r="BM654" s="186" t="s">
        <v>1248</v>
      </c>
    </row>
    <row r="655" spans="2:65" s="1" customFormat="1" ht="68.25">
      <c r="B655" s="34"/>
      <c r="C655" s="35"/>
      <c r="D655" s="188" t="s">
        <v>143</v>
      </c>
      <c r="E655" s="35"/>
      <c r="F655" s="189" t="s">
        <v>1249</v>
      </c>
      <c r="G655" s="35"/>
      <c r="H655" s="35"/>
      <c r="I655" s="102"/>
      <c r="J655" s="35"/>
      <c r="K655" s="35"/>
      <c r="L655" s="38"/>
      <c r="M655" s="190"/>
      <c r="N655" s="63"/>
      <c r="O655" s="63"/>
      <c r="P655" s="63"/>
      <c r="Q655" s="63"/>
      <c r="R655" s="63"/>
      <c r="S655" s="63"/>
      <c r="T655" s="64"/>
      <c r="AT655" s="17" t="s">
        <v>143</v>
      </c>
      <c r="AU655" s="17" t="s">
        <v>83</v>
      </c>
    </row>
    <row r="656" spans="2:65" s="14" customFormat="1" ht="11.25">
      <c r="B656" s="213"/>
      <c r="C656" s="214"/>
      <c r="D656" s="188" t="s">
        <v>149</v>
      </c>
      <c r="E656" s="215" t="s">
        <v>19</v>
      </c>
      <c r="F656" s="216" t="s">
        <v>1250</v>
      </c>
      <c r="G656" s="214"/>
      <c r="H656" s="215" t="s">
        <v>19</v>
      </c>
      <c r="I656" s="217"/>
      <c r="J656" s="214"/>
      <c r="K656" s="214"/>
      <c r="L656" s="218"/>
      <c r="M656" s="219"/>
      <c r="N656" s="220"/>
      <c r="O656" s="220"/>
      <c r="P656" s="220"/>
      <c r="Q656" s="220"/>
      <c r="R656" s="220"/>
      <c r="S656" s="220"/>
      <c r="T656" s="221"/>
      <c r="AT656" s="222" t="s">
        <v>149</v>
      </c>
      <c r="AU656" s="222" t="s">
        <v>83</v>
      </c>
      <c r="AV656" s="14" t="s">
        <v>81</v>
      </c>
      <c r="AW656" s="14" t="s">
        <v>37</v>
      </c>
      <c r="AX656" s="14" t="s">
        <v>76</v>
      </c>
      <c r="AY656" s="222" t="s">
        <v>134</v>
      </c>
    </row>
    <row r="657" spans="2:65" s="12" customFormat="1" ht="11.25">
      <c r="B657" s="191"/>
      <c r="C657" s="192"/>
      <c r="D657" s="188" t="s">
        <v>149</v>
      </c>
      <c r="E657" s="193" t="s">
        <v>19</v>
      </c>
      <c r="F657" s="194" t="s">
        <v>1251</v>
      </c>
      <c r="G657" s="192"/>
      <c r="H657" s="195">
        <v>2.7</v>
      </c>
      <c r="I657" s="196"/>
      <c r="J657" s="192"/>
      <c r="K657" s="192"/>
      <c r="L657" s="197"/>
      <c r="M657" s="198"/>
      <c r="N657" s="199"/>
      <c r="O657" s="199"/>
      <c r="P657" s="199"/>
      <c r="Q657" s="199"/>
      <c r="R657" s="199"/>
      <c r="S657" s="199"/>
      <c r="T657" s="200"/>
      <c r="AT657" s="201" t="s">
        <v>149</v>
      </c>
      <c r="AU657" s="201" t="s">
        <v>83</v>
      </c>
      <c r="AV657" s="12" t="s">
        <v>83</v>
      </c>
      <c r="AW657" s="12" t="s">
        <v>37</v>
      </c>
      <c r="AX657" s="12" t="s">
        <v>81</v>
      </c>
      <c r="AY657" s="201" t="s">
        <v>134</v>
      </c>
    </row>
    <row r="658" spans="2:65" s="1" customFormat="1" ht="16.5" customHeight="1">
      <c r="B658" s="34"/>
      <c r="C658" s="223" t="s">
        <v>1252</v>
      </c>
      <c r="D658" s="223" t="s">
        <v>234</v>
      </c>
      <c r="E658" s="224" t="s">
        <v>1253</v>
      </c>
      <c r="F658" s="225" t="s">
        <v>1254</v>
      </c>
      <c r="G658" s="226" t="s">
        <v>396</v>
      </c>
      <c r="H658" s="227">
        <v>2</v>
      </c>
      <c r="I658" s="228"/>
      <c r="J658" s="229">
        <f>ROUND(I658*H658,2)</f>
        <v>0</v>
      </c>
      <c r="K658" s="225" t="s">
        <v>811</v>
      </c>
      <c r="L658" s="230"/>
      <c r="M658" s="231" t="s">
        <v>19</v>
      </c>
      <c r="N658" s="232" t="s">
        <v>47</v>
      </c>
      <c r="O658" s="63"/>
      <c r="P658" s="184">
        <f>O658*H658</f>
        <v>0</v>
      </c>
      <c r="Q658" s="184">
        <v>2.4899999999999999E-2</v>
      </c>
      <c r="R658" s="184">
        <f>Q658*H658</f>
        <v>4.9799999999999997E-2</v>
      </c>
      <c r="S658" s="184">
        <v>0</v>
      </c>
      <c r="T658" s="185">
        <f>S658*H658</f>
        <v>0</v>
      </c>
      <c r="AR658" s="186" t="s">
        <v>308</v>
      </c>
      <c r="AT658" s="186" t="s">
        <v>234</v>
      </c>
      <c r="AU658" s="186" t="s">
        <v>83</v>
      </c>
      <c r="AY658" s="17" t="s">
        <v>134</v>
      </c>
      <c r="BE658" s="187">
        <f>IF(N658="základní",J658,0)</f>
        <v>0</v>
      </c>
      <c r="BF658" s="187">
        <f>IF(N658="snížená",J658,0)</f>
        <v>0</v>
      </c>
      <c r="BG658" s="187">
        <f>IF(N658="zákl. přenesená",J658,0)</f>
        <v>0</v>
      </c>
      <c r="BH658" s="187">
        <f>IF(N658="sníž. přenesená",J658,0)</f>
        <v>0</v>
      </c>
      <c r="BI658" s="187">
        <f>IF(N658="nulová",J658,0)</f>
        <v>0</v>
      </c>
      <c r="BJ658" s="17" t="s">
        <v>81</v>
      </c>
      <c r="BK658" s="187">
        <f>ROUND(I658*H658,2)</f>
        <v>0</v>
      </c>
      <c r="BL658" s="17" t="s">
        <v>226</v>
      </c>
      <c r="BM658" s="186" t="s">
        <v>1255</v>
      </c>
    </row>
    <row r="659" spans="2:65" s="1" customFormat="1" ht="19.5">
      <c r="B659" s="34"/>
      <c r="C659" s="35"/>
      <c r="D659" s="188" t="s">
        <v>413</v>
      </c>
      <c r="E659" s="35"/>
      <c r="F659" s="189" t="s">
        <v>1256</v>
      </c>
      <c r="G659" s="35"/>
      <c r="H659" s="35"/>
      <c r="I659" s="102"/>
      <c r="J659" s="35"/>
      <c r="K659" s="35"/>
      <c r="L659" s="38"/>
      <c r="M659" s="190"/>
      <c r="N659" s="63"/>
      <c r="O659" s="63"/>
      <c r="P659" s="63"/>
      <c r="Q659" s="63"/>
      <c r="R659" s="63"/>
      <c r="S659" s="63"/>
      <c r="T659" s="64"/>
      <c r="AT659" s="17" t="s">
        <v>413</v>
      </c>
      <c r="AU659" s="17" t="s">
        <v>83</v>
      </c>
    </row>
    <row r="660" spans="2:65" s="1" customFormat="1" ht="24" customHeight="1">
      <c r="B660" s="34"/>
      <c r="C660" s="175" t="s">
        <v>1257</v>
      </c>
      <c r="D660" s="175" t="s">
        <v>136</v>
      </c>
      <c r="E660" s="176" t="s">
        <v>1258</v>
      </c>
      <c r="F660" s="177" t="s">
        <v>1259</v>
      </c>
      <c r="G660" s="178" t="s">
        <v>165</v>
      </c>
      <c r="H660" s="179">
        <v>133.69999999999999</v>
      </c>
      <c r="I660" s="180"/>
      <c r="J660" s="181">
        <f>ROUND(I660*H660,2)</f>
        <v>0</v>
      </c>
      <c r="K660" s="177" t="s">
        <v>140</v>
      </c>
      <c r="L660" s="38"/>
      <c r="M660" s="182" t="s">
        <v>19</v>
      </c>
      <c r="N660" s="183" t="s">
        <v>47</v>
      </c>
      <c r="O660" s="63"/>
      <c r="P660" s="184">
        <f>O660*H660</f>
        <v>0</v>
      </c>
      <c r="Q660" s="184">
        <v>2.7E-4</v>
      </c>
      <c r="R660" s="184">
        <f>Q660*H660</f>
        <v>3.6098999999999999E-2</v>
      </c>
      <c r="S660" s="184">
        <v>0</v>
      </c>
      <c r="T660" s="185">
        <f>S660*H660</f>
        <v>0</v>
      </c>
      <c r="AR660" s="186" t="s">
        <v>226</v>
      </c>
      <c r="AT660" s="186" t="s">
        <v>136</v>
      </c>
      <c r="AU660" s="186" t="s">
        <v>83</v>
      </c>
      <c r="AY660" s="17" t="s">
        <v>134</v>
      </c>
      <c r="BE660" s="187">
        <f>IF(N660="základní",J660,0)</f>
        <v>0</v>
      </c>
      <c r="BF660" s="187">
        <f>IF(N660="snížená",J660,0)</f>
        <v>0</v>
      </c>
      <c r="BG660" s="187">
        <f>IF(N660="zákl. přenesená",J660,0)</f>
        <v>0</v>
      </c>
      <c r="BH660" s="187">
        <f>IF(N660="sníž. přenesená",J660,0)</f>
        <v>0</v>
      </c>
      <c r="BI660" s="187">
        <f>IF(N660="nulová",J660,0)</f>
        <v>0</v>
      </c>
      <c r="BJ660" s="17" t="s">
        <v>81</v>
      </c>
      <c r="BK660" s="187">
        <f>ROUND(I660*H660,2)</f>
        <v>0</v>
      </c>
      <c r="BL660" s="17" t="s">
        <v>226</v>
      </c>
      <c r="BM660" s="186" t="s">
        <v>1260</v>
      </c>
    </row>
    <row r="661" spans="2:65" s="1" customFormat="1" ht="68.25">
      <c r="B661" s="34"/>
      <c r="C661" s="35"/>
      <c r="D661" s="188" t="s">
        <v>143</v>
      </c>
      <c r="E661" s="35"/>
      <c r="F661" s="189" t="s">
        <v>1249</v>
      </c>
      <c r="G661" s="35"/>
      <c r="H661" s="35"/>
      <c r="I661" s="102"/>
      <c r="J661" s="35"/>
      <c r="K661" s="35"/>
      <c r="L661" s="38"/>
      <c r="M661" s="190"/>
      <c r="N661" s="63"/>
      <c r="O661" s="63"/>
      <c r="P661" s="63"/>
      <c r="Q661" s="63"/>
      <c r="R661" s="63"/>
      <c r="S661" s="63"/>
      <c r="T661" s="64"/>
      <c r="AT661" s="17" t="s">
        <v>143</v>
      </c>
      <c r="AU661" s="17" t="s">
        <v>83</v>
      </c>
    </row>
    <row r="662" spans="2:65" s="14" customFormat="1" ht="11.25">
      <c r="B662" s="213"/>
      <c r="C662" s="214"/>
      <c r="D662" s="188" t="s">
        <v>149</v>
      </c>
      <c r="E662" s="215" t="s">
        <v>19</v>
      </c>
      <c r="F662" s="216" t="s">
        <v>1261</v>
      </c>
      <c r="G662" s="214"/>
      <c r="H662" s="215" t="s">
        <v>19</v>
      </c>
      <c r="I662" s="217"/>
      <c r="J662" s="214"/>
      <c r="K662" s="214"/>
      <c r="L662" s="218"/>
      <c r="M662" s="219"/>
      <c r="N662" s="220"/>
      <c r="O662" s="220"/>
      <c r="P662" s="220"/>
      <c r="Q662" s="220"/>
      <c r="R662" s="220"/>
      <c r="S662" s="220"/>
      <c r="T662" s="221"/>
      <c r="AT662" s="222" t="s">
        <v>149</v>
      </c>
      <c r="AU662" s="222" t="s">
        <v>83</v>
      </c>
      <c r="AV662" s="14" t="s">
        <v>81</v>
      </c>
      <c r="AW662" s="14" t="s">
        <v>37</v>
      </c>
      <c r="AX662" s="14" t="s">
        <v>76</v>
      </c>
      <c r="AY662" s="222" t="s">
        <v>134</v>
      </c>
    </row>
    <row r="663" spans="2:65" s="12" customFormat="1" ht="11.25">
      <c r="B663" s="191"/>
      <c r="C663" s="192"/>
      <c r="D663" s="188" t="s">
        <v>149</v>
      </c>
      <c r="E663" s="193" t="s">
        <v>19</v>
      </c>
      <c r="F663" s="194" t="s">
        <v>1262</v>
      </c>
      <c r="G663" s="192"/>
      <c r="H663" s="195">
        <v>87.885000000000005</v>
      </c>
      <c r="I663" s="196"/>
      <c r="J663" s="192"/>
      <c r="K663" s="192"/>
      <c r="L663" s="197"/>
      <c r="M663" s="198"/>
      <c r="N663" s="199"/>
      <c r="O663" s="199"/>
      <c r="P663" s="199"/>
      <c r="Q663" s="199"/>
      <c r="R663" s="199"/>
      <c r="S663" s="199"/>
      <c r="T663" s="200"/>
      <c r="AT663" s="201" t="s">
        <v>149</v>
      </c>
      <c r="AU663" s="201" t="s">
        <v>83</v>
      </c>
      <c r="AV663" s="12" t="s">
        <v>83</v>
      </c>
      <c r="AW663" s="12" t="s">
        <v>37</v>
      </c>
      <c r="AX663" s="12" t="s">
        <v>76</v>
      </c>
      <c r="AY663" s="201" t="s">
        <v>134</v>
      </c>
    </row>
    <row r="664" spans="2:65" s="14" customFormat="1" ht="11.25">
      <c r="B664" s="213"/>
      <c r="C664" s="214"/>
      <c r="D664" s="188" t="s">
        <v>149</v>
      </c>
      <c r="E664" s="215" t="s">
        <v>19</v>
      </c>
      <c r="F664" s="216" t="s">
        <v>1263</v>
      </c>
      <c r="G664" s="214"/>
      <c r="H664" s="215" t="s">
        <v>19</v>
      </c>
      <c r="I664" s="217"/>
      <c r="J664" s="214"/>
      <c r="K664" s="214"/>
      <c r="L664" s="218"/>
      <c r="M664" s="219"/>
      <c r="N664" s="220"/>
      <c r="O664" s="220"/>
      <c r="P664" s="220"/>
      <c r="Q664" s="220"/>
      <c r="R664" s="220"/>
      <c r="S664" s="220"/>
      <c r="T664" s="221"/>
      <c r="AT664" s="222" t="s">
        <v>149</v>
      </c>
      <c r="AU664" s="222" t="s">
        <v>83</v>
      </c>
      <c r="AV664" s="14" t="s">
        <v>81</v>
      </c>
      <c r="AW664" s="14" t="s">
        <v>37</v>
      </c>
      <c r="AX664" s="14" t="s">
        <v>76</v>
      </c>
      <c r="AY664" s="222" t="s">
        <v>134</v>
      </c>
    </row>
    <row r="665" spans="2:65" s="12" customFormat="1" ht="11.25">
      <c r="B665" s="191"/>
      <c r="C665" s="192"/>
      <c r="D665" s="188" t="s">
        <v>149</v>
      </c>
      <c r="E665" s="193" t="s">
        <v>19</v>
      </c>
      <c r="F665" s="194" t="s">
        <v>1264</v>
      </c>
      <c r="G665" s="192"/>
      <c r="H665" s="195">
        <v>8.1</v>
      </c>
      <c r="I665" s="196"/>
      <c r="J665" s="192"/>
      <c r="K665" s="192"/>
      <c r="L665" s="197"/>
      <c r="M665" s="198"/>
      <c r="N665" s="199"/>
      <c r="O665" s="199"/>
      <c r="P665" s="199"/>
      <c r="Q665" s="199"/>
      <c r="R665" s="199"/>
      <c r="S665" s="199"/>
      <c r="T665" s="200"/>
      <c r="AT665" s="201" t="s">
        <v>149</v>
      </c>
      <c r="AU665" s="201" t="s">
        <v>83</v>
      </c>
      <c r="AV665" s="12" t="s">
        <v>83</v>
      </c>
      <c r="AW665" s="12" t="s">
        <v>37</v>
      </c>
      <c r="AX665" s="12" t="s">
        <v>76</v>
      </c>
      <c r="AY665" s="201" t="s">
        <v>134</v>
      </c>
    </row>
    <row r="666" spans="2:65" s="14" customFormat="1" ht="11.25">
      <c r="B666" s="213"/>
      <c r="C666" s="214"/>
      <c r="D666" s="188" t="s">
        <v>149</v>
      </c>
      <c r="E666" s="215" t="s">
        <v>19</v>
      </c>
      <c r="F666" s="216" t="s">
        <v>1265</v>
      </c>
      <c r="G666" s="214"/>
      <c r="H666" s="215" t="s">
        <v>19</v>
      </c>
      <c r="I666" s="217"/>
      <c r="J666" s="214"/>
      <c r="K666" s="214"/>
      <c r="L666" s="218"/>
      <c r="M666" s="219"/>
      <c r="N666" s="220"/>
      <c r="O666" s="220"/>
      <c r="P666" s="220"/>
      <c r="Q666" s="220"/>
      <c r="R666" s="220"/>
      <c r="S666" s="220"/>
      <c r="T666" s="221"/>
      <c r="AT666" s="222" t="s">
        <v>149</v>
      </c>
      <c r="AU666" s="222" t="s">
        <v>83</v>
      </c>
      <c r="AV666" s="14" t="s">
        <v>81</v>
      </c>
      <c r="AW666" s="14" t="s">
        <v>37</v>
      </c>
      <c r="AX666" s="14" t="s">
        <v>76</v>
      </c>
      <c r="AY666" s="222" t="s">
        <v>134</v>
      </c>
    </row>
    <row r="667" spans="2:65" s="12" customFormat="1" ht="11.25">
      <c r="B667" s="191"/>
      <c r="C667" s="192"/>
      <c r="D667" s="188" t="s">
        <v>149</v>
      </c>
      <c r="E667" s="193" t="s">
        <v>19</v>
      </c>
      <c r="F667" s="194" t="s">
        <v>1266</v>
      </c>
      <c r="G667" s="192"/>
      <c r="H667" s="195">
        <v>1.92</v>
      </c>
      <c r="I667" s="196"/>
      <c r="J667" s="192"/>
      <c r="K667" s="192"/>
      <c r="L667" s="197"/>
      <c r="M667" s="198"/>
      <c r="N667" s="199"/>
      <c r="O667" s="199"/>
      <c r="P667" s="199"/>
      <c r="Q667" s="199"/>
      <c r="R667" s="199"/>
      <c r="S667" s="199"/>
      <c r="T667" s="200"/>
      <c r="AT667" s="201" t="s">
        <v>149</v>
      </c>
      <c r="AU667" s="201" t="s">
        <v>83</v>
      </c>
      <c r="AV667" s="12" t="s">
        <v>83</v>
      </c>
      <c r="AW667" s="12" t="s">
        <v>37</v>
      </c>
      <c r="AX667" s="12" t="s">
        <v>76</v>
      </c>
      <c r="AY667" s="201" t="s">
        <v>134</v>
      </c>
    </row>
    <row r="668" spans="2:65" s="14" customFormat="1" ht="11.25">
      <c r="B668" s="213"/>
      <c r="C668" s="214"/>
      <c r="D668" s="188" t="s">
        <v>149</v>
      </c>
      <c r="E668" s="215" t="s">
        <v>19</v>
      </c>
      <c r="F668" s="216" t="s">
        <v>1267</v>
      </c>
      <c r="G668" s="214"/>
      <c r="H668" s="215" t="s">
        <v>19</v>
      </c>
      <c r="I668" s="217"/>
      <c r="J668" s="214"/>
      <c r="K668" s="214"/>
      <c r="L668" s="218"/>
      <c r="M668" s="219"/>
      <c r="N668" s="220"/>
      <c r="O668" s="220"/>
      <c r="P668" s="220"/>
      <c r="Q668" s="220"/>
      <c r="R668" s="220"/>
      <c r="S668" s="220"/>
      <c r="T668" s="221"/>
      <c r="AT668" s="222" t="s">
        <v>149</v>
      </c>
      <c r="AU668" s="222" t="s">
        <v>83</v>
      </c>
      <c r="AV668" s="14" t="s">
        <v>81</v>
      </c>
      <c r="AW668" s="14" t="s">
        <v>37</v>
      </c>
      <c r="AX668" s="14" t="s">
        <v>76</v>
      </c>
      <c r="AY668" s="222" t="s">
        <v>134</v>
      </c>
    </row>
    <row r="669" spans="2:65" s="12" customFormat="1" ht="11.25">
      <c r="B669" s="191"/>
      <c r="C669" s="192"/>
      <c r="D669" s="188" t="s">
        <v>149</v>
      </c>
      <c r="E669" s="193" t="s">
        <v>19</v>
      </c>
      <c r="F669" s="194" t="s">
        <v>1268</v>
      </c>
      <c r="G669" s="192"/>
      <c r="H669" s="195">
        <v>4.05</v>
      </c>
      <c r="I669" s="196"/>
      <c r="J669" s="192"/>
      <c r="K669" s="192"/>
      <c r="L669" s="197"/>
      <c r="M669" s="198"/>
      <c r="N669" s="199"/>
      <c r="O669" s="199"/>
      <c r="P669" s="199"/>
      <c r="Q669" s="199"/>
      <c r="R669" s="199"/>
      <c r="S669" s="199"/>
      <c r="T669" s="200"/>
      <c r="AT669" s="201" t="s">
        <v>149</v>
      </c>
      <c r="AU669" s="201" t="s">
        <v>83</v>
      </c>
      <c r="AV669" s="12" t="s">
        <v>83</v>
      </c>
      <c r="AW669" s="12" t="s">
        <v>37</v>
      </c>
      <c r="AX669" s="12" t="s">
        <v>76</v>
      </c>
      <c r="AY669" s="201" t="s">
        <v>134</v>
      </c>
    </row>
    <row r="670" spans="2:65" s="14" customFormat="1" ht="11.25">
      <c r="B670" s="213"/>
      <c r="C670" s="214"/>
      <c r="D670" s="188" t="s">
        <v>149</v>
      </c>
      <c r="E670" s="215" t="s">
        <v>19</v>
      </c>
      <c r="F670" s="216" t="s">
        <v>1269</v>
      </c>
      <c r="G670" s="214"/>
      <c r="H670" s="215" t="s">
        <v>19</v>
      </c>
      <c r="I670" s="217"/>
      <c r="J670" s="214"/>
      <c r="K670" s="214"/>
      <c r="L670" s="218"/>
      <c r="M670" s="219"/>
      <c r="N670" s="220"/>
      <c r="O670" s="220"/>
      <c r="P670" s="220"/>
      <c r="Q670" s="220"/>
      <c r="R670" s="220"/>
      <c r="S670" s="220"/>
      <c r="T670" s="221"/>
      <c r="AT670" s="222" t="s">
        <v>149</v>
      </c>
      <c r="AU670" s="222" t="s">
        <v>83</v>
      </c>
      <c r="AV670" s="14" t="s">
        <v>81</v>
      </c>
      <c r="AW670" s="14" t="s">
        <v>37</v>
      </c>
      <c r="AX670" s="14" t="s">
        <v>76</v>
      </c>
      <c r="AY670" s="222" t="s">
        <v>134</v>
      </c>
    </row>
    <row r="671" spans="2:65" s="12" customFormat="1" ht="11.25">
      <c r="B671" s="191"/>
      <c r="C671" s="192"/>
      <c r="D671" s="188" t="s">
        <v>149</v>
      </c>
      <c r="E671" s="193" t="s">
        <v>19</v>
      </c>
      <c r="F671" s="194" t="s">
        <v>1270</v>
      </c>
      <c r="G671" s="192"/>
      <c r="H671" s="195">
        <v>4.05</v>
      </c>
      <c r="I671" s="196"/>
      <c r="J671" s="192"/>
      <c r="K671" s="192"/>
      <c r="L671" s="197"/>
      <c r="M671" s="198"/>
      <c r="N671" s="199"/>
      <c r="O671" s="199"/>
      <c r="P671" s="199"/>
      <c r="Q671" s="199"/>
      <c r="R671" s="199"/>
      <c r="S671" s="199"/>
      <c r="T671" s="200"/>
      <c r="AT671" s="201" t="s">
        <v>149</v>
      </c>
      <c r="AU671" s="201" t="s">
        <v>83</v>
      </c>
      <c r="AV671" s="12" t="s">
        <v>83</v>
      </c>
      <c r="AW671" s="12" t="s">
        <v>37</v>
      </c>
      <c r="AX671" s="12" t="s">
        <v>76</v>
      </c>
      <c r="AY671" s="201" t="s">
        <v>134</v>
      </c>
    </row>
    <row r="672" spans="2:65" s="14" customFormat="1" ht="11.25">
      <c r="B672" s="213"/>
      <c r="C672" s="214"/>
      <c r="D672" s="188" t="s">
        <v>149</v>
      </c>
      <c r="E672" s="215" t="s">
        <v>19</v>
      </c>
      <c r="F672" s="216" t="s">
        <v>1271</v>
      </c>
      <c r="G672" s="214"/>
      <c r="H672" s="215" t="s">
        <v>19</v>
      </c>
      <c r="I672" s="217"/>
      <c r="J672" s="214"/>
      <c r="K672" s="214"/>
      <c r="L672" s="218"/>
      <c r="M672" s="219"/>
      <c r="N672" s="220"/>
      <c r="O672" s="220"/>
      <c r="P672" s="220"/>
      <c r="Q672" s="220"/>
      <c r="R672" s="220"/>
      <c r="S672" s="220"/>
      <c r="T672" s="221"/>
      <c r="AT672" s="222" t="s">
        <v>149</v>
      </c>
      <c r="AU672" s="222" t="s">
        <v>83</v>
      </c>
      <c r="AV672" s="14" t="s">
        <v>81</v>
      </c>
      <c r="AW672" s="14" t="s">
        <v>37</v>
      </c>
      <c r="AX672" s="14" t="s">
        <v>76</v>
      </c>
      <c r="AY672" s="222" t="s">
        <v>134</v>
      </c>
    </row>
    <row r="673" spans="2:65" s="12" customFormat="1" ht="11.25">
      <c r="B673" s="191"/>
      <c r="C673" s="192"/>
      <c r="D673" s="188" t="s">
        <v>149</v>
      </c>
      <c r="E673" s="193" t="s">
        <v>19</v>
      </c>
      <c r="F673" s="194" t="s">
        <v>1272</v>
      </c>
      <c r="G673" s="192"/>
      <c r="H673" s="195">
        <v>2.16</v>
      </c>
      <c r="I673" s="196"/>
      <c r="J673" s="192"/>
      <c r="K673" s="192"/>
      <c r="L673" s="197"/>
      <c r="M673" s="198"/>
      <c r="N673" s="199"/>
      <c r="O673" s="199"/>
      <c r="P673" s="199"/>
      <c r="Q673" s="199"/>
      <c r="R673" s="199"/>
      <c r="S673" s="199"/>
      <c r="T673" s="200"/>
      <c r="AT673" s="201" t="s">
        <v>149</v>
      </c>
      <c r="AU673" s="201" t="s">
        <v>83</v>
      </c>
      <c r="AV673" s="12" t="s">
        <v>83</v>
      </c>
      <c r="AW673" s="12" t="s">
        <v>37</v>
      </c>
      <c r="AX673" s="12" t="s">
        <v>76</v>
      </c>
      <c r="AY673" s="201" t="s">
        <v>134</v>
      </c>
    </row>
    <row r="674" spans="2:65" s="14" customFormat="1" ht="11.25">
      <c r="B674" s="213"/>
      <c r="C674" s="214"/>
      <c r="D674" s="188" t="s">
        <v>149</v>
      </c>
      <c r="E674" s="215" t="s">
        <v>19</v>
      </c>
      <c r="F674" s="216" t="s">
        <v>1273</v>
      </c>
      <c r="G674" s="214"/>
      <c r="H674" s="215" t="s">
        <v>19</v>
      </c>
      <c r="I674" s="217"/>
      <c r="J674" s="214"/>
      <c r="K674" s="214"/>
      <c r="L674" s="218"/>
      <c r="M674" s="219"/>
      <c r="N674" s="220"/>
      <c r="O674" s="220"/>
      <c r="P674" s="220"/>
      <c r="Q674" s="220"/>
      <c r="R674" s="220"/>
      <c r="S674" s="220"/>
      <c r="T674" s="221"/>
      <c r="AT674" s="222" t="s">
        <v>149</v>
      </c>
      <c r="AU674" s="222" t="s">
        <v>83</v>
      </c>
      <c r="AV674" s="14" t="s">
        <v>81</v>
      </c>
      <c r="AW674" s="14" t="s">
        <v>37</v>
      </c>
      <c r="AX674" s="14" t="s">
        <v>76</v>
      </c>
      <c r="AY674" s="222" t="s">
        <v>134</v>
      </c>
    </row>
    <row r="675" spans="2:65" s="12" customFormat="1" ht="11.25">
      <c r="B675" s="191"/>
      <c r="C675" s="192"/>
      <c r="D675" s="188" t="s">
        <v>149</v>
      </c>
      <c r="E675" s="193" t="s">
        <v>19</v>
      </c>
      <c r="F675" s="194" t="s">
        <v>1274</v>
      </c>
      <c r="G675" s="192"/>
      <c r="H675" s="195">
        <v>1.08</v>
      </c>
      <c r="I675" s="196"/>
      <c r="J675" s="192"/>
      <c r="K675" s="192"/>
      <c r="L675" s="197"/>
      <c r="M675" s="198"/>
      <c r="N675" s="199"/>
      <c r="O675" s="199"/>
      <c r="P675" s="199"/>
      <c r="Q675" s="199"/>
      <c r="R675" s="199"/>
      <c r="S675" s="199"/>
      <c r="T675" s="200"/>
      <c r="AT675" s="201" t="s">
        <v>149</v>
      </c>
      <c r="AU675" s="201" t="s">
        <v>83</v>
      </c>
      <c r="AV675" s="12" t="s">
        <v>83</v>
      </c>
      <c r="AW675" s="12" t="s">
        <v>37</v>
      </c>
      <c r="AX675" s="12" t="s">
        <v>76</v>
      </c>
      <c r="AY675" s="201" t="s">
        <v>134</v>
      </c>
    </row>
    <row r="676" spans="2:65" s="14" customFormat="1" ht="11.25">
      <c r="B676" s="213"/>
      <c r="C676" s="214"/>
      <c r="D676" s="188" t="s">
        <v>149</v>
      </c>
      <c r="E676" s="215" t="s">
        <v>19</v>
      </c>
      <c r="F676" s="216" t="s">
        <v>1275</v>
      </c>
      <c r="G676" s="214"/>
      <c r="H676" s="215" t="s">
        <v>19</v>
      </c>
      <c r="I676" s="217"/>
      <c r="J676" s="214"/>
      <c r="K676" s="214"/>
      <c r="L676" s="218"/>
      <c r="M676" s="219"/>
      <c r="N676" s="220"/>
      <c r="O676" s="220"/>
      <c r="P676" s="220"/>
      <c r="Q676" s="220"/>
      <c r="R676" s="220"/>
      <c r="S676" s="220"/>
      <c r="T676" s="221"/>
      <c r="AT676" s="222" t="s">
        <v>149</v>
      </c>
      <c r="AU676" s="222" t="s">
        <v>83</v>
      </c>
      <c r="AV676" s="14" t="s">
        <v>81</v>
      </c>
      <c r="AW676" s="14" t="s">
        <v>37</v>
      </c>
      <c r="AX676" s="14" t="s">
        <v>76</v>
      </c>
      <c r="AY676" s="222" t="s">
        <v>134</v>
      </c>
    </row>
    <row r="677" spans="2:65" s="12" customFormat="1" ht="11.25">
      <c r="B677" s="191"/>
      <c r="C677" s="192"/>
      <c r="D677" s="188" t="s">
        <v>149</v>
      </c>
      <c r="E677" s="193" t="s">
        <v>19</v>
      </c>
      <c r="F677" s="194" t="s">
        <v>1276</v>
      </c>
      <c r="G677" s="192"/>
      <c r="H677" s="195">
        <v>1.71</v>
      </c>
      <c r="I677" s="196"/>
      <c r="J677" s="192"/>
      <c r="K677" s="192"/>
      <c r="L677" s="197"/>
      <c r="M677" s="198"/>
      <c r="N677" s="199"/>
      <c r="O677" s="199"/>
      <c r="P677" s="199"/>
      <c r="Q677" s="199"/>
      <c r="R677" s="199"/>
      <c r="S677" s="199"/>
      <c r="T677" s="200"/>
      <c r="AT677" s="201" t="s">
        <v>149</v>
      </c>
      <c r="AU677" s="201" t="s">
        <v>83</v>
      </c>
      <c r="AV677" s="12" t="s">
        <v>83</v>
      </c>
      <c r="AW677" s="12" t="s">
        <v>37</v>
      </c>
      <c r="AX677" s="12" t="s">
        <v>76</v>
      </c>
      <c r="AY677" s="201" t="s">
        <v>134</v>
      </c>
    </row>
    <row r="678" spans="2:65" s="14" customFormat="1" ht="11.25">
      <c r="B678" s="213"/>
      <c r="C678" s="214"/>
      <c r="D678" s="188" t="s">
        <v>149</v>
      </c>
      <c r="E678" s="215" t="s">
        <v>19</v>
      </c>
      <c r="F678" s="216" t="s">
        <v>1277</v>
      </c>
      <c r="G678" s="214"/>
      <c r="H678" s="215" t="s">
        <v>19</v>
      </c>
      <c r="I678" s="217"/>
      <c r="J678" s="214"/>
      <c r="K678" s="214"/>
      <c r="L678" s="218"/>
      <c r="M678" s="219"/>
      <c r="N678" s="220"/>
      <c r="O678" s="220"/>
      <c r="P678" s="220"/>
      <c r="Q678" s="220"/>
      <c r="R678" s="220"/>
      <c r="S678" s="220"/>
      <c r="T678" s="221"/>
      <c r="AT678" s="222" t="s">
        <v>149</v>
      </c>
      <c r="AU678" s="222" t="s">
        <v>83</v>
      </c>
      <c r="AV678" s="14" t="s">
        <v>81</v>
      </c>
      <c r="AW678" s="14" t="s">
        <v>37</v>
      </c>
      <c r="AX678" s="14" t="s">
        <v>76</v>
      </c>
      <c r="AY678" s="222" t="s">
        <v>134</v>
      </c>
    </row>
    <row r="679" spans="2:65" s="12" customFormat="1" ht="11.25">
      <c r="B679" s="191"/>
      <c r="C679" s="192"/>
      <c r="D679" s="188" t="s">
        <v>149</v>
      </c>
      <c r="E679" s="193" t="s">
        <v>19</v>
      </c>
      <c r="F679" s="194" t="s">
        <v>1278</v>
      </c>
      <c r="G679" s="192"/>
      <c r="H679" s="195">
        <v>7.02</v>
      </c>
      <c r="I679" s="196"/>
      <c r="J679" s="192"/>
      <c r="K679" s="192"/>
      <c r="L679" s="197"/>
      <c r="M679" s="198"/>
      <c r="N679" s="199"/>
      <c r="O679" s="199"/>
      <c r="P679" s="199"/>
      <c r="Q679" s="199"/>
      <c r="R679" s="199"/>
      <c r="S679" s="199"/>
      <c r="T679" s="200"/>
      <c r="AT679" s="201" t="s">
        <v>149</v>
      </c>
      <c r="AU679" s="201" t="s">
        <v>83</v>
      </c>
      <c r="AV679" s="12" t="s">
        <v>83</v>
      </c>
      <c r="AW679" s="12" t="s">
        <v>37</v>
      </c>
      <c r="AX679" s="12" t="s">
        <v>76</v>
      </c>
      <c r="AY679" s="201" t="s">
        <v>134</v>
      </c>
    </row>
    <row r="680" spans="2:65" s="14" customFormat="1" ht="11.25">
      <c r="B680" s="213"/>
      <c r="C680" s="214"/>
      <c r="D680" s="188" t="s">
        <v>149</v>
      </c>
      <c r="E680" s="215" t="s">
        <v>19</v>
      </c>
      <c r="F680" s="216" t="s">
        <v>1279</v>
      </c>
      <c r="G680" s="214"/>
      <c r="H680" s="215" t="s">
        <v>19</v>
      </c>
      <c r="I680" s="217"/>
      <c r="J680" s="214"/>
      <c r="K680" s="214"/>
      <c r="L680" s="218"/>
      <c r="M680" s="219"/>
      <c r="N680" s="220"/>
      <c r="O680" s="220"/>
      <c r="P680" s="220"/>
      <c r="Q680" s="220"/>
      <c r="R680" s="220"/>
      <c r="S680" s="220"/>
      <c r="T680" s="221"/>
      <c r="AT680" s="222" t="s">
        <v>149</v>
      </c>
      <c r="AU680" s="222" t="s">
        <v>83</v>
      </c>
      <c r="AV680" s="14" t="s">
        <v>81</v>
      </c>
      <c r="AW680" s="14" t="s">
        <v>37</v>
      </c>
      <c r="AX680" s="14" t="s">
        <v>76</v>
      </c>
      <c r="AY680" s="222" t="s">
        <v>134</v>
      </c>
    </row>
    <row r="681" spans="2:65" s="12" customFormat="1" ht="11.25">
      <c r="B681" s="191"/>
      <c r="C681" s="192"/>
      <c r="D681" s="188" t="s">
        <v>149</v>
      </c>
      <c r="E681" s="193" t="s">
        <v>19</v>
      </c>
      <c r="F681" s="194" t="s">
        <v>1280</v>
      </c>
      <c r="G681" s="192"/>
      <c r="H681" s="195">
        <v>2.052</v>
      </c>
      <c r="I681" s="196"/>
      <c r="J681" s="192"/>
      <c r="K681" s="192"/>
      <c r="L681" s="197"/>
      <c r="M681" s="198"/>
      <c r="N681" s="199"/>
      <c r="O681" s="199"/>
      <c r="P681" s="199"/>
      <c r="Q681" s="199"/>
      <c r="R681" s="199"/>
      <c r="S681" s="199"/>
      <c r="T681" s="200"/>
      <c r="AT681" s="201" t="s">
        <v>149</v>
      </c>
      <c r="AU681" s="201" t="s">
        <v>83</v>
      </c>
      <c r="AV681" s="12" t="s">
        <v>83</v>
      </c>
      <c r="AW681" s="12" t="s">
        <v>37</v>
      </c>
      <c r="AX681" s="12" t="s">
        <v>76</v>
      </c>
      <c r="AY681" s="201" t="s">
        <v>134</v>
      </c>
    </row>
    <row r="682" spans="2:65" s="14" customFormat="1" ht="11.25">
      <c r="B682" s="213"/>
      <c r="C682" s="214"/>
      <c r="D682" s="188" t="s">
        <v>149</v>
      </c>
      <c r="E682" s="215" t="s">
        <v>19</v>
      </c>
      <c r="F682" s="216" t="s">
        <v>1281</v>
      </c>
      <c r="G682" s="214"/>
      <c r="H682" s="215" t="s">
        <v>19</v>
      </c>
      <c r="I682" s="217"/>
      <c r="J682" s="214"/>
      <c r="K682" s="214"/>
      <c r="L682" s="218"/>
      <c r="M682" s="219"/>
      <c r="N682" s="220"/>
      <c r="O682" s="220"/>
      <c r="P682" s="220"/>
      <c r="Q682" s="220"/>
      <c r="R682" s="220"/>
      <c r="S682" s="220"/>
      <c r="T682" s="221"/>
      <c r="AT682" s="222" t="s">
        <v>149</v>
      </c>
      <c r="AU682" s="222" t="s">
        <v>83</v>
      </c>
      <c r="AV682" s="14" t="s">
        <v>81</v>
      </c>
      <c r="AW682" s="14" t="s">
        <v>37</v>
      </c>
      <c r="AX682" s="14" t="s">
        <v>76</v>
      </c>
      <c r="AY682" s="222" t="s">
        <v>134</v>
      </c>
    </row>
    <row r="683" spans="2:65" s="12" customFormat="1" ht="11.25">
      <c r="B683" s="191"/>
      <c r="C683" s="192"/>
      <c r="D683" s="188" t="s">
        <v>149</v>
      </c>
      <c r="E683" s="193" t="s">
        <v>19</v>
      </c>
      <c r="F683" s="194" t="s">
        <v>1282</v>
      </c>
      <c r="G683" s="192"/>
      <c r="H683" s="195">
        <v>12.15</v>
      </c>
      <c r="I683" s="196"/>
      <c r="J683" s="192"/>
      <c r="K683" s="192"/>
      <c r="L683" s="197"/>
      <c r="M683" s="198"/>
      <c r="N683" s="199"/>
      <c r="O683" s="199"/>
      <c r="P683" s="199"/>
      <c r="Q683" s="199"/>
      <c r="R683" s="199"/>
      <c r="S683" s="199"/>
      <c r="T683" s="200"/>
      <c r="AT683" s="201" t="s">
        <v>149</v>
      </c>
      <c r="AU683" s="201" t="s">
        <v>83</v>
      </c>
      <c r="AV683" s="12" t="s">
        <v>83</v>
      </c>
      <c r="AW683" s="12" t="s">
        <v>37</v>
      </c>
      <c r="AX683" s="12" t="s">
        <v>76</v>
      </c>
      <c r="AY683" s="201" t="s">
        <v>134</v>
      </c>
    </row>
    <row r="684" spans="2:65" s="14" customFormat="1" ht="11.25">
      <c r="B684" s="213"/>
      <c r="C684" s="214"/>
      <c r="D684" s="188" t="s">
        <v>149</v>
      </c>
      <c r="E684" s="215" t="s">
        <v>19</v>
      </c>
      <c r="F684" s="216" t="s">
        <v>1283</v>
      </c>
      <c r="G684" s="214"/>
      <c r="H684" s="215" t="s">
        <v>19</v>
      </c>
      <c r="I684" s="217"/>
      <c r="J684" s="214"/>
      <c r="K684" s="214"/>
      <c r="L684" s="218"/>
      <c r="M684" s="219"/>
      <c r="N684" s="220"/>
      <c r="O684" s="220"/>
      <c r="P684" s="220"/>
      <c r="Q684" s="220"/>
      <c r="R684" s="220"/>
      <c r="S684" s="220"/>
      <c r="T684" s="221"/>
      <c r="AT684" s="222" t="s">
        <v>149</v>
      </c>
      <c r="AU684" s="222" t="s">
        <v>83</v>
      </c>
      <c r="AV684" s="14" t="s">
        <v>81</v>
      </c>
      <c r="AW684" s="14" t="s">
        <v>37</v>
      </c>
      <c r="AX684" s="14" t="s">
        <v>76</v>
      </c>
      <c r="AY684" s="222" t="s">
        <v>134</v>
      </c>
    </row>
    <row r="685" spans="2:65" s="12" customFormat="1" ht="11.25">
      <c r="B685" s="191"/>
      <c r="C685" s="192"/>
      <c r="D685" s="188" t="s">
        <v>149</v>
      </c>
      <c r="E685" s="193" t="s">
        <v>19</v>
      </c>
      <c r="F685" s="194" t="s">
        <v>1284</v>
      </c>
      <c r="G685" s="192"/>
      <c r="H685" s="195">
        <v>1.5229999999999999</v>
      </c>
      <c r="I685" s="196"/>
      <c r="J685" s="192"/>
      <c r="K685" s="192"/>
      <c r="L685" s="197"/>
      <c r="M685" s="198"/>
      <c r="N685" s="199"/>
      <c r="O685" s="199"/>
      <c r="P685" s="199"/>
      <c r="Q685" s="199"/>
      <c r="R685" s="199"/>
      <c r="S685" s="199"/>
      <c r="T685" s="200"/>
      <c r="AT685" s="201" t="s">
        <v>149</v>
      </c>
      <c r="AU685" s="201" t="s">
        <v>83</v>
      </c>
      <c r="AV685" s="12" t="s">
        <v>83</v>
      </c>
      <c r="AW685" s="12" t="s">
        <v>37</v>
      </c>
      <c r="AX685" s="12" t="s">
        <v>76</v>
      </c>
      <c r="AY685" s="201" t="s">
        <v>134</v>
      </c>
    </row>
    <row r="686" spans="2:65" s="13" customFormat="1" ht="11.25">
      <c r="B686" s="202"/>
      <c r="C686" s="203"/>
      <c r="D686" s="188" t="s">
        <v>149</v>
      </c>
      <c r="E686" s="204" t="s">
        <v>19</v>
      </c>
      <c r="F686" s="205" t="s">
        <v>170</v>
      </c>
      <c r="G686" s="203"/>
      <c r="H686" s="206">
        <v>133.69999999999999</v>
      </c>
      <c r="I686" s="207"/>
      <c r="J686" s="203"/>
      <c r="K686" s="203"/>
      <c r="L686" s="208"/>
      <c r="M686" s="209"/>
      <c r="N686" s="210"/>
      <c r="O686" s="210"/>
      <c r="P686" s="210"/>
      <c r="Q686" s="210"/>
      <c r="R686" s="210"/>
      <c r="S686" s="210"/>
      <c r="T686" s="211"/>
      <c r="AT686" s="212" t="s">
        <v>149</v>
      </c>
      <c r="AU686" s="212" t="s">
        <v>83</v>
      </c>
      <c r="AV686" s="13" t="s">
        <v>141</v>
      </c>
      <c r="AW686" s="13" t="s">
        <v>37</v>
      </c>
      <c r="AX686" s="13" t="s">
        <v>81</v>
      </c>
      <c r="AY686" s="212" t="s">
        <v>134</v>
      </c>
    </row>
    <row r="687" spans="2:65" s="1" customFormat="1" ht="16.5" customHeight="1">
      <c r="B687" s="34"/>
      <c r="C687" s="223" t="s">
        <v>1285</v>
      </c>
      <c r="D687" s="223" t="s">
        <v>234</v>
      </c>
      <c r="E687" s="224" t="s">
        <v>1286</v>
      </c>
      <c r="F687" s="225" t="s">
        <v>1287</v>
      </c>
      <c r="G687" s="226" t="s">
        <v>396</v>
      </c>
      <c r="H687" s="227">
        <v>31</v>
      </c>
      <c r="I687" s="228"/>
      <c r="J687" s="229">
        <f>ROUND(I687*H687,2)</f>
        <v>0</v>
      </c>
      <c r="K687" s="225" t="s">
        <v>811</v>
      </c>
      <c r="L687" s="230"/>
      <c r="M687" s="231" t="s">
        <v>19</v>
      </c>
      <c r="N687" s="232" t="s">
        <v>47</v>
      </c>
      <c r="O687" s="63"/>
      <c r="P687" s="184">
        <f>O687*H687</f>
        <v>0</v>
      </c>
      <c r="Q687" s="184">
        <v>5.4399999999999997E-2</v>
      </c>
      <c r="R687" s="184">
        <f>Q687*H687</f>
        <v>1.6863999999999999</v>
      </c>
      <c r="S687" s="184">
        <v>0</v>
      </c>
      <c r="T687" s="185">
        <f>S687*H687</f>
        <v>0</v>
      </c>
      <c r="AR687" s="186" t="s">
        <v>308</v>
      </c>
      <c r="AT687" s="186" t="s">
        <v>234</v>
      </c>
      <c r="AU687" s="186" t="s">
        <v>83</v>
      </c>
      <c r="AY687" s="17" t="s">
        <v>134</v>
      </c>
      <c r="BE687" s="187">
        <f>IF(N687="základní",J687,0)</f>
        <v>0</v>
      </c>
      <c r="BF687" s="187">
        <f>IF(N687="snížená",J687,0)</f>
        <v>0</v>
      </c>
      <c r="BG687" s="187">
        <f>IF(N687="zákl. přenesená",J687,0)</f>
        <v>0</v>
      </c>
      <c r="BH687" s="187">
        <f>IF(N687="sníž. přenesená",J687,0)</f>
        <v>0</v>
      </c>
      <c r="BI687" s="187">
        <f>IF(N687="nulová",J687,0)</f>
        <v>0</v>
      </c>
      <c r="BJ687" s="17" t="s">
        <v>81</v>
      </c>
      <c r="BK687" s="187">
        <f>ROUND(I687*H687,2)</f>
        <v>0</v>
      </c>
      <c r="BL687" s="17" t="s">
        <v>226</v>
      </c>
      <c r="BM687" s="186" t="s">
        <v>1288</v>
      </c>
    </row>
    <row r="688" spans="2:65" s="1" customFormat="1" ht="19.5">
      <c r="B688" s="34"/>
      <c r="C688" s="35"/>
      <c r="D688" s="188" t="s">
        <v>413</v>
      </c>
      <c r="E688" s="35"/>
      <c r="F688" s="189" t="s">
        <v>1289</v>
      </c>
      <c r="G688" s="35"/>
      <c r="H688" s="35"/>
      <c r="I688" s="102"/>
      <c r="J688" s="35"/>
      <c r="K688" s="35"/>
      <c r="L688" s="38"/>
      <c r="M688" s="190"/>
      <c r="N688" s="63"/>
      <c r="O688" s="63"/>
      <c r="P688" s="63"/>
      <c r="Q688" s="63"/>
      <c r="R688" s="63"/>
      <c r="S688" s="63"/>
      <c r="T688" s="64"/>
      <c r="AT688" s="17" t="s">
        <v>413</v>
      </c>
      <c r="AU688" s="17" t="s">
        <v>83</v>
      </c>
    </row>
    <row r="689" spans="2:65" s="1" customFormat="1" ht="16.5" customHeight="1">
      <c r="B689" s="34"/>
      <c r="C689" s="223" t="s">
        <v>1290</v>
      </c>
      <c r="D689" s="223" t="s">
        <v>234</v>
      </c>
      <c r="E689" s="224" t="s">
        <v>1291</v>
      </c>
      <c r="F689" s="225" t="s">
        <v>1292</v>
      </c>
      <c r="G689" s="226" t="s">
        <v>396</v>
      </c>
      <c r="H689" s="227">
        <v>3</v>
      </c>
      <c r="I689" s="228"/>
      <c r="J689" s="229">
        <f>ROUND(I689*H689,2)</f>
        <v>0</v>
      </c>
      <c r="K689" s="225" t="s">
        <v>811</v>
      </c>
      <c r="L689" s="230"/>
      <c r="M689" s="231" t="s">
        <v>19</v>
      </c>
      <c r="N689" s="232" t="s">
        <v>47</v>
      </c>
      <c r="O689" s="63"/>
      <c r="P689" s="184">
        <f>O689*H689</f>
        <v>0</v>
      </c>
      <c r="Q689" s="184">
        <v>5.4399999999999997E-2</v>
      </c>
      <c r="R689" s="184">
        <f>Q689*H689</f>
        <v>0.16319999999999998</v>
      </c>
      <c r="S689" s="184">
        <v>0</v>
      </c>
      <c r="T689" s="185">
        <f>S689*H689</f>
        <v>0</v>
      </c>
      <c r="AR689" s="186" t="s">
        <v>308</v>
      </c>
      <c r="AT689" s="186" t="s">
        <v>234</v>
      </c>
      <c r="AU689" s="186" t="s">
        <v>83</v>
      </c>
      <c r="AY689" s="17" t="s">
        <v>134</v>
      </c>
      <c r="BE689" s="187">
        <f>IF(N689="základní",J689,0)</f>
        <v>0</v>
      </c>
      <c r="BF689" s="187">
        <f>IF(N689="snížená",J689,0)</f>
        <v>0</v>
      </c>
      <c r="BG689" s="187">
        <f>IF(N689="zákl. přenesená",J689,0)</f>
        <v>0</v>
      </c>
      <c r="BH689" s="187">
        <f>IF(N689="sníž. přenesená",J689,0)</f>
        <v>0</v>
      </c>
      <c r="BI689" s="187">
        <f>IF(N689="nulová",J689,0)</f>
        <v>0</v>
      </c>
      <c r="BJ689" s="17" t="s">
        <v>81</v>
      </c>
      <c r="BK689" s="187">
        <f>ROUND(I689*H689,2)</f>
        <v>0</v>
      </c>
      <c r="BL689" s="17" t="s">
        <v>226</v>
      </c>
      <c r="BM689" s="186" t="s">
        <v>1293</v>
      </c>
    </row>
    <row r="690" spans="2:65" s="1" customFormat="1" ht="19.5">
      <c r="B690" s="34"/>
      <c r="C690" s="35"/>
      <c r="D690" s="188" t="s">
        <v>413</v>
      </c>
      <c r="E690" s="35"/>
      <c r="F690" s="189" t="s">
        <v>1294</v>
      </c>
      <c r="G690" s="35"/>
      <c r="H690" s="35"/>
      <c r="I690" s="102"/>
      <c r="J690" s="35"/>
      <c r="K690" s="35"/>
      <c r="L690" s="38"/>
      <c r="M690" s="190"/>
      <c r="N690" s="63"/>
      <c r="O690" s="63"/>
      <c r="P690" s="63"/>
      <c r="Q690" s="63"/>
      <c r="R690" s="63"/>
      <c r="S690" s="63"/>
      <c r="T690" s="64"/>
      <c r="AT690" s="17" t="s">
        <v>413</v>
      </c>
      <c r="AU690" s="17" t="s">
        <v>83</v>
      </c>
    </row>
    <row r="691" spans="2:65" s="1" customFormat="1" ht="16.5" customHeight="1">
      <c r="B691" s="34"/>
      <c r="C691" s="223" t="s">
        <v>1295</v>
      </c>
      <c r="D691" s="223" t="s">
        <v>234</v>
      </c>
      <c r="E691" s="224" t="s">
        <v>1296</v>
      </c>
      <c r="F691" s="225" t="s">
        <v>1297</v>
      </c>
      <c r="G691" s="226" t="s">
        <v>396</v>
      </c>
      <c r="H691" s="227">
        <v>1</v>
      </c>
      <c r="I691" s="228"/>
      <c r="J691" s="229">
        <f>ROUND(I691*H691,2)</f>
        <v>0</v>
      </c>
      <c r="K691" s="225" t="s">
        <v>811</v>
      </c>
      <c r="L691" s="230"/>
      <c r="M691" s="231" t="s">
        <v>19</v>
      </c>
      <c r="N691" s="232" t="s">
        <v>47</v>
      </c>
      <c r="O691" s="63"/>
      <c r="P691" s="184">
        <f>O691*H691</f>
        <v>0</v>
      </c>
      <c r="Q691" s="184">
        <v>3.73E-2</v>
      </c>
      <c r="R691" s="184">
        <f>Q691*H691</f>
        <v>3.73E-2</v>
      </c>
      <c r="S691" s="184">
        <v>0</v>
      </c>
      <c r="T691" s="185">
        <f>S691*H691</f>
        <v>0</v>
      </c>
      <c r="AR691" s="186" t="s">
        <v>308</v>
      </c>
      <c r="AT691" s="186" t="s">
        <v>234</v>
      </c>
      <c r="AU691" s="186" t="s">
        <v>83</v>
      </c>
      <c r="AY691" s="17" t="s">
        <v>134</v>
      </c>
      <c r="BE691" s="187">
        <f>IF(N691="základní",J691,0)</f>
        <v>0</v>
      </c>
      <c r="BF691" s="187">
        <f>IF(N691="snížená",J691,0)</f>
        <v>0</v>
      </c>
      <c r="BG691" s="187">
        <f>IF(N691="zákl. přenesená",J691,0)</f>
        <v>0</v>
      </c>
      <c r="BH691" s="187">
        <f>IF(N691="sníž. přenesená",J691,0)</f>
        <v>0</v>
      </c>
      <c r="BI691" s="187">
        <f>IF(N691="nulová",J691,0)</f>
        <v>0</v>
      </c>
      <c r="BJ691" s="17" t="s">
        <v>81</v>
      </c>
      <c r="BK691" s="187">
        <f>ROUND(I691*H691,2)</f>
        <v>0</v>
      </c>
      <c r="BL691" s="17" t="s">
        <v>226</v>
      </c>
      <c r="BM691" s="186" t="s">
        <v>1298</v>
      </c>
    </row>
    <row r="692" spans="2:65" s="1" customFormat="1" ht="19.5">
      <c r="B692" s="34"/>
      <c r="C692" s="35"/>
      <c r="D692" s="188" t="s">
        <v>413</v>
      </c>
      <c r="E692" s="35"/>
      <c r="F692" s="189" t="s">
        <v>1299</v>
      </c>
      <c r="G692" s="35"/>
      <c r="H692" s="35"/>
      <c r="I692" s="102"/>
      <c r="J692" s="35"/>
      <c r="K692" s="35"/>
      <c r="L692" s="38"/>
      <c r="M692" s="190"/>
      <c r="N692" s="63"/>
      <c r="O692" s="63"/>
      <c r="P692" s="63"/>
      <c r="Q692" s="63"/>
      <c r="R692" s="63"/>
      <c r="S692" s="63"/>
      <c r="T692" s="64"/>
      <c r="AT692" s="17" t="s">
        <v>413</v>
      </c>
      <c r="AU692" s="17" t="s">
        <v>83</v>
      </c>
    </row>
    <row r="693" spans="2:65" s="1" customFormat="1" ht="16.5" customHeight="1">
      <c r="B693" s="34"/>
      <c r="C693" s="223" t="s">
        <v>1300</v>
      </c>
      <c r="D693" s="223" t="s">
        <v>234</v>
      </c>
      <c r="E693" s="224" t="s">
        <v>1301</v>
      </c>
      <c r="F693" s="225" t="s">
        <v>1302</v>
      </c>
      <c r="G693" s="226" t="s">
        <v>396</v>
      </c>
      <c r="H693" s="227">
        <v>3</v>
      </c>
      <c r="I693" s="228"/>
      <c r="J693" s="229">
        <f>ROUND(I693*H693,2)</f>
        <v>0</v>
      </c>
      <c r="K693" s="225" t="s">
        <v>811</v>
      </c>
      <c r="L693" s="230"/>
      <c r="M693" s="231" t="s">
        <v>19</v>
      </c>
      <c r="N693" s="232" t="s">
        <v>47</v>
      </c>
      <c r="O693" s="63"/>
      <c r="P693" s="184">
        <f>O693*H693</f>
        <v>0</v>
      </c>
      <c r="Q693" s="184">
        <v>2.4E-2</v>
      </c>
      <c r="R693" s="184">
        <f>Q693*H693</f>
        <v>7.2000000000000008E-2</v>
      </c>
      <c r="S693" s="184">
        <v>0</v>
      </c>
      <c r="T693" s="185">
        <f>S693*H693</f>
        <v>0</v>
      </c>
      <c r="AR693" s="186" t="s">
        <v>308</v>
      </c>
      <c r="AT693" s="186" t="s">
        <v>234</v>
      </c>
      <c r="AU693" s="186" t="s">
        <v>83</v>
      </c>
      <c r="AY693" s="17" t="s">
        <v>134</v>
      </c>
      <c r="BE693" s="187">
        <f>IF(N693="základní",J693,0)</f>
        <v>0</v>
      </c>
      <c r="BF693" s="187">
        <f>IF(N693="snížená",J693,0)</f>
        <v>0</v>
      </c>
      <c r="BG693" s="187">
        <f>IF(N693="zákl. přenesená",J693,0)</f>
        <v>0</v>
      </c>
      <c r="BH693" s="187">
        <f>IF(N693="sníž. přenesená",J693,0)</f>
        <v>0</v>
      </c>
      <c r="BI693" s="187">
        <f>IF(N693="nulová",J693,0)</f>
        <v>0</v>
      </c>
      <c r="BJ693" s="17" t="s">
        <v>81</v>
      </c>
      <c r="BK693" s="187">
        <f>ROUND(I693*H693,2)</f>
        <v>0</v>
      </c>
      <c r="BL693" s="17" t="s">
        <v>226</v>
      </c>
      <c r="BM693" s="186" t="s">
        <v>1303</v>
      </c>
    </row>
    <row r="694" spans="2:65" s="1" customFormat="1" ht="19.5">
      <c r="B694" s="34"/>
      <c r="C694" s="35"/>
      <c r="D694" s="188" t="s">
        <v>413</v>
      </c>
      <c r="E694" s="35"/>
      <c r="F694" s="189" t="s">
        <v>1304</v>
      </c>
      <c r="G694" s="35"/>
      <c r="H694" s="35"/>
      <c r="I694" s="102"/>
      <c r="J694" s="35"/>
      <c r="K694" s="35"/>
      <c r="L694" s="38"/>
      <c r="M694" s="190"/>
      <c r="N694" s="63"/>
      <c r="O694" s="63"/>
      <c r="P694" s="63"/>
      <c r="Q694" s="63"/>
      <c r="R694" s="63"/>
      <c r="S694" s="63"/>
      <c r="T694" s="64"/>
      <c r="AT694" s="17" t="s">
        <v>413</v>
      </c>
      <c r="AU694" s="17" t="s">
        <v>83</v>
      </c>
    </row>
    <row r="695" spans="2:65" s="1" customFormat="1" ht="16.5" customHeight="1">
      <c r="B695" s="34"/>
      <c r="C695" s="223" t="s">
        <v>1305</v>
      </c>
      <c r="D695" s="223" t="s">
        <v>234</v>
      </c>
      <c r="E695" s="224" t="s">
        <v>1306</v>
      </c>
      <c r="F695" s="225" t="s">
        <v>1307</v>
      </c>
      <c r="G695" s="226" t="s">
        <v>396</v>
      </c>
      <c r="H695" s="227">
        <v>2</v>
      </c>
      <c r="I695" s="228"/>
      <c r="J695" s="229">
        <f>ROUND(I695*H695,2)</f>
        <v>0</v>
      </c>
      <c r="K695" s="225" t="s">
        <v>811</v>
      </c>
      <c r="L695" s="230"/>
      <c r="M695" s="231" t="s">
        <v>19</v>
      </c>
      <c r="N695" s="232" t="s">
        <v>47</v>
      </c>
      <c r="O695" s="63"/>
      <c r="P695" s="184">
        <f>O695*H695</f>
        <v>0</v>
      </c>
      <c r="Q695" s="184">
        <v>3.5000000000000003E-2</v>
      </c>
      <c r="R695" s="184">
        <f>Q695*H695</f>
        <v>7.0000000000000007E-2</v>
      </c>
      <c r="S695" s="184">
        <v>0</v>
      </c>
      <c r="T695" s="185">
        <f>S695*H695</f>
        <v>0</v>
      </c>
      <c r="AR695" s="186" t="s">
        <v>308</v>
      </c>
      <c r="AT695" s="186" t="s">
        <v>234</v>
      </c>
      <c r="AU695" s="186" t="s">
        <v>83</v>
      </c>
      <c r="AY695" s="17" t="s">
        <v>134</v>
      </c>
      <c r="BE695" s="187">
        <f>IF(N695="základní",J695,0)</f>
        <v>0</v>
      </c>
      <c r="BF695" s="187">
        <f>IF(N695="snížená",J695,0)</f>
        <v>0</v>
      </c>
      <c r="BG695" s="187">
        <f>IF(N695="zákl. přenesená",J695,0)</f>
        <v>0</v>
      </c>
      <c r="BH695" s="187">
        <f>IF(N695="sníž. přenesená",J695,0)</f>
        <v>0</v>
      </c>
      <c r="BI695" s="187">
        <f>IF(N695="nulová",J695,0)</f>
        <v>0</v>
      </c>
      <c r="BJ695" s="17" t="s">
        <v>81</v>
      </c>
      <c r="BK695" s="187">
        <f>ROUND(I695*H695,2)</f>
        <v>0</v>
      </c>
      <c r="BL695" s="17" t="s">
        <v>226</v>
      </c>
      <c r="BM695" s="186" t="s">
        <v>1308</v>
      </c>
    </row>
    <row r="696" spans="2:65" s="1" customFormat="1" ht="19.5">
      <c r="B696" s="34"/>
      <c r="C696" s="35"/>
      <c r="D696" s="188" t="s">
        <v>413</v>
      </c>
      <c r="E696" s="35"/>
      <c r="F696" s="189" t="s">
        <v>1309</v>
      </c>
      <c r="G696" s="35"/>
      <c r="H696" s="35"/>
      <c r="I696" s="102"/>
      <c r="J696" s="35"/>
      <c r="K696" s="35"/>
      <c r="L696" s="38"/>
      <c r="M696" s="190"/>
      <c r="N696" s="63"/>
      <c r="O696" s="63"/>
      <c r="P696" s="63"/>
      <c r="Q696" s="63"/>
      <c r="R696" s="63"/>
      <c r="S696" s="63"/>
      <c r="T696" s="64"/>
      <c r="AT696" s="17" t="s">
        <v>413</v>
      </c>
      <c r="AU696" s="17" t="s">
        <v>83</v>
      </c>
    </row>
    <row r="697" spans="2:65" s="1" customFormat="1" ht="16.5" customHeight="1">
      <c r="B697" s="34"/>
      <c r="C697" s="223" t="s">
        <v>1310</v>
      </c>
      <c r="D697" s="223" t="s">
        <v>234</v>
      </c>
      <c r="E697" s="224" t="s">
        <v>1311</v>
      </c>
      <c r="F697" s="225" t="s">
        <v>1312</v>
      </c>
      <c r="G697" s="226" t="s">
        <v>396</v>
      </c>
      <c r="H697" s="227">
        <v>2</v>
      </c>
      <c r="I697" s="228"/>
      <c r="J697" s="229">
        <f>ROUND(I697*H697,2)</f>
        <v>0</v>
      </c>
      <c r="K697" s="225" t="s">
        <v>811</v>
      </c>
      <c r="L697" s="230"/>
      <c r="M697" s="231" t="s">
        <v>19</v>
      </c>
      <c r="N697" s="232" t="s">
        <v>47</v>
      </c>
      <c r="O697" s="63"/>
      <c r="P697" s="184">
        <f>O697*H697</f>
        <v>0</v>
      </c>
      <c r="Q697" s="184">
        <v>1.7000000000000001E-2</v>
      </c>
      <c r="R697" s="184">
        <f>Q697*H697</f>
        <v>3.4000000000000002E-2</v>
      </c>
      <c r="S697" s="184">
        <v>0</v>
      </c>
      <c r="T697" s="185">
        <f>S697*H697</f>
        <v>0</v>
      </c>
      <c r="AR697" s="186" t="s">
        <v>308</v>
      </c>
      <c r="AT697" s="186" t="s">
        <v>234</v>
      </c>
      <c r="AU697" s="186" t="s">
        <v>83</v>
      </c>
      <c r="AY697" s="17" t="s">
        <v>134</v>
      </c>
      <c r="BE697" s="187">
        <f>IF(N697="základní",J697,0)</f>
        <v>0</v>
      </c>
      <c r="BF697" s="187">
        <f>IF(N697="snížená",J697,0)</f>
        <v>0</v>
      </c>
      <c r="BG697" s="187">
        <f>IF(N697="zákl. přenesená",J697,0)</f>
        <v>0</v>
      </c>
      <c r="BH697" s="187">
        <f>IF(N697="sníž. přenesená",J697,0)</f>
        <v>0</v>
      </c>
      <c r="BI697" s="187">
        <f>IF(N697="nulová",J697,0)</f>
        <v>0</v>
      </c>
      <c r="BJ697" s="17" t="s">
        <v>81</v>
      </c>
      <c r="BK697" s="187">
        <f>ROUND(I697*H697,2)</f>
        <v>0</v>
      </c>
      <c r="BL697" s="17" t="s">
        <v>226</v>
      </c>
      <c r="BM697" s="186" t="s">
        <v>1313</v>
      </c>
    </row>
    <row r="698" spans="2:65" s="1" customFormat="1" ht="19.5">
      <c r="B698" s="34"/>
      <c r="C698" s="35"/>
      <c r="D698" s="188" t="s">
        <v>413</v>
      </c>
      <c r="E698" s="35"/>
      <c r="F698" s="189" t="s">
        <v>1314</v>
      </c>
      <c r="G698" s="35"/>
      <c r="H698" s="35"/>
      <c r="I698" s="102"/>
      <c r="J698" s="35"/>
      <c r="K698" s="35"/>
      <c r="L698" s="38"/>
      <c r="M698" s="190"/>
      <c r="N698" s="63"/>
      <c r="O698" s="63"/>
      <c r="P698" s="63"/>
      <c r="Q698" s="63"/>
      <c r="R698" s="63"/>
      <c r="S698" s="63"/>
      <c r="T698" s="64"/>
      <c r="AT698" s="17" t="s">
        <v>413</v>
      </c>
      <c r="AU698" s="17" t="s">
        <v>83</v>
      </c>
    </row>
    <row r="699" spans="2:65" s="1" customFormat="1" ht="16.5" customHeight="1">
      <c r="B699" s="34"/>
      <c r="C699" s="223" t="s">
        <v>1315</v>
      </c>
      <c r="D699" s="223" t="s">
        <v>234</v>
      </c>
      <c r="E699" s="224" t="s">
        <v>1316</v>
      </c>
      <c r="F699" s="225" t="s">
        <v>1317</v>
      </c>
      <c r="G699" s="226" t="s">
        <v>396</v>
      </c>
      <c r="H699" s="227">
        <v>1</v>
      </c>
      <c r="I699" s="228"/>
      <c r="J699" s="229">
        <f>ROUND(I699*H699,2)</f>
        <v>0</v>
      </c>
      <c r="K699" s="225" t="s">
        <v>811</v>
      </c>
      <c r="L699" s="230"/>
      <c r="M699" s="231" t="s">
        <v>19</v>
      </c>
      <c r="N699" s="232" t="s">
        <v>47</v>
      </c>
      <c r="O699" s="63"/>
      <c r="P699" s="184">
        <f>O699*H699</f>
        <v>0</v>
      </c>
      <c r="Q699" s="184">
        <v>2.1000000000000001E-2</v>
      </c>
      <c r="R699" s="184">
        <f>Q699*H699</f>
        <v>2.1000000000000001E-2</v>
      </c>
      <c r="S699" s="184">
        <v>0</v>
      </c>
      <c r="T699" s="185">
        <f>S699*H699</f>
        <v>0</v>
      </c>
      <c r="AR699" s="186" t="s">
        <v>308</v>
      </c>
      <c r="AT699" s="186" t="s">
        <v>234</v>
      </c>
      <c r="AU699" s="186" t="s">
        <v>83</v>
      </c>
      <c r="AY699" s="17" t="s">
        <v>134</v>
      </c>
      <c r="BE699" s="187">
        <f>IF(N699="základní",J699,0)</f>
        <v>0</v>
      </c>
      <c r="BF699" s="187">
        <f>IF(N699="snížená",J699,0)</f>
        <v>0</v>
      </c>
      <c r="BG699" s="187">
        <f>IF(N699="zákl. přenesená",J699,0)</f>
        <v>0</v>
      </c>
      <c r="BH699" s="187">
        <f>IF(N699="sníž. přenesená",J699,0)</f>
        <v>0</v>
      </c>
      <c r="BI699" s="187">
        <f>IF(N699="nulová",J699,0)</f>
        <v>0</v>
      </c>
      <c r="BJ699" s="17" t="s">
        <v>81</v>
      </c>
      <c r="BK699" s="187">
        <f>ROUND(I699*H699,2)</f>
        <v>0</v>
      </c>
      <c r="BL699" s="17" t="s">
        <v>226</v>
      </c>
      <c r="BM699" s="186" t="s">
        <v>1318</v>
      </c>
    </row>
    <row r="700" spans="2:65" s="1" customFormat="1" ht="16.5" customHeight="1">
      <c r="B700" s="34"/>
      <c r="C700" s="223" t="s">
        <v>1319</v>
      </c>
      <c r="D700" s="223" t="s">
        <v>234</v>
      </c>
      <c r="E700" s="224" t="s">
        <v>1320</v>
      </c>
      <c r="F700" s="225" t="s">
        <v>1321</v>
      </c>
      <c r="G700" s="226" t="s">
        <v>396</v>
      </c>
      <c r="H700" s="227">
        <v>1</v>
      </c>
      <c r="I700" s="228"/>
      <c r="J700" s="229">
        <f>ROUND(I700*H700,2)</f>
        <v>0</v>
      </c>
      <c r="K700" s="225" t="s">
        <v>811</v>
      </c>
      <c r="L700" s="230"/>
      <c r="M700" s="231" t="s">
        <v>19</v>
      </c>
      <c r="N700" s="232" t="s">
        <v>47</v>
      </c>
      <c r="O700" s="63"/>
      <c r="P700" s="184">
        <f>O700*H700</f>
        <v>0</v>
      </c>
      <c r="Q700" s="184">
        <v>1.9E-2</v>
      </c>
      <c r="R700" s="184">
        <f>Q700*H700</f>
        <v>1.9E-2</v>
      </c>
      <c r="S700" s="184">
        <v>0</v>
      </c>
      <c r="T700" s="185">
        <f>S700*H700</f>
        <v>0</v>
      </c>
      <c r="AR700" s="186" t="s">
        <v>308</v>
      </c>
      <c r="AT700" s="186" t="s">
        <v>234</v>
      </c>
      <c r="AU700" s="186" t="s">
        <v>83</v>
      </c>
      <c r="AY700" s="17" t="s">
        <v>134</v>
      </c>
      <c r="BE700" s="187">
        <f>IF(N700="základní",J700,0)</f>
        <v>0</v>
      </c>
      <c r="BF700" s="187">
        <f>IF(N700="snížená",J700,0)</f>
        <v>0</v>
      </c>
      <c r="BG700" s="187">
        <f>IF(N700="zákl. přenesená",J700,0)</f>
        <v>0</v>
      </c>
      <c r="BH700" s="187">
        <f>IF(N700="sníž. přenesená",J700,0)</f>
        <v>0</v>
      </c>
      <c r="BI700" s="187">
        <f>IF(N700="nulová",J700,0)</f>
        <v>0</v>
      </c>
      <c r="BJ700" s="17" t="s">
        <v>81</v>
      </c>
      <c r="BK700" s="187">
        <f>ROUND(I700*H700,2)</f>
        <v>0</v>
      </c>
      <c r="BL700" s="17" t="s">
        <v>226</v>
      </c>
      <c r="BM700" s="186" t="s">
        <v>1322</v>
      </c>
    </row>
    <row r="701" spans="2:65" s="1" customFormat="1" ht="16.5" customHeight="1">
      <c r="B701" s="34"/>
      <c r="C701" s="223" t="s">
        <v>1323</v>
      </c>
      <c r="D701" s="223" t="s">
        <v>234</v>
      </c>
      <c r="E701" s="224" t="s">
        <v>1324</v>
      </c>
      <c r="F701" s="225" t="s">
        <v>1325</v>
      </c>
      <c r="G701" s="226" t="s">
        <v>396</v>
      </c>
      <c r="H701" s="227">
        <v>1</v>
      </c>
      <c r="I701" s="228"/>
      <c r="J701" s="229">
        <f>ROUND(I701*H701,2)</f>
        <v>0</v>
      </c>
      <c r="K701" s="225" t="s">
        <v>811</v>
      </c>
      <c r="L701" s="230"/>
      <c r="M701" s="231" t="s">
        <v>19</v>
      </c>
      <c r="N701" s="232" t="s">
        <v>47</v>
      </c>
      <c r="O701" s="63"/>
      <c r="P701" s="184">
        <f>O701*H701</f>
        <v>0</v>
      </c>
      <c r="Q701" s="184">
        <v>4.3999999999999997E-2</v>
      </c>
      <c r="R701" s="184">
        <f>Q701*H701</f>
        <v>4.3999999999999997E-2</v>
      </c>
      <c r="S701" s="184">
        <v>0</v>
      </c>
      <c r="T701" s="185">
        <f>S701*H701</f>
        <v>0</v>
      </c>
      <c r="AR701" s="186" t="s">
        <v>308</v>
      </c>
      <c r="AT701" s="186" t="s">
        <v>234</v>
      </c>
      <c r="AU701" s="186" t="s">
        <v>83</v>
      </c>
      <c r="AY701" s="17" t="s">
        <v>134</v>
      </c>
      <c r="BE701" s="187">
        <f>IF(N701="základní",J701,0)</f>
        <v>0</v>
      </c>
      <c r="BF701" s="187">
        <f>IF(N701="snížená",J701,0)</f>
        <v>0</v>
      </c>
      <c r="BG701" s="187">
        <f>IF(N701="zákl. přenesená",J701,0)</f>
        <v>0</v>
      </c>
      <c r="BH701" s="187">
        <f>IF(N701="sníž. přenesená",J701,0)</f>
        <v>0</v>
      </c>
      <c r="BI701" s="187">
        <f>IF(N701="nulová",J701,0)</f>
        <v>0</v>
      </c>
      <c r="BJ701" s="17" t="s">
        <v>81</v>
      </c>
      <c r="BK701" s="187">
        <f>ROUND(I701*H701,2)</f>
        <v>0</v>
      </c>
      <c r="BL701" s="17" t="s">
        <v>226</v>
      </c>
      <c r="BM701" s="186" t="s">
        <v>1326</v>
      </c>
    </row>
    <row r="702" spans="2:65" s="1" customFormat="1" ht="16.5" customHeight="1">
      <c r="B702" s="34"/>
      <c r="C702" s="223" t="s">
        <v>1327</v>
      </c>
      <c r="D702" s="223" t="s">
        <v>234</v>
      </c>
      <c r="E702" s="224" t="s">
        <v>1328</v>
      </c>
      <c r="F702" s="225" t="s">
        <v>1329</v>
      </c>
      <c r="G702" s="226" t="s">
        <v>396</v>
      </c>
      <c r="H702" s="227">
        <v>4</v>
      </c>
      <c r="I702" s="228"/>
      <c r="J702" s="229">
        <f>ROUND(I702*H702,2)</f>
        <v>0</v>
      </c>
      <c r="K702" s="225" t="s">
        <v>811</v>
      </c>
      <c r="L702" s="230"/>
      <c r="M702" s="231" t="s">
        <v>19</v>
      </c>
      <c r="N702" s="232" t="s">
        <v>47</v>
      </c>
      <c r="O702" s="63"/>
      <c r="P702" s="184">
        <f>O702*H702</f>
        <v>0</v>
      </c>
      <c r="Q702" s="184">
        <v>2.8000000000000001E-2</v>
      </c>
      <c r="R702" s="184">
        <f>Q702*H702</f>
        <v>0.112</v>
      </c>
      <c r="S702" s="184">
        <v>0</v>
      </c>
      <c r="T702" s="185">
        <f>S702*H702</f>
        <v>0</v>
      </c>
      <c r="AR702" s="186" t="s">
        <v>308</v>
      </c>
      <c r="AT702" s="186" t="s">
        <v>234</v>
      </c>
      <c r="AU702" s="186" t="s">
        <v>83</v>
      </c>
      <c r="AY702" s="17" t="s">
        <v>134</v>
      </c>
      <c r="BE702" s="187">
        <f>IF(N702="základní",J702,0)</f>
        <v>0</v>
      </c>
      <c r="BF702" s="187">
        <f>IF(N702="snížená",J702,0)</f>
        <v>0</v>
      </c>
      <c r="BG702" s="187">
        <f>IF(N702="zákl. přenesená",J702,0)</f>
        <v>0</v>
      </c>
      <c r="BH702" s="187">
        <f>IF(N702="sníž. přenesená",J702,0)</f>
        <v>0</v>
      </c>
      <c r="BI702" s="187">
        <f>IF(N702="nulová",J702,0)</f>
        <v>0</v>
      </c>
      <c r="BJ702" s="17" t="s">
        <v>81</v>
      </c>
      <c r="BK702" s="187">
        <f>ROUND(I702*H702,2)</f>
        <v>0</v>
      </c>
      <c r="BL702" s="17" t="s">
        <v>226</v>
      </c>
      <c r="BM702" s="186" t="s">
        <v>1330</v>
      </c>
    </row>
    <row r="703" spans="2:65" s="1" customFormat="1" ht="19.5">
      <c r="B703" s="34"/>
      <c r="C703" s="35"/>
      <c r="D703" s="188" t="s">
        <v>413</v>
      </c>
      <c r="E703" s="35"/>
      <c r="F703" s="189" t="s">
        <v>1331</v>
      </c>
      <c r="G703" s="35"/>
      <c r="H703" s="35"/>
      <c r="I703" s="102"/>
      <c r="J703" s="35"/>
      <c r="K703" s="35"/>
      <c r="L703" s="38"/>
      <c r="M703" s="190"/>
      <c r="N703" s="63"/>
      <c r="O703" s="63"/>
      <c r="P703" s="63"/>
      <c r="Q703" s="63"/>
      <c r="R703" s="63"/>
      <c r="S703" s="63"/>
      <c r="T703" s="64"/>
      <c r="AT703" s="17" t="s">
        <v>413</v>
      </c>
      <c r="AU703" s="17" t="s">
        <v>83</v>
      </c>
    </row>
    <row r="704" spans="2:65" s="1" customFormat="1" ht="16.5" customHeight="1">
      <c r="B704" s="34"/>
      <c r="C704" s="223" t="s">
        <v>1332</v>
      </c>
      <c r="D704" s="223" t="s">
        <v>234</v>
      </c>
      <c r="E704" s="224" t="s">
        <v>1333</v>
      </c>
      <c r="F704" s="225" t="s">
        <v>1334</v>
      </c>
      <c r="G704" s="226" t="s">
        <v>396</v>
      </c>
      <c r="H704" s="227">
        <v>1</v>
      </c>
      <c r="I704" s="228"/>
      <c r="J704" s="229">
        <f>ROUND(I704*H704,2)</f>
        <v>0</v>
      </c>
      <c r="K704" s="225" t="s">
        <v>19</v>
      </c>
      <c r="L704" s="230"/>
      <c r="M704" s="231" t="s">
        <v>19</v>
      </c>
      <c r="N704" s="232" t="s">
        <v>47</v>
      </c>
      <c r="O704" s="63"/>
      <c r="P704" s="184">
        <f>O704*H704</f>
        <v>0</v>
      </c>
      <c r="Q704" s="184">
        <v>3.73E-2</v>
      </c>
      <c r="R704" s="184">
        <f>Q704*H704</f>
        <v>3.73E-2</v>
      </c>
      <c r="S704" s="184">
        <v>0</v>
      </c>
      <c r="T704" s="185">
        <f>S704*H704</f>
        <v>0</v>
      </c>
      <c r="AR704" s="186" t="s">
        <v>308</v>
      </c>
      <c r="AT704" s="186" t="s">
        <v>234</v>
      </c>
      <c r="AU704" s="186" t="s">
        <v>83</v>
      </c>
      <c r="AY704" s="17" t="s">
        <v>134</v>
      </c>
      <c r="BE704" s="187">
        <f>IF(N704="základní",J704,0)</f>
        <v>0</v>
      </c>
      <c r="BF704" s="187">
        <f>IF(N704="snížená",J704,0)</f>
        <v>0</v>
      </c>
      <c r="BG704" s="187">
        <f>IF(N704="zákl. přenesená",J704,0)</f>
        <v>0</v>
      </c>
      <c r="BH704" s="187">
        <f>IF(N704="sníž. přenesená",J704,0)</f>
        <v>0</v>
      </c>
      <c r="BI704" s="187">
        <f>IF(N704="nulová",J704,0)</f>
        <v>0</v>
      </c>
      <c r="BJ704" s="17" t="s">
        <v>81</v>
      </c>
      <c r="BK704" s="187">
        <f>ROUND(I704*H704,2)</f>
        <v>0</v>
      </c>
      <c r="BL704" s="17" t="s">
        <v>226</v>
      </c>
      <c r="BM704" s="186" t="s">
        <v>1335</v>
      </c>
    </row>
    <row r="705" spans="2:65" s="1" customFormat="1" ht="16.5" customHeight="1">
      <c r="B705" s="34"/>
      <c r="C705" s="223" t="s">
        <v>1336</v>
      </c>
      <c r="D705" s="223" t="s">
        <v>234</v>
      </c>
      <c r="E705" s="224" t="s">
        <v>1337</v>
      </c>
      <c r="F705" s="225" t="s">
        <v>1338</v>
      </c>
      <c r="G705" s="226" t="s">
        <v>396</v>
      </c>
      <c r="H705" s="227">
        <v>5</v>
      </c>
      <c r="I705" s="228"/>
      <c r="J705" s="229">
        <f>ROUND(I705*H705,2)</f>
        <v>0</v>
      </c>
      <c r="K705" s="225" t="s">
        <v>811</v>
      </c>
      <c r="L705" s="230"/>
      <c r="M705" s="231" t="s">
        <v>19</v>
      </c>
      <c r="N705" s="232" t="s">
        <v>47</v>
      </c>
      <c r="O705" s="63"/>
      <c r="P705" s="184">
        <f>O705*H705</f>
        <v>0</v>
      </c>
      <c r="Q705" s="184">
        <v>4.6699999999999998E-2</v>
      </c>
      <c r="R705" s="184">
        <f>Q705*H705</f>
        <v>0.23349999999999999</v>
      </c>
      <c r="S705" s="184">
        <v>0</v>
      </c>
      <c r="T705" s="185">
        <f>S705*H705</f>
        <v>0</v>
      </c>
      <c r="AR705" s="186" t="s">
        <v>308</v>
      </c>
      <c r="AT705" s="186" t="s">
        <v>234</v>
      </c>
      <c r="AU705" s="186" t="s">
        <v>83</v>
      </c>
      <c r="AY705" s="17" t="s">
        <v>134</v>
      </c>
      <c r="BE705" s="187">
        <f>IF(N705="základní",J705,0)</f>
        <v>0</v>
      </c>
      <c r="BF705" s="187">
        <f>IF(N705="snížená",J705,0)</f>
        <v>0</v>
      </c>
      <c r="BG705" s="187">
        <f>IF(N705="zákl. přenesená",J705,0)</f>
        <v>0</v>
      </c>
      <c r="BH705" s="187">
        <f>IF(N705="sníž. přenesená",J705,0)</f>
        <v>0</v>
      </c>
      <c r="BI705" s="187">
        <f>IF(N705="nulová",J705,0)</f>
        <v>0</v>
      </c>
      <c r="BJ705" s="17" t="s">
        <v>81</v>
      </c>
      <c r="BK705" s="187">
        <f>ROUND(I705*H705,2)</f>
        <v>0</v>
      </c>
      <c r="BL705" s="17" t="s">
        <v>226</v>
      </c>
      <c r="BM705" s="186" t="s">
        <v>1339</v>
      </c>
    </row>
    <row r="706" spans="2:65" s="1" customFormat="1" ht="19.5">
      <c r="B706" s="34"/>
      <c r="C706" s="35"/>
      <c r="D706" s="188" t="s">
        <v>413</v>
      </c>
      <c r="E706" s="35"/>
      <c r="F706" s="189" t="s">
        <v>1340</v>
      </c>
      <c r="G706" s="35"/>
      <c r="H706" s="35"/>
      <c r="I706" s="102"/>
      <c r="J706" s="35"/>
      <c r="K706" s="35"/>
      <c r="L706" s="38"/>
      <c r="M706" s="190"/>
      <c r="N706" s="63"/>
      <c r="O706" s="63"/>
      <c r="P706" s="63"/>
      <c r="Q706" s="63"/>
      <c r="R706" s="63"/>
      <c r="S706" s="63"/>
      <c r="T706" s="64"/>
      <c r="AT706" s="17" t="s">
        <v>413</v>
      </c>
      <c r="AU706" s="17" t="s">
        <v>83</v>
      </c>
    </row>
    <row r="707" spans="2:65" s="1" customFormat="1" ht="24" customHeight="1">
      <c r="B707" s="34"/>
      <c r="C707" s="175" t="s">
        <v>1341</v>
      </c>
      <c r="D707" s="175" t="s">
        <v>136</v>
      </c>
      <c r="E707" s="176" t="s">
        <v>1342</v>
      </c>
      <c r="F707" s="177" t="s">
        <v>1343</v>
      </c>
      <c r="G707" s="178" t="s">
        <v>165</v>
      </c>
      <c r="H707" s="179">
        <v>29.76</v>
      </c>
      <c r="I707" s="180"/>
      <c r="J707" s="181">
        <f>ROUND(I707*H707,2)</f>
        <v>0</v>
      </c>
      <c r="K707" s="177" t="s">
        <v>140</v>
      </c>
      <c r="L707" s="38"/>
      <c r="M707" s="182" t="s">
        <v>19</v>
      </c>
      <c r="N707" s="183" t="s">
        <v>47</v>
      </c>
      <c r="O707" s="63"/>
      <c r="P707" s="184">
        <f>O707*H707</f>
        <v>0</v>
      </c>
      <c r="Q707" s="184">
        <v>2.7E-4</v>
      </c>
      <c r="R707" s="184">
        <f>Q707*H707</f>
        <v>8.035200000000001E-3</v>
      </c>
      <c r="S707" s="184">
        <v>0</v>
      </c>
      <c r="T707" s="185">
        <f>S707*H707</f>
        <v>0</v>
      </c>
      <c r="AR707" s="186" t="s">
        <v>226</v>
      </c>
      <c r="AT707" s="186" t="s">
        <v>136</v>
      </c>
      <c r="AU707" s="186" t="s">
        <v>83</v>
      </c>
      <c r="AY707" s="17" t="s">
        <v>134</v>
      </c>
      <c r="BE707" s="187">
        <f>IF(N707="základní",J707,0)</f>
        <v>0</v>
      </c>
      <c r="BF707" s="187">
        <f>IF(N707="snížená",J707,0)</f>
        <v>0</v>
      </c>
      <c r="BG707" s="187">
        <f>IF(N707="zákl. přenesená",J707,0)</f>
        <v>0</v>
      </c>
      <c r="BH707" s="187">
        <f>IF(N707="sníž. přenesená",J707,0)</f>
        <v>0</v>
      </c>
      <c r="BI707" s="187">
        <f>IF(N707="nulová",J707,0)</f>
        <v>0</v>
      </c>
      <c r="BJ707" s="17" t="s">
        <v>81</v>
      </c>
      <c r="BK707" s="187">
        <f>ROUND(I707*H707,2)</f>
        <v>0</v>
      </c>
      <c r="BL707" s="17" t="s">
        <v>226</v>
      </c>
      <c r="BM707" s="186" t="s">
        <v>1344</v>
      </c>
    </row>
    <row r="708" spans="2:65" s="1" customFormat="1" ht="68.25">
      <c r="B708" s="34"/>
      <c r="C708" s="35"/>
      <c r="D708" s="188" t="s">
        <v>143</v>
      </c>
      <c r="E708" s="35"/>
      <c r="F708" s="189" t="s">
        <v>1249</v>
      </c>
      <c r="G708" s="35"/>
      <c r="H708" s="35"/>
      <c r="I708" s="102"/>
      <c r="J708" s="35"/>
      <c r="K708" s="35"/>
      <c r="L708" s="38"/>
      <c r="M708" s="190"/>
      <c r="N708" s="63"/>
      <c r="O708" s="63"/>
      <c r="P708" s="63"/>
      <c r="Q708" s="63"/>
      <c r="R708" s="63"/>
      <c r="S708" s="63"/>
      <c r="T708" s="64"/>
      <c r="AT708" s="17" t="s">
        <v>143</v>
      </c>
      <c r="AU708" s="17" t="s">
        <v>83</v>
      </c>
    </row>
    <row r="709" spans="2:65" s="14" customFormat="1" ht="11.25">
      <c r="B709" s="213"/>
      <c r="C709" s="214"/>
      <c r="D709" s="188" t="s">
        <v>149</v>
      </c>
      <c r="E709" s="215" t="s">
        <v>19</v>
      </c>
      <c r="F709" s="216" t="s">
        <v>1345</v>
      </c>
      <c r="G709" s="214"/>
      <c r="H709" s="215" t="s">
        <v>19</v>
      </c>
      <c r="I709" s="217"/>
      <c r="J709" s="214"/>
      <c r="K709" s="214"/>
      <c r="L709" s="218"/>
      <c r="M709" s="219"/>
      <c r="N709" s="220"/>
      <c r="O709" s="220"/>
      <c r="P709" s="220"/>
      <c r="Q709" s="220"/>
      <c r="R709" s="220"/>
      <c r="S709" s="220"/>
      <c r="T709" s="221"/>
      <c r="AT709" s="222" t="s">
        <v>149</v>
      </c>
      <c r="AU709" s="222" t="s">
        <v>83</v>
      </c>
      <c r="AV709" s="14" t="s">
        <v>81</v>
      </c>
      <c r="AW709" s="14" t="s">
        <v>37</v>
      </c>
      <c r="AX709" s="14" t="s">
        <v>76</v>
      </c>
      <c r="AY709" s="222" t="s">
        <v>134</v>
      </c>
    </row>
    <row r="710" spans="2:65" s="12" customFormat="1" ht="11.25">
      <c r="B710" s="191"/>
      <c r="C710" s="192"/>
      <c r="D710" s="188" t="s">
        <v>149</v>
      </c>
      <c r="E710" s="193" t="s">
        <v>19</v>
      </c>
      <c r="F710" s="194" t="s">
        <v>1346</v>
      </c>
      <c r="G710" s="192"/>
      <c r="H710" s="195">
        <v>26.4</v>
      </c>
      <c r="I710" s="196"/>
      <c r="J710" s="192"/>
      <c r="K710" s="192"/>
      <c r="L710" s="197"/>
      <c r="M710" s="198"/>
      <c r="N710" s="199"/>
      <c r="O710" s="199"/>
      <c r="P710" s="199"/>
      <c r="Q710" s="199"/>
      <c r="R710" s="199"/>
      <c r="S710" s="199"/>
      <c r="T710" s="200"/>
      <c r="AT710" s="201" t="s">
        <v>149</v>
      </c>
      <c r="AU710" s="201" t="s">
        <v>83</v>
      </c>
      <c r="AV710" s="12" t="s">
        <v>83</v>
      </c>
      <c r="AW710" s="12" t="s">
        <v>37</v>
      </c>
      <c r="AX710" s="12" t="s">
        <v>76</v>
      </c>
      <c r="AY710" s="201" t="s">
        <v>134</v>
      </c>
    </row>
    <row r="711" spans="2:65" s="14" customFormat="1" ht="11.25">
      <c r="B711" s="213"/>
      <c r="C711" s="214"/>
      <c r="D711" s="188" t="s">
        <v>149</v>
      </c>
      <c r="E711" s="215" t="s">
        <v>19</v>
      </c>
      <c r="F711" s="216" t="s">
        <v>1347</v>
      </c>
      <c r="G711" s="214"/>
      <c r="H711" s="215" t="s">
        <v>19</v>
      </c>
      <c r="I711" s="217"/>
      <c r="J711" s="214"/>
      <c r="K711" s="214"/>
      <c r="L711" s="218"/>
      <c r="M711" s="219"/>
      <c r="N711" s="220"/>
      <c r="O711" s="220"/>
      <c r="P711" s="220"/>
      <c r="Q711" s="220"/>
      <c r="R711" s="220"/>
      <c r="S711" s="220"/>
      <c r="T711" s="221"/>
      <c r="AT711" s="222" t="s">
        <v>149</v>
      </c>
      <c r="AU711" s="222" t="s">
        <v>83</v>
      </c>
      <c r="AV711" s="14" t="s">
        <v>81</v>
      </c>
      <c r="AW711" s="14" t="s">
        <v>37</v>
      </c>
      <c r="AX711" s="14" t="s">
        <v>76</v>
      </c>
      <c r="AY711" s="222" t="s">
        <v>134</v>
      </c>
    </row>
    <row r="712" spans="2:65" s="12" customFormat="1" ht="11.25">
      <c r="B712" s="191"/>
      <c r="C712" s="192"/>
      <c r="D712" s="188" t="s">
        <v>149</v>
      </c>
      <c r="E712" s="193" t="s">
        <v>19</v>
      </c>
      <c r="F712" s="194" t="s">
        <v>1348</v>
      </c>
      <c r="G712" s="192"/>
      <c r="H712" s="195">
        <v>3.36</v>
      </c>
      <c r="I712" s="196"/>
      <c r="J712" s="192"/>
      <c r="K712" s="192"/>
      <c r="L712" s="197"/>
      <c r="M712" s="198"/>
      <c r="N712" s="199"/>
      <c r="O712" s="199"/>
      <c r="P712" s="199"/>
      <c r="Q712" s="199"/>
      <c r="R712" s="199"/>
      <c r="S712" s="199"/>
      <c r="T712" s="200"/>
      <c r="AT712" s="201" t="s">
        <v>149</v>
      </c>
      <c r="AU712" s="201" t="s">
        <v>83</v>
      </c>
      <c r="AV712" s="12" t="s">
        <v>83</v>
      </c>
      <c r="AW712" s="12" t="s">
        <v>37</v>
      </c>
      <c r="AX712" s="12" t="s">
        <v>76</v>
      </c>
      <c r="AY712" s="201" t="s">
        <v>134</v>
      </c>
    </row>
    <row r="713" spans="2:65" s="13" customFormat="1" ht="11.25">
      <c r="B713" s="202"/>
      <c r="C713" s="203"/>
      <c r="D713" s="188" t="s">
        <v>149</v>
      </c>
      <c r="E713" s="204" t="s">
        <v>19</v>
      </c>
      <c r="F713" s="205" t="s">
        <v>170</v>
      </c>
      <c r="G713" s="203"/>
      <c r="H713" s="206">
        <v>29.759999999999998</v>
      </c>
      <c r="I713" s="207"/>
      <c r="J713" s="203"/>
      <c r="K713" s="203"/>
      <c r="L713" s="208"/>
      <c r="M713" s="209"/>
      <c r="N713" s="210"/>
      <c r="O713" s="210"/>
      <c r="P713" s="210"/>
      <c r="Q713" s="210"/>
      <c r="R713" s="210"/>
      <c r="S713" s="210"/>
      <c r="T713" s="211"/>
      <c r="AT713" s="212" t="s">
        <v>149</v>
      </c>
      <c r="AU713" s="212" t="s">
        <v>83</v>
      </c>
      <c r="AV713" s="13" t="s">
        <v>141</v>
      </c>
      <c r="AW713" s="13" t="s">
        <v>37</v>
      </c>
      <c r="AX713" s="13" t="s">
        <v>81</v>
      </c>
      <c r="AY713" s="212" t="s">
        <v>134</v>
      </c>
    </row>
    <row r="714" spans="2:65" s="1" customFormat="1" ht="16.5" customHeight="1">
      <c r="B714" s="34"/>
      <c r="C714" s="223" t="s">
        <v>1349</v>
      </c>
      <c r="D714" s="223" t="s">
        <v>234</v>
      </c>
      <c r="E714" s="224" t="s">
        <v>1350</v>
      </c>
      <c r="F714" s="225" t="s">
        <v>1351</v>
      </c>
      <c r="G714" s="226" t="s">
        <v>396</v>
      </c>
      <c r="H714" s="227">
        <v>11</v>
      </c>
      <c r="I714" s="228"/>
      <c r="J714" s="229">
        <f>ROUND(I714*H714,2)</f>
        <v>0</v>
      </c>
      <c r="K714" s="225" t="s">
        <v>811</v>
      </c>
      <c r="L714" s="230"/>
      <c r="M714" s="231" t="s">
        <v>19</v>
      </c>
      <c r="N714" s="232" t="s">
        <v>47</v>
      </c>
      <c r="O714" s="63"/>
      <c r="P714" s="184">
        <f>O714*H714</f>
        <v>0</v>
      </c>
      <c r="Q714" s="184">
        <v>4.3999999999999997E-2</v>
      </c>
      <c r="R714" s="184">
        <f>Q714*H714</f>
        <v>0.48399999999999999</v>
      </c>
      <c r="S714" s="184">
        <v>0</v>
      </c>
      <c r="T714" s="185">
        <f>S714*H714</f>
        <v>0</v>
      </c>
      <c r="AR714" s="186" t="s">
        <v>308</v>
      </c>
      <c r="AT714" s="186" t="s">
        <v>234</v>
      </c>
      <c r="AU714" s="186" t="s">
        <v>83</v>
      </c>
      <c r="AY714" s="17" t="s">
        <v>134</v>
      </c>
      <c r="BE714" s="187">
        <f>IF(N714="základní",J714,0)</f>
        <v>0</v>
      </c>
      <c r="BF714" s="187">
        <f>IF(N714="snížená",J714,0)</f>
        <v>0</v>
      </c>
      <c r="BG714" s="187">
        <f>IF(N714="zákl. přenesená",J714,0)</f>
        <v>0</v>
      </c>
      <c r="BH714" s="187">
        <f>IF(N714="sníž. přenesená",J714,0)</f>
        <v>0</v>
      </c>
      <c r="BI714" s="187">
        <f>IF(N714="nulová",J714,0)</f>
        <v>0</v>
      </c>
      <c r="BJ714" s="17" t="s">
        <v>81</v>
      </c>
      <c r="BK714" s="187">
        <f>ROUND(I714*H714,2)</f>
        <v>0</v>
      </c>
      <c r="BL714" s="17" t="s">
        <v>226</v>
      </c>
      <c r="BM714" s="186" t="s">
        <v>1352</v>
      </c>
    </row>
    <row r="715" spans="2:65" s="1" customFormat="1" ht="19.5">
      <c r="B715" s="34"/>
      <c r="C715" s="35"/>
      <c r="D715" s="188" t="s">
        <v>413</v>
      </c>
      <c r="E715" s="35"/>
      <c r="F715" s="189" t="s">
        <v>1353</v>
      </c>
      <c r="G715" s="35"/>
      <c r="H715" s="35"/>
      <c r="I715" s="102"/>
      <c r="J715" s="35"/>
      <c r="K715" s="35"/>
      <c r="L715" s="38"/>
      <c r="M715" s="190"/>
      <c r="N715" s="63"/>
      <c r="O715" s="63"/>
      <c r="P715" s="63"/>
      <c r="Q715" s="63"/>
      <c r="R715" s="63"/>
      <c r="S715" s="63"/>
      <c r="T715" s="64"/>
      <c r="AT715" s="17" t="s">
        <v>413</v>
      </c>
      <c r="AU715" s="17" t="s">
        <v>83</v>
      </c>
    </row>
    <row r="716" spans="2:65" s="1" customFormat="1" ht="16.5" customHeight="1">
      <c r="B716" s="34"/>
      <c r="C716" s="223" t="s">
        <v>1354</v>
      </c>
      <c r="D716" s="223" t="s">
        <v>234</v>
      </c>
      <c r="E716" s="224" t="s">
        <v>1355</v>
      </c>
      <c r="F716" s="225" t="s">
        <v>1356</v>
      </c>
      <c r="G716" s="226" t="s">
        <v>396</v>
      </c>
      <c r="H716" s="227">
        <v>1</v>
      </c>
      <c r="I716" s="228"/>
      <c r="J716" s="229">
        <f>ROUND(I716*H716,2)</f>
        <v>0</v>
      </c>
      <c r="K716" s="225" t="s">
        <v>811</v>
      </c>
      <c r="L716" s="230"/>
      <c r="M716" s="231" t="s">
        <v>19</v>
      </c>
      <c r="N716" s="232" t="s">
        <v>47</v>
      </c>
      <c r="O716" s="63"/>
      <c r="P716" s="184">
        <f>O716*H716</f>
        <v>0</v>
      </c>
      <c r="Q716" s="184">
        <v>5.4399999999999997E-2</v>
      </c>
      <c r="R716" s="184">
        <f>Q716*H716</f>
        <v>5.4399999999999997E-2</v>
      </c>
      <c r="S716" s="184">
        <v>0</v>
      </c>
      <c r="T716" s="185">
        <f>S716*H716</f>
        <v>0</v>
      </c>
      <c r="AR716" s="186" t="s">
        <v>308</v>
      </c>
      <c r="AT716" s="186" t="s">
        <v>234</v>
      </c>
      <c r="AU716" s="186" t="s">
        <v>83</v>
      </c>
      <c r="AY716" s="17" t="s">
        <v>134</v>
      </c>
      <c r="BE716" s="187">
        <f>IF(N716="základní",J716,0)</f>
        <v>0</v>
      </c>
      <c r="BF716" s="187">
        <f>IF(N716="snížená",J716,0)</f>
        <v>0</v>
      </c>
      <c r="BG716" s="187">
        <f>IF(N716="zákl. přenesená",J716,0)</f>
        <v>0</v>
      </c>
      <c r="BH716" s="187">
        <f>IF(N716="sníž. přenesená",J716,0)</f>
        <v>0</v>
      </c>
      <c r="BI716" s="187">
        <f>IF(N716="nulová",J716,0)</f>
        <v>0</v>
      </c>
      <c r="BJ716" s="17" t="s">
        <v>81</v>
      </c>
      <c r="BK716" s="187">
        <f>ROUND(I716*H716,2)</f>
        <v>0</v>
      </c>
      <c r="BL716" s="17" t="s">
        <v>226</v>
      </c>
      <c r="BM716" s="186" t="s">
        <v>1357</v>
      </c>
    </row>
    <row r="717" spans="2:65" s="1" customFormat="1" ht="19.5">
      <c r="B717" s="34"/>
      <c r="C717" s="35"/>
      <c r="D717" s="188" t="s">
        <v>413</v>
      </c>
      <c r="E717" s="35"/>
      <c r="F717" s="189" t="s">
        <v>1358</v>
      </c>
      <c r="G717" s="35"/>
      <c r="H717" s="35"/>
      <c r="I717" s="102"/>
      <c r="J717" s="35"/>
      <c r="K717" s="35"/>
      <c r="L717" s="38"/>
      <c r="M717" s="190"/>
      <c r="N717" s="63"/>
      <c r="O717" s="63"/>
      <c r="P717" s="63"/>
      <c r="Q717" s="63"/>
      <c r="R717" s="63"/>
      <c r="S717" s="63"/>
      <c r="T717" s="64"/>
      <c r="AT717" s="17" t="s">
        <v>413</v>
      </c>
      <c r="AU717" s="17" t="s">
        <v>83</v>
      </c>
    </row>
    <row r="718" spans="2:65" s="1" customFormat="1" ht="16.5" customHeight="1">
      <c r="B718" s="34"/>
      <c r="C718" s="175" t="s">
        <v>1359</v>
      </c>
      <c r="D718" s="175" t="s">
        <v>136</v>
      </c>
      <c r="E718" s="176" t="s">
        <v>1360</v>
      </c>
      <c r="F718" s="177" t="s">
        <v>1361</v>
      </c>
      <c r="G718" s="178" t="s">
        <v>396</v>
      </c>
      <c r="H718" s="179">
        <v>2</v>
      </c>
      <c r="I718" s="180"/>
      <c r="J718" s="181">
        <f>ROUND(I718*H718,2)</f>
        <v>0</v>
      </c>
      <c r="K718" s="177" t="s">
        <v>140</v>
      </c>
      <c r="L718" s="38"/>
      <c r="M718" s="182" t="s">
        <v>19</v>
      </c>
      <c r="N718" s="183" t="s">
        <v>47</v>
      </c>
      <c r="O718" s="63"/>
      <c r="P718" s="184">
        <f>O718*H718</f>
        <v>0</v>
      </c>
      <c r="Q718" s="184">
        <v>2.5999999999999998E-4</v>
      </c>
      <c r="R718" s="184">
        <f>Q718*H718</f>
        <v>5.1999999999999995E-4</v>
      </c>
      <c r="S718" s="184">
        <v>0</v>
      </c>
      <c r="T718" s="185">
        <f>S718*H718</f>
        <v>0</v>
      </c>
      <c r="AR718" s="186" t="s">
        <v>226</v>
      </c>
      <c r="AT718" s="186" t="s">
        <v>136</v>
      </c>
      <c r="AU718" s="186" t="s">
        <v>83</v>
      </c>
      <c r="AY718" s="17" t="s">
        <v>134</v>
      </c>
      <c r="BE718" s="187">
        <f>IF(N718="základní",J718,0)</f>
        <v>0</v>
      </c>
      <c r="BF718" s="187">
        <f>IF(N718="snížená",J718,0)</f>
        <v>0</v>
      </c>
      <c r="BG718" s="187">
        <f>IF(N718="zákl. přenesená",J718,0)</f>
        <v>0</v>
      </c>
      <c r="BH718" s="187">
        <f>IF(N718="sníž. přenesená",J718,0)</f>
        <v>0</v>
      </c>
      <c r="BI718" s="187">
        <f>IF(N718="nulová",J718,0)</f>
        <v>0</v>
      </c>
      <c r="BJ718" s="17" t="s">
        <v>81</v>
      </c>
      <c r="BK718" s="187">
        <f>ROUND(I718*H718,2)</f>
        <v>0</v>
      </c>
      <c r="BL718" s="17" t="s">
        <v>226</v>
      </c>
      <c r="BM718" s="186" t="s">
        <v>1362</v>
      </c>
    </row>
    <row r="719" spans="2:65" s="1" customFormat="1" ht="68.25">
      <c r="B719" s="34"/>
      <c r="C719" s="35"/>
      <c r="D719" s="188" t="s">
        <v>143</v>
      </c>
      <c r="E719" s="35"/>
      <c r="F719" s="189" t="s">
        <v>1249</v>
      </c>
      <c r="G719" s="35"/>
      <c r="H719" s="35"/>
      <c r="I719" s="102"/>
      <c r="J719" s="35"/>
      <c r="K719" s="35"/>
      <c r="L719" s="38"/>
      <c r="M719" s="190"/>
      <c r="N719" s="63"/>
      <c r="O719" s="63"/>
      <c r="P719" s="63"/>
      <c r="Q719" s="63"/>
      <c r="R719" s="63"/>
      <c r="S719" s="63"/>
      <c r="T719" s="64"/>
      <c r="AT719" s="17" t="s">
        <v>143</v>
      </c>
      <c r="AU719" s="17" t="s">
        <v>83</v>
      </c>
    </row>
    <row r="720" spans="2:65" s="14" customFormat="1" ht="11.25">
      <c r="B720" s="213"/>
      <c r="C720" s="214"/>
      <c r="D720" s="188" t="s">
        <v>149</v>
      </c>
      <c r="E720" s="215" t="s">
        <v>19</v>
      </c>
      <c r="F720" s="216" t="s">
        <v>1363</v>
      </c>
      <c r="G720" s="214"/>
      <c r="H720" s="215" t="s">
        <v>19</v>
      </c>
      <c r="I720" s="217"/>
      <c r="J720" s="214"/>
      <c r="K720" s="214"/>
      <c r="L720" s="218"/>
      <c r="M720" s="219"/>
      <c r="N720" s="220"/>
      <c r="O720" s="220"/>
      <c r="P720" s="220"/>
      <c r="Q720" s="220"/>
      <c r="R720" s="220"/>
      <c r="S720" s="220"/>
      <c r="T720" s="221"/>
      <c r="AT720" s="222" t="s">
        <v>149</v>
      </c>
      <c r="AU720" s="222" t="s">
        <v>83</v>
      </c>
      <c r="AV720" s="14" t="s">
        <v>81</v>
      </c>
      <c r="AW720" s="14" t="s">
        <v>37</v>
      </c>
      <c r="AX720" s="14" t="s">
        <v>76</v>
      </c>
      <c r="AY720" s="222" t="s">
        <v>134</v>
      </c>
    </row>
    <row r="721" spans="2:65" s="12" customFormat="1" ht="11.25">
      <c r="B721" s="191"/>
      <c r="C721" s="192"/>
      <c r="D721" s="188" t="s">
        <v>149</v>
      </c>
      <c r="E721" s="193" t="s">
        <v>19</v>
      </c>
      <c r="F721" s="194" t="s">
        <v>83</v>
      </c>
      <c r="G721" s="192"/>
      <c r="H721" s="195">
        <v>2</v>
      </c>
      <c r="I721" s="196"/>
      <c r="J721" s="192"/>
      <c r="K721" s="192"/>
      <c r="L721" s="197"/>
      <c r="M721" s="198"/>
      <c r="N721" s="199"/>
      <c r="O721" s="199"/>
      <c r="P721" s="199"/>
      <c r="Q721" s="199"/>
      <c r="R721" s="199"/>
      <c r="S721" s="199"/>
      <c r="T721" s="200"/>
      <c r="AT721" s="201" t="s">
        <v>149</v>
      </c>
      <c r="AU721" s="201" t="s">
        <v>83</v>
      </c>
      <c r="AV721" s="12" t="s">
        <v>83</v>
      </c>
      <c r="AW721" s="12" t="s">
        <v>37</v>
      </c>
      <c r="AX721" s="12" t="s">
        <v>81</v>
      </c>
      <c r="AY721" s="201" t="s">
        <v>134</v>
      </c>
    </row>
    <row r="722" spans="2:65" s="1" customFormat="1" ht="16.5" customHeight="1">
      <c r="B722" s="34"/>
      <c r="C722" s="223" t="s">
        <v>1364</v>
      </c>
      <c r="D722" s="223" t="s">
        <v>234</v>
      </c>
      <c r="E722" s="224" t="s">
        <v>1365</v>
      </c>
      <c r="F722" s="225" t="s">
        <v>1366</v>
      </c>
      <c r="G722" s="226" t="s">
        <v>396</v>
      </c>
      <c r="H722" s="227">
        <v>2</v>
      </c>
      <c r="I722" s="228"/>
      <c r="J722" s="229">
        <f>ROUND(I722*H722,2)</f>
        <v>0</v>
      </c>
      <c r="K722" s="225" t="s">
        <v>811</v>
      </c>
      <c r="L722" s="230"/>
      <c r="M722" s="231" t="s">
        <v>19</v>
      </c>
      <c r="N722" s="232" t="s">
        <v>47</v>
      </c>
      <c r="O722" s="63"/>
      <c r="P722" s="184">
        <f>O722*H722</f>
        <v>0</v>
      </c>
      <c r="Q722" s="184">
        <v>1.4E-2</v>
      </c>
      <c r="R722" s="184">
        <f>Q722*H722</f>
        <v>2.8000000000000001E-2</v>
      </c>
      <c r="S722" s="184">
        <v>0</v>
      </c>
      <c r="T722" s="185">
        <f>S722*H722</f>
        <v>0</v>
      </c>
      <c r="AR722" s="186" t="s">
        <v>308</v>
      </c>
      <c r="AT722" s="186" t="s">
        <v>234</v>
      </c>
      <c r="AU722" s="186" t="s">
        <v>83</v>
      </c>
      <c r="AY722" s="17" t="s">
        <v>134</v>
      </c>
      <c r="BE722" s="187">
        <f>IF(N722="základní",J722,0)</f>
        <v>0</v>
      </c>
      <c r="BF722" s="187">
        <f>IF(N722="snížená",J722,0)</f>
        <v>0</v>
      </c>
      <c r="BG722" s="187">
        <f>IF(N722="zákl. přenesená",J722,0)</f>
        <v>0</v>
      </c>
      <c r="BH722" s="187">
        <f>IF(N722="sníž. přenesená",J722,0)</f>
        <v>0</v>
      </c>
      <c r="BI722" s="187">
        <f>IF(N722="nulová",J722,0)</f>
        <v>0</v>
      </c>
      <c r="BJ722" s="17" t="s">
        <v>81</v>
      </c>
      <c r="BK722" s="187">
        <f>ROUND(I722*H722,2)</f>
        <v>0</v>
      </c>
      <c r="BL722" s="17" t="s">
        <v>226</v>
      </c>
      <c r="BM722" s="186" t="s">
        <v>1367</v>
      </c>
    </row>
    <row r="723" spans="2:65" s="1" customFormat="1" ht="19.5">
      <c r="B723" s="34"/>
      <c r="C723" s="35"/>
      <c r="D723" s="188" t="s">
        <v>413</v>
      </c>
      <c r="E723" s="35"/>
      <c r="F723" s="189" t="s">
        <v>1368</v>
      </c>
      <c r="G723" s="35"/>
      <c r="H723" s="35"/>
      <c r="I723" s="102"/>
      <c r="J723" s="35"/>
      <c r="K723" s="35"/>
      <c r="L723" s="38"/>
      <c r="M723" s="190"/>
      <c r="N723" s="63"/>
      <c r="O723" s="63"/>
      <c r="P723" s="63"/>
      <c r="Q723" s="63"/>
      <c r="R723" s="63"/>
      <c r="S723" s="63"/>
      <c r="T723" s="64"/>
      <c r="AT723" s="17" t="s">
        <v>413</v>
      </c>
      <c r="AU723" s="17" t="s">
        <v>83</v>
      </c>
    </row>
    <row r="724" spans="2:65" s="1" customFormat="1" ht="24" customHeight="1">
      <c r="B724" s="34"/>
      <c r="C724" s="175" t="s">
        <v>1369</v>
      </c>
      <c r="D724" s="175" t="s">
        <v>136</v>
      </c>
      <c r="E724" s="176" t="s">
        <v>1370</v>
      </c>
      <c r="F724" s="177" t="s">
        <v>1371</v>
      </c>
      <c r="G724" s="178" t="s">
        <v>396</v>
      </c>
      <c r="H724" s="179">
        <v>10</v>
      </c>
      <c r="I724" s="180"/>
      <c r="J724" s="181">
        <f>ROUND(I724*H724,2)</f>
        <v>0</v>
      </c>
      <c r="K724" s="177" t="s">
        <v>140</v>
      </c>
      <c r="L724" s="38"/>
      <c r="M724" s="182" t="s">
        <v>19</v>
      </c>
      <c r="N724" s="183" t="s">
        <v>47</v>
      </c>
      <c r="O724" s="63"/>
      <c r="P724" s="184">
        <f>O724*H724</f>
        <v>0</v>
      </c>
      <c r="Q724" s="184">
        <v>2.7E-4</v>
      </c>
      <c r="R724" s="184">
        <f>Q724*H724</f>
        <v>2.7000000000000001E-3</v>
      </c>
      <c r="S724" s="184">
        <v>0</v>
      </c>
      <c r="T724" s="185">
        <f>S724*H724</f>
        <v>0</v>
      </c>
      <c r="AR724" s="186" t="s">
        <v>226</v>
      </c>
      <c r="AT724" s="186" t="s">
        <v>136</v>
      </c>
      <c r="AU724" s="186" t="s">
        <v>83</v>
      </c>
      <c r="AY724" s="17" t="s">
        <v>134</v>
      </c>
      <c r="BE724" s="187">
        <f>IF(N724="základní",J724,0)</f>
        <v>0</v>
      </c>
      <c r="BF724" s="187">
        <f>IF(N724="snížená",J724,0)</f>
        <v>0</v>
      </c>
      <c r="BG724" s="187">
        <f>IF(N724="zákl. přenesená",J724,0)</f>
        <v>0</v>
      </c>
      <c r="BH724" s="187">
        <f>IF(N724="sníž. přenesená",J724,0)</f>
        <v>0</v>
      </c>
      <c r="BI724" s="187">
        <f>IF(N724="nulová",J724,0)</f>
        <v>0</v>
      </c>
      <c r="BJ724" s="17" t="s">
        <v>81</v>
      </c>
      <c r="BK724" s="187">
        <f>ROUND(I724*H724,2)</f>
        <v>0</v>
      </c>
      <c r="BL724" s="17" t="s">
        <v>226</v>
      </c>
      <c r="BM724" s="186" t="s">
        <v>1372</v>
      </c>
    </row>
    <row r="725" spans="2:65" s="1" customFormat="1" ht="68.25">
      <c r="B725" s="34"/>
      <c r="C725" s="35"/>
      <c r="D725" s="188" t="s">
        <v>143</v>
      </c>
      <c r="E725" s="35"/>
      <c r="F725" s="189" t="s">
        <v>1249</v>
      </c>
      <c r="G725" s="35"/>
      <c r="H725" s="35"/>
      <c r="I725" s="102"/>
      <c r="J725" s="35"/>
      <c r="K725" s="35"/>
      <c r="L725" s="38"/>
      <c r="M725" s="190"/>
      <c r="N725" s="63"/>
      <c r="O725" s="63"/>
      <c r="P725" s="63"/>
      <c r="Q725" s="63"/>
      <c r="R725" s="63"/>
      <c r="S725" s="63"/>
      <c r="T725" s="64"/>
      <c r="AT725" s="17" t="s">
        <v>143</v>
      </c>
      <c r="AU725" s="17" t="s">
        <v>83</v>
      </c>
    </row>
    <row r="726" spans="2:65" s="14" customFormat="1" ht="11.25">
      <c r="B726" s="213"/>
      <c r="C726" s="214"/>
      <c r="D726" s="188" t="s">
        <v>149</v>
      </c>
      <c r="E726" s="215" t="s">
        <v>19</v>
      </c>
      <c r="F726" s="216" t="s">
        <v>1373</v>
      </c>
      <c r="G726" s="214"/>
      <c r="H726" s="215" t="s">
        <v>19</v>
      </c>
      <c r="I726" s="217"/>
      <c r="J726" s="214"/>
      <c r="K726" s="214"/>
      <c r="L726" s="218"/>
      <c r="M726" s="219"/>
      <c r="N726" s="220"/>
      <c r="O726" s="220"/>
      <c r="P726" s="220"/>
      <c r="Q726" s="220"/>
      <c r="R726" s="220"/>
      <c r="S726" s="220"/>
      <c r="T726" s="221"/>
      <c r="AT726" s="222" t="s">
        <v>149</v>
      </c>
      <c r="AU726" s="222" t="s">
        <v>83</v>
      </c>
      <c r="AV726" s="14" t="s">
        <v>81</v>
      </c>
      <c r="AW726" s="14" t="s">
        <v>37</v>
      </c>
      <c r="AX726" s="14" t="s">
        <v>76</v>
      </c>
      <c r="AY726" s="222" t="s">
        <v>134</v>
      </c>
    </row>
    <row r="727" spans="2:65" s="12" customFormat="1" ht="11.25">
      <c r="B727" s="191"/>
      <c r="C727" s="192"/>
      <c r="D727" s="188" t="s">
        <v>149</v>
      </c>
      <c r="E727" s="193" t="s">
        <v>19</v>
      </c>
      <c r="F727" s="194" t="s">
        <v>171</v>
      </c>
      <c r="G727" s="192"/>
      <c r="H727" s="195">
        <v>6</v>
      </c>
      <c r="I727" s="196"/>
      <c r="J727" s="192"/>
      <c r="K727" s="192"/>
      <c r="L727" s="197"/>
      <c r="M727" s="198"/>
      <c r="N727" s="199"/>
      <c r="O727" s="199"/>
      <c r="P727" s="199"/>
      <c r="Q727" s="199"/>
      <c r="R727" s="199"/>
      <c r="S727" s="199"/>
      <c r="T727" s="200"/>
      <c r="AT727" s="201" t="s">
        <v>149</v>
      </c>
      <c r="AU727" s="201" t="s">
        <v>83</v>
      </c>
      <c r="AV727" s="12" t="s">
        <v>83</v>
      </c>
      <c r="AW727" s="12" t="s">
        <v>37</v>
      </c>
      <c r="AX727" s="12" t="s">
        <v>76</v>
      </c>
      <c r="AY727" s="201" t="s">
        <v>134</v>
      </c>
    </row>
    <row r="728" spans="2:65" s="14" customFormat="1" ht="11.25">
      <c r="B728" s="213"/>
      <c r="C728" s="214"/>
      <c r="D728" s="188" t="s">
        <v>149</v>
      </c>
      <c r="E728" s="215" t="s">
        <v>19</v>
      </c>
      <c r="F728" s="216" t="s">
        <v>1374</v>
      </c>
      <c r="G728" s="214"/>
      <c r="H728" s="215" t="s">
        <v>19</v>
      </c>
      <c r="I728" s="217"/>
      <c r="J728" s="214"/>
      <c r="K728" s="214"/>
      <c r="L728" s="218"/>
      <c r="M728" s="219"/>
      <c r="N728" s="220"/>
      <c r="O728" s="220"/>
      <c r="P728" s="220"/>
      <c r="Q728" s="220"/>
      <c r="R728" s="220"/>
      <c r="S728" s="220"/>
      <c r="T728" s="221"/>
      <c r="AT728" s="222" t="s">
        <v>149</v>
      </c>
      <c r="AU728" s="222" t="s">
        <v>83</v>
      </c>
      <c r="AV728" s="14" t="s">
        <v>81</v>
      </c>
      <c r="AW728" s="14" t="s">
        <v>37</v>
      </c>
      <c r="AX728" s="14" t="s">
        <v>76</v>
      </c>
      <c r="AY728" s="222" t="s">
        <v>134</v>
      </c>
    </row>
    <row r="729" spans="2:65" s="12" customFormat="1" ht="11.25">
      <c r="B729" s="191"/>
      <c r="C729" s="192"/>
      <c r="D729" s="188" t="s">
        <v>149</v>
      </c>
      <c r="E729" s="193" t="s">
        <v>19</v>
      </c>
      <c r="F729" s="194" t="s">
        <v>83</v>
      </c>
      <c r="G729" s="192"/>
      <c r="H729" s="195">
        <v>2</v>
      </c>
      <c r="I729" s="196"/>
      <c r="J729" s="192"/>
      <c r="K729" s="192"/>
      <c r="L729" s="197"/>
      <c r="M729" s="198"/>
      <c r="N729" s="199"/>
      <c r="O729" s="199"/>
      <c r="P729" s="199"/>
      <c r="Q729" s="199"/>
      <c r="R729" s="199"/>
      <c r="S729" s="199"/>
      <c r="T729" s="200"/>
      <c r="AT729" s="201" t="s">
        <v>149</v>
      </c>
      <c r="AU729" s="201" t="s">
        <v>83</v>
      </c>
      <c r="AV729" s="12" t="s">
        <v>83</v>
      </c>
      <c r="AW729" s="12" t="s">
        <v>37</v>
      </c>
      <c r="AX729" s="12" t="s">
        <v>76</v>
      </c>
      <c r="AY729" s="201" t="s">
        <v>134</v>
      </c>
    </row>
    <row r="730" spans="2:65" s="14" customFormat="1" ht="11.25">
      <c r="B730" s="213"/>
      <c r="C730" s="214"/>
      <c r="D730" s="188" t="s">
        <v>149</v>
      </c>
      <c r="E730" s="215" t="s">
        <v>19</v>
      </c>
      <c r="F730" s="216" t="s">
        <v>1375</v>
      </c>
      <c r="G730" s="214"/>
      <c r="H730" s="215" t="s">
        <v>19</v>
      </c>
      <c r="I730" s="217"/>
      <c r="J730" s="214"/>
      <c r="K730" s="214"/>
      <c r="L730" s="218"/>
      <c r="M730" s="219"/>
      <c r="N730" s="220"/>
      <c r="O730" s="220"/>
      <c r="P730" s="220"/>
      <c r="Q730" s="220"/>
      <c r="R730" s="220"/>
      <c r="S730" s="220"/>
      <c r="T730" s="221"/>
      <c r="AT730" s="222" t="s">
        <v>149</v>
      </c>
      <c r="AU730" s="222" t="s">
        <v>83</v>
      </c>
      <c r="AV730" s="14" t="s">
        <v>81</v>
      </c>
      <c r="AW730" s="14" t="s">
        <v>37</v>
      </c>
      <c r="AX730" s="14" t="s">
        <v>76</v>
      </c>
      <c r="AY730" s="222" t="s">
        <v>134</v>
      </c>
    </row>
    <row r="731" spans="2:65" s="12" customFormat="1" ht="11.25">
      <c r="B731" s="191"/>
      <c r="C731" s="192"/>
      <c r="D731" s="188" t="s">
        <v>149</v>
      </c>
      <c r="E731" s="193" t="s">
        <v>19</v>
      </c>
      <c r="F731" s="194" t="s">
        <v>83</v>
      </c>
      <c r="G731" s="192"/>
      <c r="H731" s="195">
        <v>2</v>
      </c>
      <c r="I731" s="196"/>
      <c r="J731" s="192"/>
      <c r="K731" s="192"/>
      <c r="L731" s="197"/>
      <c r="M731" s="198"/>
      <c r="N731" s="199"/>
      <c r="O731" s="199"/>
      <c r="P731" s="199"/>
      <c r="Q731" s="199"/>
      <c r="R731" s="199"/>
      <c r="S731" s="199"/>
      <c r="T731" s="200"/>
      <c r="AT731" s="201" t="s">
        <v>149</v>
      </c>
      <c r="AU731" s="201" t="s">
        <v>83</v>
      </c>
      <c r="AV731" s="12" t="s">
        <v>83</v>
      </c>
      <c r="AW731" s="12" t="s">
        <v>37</v>
      </c>
      <c r="AX731" s="12" t="s">
        <v>76</v>
      </c>
      <c r="AY731" s="201" t="s">
        <v>134</v>
      </c>
    </row>
    <row r="732" spans="2:65" s="13" customFormat="1" ht="11.25">
      <c r="B732" s="202"/>
      <c r="C732" s="203"/>
      <c r="D732" s="188" t="s">
        <v>149</v>
      </c>
      <c r="E732" s="204" t="s">
        <v>19</v>
      </c>
      <c r="F732" s="205" t="s">
        <v>170</v>
      </c>
      <c r="G732" s="203"/>
      <c r="H732" s="206">
        <v>10</v>
      </c>
      <c r="I732" s="207"/>
      <c r="J732" s="203"/>
      <c r="K732" s="203"/>
      <c r="L732" s="208"/>
      <c r="M732" s="209"/>
      <c r="N732" s="210"/>
      <c r="O732" s="210"/>
      <c r="P732" s="210"/>
      <c r="Q732" s="210"/>
      <c r="R732" s="210"/>
      <c r="S732" s="210"/>
      <c r="T732" s="211"/>
      <c r="AT732" s="212" t="s">
        <v>149</v>
      </c>
      <c r="AU732" s="212" t="s">
        <v>83</v>
      </c>
      <c r="AV732" s="13" t="s">
        <v>141</v>
      </c>
      <c r="AW732" s="13" t="s">
        <v>37</v>
      </c>
      <c r="AX732" s="13" t="s">
        <v>81</v>
      </c>
      <c r="AY732" s="212" t="s">
        <v>134</v>
      </c>
    </row>
    <row r="733" spans="2:65" s="1" customFormat="1" ht="16.5" customHeight="1">
      <c r="B733" s="34"/>
      <c r="C733" s="223" t="s">
        <v>1376</v>
      </c>
      <c r="D733" s="223" t="s">
        <v>234</v>
      </c>
      <c r="E733" s="224" t="s">
        <v>1377</v>
      </c>
      <c r="F733" s="225" t="s">
        <v>1378</v>
      </c>
      <c r="G733" s="226" t="s">
        <v>396</v>
      </c>
      <c r="H733" s="227">
        <v>6</v>
      </c>
      <c r="I733" s="228"/>
      <c r="J733" s="229">
        <f>ROUND(I733*H733,2)</f>
        <v>0</v>
      </c>
      <c r="K733" s="225" t="s">
        <v>811</v>
      </c>
      <c r="L733" s="230"/>
      <c r="M733" s="231" t="s">
        <v>19</v>
      </c>
      <c r="N733" s="232" t="s">
        <v>47</v>
      </c>
      <c r="O733" s="63"/>
      <c r="P733" s="184">
        <f>O733*H733</f>
        <v>0</v>
      </c>
      <c r="Q733" s="184">
        <v>1.2999999999999999E-2</v>
      </c>
      <c r="R733" s="184">
        <f>Q733*H733</f>
        <v>7.8E-2</v>
      </c>
      <c r="S733" s="184">
        <v>0</v>
      </c>
      <c r="T733" s="185">
        <f>S733*H733</f>
        <v>0</v>
      </c>
      <c r="AR733" s="186" t="s">
        <v>308</v>
      </c>
      <c r="AT733" s="186" t="s">
        <v>234</v>
      </c>
      <c r="AU733" s="186" t="s">
        <v>83</v>
      </c>
      <c r="AY733" s="17" t="s">
        <v>134</v>
      </c>
      <c r="BE733" s="187">
        <f>IF(N733="základní",J733,0)</f>
        <v>0</v>
      </c>
      <c r="BF733" s="187">
        <f>IF(N733="snížená",J733,0)</f>
        <v>0</v>
      </c>
      <c r="BG733" s="187">
        <f>IF(N733="zákl. přenesená",J733,0)</f>
        <v>0</v>
      </c>
      <c r="BH733" s="187">
        <f>IF(N733="sníž. přenesená",J733,0)</f>
        <v>0</v>
      </c>
      <c r="BI733" s="187">
        <f>IF(N733="nulová",J733,0)</f>
        <v>0</v>
      </c>
      <c r="BJ733" s="17" t="s">
        <v>81</v>
      </c>
      <c r="BK733" s="187">
        <f>ROUND(I733*H733,2)</f>
        <v>0</v>
      </c>
      <c r="BL733" s="17" t="s">
        <v>226</v>
      </c>
      <c r="BM733" s="186" t="s">
        <v>1379</v>
      </c>
    </row>
    <row r="734" spans="2:65" s="1" customFormat="1" ht="19.5">
      <c r="B734" s="34"/>
      <c r="C734" s="35"/>
      <c r="D734" s="188" t="s">
        <v>413</v>
      </c>
      <c r="E734" s="35"/>
      <c r="F734" s="189" t="s">
        <v>1380</v>
      </c>
      <c r="G734" s="35"/>
      <c r="H734" s="35"/>
      <c r="I734" s="102"/>
      <c r="J734" s="35"/>
      <c r="K734" s="35"/>
      <c r="L734" s="38"/>
      <c r="M734" s="190"/>
      <c r="N734" s="63"/>
      <c r="O734" s="63"/>
      <c r="P734" s="63"/>
      <c r="Q734" s="63"/>
      <c r="R734" s="63"/>
      <c r="S734" s="63"/>
      <c r="T734" s="64"/>
      <c r="AT734" s="17" t="s">
        <v>413</v>
      </c>
      <c r="AU734" s="17" t="s">
        <v>83</v>
      </c>
    </row>
    <row r="735" spans="2:65" s="1" customFormat="1" ht="16.5" customHeight="1">
      <c r="B735" s="34"/>
      <c r="C735" s="223" t="s">
        <v>1381</v>
      </c>
      <c r="D735" s="223" t="s">
        <v>234</v>
      </c>
      <c r="E735" s="224" t="s">
        <v>1382</v>
      </c>
      <c r="F735" s="225" t="s">
        <v>1383</v>
      </c>
      <c r="G735" s="226" t="s">
        <v>396</v>
      </c>
      <c r="H735" s="227">
        <v>2</v>
      </c>
      <c r="I735" s="228"/>
      <c r="J735" s="229">
        <f>ROUND(I735*H735,2)</f>
        <v>0</v>
      </c>
      <c r="K735" s="225" t="s">
        <v>811</v>
      </c>
      <c r="L735" s="230"/>
      <c r="M735" s="231" t="s">
        <v>19</v>
      </c>
      <c r="N735" s="232" t="s">
        <v>47</v>
      </c>
      <c r="O735" s="63"/>
      <c r="P735" s="184">
        <f>O735*H735</f>
        <v>0</v>
      </c>
      <c r="Q735" s="184">
        <v>0.01</v>
      </c>
      <c r="R735" s="184">
        <f>Q735*H735</f>
        <v>0.02</v>
      </c>
      <c r="S735" s="184">
        <v>0</v>
      </c>
      <c r="T735" s="185">
        <f>S735*H735</f>
        <v>0</v>
      </c>
      <c r="AR735" s="186" t="s">
        <v>308</v>
      </c>
      <c r="AT735" s="186" t="s">
        <v>234</v>
      </c>
      <c r="AU735" s="186" t="s">
        <v>83</v>
      </c>
      <c r="AY735" s="17" t="s">
        <v>134</v>
      </c>
      <c r="BE735" s="187">
        <f>IF(N735="základní",J735,0)</f>
        <v>0</v>
      </c>
      <c r="BF735" s="187">
        <f>IF(N735="snížená",J735,0)</f>
        <v>0</v>
      </c>
      <c r="BG735" s="187">
        <f>IF(N735="zákl. přenesená",J735,0)</f>
        <v>0</v>
      </c>
      <c r="BH735" s="187">
        <f>IF(N735="sníž. přenesená",J735,0)</f>
        <v>0</v>
      </c>
      <c r="BI735" s="187">
        <f>IF(N735="nulová",J735,0)</f>
        <v>0</v>
      </c>
      <c r="BJ735" s="17" t="s">
        <v>81</v>
      </c>
      <c r="BK735" s="187">
        <f>ROUND(I735*H735,2)</f>
        <v>0</v>
      </c>
      <c r="BL735" s="17" t="s">
        <v>226</v>
      </c>
      <c r="BM735" s="186" t="s">
        <v>1384</v>
      </c>
    </row>
    <row r="736" spans="2:65" s="1" customFormat="1" ht="19.5">
      <c r="B736" s="34"/>
      <c r="C736" s="35"/>
      <c r="D736" s="188" t="s">
        <v>413</v>
      </c>
      <c r="E736" s="35"/>
      <c r="F736" s="189" t="s">
        <v>1385</v>
      </c>
      <c r="G736" s="35"/>
      <c r="H736" s="35"/>
      <c r="I736" s="102"/>
      <c r="J736" s="35"/>
      <c r="K736" s="35"/>
      <c r="L736" s="38"/>
      <c r="M736" s="190"/>
      <c r="N736" s="63"/>
      <c r="O736" s="63"/>
      <c r="P736" s="63"/>
      <c r="Q736" s="63"/>
      <c r="R736" s="63"/>
      <c r="S736" s="63"/>
      <c r="T736" s="64"/>
      <c r="AT736" s="17" t="s">
        <v>413</v>
      </c>
      <c r="AU736" s="17" t="s">
        <v>83</v>
      </c>
    </row>
    <row r="737" spans="2:65" s="1" customFormat="1" ht="16.5" customHeight="1">
      <c r="B737" s="34"/>
      <c r="C737" s="223" t="s">
        <v>1386</v>
      </c>
      <c r="D737" s="223" t="s">
        <v>234</v>
      </c>
      <c r="E737" s="224" t="s">
        <v>1387</v>
      </c>
      <c r="F737" s="225" t="s">
        <v>1388</v>
      </c>
      <c r="G737" s="226" t="s">
        <v>396</v>
      </c>
      <c r="H737" s="227">
        <v>2</v>
      </c>
      <c r="I737" s="228"/>
      <c r="J737" s="229">
        <f>ROUND(I737*H737,2)</f>
        <v>0</v>
      </c>
      <c r="K737" s="225" t="s">
        <v>140</v>
      </c>
      <c r="L737" s="230"/>
      <c r="M737" s="231" t="s">
        <v>19</v>
      </c>
      <c r="N737" s="232" t="s">
        <v>47</v>
      </c>
      <c r="O737" s="63"/>
      <c r="P737" s="184">
        <f>O737*H737</f>
        <v>0</v>
      </c>
      <c r="Q737" s="184">
        <v>1.7000000000000001E-2</v>
      </c>
      <c r="R737" s="184">
        <f>Q737*H737</f>
        <v>3.4000000000000002E-2</v>
      </c>
      <c r="S737" s="184">
        <v>0</v>
      </c>
      <c r="T737" s="185">
        <f>S737*H737</f>
        <v>0</v>
      </c>
      <c r="AR737" s="186" t="s">
        <v>308</v>
      </c>
      <c r="AT737" s="186" t="s">
        <v>234</v>
      </c>
      <c r="AU737" s="186" t="s">
        <v>83</v>
      </c>
      <c r="AY737" s="17" t="s">
        <v>134</v>
      </c>
      <c r="BE737" s="187">
        <f>IF(N737="základní",J737,0)</f>
        <v>0</v>
      </c>
      <c r="BF737" s="187">
        <f>IF(N737="snížená",J737,0)</f>
        <v>0</v>
      </c>
      <c r="BG737" s="187">
        <f>IF(N737="zákl. přenesená",J737,0)</f>
        <v>0</v>
      </c>
      <c r="BH737" s="187">
        <f>IF(N737="sníž. přenesená",J737,0)</f>
        <v>0</v>
      </c>
      <c r="BI737" s="187">
        <f>IF(N737="nulová",J737,0)</f>
        <v>0</v>
      </c>
      <c r="BJ737" s="17" t="s">
        <v>81</v>
      </c>
      <c r="BK737" s="187">
        <f>ROUND(I737*H737,2)</f>
        <v>0</v>
      </c>
      <c r="BL737" s="17" t="s">
        <v>226</v>
      </c>
      <c r="BM737" s="186" t="s">
        <v>1389</v>
      </c>
    </row>
    <row r="738" spans="2:65" s="1" customFormat="1" ht="19.5">
      <c r="B738" s="34"/>
      <c r="C738" s="35"/>
      <c r="D738" s="188" t="s">
        <v>413</v>
      </c>
      <c r="E738" s="35"/>
      <c r="F738" s="189" t="s">
        <v>1390</v>
      </c>
      <c r="G738" s="35"/>
      <c r="H738" s="35"/>
      <c r="I738" s="102"/>
      <c r="J738" s="35"/>
      <c r="K738" s="35"/>
      <c r="L738" s="38"/>
      <c r="M738" s="190"/>
      <c r="N738" s="63"/>
      <c r="O738" s="63"/>
      <c r="P738" s="63"/>
      <c r="Q738" s="63"/>
      <c r="R738" s="63"/>
      <c r="S738" s="63"/>
      <c r="T738" s="64"/>
      <c r="AT738" s="17" t="s">
        <v>413</v>
      </c>
      <c r="AU738" s="17" t="s">
        <v>83</v>
      </c>
    </row>
    <row r="739" spans="2:65" s="1" customFormat="1" ht="24" customHeight="1">
      <c r="B739" s="34"/>
      <c r="C739" s="175" t="s">
        <v>1391</v>
      </c>
      <c r="D739" s="175" t="s">
        <v>136</v>
      </c>
      <c r="E739" s="176" t="s">
        <v>1392</v>
      </c>
      <c r="F739" s="177" t="s">
        <v>1393</v>
      </c>
      <c r="G739" s="178" t="s">
        <v>396</v>
      </c>
      <c r="H739" s="179">
        <v>1</v>
      </c>
      <c r="I739" s="180"/>
      <c r="J739" s="181">
        <f>ROUND(I739*H739,2)</f>
        <v>0</v>
      </c>
      <c r="K739" s="177" t="s">
        <v>140</v>
      </c>
      <c r="L739" s="38"/>
      <c r="M739" s="182" t="s">
        <v>19</v>
      </c>
      <c r="N739" s="183" t="s">
        <v>47</v>
      </c>
      <c r="O739" s="63"/>
      <c r="P739" s="184">
        <f>O739*H739</f>
        <v>0</v>
      </c>
      <c r="Q739" s="184">
        <v>0</v>
      </c>
      <c r="R739" s="184">
        <f>Q739*H739</f>
        <v>0</v>
      </c>
      <c r="S739" s="184">
        <v>0</v>
      </c>
      <c r="T739" s="185">
        <f>S739*H739</f>
        <v>0</v>
      </c>
      <c r="AR739" s="186" t="s">
        <v>226</v>
      </c>
      <c r="AT739" s="186" t="s">
        <v>136</v>
      </c>
      <c r="AU739" s="186" t="s">
        <v>83</v>
      </c>
      <c r="AY739" s="17" t="s">
        <v>134</v>
      </c>
      <c r="BE739" s="187">
        <f>IF(N739="základní",J739,0)</f>
        <v>0</v>
      </c>
      <c r="BF739" s="187">
        <f>IF(N739="snížená",J739,0)</f>
        <v>0</v>
      </c>
      <c r="BG739" s="187">
        <f>IF(N739="zákl. přenesená",J739,0)</f>
        <v>0</v>
      </c>
      <c r="BH739" s="187">
        <f>IF(N739="sníž. přenesená",J739,0)</f>
        <v>0</v>
      </c>
      <c r="BI739" s="187">
        <f>IF(N739="nulová",J739,0)</f>
        <v>0</v>
      </c>
      <c r="BJ739" s="17" t="s">
        <v>81</v>
      </c>
      <c r="BK739" s="187">
        <f>ROUND(I739*H739,2)</f>
        <v>0</v>
      </c>
      <c r="BL739" s="17" t="s">
        <v>226</v>
      </c>
      <c r="BM739" s="186" t="s">
        <v>1394</v>
      </c>
    </row>
    <row r="740" spans="2:65" s="1" customFormat="1" ht="107.25">
      <c r="B740" s="34"/>
      <c r="C740" s="35"/>
      <c r="D740" s="188" t="s">
        <v>143</v>
      </c>
      <c r="E740" s="35"/>
      <c r="F740" s="189" t="s">
        <v>1395</v>
      </c>
      <c r="G740" s="35"/>
      <c r="H740" s="35"/>
      <c r="I740" s="102"/>
      <c r="J740" s="35"/>
      <c r="K740" s="35"/>
      <c r="L740" s="38"/>
      <c r="M740" s="190"/>
      <c r="N740" s="63"/>
      <c r="O740" s="63"/>
      <c r="P740" s="63"/>
      <c r="Q740" s="63"/>
      <c r="R740" s="63"/>
      <c r="S740" s="63"/>
      <c r="T740" s="64"/>
      <c r="AT740" s="17" t="s">
        <v>143</v>
      </c>
      <c r="AU740" s="17" t="s">
        <v>83</v>
      </c>
    </row>
    <row r="741" spans="2:65" s="1" customFormat="1" ht="16.5" customHeight="1">
      <c r="B741" s="34"/>
      <c r="C741" s="223" t="s">
        <v>1396</v>
      </c>
      <c r="D741" s="223" t="s">
        <v>234</v>
      </c>
      <c r="E741" s="224" t="s">
        <v>1397</v>
      </c>
      <c r="F741" s="225" t="s">
        <v>1398</v>
      </c>
      <c r="G741" s="226" t="s">
        <v>396</v>
      </c>
      <c r="H741" s="227">
        <v>1</v>
      </c>
      <c r="I741" s="228"/>
      <c r="J741" s="229">
        <f>ROUND(I741*H741,2)</f>
        <v>0</v>
      </c>
      <c r="K741" s="225" t="s">
        <v>140</v>
      </c>
      <c r="L741" s="230"/>
      <c r="M741" s="231" t="s">
        <v>19</v>
      </c>
      <c r="N741" s="232" t="s">
        <v>47</v>
      </c>
      <c r="O741" s="63"/>
      <c r="P741" s="184">
        <f>O741*H741</f>
        <v>0</v>
      </c>
      <c r="Q741" s="184">
        <v>1.7500000000000002E-2</v>
      </c>
      <c r="R741" s="184">
        <f>Q741*H741</f>
        <v>1.7500000000000002E-2</v>
      </c>
      <c r="S741" s="184">
        <v>0</v>
      </c>
      <c r="T741" s="185">
        <f>S741*H741</f>
        <v>0</v>
      </c>
      <c r="AR741" s="186" t="s">
        <v>308</v>
      </c>
      <c r="AT741" s="186" t="s">
        <v>234</v>
      </c>
      <c r="AU741" s="186" t="s">
        <v>83</v>
      </c>
      <c r="AY741" s="17" t="s">
        <v>134</v>
      </c>
      <c r="BE741" s="187">
        <f>IF(N741="základní",J741,0)</f>
        <v>0</v>
      </c>
      <c r="BF741" s="187">
        <f>IF(N741="snížená",J741,0)</f>
        <v>0</v>
      </c>
      <c r="BG741" s="187">
        <f>IF(N741="zákl. přenesená",J741,0)</f>
        <v>0</v>
      </c>
      <c r="BH741" s="187">
        <f>IF(N741="sníž. přenesená",J741,0)</f>
        <v>0</v>
      </c>
      <c r="BI741" s="187">
        <f>IF(N741="nulová",J741,0)</f>
        <v>0</v>
      </c>
      <c r="BJ741" s="17" t="s">
        <v>81</v>
      </c>
      <c r="BK741" s="187">
        <f>ROUND(I741*H741,2)</f>
        <v>0</v>
      </c>
      <c r="BL741" s="17" t="s">
        <v>226</v>
      </c>
      <c r="BM741" s="186" t="s">
        <v>1399</v>
      </c>
    </row>
    <row r="742" spans="2:65" s="14" customFormat="1" ht="11.25">
      <c r="B742" s="213"/>
      <c r="C742" s="214"/>
      <c r="D742" s="188" t="s">
        <v>149</v>
      </c>
      <c r="E742" s="215" t="s">
        <v>19</v>
      </c>
      <c r="F742" s="216" t="s">
        <v>1400</v>
      </c>
      <c r="G742" s="214"/>
      <c r="H742" s="215" t="s">
        <v>19</v>
      </c>
      <c r="I742" s="217"/>
      <c r="J742" s="214"/>
      <c r="K742" s="214"/>
      <c r="L742" s="218"/>
      <c r="M742" s="219"/>
      <c r="N742" s="220"/>
      <c r="O742" s="220"/>
      <c r="P742" s="220"/>
      <c r="Q742" s="220"/>
      <c r="R742" s="220"/>
      <c r="S742" s="220"/>
      <c r="T742" s="221"/>
      <c r="AT742" s="222" t="s">
        <v>149</v>
      </c>
      <c r="AU742" s="222" t="s">
        <v>83</v>
      </c>
      <c r="AV742" s="14" t="s">
        <v>81</v>
      </c>
      <c r="AW742" s="14" t="s">
        <v>37</v>
      </c>
      <c r="AX742" s="14" t="s">
        <v>76</v>
      </c>
      <c r="AY742" s="222" t="s">
        <v>134</v>
      </c>
    </row>
    <row r="743" spans="2:65" s="12" customFormat="1" ht="11.25">
      <c r="B743" s="191"/>
      <c r="C743" s="192"/>
      <c r="D743" s="188" t="s">
        <v>149</v>
      </c>
      <c r="E743" s="193" t="s">
        <v>19</v>
      </c>
      <c r="F743" s="194" t="s">
        <v>81</v>
      </c>
      <c r="G743" s="192"/>
      <c r="H743" s="195">
        <v>1</v>
      </c>
      <c r="I743" s="196"/>
      <c r="J743" s="192"/>
      <c r="K743" s="192"/>
      <c r="L743" s="197"/>
      <c r="M743" s="198"/>
      <c r="N743" s="199"/>
      <c r="O743" s="199"/>
      <c r="P743" s="199"/>
      <c r="Q743" s="199"/>
      <c r="R743" s="199"/>
      <c r="S743" s="199"/>
      <c r="T743" s="200"/>
      <c r="AT743" s="201" t="s">
        <v>149</v>
      </c>
      <c r="AU743" s="201" t="s">
        <v>83</v>
      </c>
      <c r="AV743" s="12" t="s">
        <v>83</v>
      </c>
      <c r="AW743" s="12" t="s">
        <v>37</v>
      </c>
      <c r="AX743" s="12" t="s">
        <v>81</v>
      </c>
      <c r="AY743" s="201" t="s">
        <v>134</v>
      </c>
    </row>
    <row r="744" spans="2:65" s="1" customFormat="1" ht="24" customHeight="1">
      <c r="B744" s="34"/>
      <c r="C744" s="175" t="s">
        <v>1401</v>
      </c>
      <c r="D744" s="175" t="s">
        <v>136</v>
      </c>
      <c r="E744" s="176" t="s">
        <v>1402</v>
      </c>
      <c r="F744" s="177" t="s">
        <v>1403</v>
      </c>
      <c r="G744" s="178" t="s">
        <v>396</v>
      </c>
      <c r="H744" s="179">
        <v>2</v>
      </c>
      <c r="I744" s="180"/>
      <c r="J744" s="181">
        <f>ROUND(I744*H744,2)</f>
        <v>0</v>
      </c>
      <c r="K744" s="177" t="s">
        <v>140</v>
      </c>
      <c r="L744" s="38"/>
      <c r="M744" s="182" t="s">
        <v>19</v>
      </c>
      <c r="N744" s="183" t="s">
        <v>47</v>
      </c>
      <c r="O744" s="63"/>
      <c r="P744" s="184">
        <f>O744*H744</f>
        <v>0</v>
      </c>
      <c r="Q744" s="184">
        <v>9.2000000000000003E-4</v>
      </c>
      <c r="R744" s="184">
        <f>Q744*H744</f>
        <v>1.8400000000000001E-3</v>
      </c>
      <c r="S744" s="184">
        <v>0</v>
      </c>
      <c r="T744" s="185">
        <f>S744*H744</f>
        <v>0</v>
      </c>
      <c r="AR744" s="186" t="s">
        <v>226</v>
      </c>
      <c r="AT744" s="186" t="s">
        <v>136</v>
      </c>
      <c r="AU744" s="186" t="s">
        <v>83</v>
      </c>
      <c r="AY744" s="17" t="s">
        <v>134</v>
      </c>
      <c r="BE744" s="187">
        <f>IF(N744="základní",J744,0)</f>
        <v>0</v>
      </c>
      <c r="BF744" s="187">
        <f>IF(N744="snížená",J744,0)</f>
        <v>0</v>
      </c>
      <c r="BG744" s="187">
        <f>IF(N744="zákl. přenesená",J744,0)</f>
        <v>0</v>
      </c>
      <c r="BH744" s="187">
        <f>IF(N744="sníž. přenesená",J744,0)</f>
        <v>0</v>
      </c>
      <c r="BI744" s="187">
        <f>IF(N744="nulová",J744,0)</f>
        <v>0</v>
      </c>
      <c r="BJ744" s="17" t="s">
        <v>81</v>
      </c>
      <c r="BK744" s="187">
        <f>ROUND(I744*H744,2)</f>
        <v>0</v>
      </c>
      <c r="BL744" s="17" t="s">
        <v>226</v>
      </c>
      <c r="BM744" s="186" t="s">
        <v>1404</v>
      </c>
    </row>
    <row r="745" spans="2:65" s="1" customFormat="1" ht="107.25">
      <c r="B745" s="34"/>
      <c r="C745" s="35"/>
      <c r="D745" s="188" t="s">
        <v>143</v>
      </c>
      <c r="E745" s="35"/>
      <c r="F745" s="189" t="s">
        <v>1395</v>
      </c>
      <c r="G745" s="35"/>
      <c r="H745" s="35"/>
      <c r="I745" s="102"/>
      <c r="J745" s="35"/>
      <c r="K745" s="35"/>
      <c r="L745" s="38"/>
      <c r="M745" s="190"/>
      <c r="N745" s="63"/>
      <c r="O745" s="63"/>
      <c r="P745" s="63"/>
      <c r="Q745" s="63"/>
      <c r="R745" s="63"/>
      <c r="S745" s="63"/>
      <c r="T745" s="64"/>
      <c r="AT745" s="17" t="s">
        <v>143</v>
      </c>
      <c r="AU745" s="17" t="s">
        <v>83</v>
      </c>
    </row>
    <row r="746" spans="2:65" s="1" customFormat="1" ht="16.5" customHeight="1">
      <c r="B746" s="34"/>
      <c r="C746" s="223" t="s">
        <v>1405</v>
      </c>
      <c r="D746" s="223" t="s">
        <v>234</v>
      </c>
      <c r="E746" s="224" t="s">
        <v>1406</v>
      </c>
      <c r="F746" s="225" t="s">
        <v>1407</v>
      </c>
      <c r="G746" s="226" t="s">
        <v>396</v>
      </c>
      <c r="H746" s="227">
        <v>1</v>
      </c>
      <c r="I746" s="228"/>
      <c r="J746" s="229">
        <f>ROUND(I746*H746,2)</f>
        <v>0</v>
      </c>
      <c r="K746" s="225" t="s">
        <v>811</v>
      </c>
      <c r="L746" s="230"/>
      <c r="M746" s="231" t="s">
        <v>19</v>
      </c>
      <c r="N746" s="232" t="s">
        <v>47</v>
      </c>
      <c r="O746" s="63"/>
      <c r="P746" s="184">
        <f>O746*H746</f>
        <v>0</v>
      </c>
      <c r="Q746" s="184">
        <v>7.9000000000000001E-2</v>
      </c>
      <c r="R746" s="184">
        <f>Q746*H746</f>
        <v>7.9000000000000001E-2</v>
      </c>
      <c r="S746" s="184">
        <v>0</v>
      </c>
      <c r="T746" s="185">
        <f>S746*H746</f>
        <v>0</v>
      </c>
      <c r="AR746" s="186" t="s">
        <v>308</v>
      </c>
      <c r="AT746" s="186" t="s">
        <v>234</v>
      </c>
      <c r="AU746" s="186" t="s">
        <v>83</v>
      </c>
      <c r="AY746" s="17" t="s">
        <v>134</v>
      </c>
      <c r="BE746" s="187">
        <f>IF(N746="základní",J746,0)</f>
        <v>0</v>
      </c>
      <c r="BF746" s="187">
        <f>IF(N746="snížená",J746,0)</f>
        <v>0</v>
      </c>
      <c r="BG746" s="187">
        <f>IF(N746="zákl. přenesená",J746,0)</f>
        <v>0</v>
      </c>
      <c r="BH746" s="187">
        <f>IF(N746="sníž. přenesená",J746,0)</f>
        <v>0</v>
      </c>
      <c r="BI746" s="187">
        <f>IF(N746="nulová",J746,0)</f>
        <v>0</v>
      </c>
      <c r="BJ746" s="17" t="s">
        <v>81</v>
      </c>
      <c r="BK746" s="187">
        <f>ROUND(I746*H746,2)</f>
        <v>0</v>
      </c>
      <c r="BL746" s="17" t="s">
        <v>226</v>
      </c>
      <c r="BM746" s="186" t="s">
        <v>1408</v>
      </c>
    </row>
    <row r="747" spans="2:65" s="1" customFormat="1" ht="16.5" customHeight="1">
      <c r="B747" s="34"/>
      <c r="C747" s="223" t="s">
        <v>1409</v>
      </c>
      <c r="D747" s="223" t="s">
        <v>234</v>
      </c>
      <c r="E747" s="224" t="s">
        <v>1410</v>
      </c>
      <c r="F747" s="225" t="s">
        <v>1411</v>
      </c>
      <c r="G747" s="226" t="s">
        <v>396</v>
      </c>
      <c r="H747" s="227">
        <v>1</v>
      </c>
      <c r="I747" s="228"/>
      <c r="J747" s="229">
        <f>ROUND(I747*H747,2)</f>
        <v>0</v>
      </c>
      <c r="K747" s="225" t="s">
        <v>811</v>
      </c>
      <c r="L747" s="230"/>
      <c r="M747" s="231" t="s">
        <v>19</v>
      </c>
      <c r="N747" s="232" t="s">
        <v>47</v>
      </c>
      <c r="O747" s="63"/>
      <c r="P747" s="184">
        <f>O747*H747</f>
        <v>0</v>
      </c>
      <c r="Q747" s="184">
        <v>7.9000000000000001E-2</v>
      </c>
      <c r="R747" s="184">
        <f>Q747*H747</f>
        <v>7.9000000000000001E-2</v>
      </c>
      <c r="S747" s="184">
        <v>0</v>
      </c>
      <c r="T747" s="185">
        <f>S747*H747</f>
        <v>0</v>
      </c>
      <c r="AR747" s="186" t="s">
        <v>308</v>
      </c>
      <c r="AT747" s="186" t="s">
        <v>234</v>
      </c>
      <c r="AU747" s="186" t="s">
        <v>83</v>
      </c>
      <c r="AY747" s="17" t="s">
        <v>134</v>
      </c>
      <c r="BE747" s="187">
        <f>IF(N747="základní",J747,0)</f>
        <v>0</v>
      </c>
      <c r="BF747" s="187">
        <f>IF(N747="snížená",J747,0)</f>
        <v>0</v>
      </c>
      <c r="BG747" s="187">
        <f>IF(N747="zákl. přenesená",J747,0)</f>
        <v>0</v>
      </c>
      <c r="BH747" s="187">
        <f>IF(N747="sníž. přenesená",J747,0)</f>
        <v>0</v>
      </c>
      <c r="BI747" s="187">
        <f>IF(N747="nulová",J747,0)</f>
        <v>0</v>
      </c>
      <c r="BJ747" s="17" t="s">
        <v>81</v>
      </c>
      <c r="BK747" s="187">
        <f>ROUND(I747*H747,2)</f>
        <v>0</v>
      </c>
      <c r="BL747" s="17" t="s">
        <v>226</v>
      </c>
      <c r="BM747" s="186" t="s">
        <v>1412</v>
      </c>
    </row>
    <row r="748" spans="2:65" s="1" customFormat="1" ht="24" customHeight="1">
      <c r="B748" s="34"/>
      <c r="C748" s="175" t="s">
        <v>1413</v>
      </c>
      <c r="D748" s="175" t="s">
        <v>136</v>
      </c>
      <c r="E748" s="176" t="s">
        <v>1414</v>
      </c>
      <c r="F748" s="177" t="s">
        <v>1415</v>
      </c>
      <c r="G748" s="178" t="s">
        <v>396</v>
      </c>
      <c r="H748" s="179">
        <v>6</v>
      </c>
      <c r="I748" s="180"/>
      <c r="J748" s="181">
        <f>ROUND(I748*H748,2)</f>
        <v>0</v>
      </c>
      <c r="K748" s="177" t="s">
        <v>140</v>
      </c>
      <c r="L748" s="38"/>
      <c r="M748" s="182" t="s">
        <v>19</v>
      </c>
      <c r="N748" s="183" t="s">
        <v>47</v>
      </c>
      <c r="O748" s="63"/>
      <c r="P748" s="184">
        <f>O748*H748</f>
        <v>0</v>
      </c>
      <c r="Q748" s="184">
        <v>8.8000000000000003E-4</v>
      </c>
      <c r="R748" s="184">
        <f>Q748*H748</f>
        <v>5.28E-3</v>
      </c>
      <c r="S748" s="184">
        <v>0</v>
      </c>
      <c r="T748" s="185">
        <f>S748*H748</f>
        <v>0</v>
      </c>
      <c r="AR748" s="186" t="s">
        <v>226</v>
      </c>
      <c r="AT748" s="186" t="s">
        <v>136</v>
      </c>
      <c r="AU748" s="186" t="s">
        <v>83</v>
      </c>
      <c r="AY748" s="17" t="s">
        <v>134</v>
      </c>
      <c r="BE748" s="187">
        <f>IF(N748="základní",J748,0)</f>
        <v>0</v>
      </c>
      <c r="BF748" s="187">
        <f>IF(N748="snížená",J748,0)</f>
        <v>0</v>
      </c>
      <c r="BG748" s="187">
        <f>IF(N748="zákl. přenesená",J748,0)</f>
        <v>0</v>
      </c>
      <c r="BH748" s="187">
        <f>IF(N748="sníž. přenesená",J748,0)</f>
        <v>0</v>
      </c>
      <c r="BI748" s="187">
        <f>IF(N748="nulová",J748,0)</f>
        <v>0</v>
      </c>
      <c r="BJ748" s="17" t="s">
        <v>81</v>
      </c>
      <c r="BK748" s="187">
        <f>ROUND(I748*H748,2)</f>
        <v>0</v>
      </c>
      <c r="BL748" s="17" t="s">
        <v>226</v>
      </c>
      <c r="BM748" s="186" t="s">
        <v>1416</v>
      </c>
    </row>
    <row r="749" spans="2:65" s="1" customFormat="1" ht="107.25">
      <c r="B749" s="34"/>
      <c r="C749" s="35"/>
      <c r="D749" s="188" t="s">
        <v>143</v>
      </c>
      <c r="E749" s="35"/>
      <c r="F749" s="189" t="s">
        <v>1395</v>
      </c>
      <c r="G749" s="35"/>
      <c r="H749" s="35"/>
      <c r="I749" s="102"/>
      <c r="J749" s="35"/>
      <c r="K749" s="35"/>
      <c r="L749" s="38"/>
      <c r="M749" s="190"/>
      <c r="N749" s="63"/>
      <c r="O749" s="63"/>
      <c r="P749" s="63"/>
      <c r="Q749" s="63"/>
      <c r="R749" s="63"/>
      <c r="S749" s="63"/>
      <c r="T749" s="64"/>
      <c r="AT749" s="17" t="s">
        <v>143</v>
      </c>
      <c r="AU749" s="17" t="s">
        <v>83</v>
      </c>
    </row>
    <row r="750" spans="2:65" s="1" customFormat="1" ht="16.5" customHeight="1">
      <c r="B750" s="34"/>
      <c r="C750" s="223" t="s">
        <v>1417</v>
      </c>
      <c r="D750" s="223" t="s">
        <v>234</v>
      </c>
      <c r="E750" s="224" t="s">
        <v>1418</v>
      </c>
      <c r="F750" s="225" t="s">
        <v>1419</v>
      </c>
      <c r="G750" s="226" t="s">
        <v>396</v>
      </c>
      <c r="H750" s="227">
        <v>1</v>
      </c>
      <c r="I750" s="228"/>
      <c r="J750" s="229">
        <f t="shared" ref="J750:J756" si="20">ROUND(I750*H750,2)</f>
        <v>0</v>
      </c>
      <c r="K750" s="225" t="s">
        <v>811</v>
      </c>
      <c r="L750" s="230"/>
      <c r="M750" s="231" t="s">
        <v>19</v>
      </c>
      <c r="N750" s="232" t="s">
        <v>47</v>
      </c>
      <c r="O750" s="63"/>
      <c r="P750" s="184">
        <f t="shared" ref="P750:P756" si="21">O750*H750</f>
        <v>0</v>
      </c>
      <c r="Q750" s="184">
        <v>0.15</v>
      </c>
      <c r="R750" s="184">
        <f t="shared" ref="R750:R756" si="22">Q750*H750</f>
        <v>0.15</v>
      </c>
      <c r="S750" s="184">
        <v>0</v>
      </c>
      <c r="T750" s="185">
        <f t="shared" ref="T750:T756" si="23">S750*H750</f>
        <v>0</v>
      </c>
      <c r="AR750" s="186" t="s">
        <v>308</v>
      </c>
      <c r="AT750" s="186" t="s">
        <v>234</v>
      </c>
      <c r="AU750" s="186" t="s">
        <v>83</v>
      </c>
      <c r="AY750" s="17" t="s">
        <v>134</v>
      </c>
      <c r="BE750" s="187">
        <f t="shared" ref="BE750:BE756" si="24">IF(N750="základní",J750,0)</f>
        <v>0</v>
      </c>
      <c r="BF750" s="187">
        <f t="shared" ref="BF750:BF756" si="25">IF(N750="snížená",J750,0)</f>
        <v>0</v>
      </c>
      <c r="BG750" s="187">
        <f t="shared" ref="BG750:BG756" si="26">IF(N750="zákl. přenesená",J750,0)</f>
        <v>0</v>
      </c>
      <c r="BH750" s="187">
        <f t="shared" ref="BH750:BH756" si="27">IF(N750="sníž. přenesená",J750,0)</f>
        <v>0</v>
      </c>
      <c r="BI750" s="187">
        <f t="shared" ref="BI750:BI756" si="28">IF(N750="nulová",J750,0)</f>
        <v>0</v>
      </c>
      <c r="BJ750" s="17" t="s">
        <v>81</v>
      </c>
      <c r="BK750" s="187">
        <f t="shared" ref="BK750:BK756" si="29">ROUND(I750*H750,2)</f>
        <v>0</v>
      </c>
      <c r="BL750" s="17" t="s">
        <v>226</v>
      </c>
      <c r="BM750" s="186" t="s">
        <v>1420</v>
      </c>
    </row>
    <row r="751" spans="2:65" s="1" customFormat="1" ht="16.5" customHeight="1">
      <c r="B751" s="34"/>
      <c r="C751" s="223" t="s">
        <v>1421</v>
      </c>
      <c r="D751" s="223" t="s">
        <v>234</v>
      </c>
      <c r="E751" s="224" t="s">
        <v>1422</v>
      </c>
      <c r="F751" s="225" t="s">
        <v>1423</v>
      </c>
      <c r="G751" s="226" t="s">
        <v>396</v>
      </c>
      <c r="H751" s="227">
        <v>1</v>
      </c>
      <c r="I751" s="228"/>
      <c r="J751" s="229">
        <f t="shared" si="20"/>
        <v>0</v>
      </c>
      <c r="K751" s="225" t="s">
        <v>811</v>
      </c>
      <c r="L751" s="230"/>
      <c r="M751" s="231" t="s">
        <v>19</v>
      </c>
      <c r="N751" s="232" t="s">
        <v>47</v>
      </c>
      <c r="O751" s="63"/>
      <c r="P751" s="184">
        <f t="shared" si="21"/>
        <v>0</v>
      </c>
      <c r="Q751" s="184">
        <v>0.15</v>
      </c>
      <c r="R751" s="184">
        <f t="shared" si="22"/>
        <v>0.15</v>
      </c>
      <c r="S751" s="184">
        <v>0</v>
      </c>
      <c r="T751" s="185">
        <f t="shared" si="23"/>
        <v>0</v>
      </c>
      <c r="AR751" s="186" t="s">
        <v>308</v>
      </c>
      <c r="AT751" s="186" t="s">
        <v>234</v>
      </c>
      <c r="AU751" s="186" t="s">
        <v>83</v>
      </c>
      <c r="AY751" s="17" t="s">
        <v>134</v>
      </c>
      <c r="BE751" s="187">
        <f t="shared" si="24"/>
        <v>0</v>
      </c>
      <c r="BF751" s="187">
        <f t="shared" si="25"/>
        <v>0</v>
      </c>
      <c r="BG751" s="187">
        <f t="shared" si="26"/>
        <v>0</v>
      </c>
      <c r="BH751" s="187">
        <f t="shared" si="27"/>
        <v>0</v>
      </c>
      <c r="BI751" s="187">
        <f t="shared" si="28"/>
        <v>0</v>
      </c>
      <c r="BJ751" s="17" t="s">
        <v>81</v>
      </c>
      <c r="BK751" s="187">
        <f t="shared" si="29"/>
        <v>0</v>
      </c>
      <c r="BL751" s="17" t="s">
        <v>226</v>
      </c>
      <c r="BM751" s="186" t="s">
        <v>1424</v>
      </c>
    </row>
    <row r="752" spans="2:65" s="1" customFormat="1" ht="16.5" customHeight="1">
      <c r="B752" s="34"/>
      <c r="C752" s="223" t="s">
        <v>1425</v>
      </c>
      <c r="D752" s="223" t="s">
        <v>234</v>
      </c>
      <c r="E752" s="224" t="s">
        <v>1426</v>
      </c>
      <c r="F752" s="225" t="s">
        <v>1427</v>
      </c>
      <c r="G752" s="226" t="s">
        <v>396</v>
      </c>
      <c r="H752" s="227">
        <v>1</v>
      </c>
      <c r="I752" s="228"/>
      <c r="J752" s="229">
        <f t="shared" si="20"/>
        <v>0</v>
      </c>
      <c r="K752" s="225" t="s">
        <v>811</v>
      </c>
      <c r="L752" s="230"/>
      <c r="M752" s="231" t="s">
        <v>19</v>
      </c>
      <c r="N752" s="232" t="s">
        <v>47</v>
      </c>
      <c r="O752" s="63"/>
      <c r="P752" s="184">
        <f t="shared" si="21"/>
        <v>0</v>
      </c>
      <c r="Q752" s="184">
        <v>0.15</v>
      </c>
      <c r="R752" s="184">
        <f t="shared" si="22"/>
        <v>0.15</v>
      </c>
      <c r="S752" s="184">
        <v>0</v>
      </c>
      <c r="T752" s="185">
        <f t="shared" si="23"/>
        <v>0</v>
      </c>
      <c r="AR752" s="186" t="s">
        <v>308</v>
      </c>
      <c r="AT752" s="186" t="s">
        <v>234</v>
      </c>
      <c r="AU752" s="186" t="s">
        <v>83</v>
      </c>
      <c r="AY752" s="17" t="s">
        <v>134</v>
      </c>
      <c r="BE752" s="187">
        <f t="shared" si="24"/>
        <v>0</v>
      </c>
      <c r="BF752" s="187">
        <f t="shared" si="25"/>
        <v>0</v>
      </c>
      <c r="BG752" s="187">
        <f t="shared" si="26"/>
        <v>0</v>
      </c>
      <c r="BH752" s="187">
        <f t="shared" si="27"/>
        <v>0</v>
      </c>
      <c r="BI752" s="187">
        <f t="shared" si="28"/>
        <v>0</v>
      </c>
      <c r="BJ752" s="17" t="s">
        <v>81</v>
      </c>
      <c r="BK752" s="187">
        <f t="shared" si="29"/>
        <v>0</v>
      </c>
      <c r="BL752" s="17" t="s">
        <v>226</v>
      </c>
      <c r="BM752" s="186" t="s">
        <v>1428</v>
      </c>
    </row>
    <row r="753" spans="2:65" s="1" customFormat="1" ht="16.5" customHeight="1">
      <c r="B753" s="34"/>
      <c r="C753" s="223" t="s">
        <v>1429</v>
      </c>
      <c r="D753" s="223" t="s">
        <v>234</v>
      </c>
      <c r="E753" s="224" t="s">
        <v>1430</v>
      </c>
      <c r="F753" s="225" t="s">
        <v>1431</v>
      </c>
      <c r="G753" s="226" t="s">
        <v>396</v>
      </c>
      <c r="H753" s="227">
        <v>1</v>
      </c>
      <c r="I753" s="228"/>
      <c r="J753" s="229">
        <f t="shared" si="20"/>
        <v>0</v>
      </c>
      <c r="K753" s="225" t="s">
        <v>811</v>
      </c>
      <c r="L753" s="230"/>
      <c r="M753" s="231" t="s">
        <v>19</v>
      </c>
      <c r="N753" s="232" t="s">
        <v>47</v>
      </c>
      <c r="O753" s="63"/>
      <c r="P753" s="184">
        <f t="shared" si="21"/>
        <v>0</v>
      </c>
      <c r="Q753" s="184">
        <v>0.15</v>
      </c>
      <c r="R753" s="184">
        <f t="shared" si="22"/>
        <v>0.15</v>
      </c>
      <c r="S753" s="184">
        <v>0</v>
      </c>
      <c r="T753" s="185">
        <f t="shared" si="23"/>
        <v>0</v>
      </c>
      <c r="AR753" s="186" t="s">
        <v>308</v>
      </c>
      <c r="AT753" s="186" t="s">
        <v>234</v>
      </c>
      <c r="AU753" s="186" t="s">
        <v>83</v>
      </c>
      <c r="AY753" s="17" t="s">
        <v>134</v>
      </c>
      <c r="BE753" s="187">
        <f t="shared" si="24"/>
        <v>0</v>
      </c>
      <c r="BF753" s="187">
        <f t="shared" si="25"/>
        <v>0</v>
      </c>
      <c r="BG753" s="187">
        <f t="shared" si="26"/>
        <v>0</v>
      </c>
      <c r="BH753" s="187">
        <f t="shared" si="27"/>
        <v>0</v>
      </c>
      <c r="BI753" s="187">
        <f t="shared" si="28"/>
        <v>0</v>
      </c>
      <c r="BJ753" s="17" t="s">
        <v>81</v>
      </c>
      <c r="BK753" s="187">
        <f t="shared" si="29"/>
        <v>0</v>
      </c>
      <c r="BL753" s="17" t="s">
        <v>226</v>
      </c>
      <c r="BM753" s="186" t="s">
        <v>1432</v>
      </c>
    </row>
    <row r="754" spans="2:65" s="1" customFormat="1" ht="16.5" customHeight="1">
      <c r="B754" s="34"/>
      <c r="C754" s="223" t="s">
        <v>1433</v>
      </c>
      <c r="D754" s="223" t="s">
        <v>234</v>
      </c>
      <c r="E754" s="224" t="s">
        <v>1434</v>
      </c>
      <c r="F754" s="225" t="s">
        <v>1435</v>
      </c>
      <c r="G754" s="226" t="s">
        <v>396</v>
      </c>
      <c r="H754" s="227">
        <v>1</v>
      </c>
      <c r="I754" s="228"/>
      <c r="J754" s="229">
        <f t="shared" si="20"/>
        <v>0</v>
      </c>
      <c r="K754" s="225" t="s">
        <v>811</v>
      </c>
      <c r="L754" s="230"/>
      <c r="M754" s="231" t="s">
        <v>19</v>
      </c>
      <c r="N754" s="232" t="s">
        <v>47</v>
      </c>
      <c r="O754" s="63"/>
      <c r="P754" s="184">
        <f t="shared" si="21"/>
        <v>0</v>
      </c>
      <c r="Q754" s="184">
        <v>0.15</v>
      </c>
      <c r="R754" s="184">
        <f t="shared" si="22"/>
        <v>0.15</v>
      </c>
      <c r="S754" s="184">
        <v>0</v>
      </c>
      <c r="T754" s="185">
        <f t="shared" si="23"/>
        <v>0</v>
      </c>
      <c r="AR754" s="186" t="s">
        <v>308</v>
      </c>
      <c r="AT754" s="186" t="s">
        <v>234</v>
      </c>
      <c r="AU754" s="186" t="s">
        <v>83</v>
      </c>
      <c r="AY754" s="17" t="s">
        <v>134</v>
      </c>
      <c r="BE754" s="187">
        <f t="shared" si="24"/>
        <v>0</v>
      </c>
      <c r="BF754" s="187">
        <f t="shared" si="25"/>
        <v>0</v>
      </c>
      <c r="BG754" s="187">
        <f t="shared" si="26"/>
        <v>0</v>
      </c>
      <c r="BH754" s="187">
        <f t="shared" si="27"/>
        <v>0</v>
      </c>
      <c r="BI754" s="187">
        <f t="shared" si="28"/>
        <v>0</v>
      </c>
      <c r="BJ754" s="17" t="s">
        <v>81</v>
      </c>
      <c r="BK754" s="187">
        <f t="shared" si="29"/>
        <v>0</v>
      </c>
      <c r="BL754" s="17" t="s">
        <v>226</v>
      </c>
      <c r="BM754" s="186" t="s">
        <v>1436</v>
      </c>
    </row>
    <row r="755" spans="2:65" s="1" customFormat="1" ht="16.5" customHeight="1">
      <c r="B755" s="34"/>
      <c r="C755" s="223" t="s">
        <v>1437</v>
      </c>
      <c r="D755" s="223" t="s">
        <v>234</v>
      </c>
      <c r="E755" s="224" t="s">
        <v>1438</v>
      </c>
      <c r="F755" s="225" t="s">
        <v>1439</v>
      </c>
      <c r="G755" s="226" t="s">
        <v>396</v>
      </c>
      <c r="H755" s="227">
        <v>1</v>
      </c>
      <c r="I755" s="228"/>
      <c r="J755" s="229">
        <f t="shared" si="20"/>
        <v>0</v>
      </c>
      <c r="K755" s="225" t="s">
        <v>811</v>
      </c>
      <c r="L755" s="230"/>
      <c r="M755" s="231" t="s">
        <v>19</v>
      </c>
      <c r="N755" s="232" t="s">
        <v>47</v>
      </c>
      <c r="O755" s="63"/>
      <c r="P755" s="184">
        <f t="shared" si="21"/>
        <v>0</v>
      </c>
      <c r="Q755" s="184">
        <v>0.18</v>
      </c>
      <c r="R755" s="184">
        <f t="shared" si="22"/>
        <v>0.18</v>
      </c>
      <c r="S755" s="184">
        <v>0</v>
      </c>
      <c r="T755" s="185">
        <f t="shared" si="23"/>
        <v>0</v>
      </c>
      <c r="AR755" s="186" t="s">
        <v>308</v>
      </c>
      <c r="AT755" s="186" t="s">
        <v>234</v>
      </c>
      <c r="AU755" s="186" t="s">
        <v>83</v>
      </c>
      <c r="AY755" s="17" t="s">
        <v>134</v>
      </c>
      <c r="BE755" s="187">
        <f t="shared" si="24"/>
        <v>0</v>
      </c>
      <c r="BF755" s="187">
        <f t="shared" si="25"/>
        <v>0</v>
      </c>
      <c r="BG755" s="187">
        <f t="shared" si="26"/>
        <v>0</v>
      </c>
      <c r="BH755" s="187">
        <f t="shared" si="27"/>
        <v>0</v>
      </c>
      <c r="BI755" s="187">
        <f t="shared" si="28"/>
        <v>0</v>
      </c>
      <c r="BJ755" s="17" t="s">
        <v>81</v>
      </c>
      <c r="BK755" s="187">
        <f t="shared" si="29"/>
        <v>0</v>
      </c>
      <c r="BL755" s="17" t="s">
        <v>226</v>
      </c>
      <c r="BM755" s="186" t="s">
        <v>1440</v>
      </c>
    </row>
    <row r="756" spans="2:65" s="1" customFormat="1" ht="24" customHeight="1">
      <c r="B756" s="34"/>
      <c r="C756" s="175" t="s">
        <v>1441</v>
      </c>
      <c r="D756" s="175" t="s">
        <v>136</v>
      </c>
      <c r="E756" s="176" t="s">
        <v>1442</v>
      </c>
      <c r="F756" s="177" t="s">
        <v>1443</v>
      </c>
      <c r="G756" s="178" t="s">
        <v>396</v>
      </c>
      <c r="H756" s="179">
        <v>13</v>
      </c>
      <c r="I756" s="180"/>
      <c r="J756" s="181">
        <f t="shared" si="20"/>
        <v>0</v>
      </c>
      <c r="K756" s="177" t="s">
        <v>140</v>
      </c>
      <c r="L756" s="38"/>
      <c r="M756" s="182" t="s">
        <v>19</v>
      </c>
      <c r="N756" s="183" t="s">
        <v>47</v>
      </c>
      <c r="O756" s="63"/>
      <c r="P756" s="184">
        <f t="shared" si="21"/>
        <v>0</v>
      </c>
      <c r="Q756" s="184">
        <v>0</v>
      </c>
      <c r="R756" s="184">
        <f t="shared" si="22"/>
        <v>0</v>
      </c>
      <c r="S756" s="184">
        <v>0</v>
      </c>
      <c r="T756" s="185">
        <f t="shared" si="23"/>
        <v>0</v>
      </c>
      <c r="AR756" s="186" t="s">
        <v>226</v>
      </c>
      <c r="AT756" s="186" t="s">
        <v>136</v>
      </c>
      <c r="AU756" s="186" t="s">
        <v>83</v>
      </c>
      <c r="AY756" s="17" t="s">
        <v>134</v>
      </c>
      <c r="BE756" s="187">
        <f t="shared" si="24"/>
        <v>0</v>
      </c>
      <c r="BF756" s="187">
        <f t="shared" si="25"/>
        <v>0</v>
      </c>
      <c r="BG756" s="187">
        <f t="shared" si="26"/>
        <v>0</v>
      </c>
      <c r="BH756" s="187">
        <f t="shared" si="27"/>
        <v>0</v>
      </c>
      <c r="BI756" s="187">
        <f t="shared" si="28"/>
        <v>0</v>
      </c>
      <c r="BJ756" s="17" t="s">
        <v>81</v>
      </c>
      <c r="BK756" s="187">
        <f t="shared" si="29"/>
        <v>0</v>
      </c>
      <c r="BL756" s="17" t="s">
        <v>226</v>
      </c>
      <c r="BM756" s="186" t="s">
        <v>1444</v>
      </c>
    </row>
    <row r="757" spans="2:65" s="1" customFormat="1" ht="39">
      <c r="B757" s="34"/>
      <c r="C757" s="35"/>
      <c r="D757" s="188" t="s">
        <v>143</v>
      </c>
      <c r="E757" s="35"/>
      <c r="F757" s="189" t="s">
        <v>1445</v>
      </c>
      <c r="G757" s="35"/>
      <c r="H757" s="35"/>
      <c r="I757" s="102"/>
      <c r="J757" s="35"/>
      <c r="K757" s="35"/>
      <c r="L757" s="38"/>
      <c r="M757" s="190"/>
      <c r="N757" s="63"/>
      <c r="O757" s="63"/>
      <c r="P757" s="63"/>
      <c r="Q757" s="63"/>
      <c r="R757" s="63"/>
      <c r="S757" s="63"/>
      <c r="T757" s="64"/>
      <c r="AT757" s="17" t="s">
        <v>143</v>
      </c>
      <c r="AU757" s="17" t="s">
        <v>83</v>
      </c>
    </row>
    <row r="758" spans="2:65" s="1" customFormat="1" ht="24" customHeight="1">
      <c r="B758" s="34"/>
      <c r="C758" s="175" t="s">
        <v>1446</v>
      </c>
      <c r="D758" s="175" t="s">
        <v>136</v>
      </c>
      <c r="E758" s="176" t="s">
        <v>1447</v>
      </c>
      <c r="F758" s="177" t="s">
        <v>1448</v>
      </c>
      <c r="G758" s="178" t="s">
        <v>396</v>
      </c>
      <c r="H758" s="179">
        <v>26</v>
      </c>
      <c r="I758" s="180"/>
      <c r="J758" s="181">
        <f>ROUND(I758*H758,2)</f>
        <v>0</v>
      </c>
      <c r="K758" s="177" t="s">
        <v>140</v>
      </c>
      <c r="L758" s="38"/>
      <c r="M758" s="182" t="s">
        <v>19</v>
      </c>
      <c r="N758" s="183" t="s">
        <v>47</v>
      </c>
      <c r="O758" s="63"/>
      <c r="P758" s="184">
        <f>O758*H758</f>
        <v>0</v>
      </c>
      <c r="Q758" s="184">
        <v>0</v>
      </c>
      <c r="R758" s="184">
        <f>Q758*H758</f>
        <v>0</v>
      </c>
      <c r="S758" s="184">
        <v>0</v>
      </c>
      <c r="T758" s="185">
        <f>S758*H758</f>
        <v>0</v>
      </c>
      <c r="AR758" s="186" t="s">
        <v>226</v>
      </c>
      <c r="AT758" s="186" t="s">
        <v>136</v>
      </c>
      <c r="AU758" s="186" t="s">
        <v>83</v>
      </c>
      <c r="AY758" s="17" t="s">
        <v>134</v>
      </c>
      <c r="BE758" s="187">
        <f>IF(N758="základní",J758,0)</f>
        <v>0</v>
      </c>
      <c r="BF758" s="187">
        <f>IF(N758="snížená",J758,0)</f>
        <v>0</v>
      </c>
      <c r="BG758" s="187">
        <f>IF(N758="zákl. přenesená",J758,0)</f>
        <v>0</v>
      </c>
      <c r="BH758" s="187">
        <f>IF(N758="sníž. přenesená",J758,0)</f>
        <v>0</v>
      </c>
      <c r="BI758" s="187">
        <f>IF(N758="nulová",J758,0)</f>
        <v>0</v>
      </c>
      <c r="BJ758" s="17" t="s">
        <v>81</v>
      </c>
      <c r="BK758" s="187">
        <f>ROUND(I758*H758,2)</f>
        <v>0</v>
      </c>
      <c r="BL758" s="17" t="s">
        <v>226</v>
      </c>
      <c r="BM758" s="186" t="s">
        <v>1449</v>
      </c>
    </row>
    <row r="759" spans="2:65" s="1" customFormat="1" ht="39">
      <c r="B759" s="34"/>
      <c r="C759" s="35"/>
      <c r="D759" s="188" t="s">
        <v>143</v>
      </c>
      <c r="E759" s="35"/>
      <c r="F759" s="189" t="s">
        <v>1445</v>
      </c>
      <c r="G759" s="35"/>
      <c r="H759" s="35"/>
      <c r="I759" s="102"/>
      <c r="J759" s="35"/>
      <c r="K759" s="35"/>
      <c r="L759" s="38"/>
      <c r="M759" s="190"/>
      <c r="N759" s="63"/>
      <c r="O759" s="63"/>
      <c r="P759" s="63"/>
      <c r="Q759" s="63"/>
      <c r="R759" s="63"/>
      <c r="S759" s="63"/>
      <c r="T759" s="64"/>
      <c r="AT759" s="17" t="s">
        <v>143</v>
      </c>
      <c r="AU759" s="17" t="s">
        <v>83</v>
      </c>
    </row>
    <row r="760" spans="2:65" s="1" customFormat="1" ht="24" customHeight="1">
      <c r="B760" s="34"/>
      <c r="C760" s="175" t="s">
        <v>1450</v>
      </c>
      <c r="D760" s="175" t="s">
        <v>136</v>
      </c>
      <c r="E760" s="176" t="s">
        <v>1451</v>
      </c>
      <c r="F760" s="177" t="s">
        <v>1452</v>
      </c>
      <c r="G760" s="178" t="s">
        <v>396</v>
      </c>
      <c r="H760" s="179">
        <v>42</v>
      </c>
      <c r="I760" s="180"/>
      <c r="J760" s="181">
        <f>ROUND(I760*H760,2)</f>
        <v>0</v>
      </c>
      <c r="K760" s="177" t="s">
        <v>140</v>
      </c>
      <c r="L760" s="38"/>
      <c r="M760" s="182" t="s">
        <v>19</v>
      </c>
      <c r="N760" s="183" t="s">
        <v>47</v>
      </c>
      <c r="O760" s="63"/>
      <c r="P760" s="184">
        <f>O760*H760</f>
        <v>0</v>
      </c>
      <c r="Q760" s="184">
        <v>0</v>
      </c>
      <c r="R760" s="184">
        <f>Q760*H760</f>
        <v>0</v>
      </c>
      <c r="S760" s="184">
        <v>0</v>
      </c>
      <c r="T760" s="185">
        <f>S760*H760</f>
        <v>0</v>
      </c>
      <c r="AR760" s="186" t="s">
        <v>226</v>
      </c>
      <c r="AT760" s="186" t="s">
        <v>136</v>
      </c>
      <c r="AU760" s="186" t="s">
        <v>83</v>
      </c>
      <c r="AY760" s="17" t="s">
        <v>134</v>
      </c>
      <c r="BE760" s="187">
        <f>IF(N760="základní",J760,0)</f>
        <v>0</v>
      </c>
      <c r="BF760" s="187">
        <f>IF(N760="snížená",J760,0)</f>
        <v>0</v>
      </c>
      <c r="BG760" s="187">
        <f>IF(N760="zákl. přenesená",J760,0)</f>
        <v>0</v>
      </c>
      <c r="BH760" s="187">
        <f>IF(N760="sníž. přenesená",J760,0)</f>
        <v>0</v>
      </c>
      <c r="BI760" s="187">
        <f>IF(N760="nulová",J760,0)</f>
        <v>0</v>
      </c>
      <c r="BJ760" s="17" t="s">
        <v>81</v>
      </c>
      <c r="BK760" s="187">
        <f>ROUND(I760*H760,2)</f>
        <v>0</v>
      </c>
      <c r="BL760" s="17" t="s">
        <v>226</v>
      </c>
      <c r="BM760" s="186" t="s">
        <v>1453</v>
      </c>
    </row>
    <row r="761" spans="2:65" s="1" customFormat="1" ht="39">
      <c r="B761" s="34"/>
      <c r="C761" s="35"/>
      <c r="D761" s="188" t="s">
        <v>143</v>
      </c>
      <c r="E761" s="35"/>
      <c r="F761" s="189" t="s">
        <v>1445</v>
      </c>
      <c r="G761" s="35"/>
      <c r="H761" s="35"/>
      <c r="I761" s="102"/>
      <c r="J761" s="35"/>
      <c r="K761" s="35"/>
      <c r="L761" s="38"/>
      <c r="M761" s="190"/>
      <c r="N761" s="63"/>
      <c r="O761" s="63"/>
      <c r="P761" s="63"/>
      <c r="Q761" s="63"/>
      <c r="R761" s="63"/>
      <c r="S761" s="63"/>
      <c r="T761" s="64"/>
      <c r="AT761" s="17" t="s">
        <v>143</v>
      </c>
      <c r="AU761" s="17" t="s">
        <v>83</v>
      </c>
    </row>
    <row r="762" spans="2:65" s="1" customFormat="1" ht="24" customHeight="1">
      <c r="B762" s="34"/>
      <c r="C762" s="223" t="s">
        <v>1454</v>
      </c>
      <c r="D762" s="223" t="s">
        <v>234</v>
      </c>
      <c r="E762" s="224" t="s">
        <v>1455</v>
      </c>
      <c r="F762" s="225" t="s">
        <v>1456</v>
      </c>
      <c r="G762" s="226" t="s">
        <v>273</v>
      </c>
      <c r="H762" s="227">
        <v>131.44999999999999</v>
      </c>
      <c r="I762" s="228"/>
      <c r="J762" s="229">
        <f>ROUND(I762*H762,2)</f>
        <v>0</v>
      </c>
      <c r="K762" s="225" t="s">
        <v>250</v>
      </c>
      <c r="L762" s="230"/>
      <c r="M762" s="231" t="s">
        <v>19</v>
      </c>
      <c r="N762" s="232" t="s">
        <v>47</v>
      </c>
      <c r="O762" s="63"/>
      <c r="P762" s="184">
        <f>O762*H762</f>
        <v>0</v>
      </c>
      <c r="Q762" s="184">
        <v>1.5E-3</v>
      </c>
      <c r="R762" s="184">
        <f>Q762*H762</f>
        <v>0.19717499999999999</v>
      </c>
      <c r="S762" s="184">
        <v>0</v>
      </c>
      <c r="T762" s="185">
        <f>S762*H762</f>
        <v>0</v>
      </c>
      <c r="AR762" s="186" t="s">
        <v>308</v>
      </c>
      <c r="AT762" s="186" t="s">
        <v>234</v>
      </c>
      <c r="AU762" s="186" t="s">
        <v>83</v>
      </c>
      <c r="AY762" s="17" t="s">
        <v>134</v>
      </c>
      <c r="BE762" s="187">
        <f>IF(N762="základní",J762,0)</f>
        <v>0</v>
      </c>
      <c r="BF762" s="187">
        <f>IF(N762="snížená",J762,0)</f>
        <v>0</v>
      </c>
      <c r="BG762" s="187">
        <f>IF(N762="zákl. přenesená",J762,0)</f>
        <v>0</v>
      </c>
      <c r="BH762" s="187">
        <f>IF(N762="sníž. přenesená",J762,0)</f>
        <v>0</v>
      </c>
      <c r="BI762" s="187">
        <f>IF(N762="nulová",J762,0)</f>
        <v>0</v>
      </c>
      <c r="BJ762" s="17" t="s">
        <v>81</v>
      </c>
      <c r="BK762" s="187">
        <f>ROUND(I762*H762,2)</f>
        <v>0</v>
      </c>
      <c r="BL762" s="17" t="s">
        <v>226</v>
      </c>
      <c r="BM762" s="186" t="s">
        <v>1457</v>
      </c>
    </row>
    <row r="763" spans="2:65" s="12" customFormat="1" ht="11.25">
      <c r="B763" s="191"/>
      <c r="C763" s="192"/>
      <c r="D763" s="188" t="s">
        <v>149</v>
      </c>
      <c r="E763" s="193" t="s">
        <v>19</v>
      </c>
      <c r="F763" s="194" t="s">
        <v>1458</v>
      </c>
      <c r="G763" s="192"/>
      <c r="H763" s="195">
        <v>131.44999999999999</v>
      </c>
      <c r="I763" s="196"/>
      <c r="J763" s="192"/>
      <c r="K763" s="192"/>
      <c r="L763" s="197"/>
      <c r="M763" s="198"/>
      <c r="N763" s="199"/>
      <c r="O763" s="199"/>
      <c r="P763" s="199"/>
      <c r="Q763" s="199"/>
      <c r="R763" s="199"/>
      <c r="S763" s="199"/>
      <c r="T763" s="200"/>
      <c r="AT763" s="201" t="s">
        <v>149</v>
      </c>
      <c r="AU763" s="201" t="s">
        <v>83</v>
      </c>
      <c r="AV763" s="12" t="s">
        <v>83</v>
      </c>
      <c r="AW763" s="12" t="s">
        <v>37</v>
      </c>
      <c r="AX763" s="12" t="s">
        <v>81</v>
      </c>
      <c r="AY763" s="201" t="s">
        <v>134</v>
      </c>
    </row>
    <row r="764" spans="2:65" s="1" customFormat="1" ht="24" customHeight="1">
      <c r="B764" s="34"/>
      <c r="C764" s="175" t="s">
        <v>1459</v>
      </c>
      <c r="D764" s="175" t="s">
        <v>136</v>
      </c>
      <c r="E764" s="176" t="s">
        <v>1460</v>
      </c>
      <c r="F764" s="177" t="s">
        <v>1461</v>
      </c>
      <c r="G764" s="178" t="s">
        <v>183</v>
      </c>
      <c r="H764" s="179">
        <v>4.7080000000000002</v>
      </c>
      <c r="I764" s="180"/>
      <c r="J764" s="181">
        <f>ROUND(I764*H764,2)</f>
        <v>0</v>
      </c>
      <c r="K764" s="177" t="s">
        <v>140</v>
      </c>
      <c r="L764" s="38"/>
      <c r="M764" s="182" t="s">
        <v>19</v>
      </c>
      <c r="N764" s="183" t="s">
        <v>47</v>
      </c>
      <c r="O764" s="63"/>
      <c r="P764" s="184">
        <f>O764*H764</f>
        <v>0</v>
      </c>
      <c r="Q764" s="184">
        <v>0</v>
      </c>
      <c r="R764" s="184">
        <f>Q764*H764</f>
        <v>0</v>
      </c>
      <c r="S764" s="184">
        <v>0</v>
      </c>
      <c r="T764" s="185">
        <f>S764*H764</f>
        <v>0</v>
      </c>
      <c r="AR764" s="186" t="s">
        <v>226</v>
      </c>
      <c r="AT764" s="186" t="s">
        <v>136</v>
      </c>
      <c r="AU764" s="186" t="s">
        <v>83</v>
      </c>
      <c r="AY764" s="17" t="s">
        <v>134</v>
      </c>
      <c r="BE764" s="187">
        <f>IF(N764="základní",J764,0)</f>
        <v>0</v>
      </c>
      <c r="BF764" s="187">
        <f>IF(N764="snížená",J764,0)</f>
        <v>0</v>
      </c>
      <c r="BG764" s="187">
        <f>IF(N764="zákl. přenesená",J764,0)</f>
        <v>0</v>
      </c>
      <c r="BH764" s="187">
        <f>IF(N764="sníž. přenesená",J764,0)</f>
        <v>0</v>
      </c>
      <c r="BI764" s="187">
        <f>IF(N764="nulová",J764,0)</f>
        <v>0</v>
      </c>
      <c r="BJ764" s="17" t="s">
        <v>81</v>
      </c>
      <c r="BK764" s="187">
        <f>ROUND(I764*H764,2)</f>
        <v>0</v>
      </c>
      <c r="BL764" s="17" t="s">
        <v>226</v>
      </c>
      <c r="BM764" s="186" t="s">
        <v>1462</v>
      </c>
    </row>
    <row r="765" spans="2:65" s="1" customFormat="1" ht="78">
      <c r="B765" s="34"/>
      <c r="C765" s="35"/>
      <c r="D765" s="188" t="s">
        <v>143</v>
      </c>
      <c r="E765" s="35"/>
      <c r="F765" s="189" t="s">
        <v>1463</v>
      </c>
      <c r="G765" s="35"/>
      <c r="H765" s="35"/>
      <c r="I765" s="102"/>
      <c r="J765" s="35"/>
      <c r="K765" s="35"/>
      <c r="L765" s="38"/>
      <c r="M765" s="190"/>
      <c r="N765" s="63"/>
      <c r="O765" s="63"/>
      <c r="P765" s="63"/>
      <c r="Q765" s="63"/>
      <c r="R765" s="63"/>
      <c r="S765" s="63"/>
      <c r="T765" s="64"/>
      <c r="AT765" s="17" t="s">
        <v>143</v>
      </c>
      <c r="AU765" s="17" t="s">
        <v>83</v>
      </c>
    </row>
    <row r="766" spans="2:65" s="1" customFormat="1" ht="24" customHeight="1">
      <c r="B766" s="34"/>
      <c r="C766" s="175" t="s">
        <v>1464</v>
      </c>
      <c r="D766" s="175" t="s">
        <v>136</v>
      </c>
      <c r="E766" s="176" t="s">
        <v>1465</v>
      </c>
      <c r="F766" s="177" t="s">
        <v>1466</v>
      </c>
      <c r="G766" s="178" t="s">
        <v>183</v>
      </c>
      <c r="H766" s="179">
        <v>4.7080000000000002</v>
      </c>
      <c r="I766" s="180"/>
      <c r="J766" s="181">
        <f>ROUND(I766*H766,2)</f>
        <v>0</v>
      </c>
      <c r="K766" s="177" t="s">
        <v>140</v>
      </c>
      <c r="L766" s="38"/>
      <c r="M766" s="182" t="s">
        <v>19</v>
      </c>
      <c r="N766" s="183" t="s">
        <v>47</v>
      </c>
      <c r="O766" s="63"/>
      <c r="P766" s="184">
        <f>O766*H766</f>
        <v>0</v>
      </c>
      <c r="Q766" s="184">
        <v>0</v>
      </c>
      <c r="R766" s="184">
        <f>Q766*H766</f>
        <v>0</v>
      </c>
      <c r="S766" s="184">
        <v>0</v>
      </c>
      <c r="T766" s="185">
        <f>S766*H766</f>
        <v>0</v>
      </c>
      <c r="AR766" s="186" t="s">
        <v>226</v>
      </c>
      <c r="AT766" s="186" t="s">
        <v>136</v>
      </c>
      <c r="AU766" s="186" t="s">
        <v>83</v>
      </c>
      <c r="AY766" s="17" t="s">
        <v>134</v>
      </c>
      <c r="BE766" s="187">
        <f>IF(N766="základní",J766,0)</f>
        <v>0</v>
      </c>
      <c r="BF766" s="187">
        <f>IF(N766="snížená",J766,0)</f>
        <v>0</v>
      </c>
      <c r="BG766" s="187">
        <f>IF(N766="zákl. přenesená",J766,0)</f>
        <v>0</v>
      </c>
      <c r="BH766" s="187">
        <f>IF(N766="sníž. přenesená",J766,0)</f>
        <v>0</v>
      </c>
      <c r="BI766" s="187">
        <f>IF(N766="nulová",J766,0)</f>
        <v>0</v>
      </c>
      <c r="BJ766" s="17" t="s">
        <v>81</v>
      </c>
      <c r="BK766" s="187">
        <f>ROUND(I766*H766,2)</f>
        <v>0</v>
      </c>
      <c r="BL766" s="17" t="s">
        <v>226</v>
      </c>
      <c r="BM766" s="186" t="s">
        <v>1467</v>
      </c>
    </row>
    <row r="767" spans="2:65" s="1" customFormat="1" ht="78">
      <c r="B767" s="34"/>
      <c r="C767" s="35"/>
      <c r="D767" s="188" t="s">
        <v>143</v>
      </c>
      <c r="E767" s="35"/>
      <c r="F767" s="189" t="s">
        <v>1463</v>
      </c>
      <c r="G767" s="35"/>
      <c r="H767" s="35"/>
      <c r="I767" s="102"/>
      <c r="J767" s="35"/>
      <c r="K767" s="35"/>
      <c r="L767" s="38"/>
      <c r="M767" s="190"/>
      <c r="N767" s="63"/>
      <c r="O767" s="63"/>
      <c r="P767" s="63"/>
      <c r="Q767" s="63"/>
      <c r="R767" s="63"/>
      <c r="S767" s="63"/>
      <c r="T767" s="64"/>
      <c r="AT767" s="17" t="s">
        <v>143</v>
      </c>
      <c r="AU767" s="17" t="s">
        <v>83</v>
      </c>
    </row>
    <row r="768" spans="2:65" s="11" customFormat="1" ht="22.9" customHeight="1">
      <c r="B768" s="159"/>
      <c r="C768" s="160"/>
      <c r="D768" s="161" t="s">
        <v>75</v>
      </c>
      <c r="E768" s="173" t="s">
        <v>1468</v>
      </c>
      <c r="F768" s="173" t="s">
        <v>1469</v>
      </c>
      <c r="G768" s="160"/>
      <c r="H768" s="160"/>
      <c r="I768" s="163"/>
      <c r="J768" s="174">
        <f>BK768</f>
        <v>0</v>
      </c>
      <c r="K768" s="160"/>
      <c r="L768" s="165"/>
      <c r="M768" s="166"/>
      <c r="N768" s="167"/>
      <c r="O768" s="167"/>
      <c r="P768" s="168">
        <f>SUM(P769:P791)</f>
        <v>0</v>
      </c>
      <c r="Q768" s="167"/>
      <c r="R768" s="168">
        <f>SUM(R769:R791)</f>
        <v>19.688474400000004</v>
      </c>
      <c r="S768" s="167"/>
      <c r="T768" s="169">
        <f>SUM(T769:T791)</f>
        <v>13.416</v>
      </c>
      <c r="AR768" s="170" t="s">
        <v>83</v>
      </c>
      <c r="AT768" s="171" t="s">
        <v>75</v>
      </c>
      <c r="AU768" s="171" t="s">
        <v>81</v>
      </c>
      <c r="AY768" s="170" t="s">
        <v>134</v>
      </c>
      <c r="BK768" s="172">
        <f>SUM(BK769:BK791)</f>
        <v>0</v>
      </c>
    </row>
    <row r="769" spans="2:65" s="1" customFormat="1" ht="24" customHeight="1">
      <c r="B769" s="34"/>
      <c r="C769" s="175" t="s">
        <v>1470</v>
      </c>
      <c r="D769" s="175" t="s">
        <v>136</v>
      </c>
      <c r="E769" s="176" t="s">
        <v>1471</v>
      </c>
      <c r="F769" s="177" t="s">
        <v>1472</v>
      </c>
      <c r="G769" s="178" t="s">
        <v>396</v>
      </c>
      <c r="H769" s="179">
        <v>4</v>
      </c>
      <c r="I769" s="180"/>
      <c r="J769" s="181">
        <f>ROUND(I769*H769,2)</f>
        <v>0</v>
      </c>
      <c r="K769" s="177" t="s">
        <v>250</v>
      </c>
      <c r="L769" s="38"/>
      <c r="M769" s="182" t="s">
        <v>19</v>
      </c>
      <c r="N769" s="183" t="s">
        <v>47</v>
      </c>
      <c r="O769" s="63"/>
      <c r="P769" s="184">
        <f>O769*H769</f>
        <v>0</v>
      </c>
      <c r="Q769" s="184">
        <v>7.1459999999999996E-2</v>
      </c>
      <c r="R769" s="184">
        <f>Q769*H769</f>
        <v>0.28583999999999998</v>
      </c>
      <c r="S769" s="184">
        <v>0</v>
      </c>
      <c r="T769" s="185">
        <f>S769*H769</f>
        <v>0</v>
      </c>
      <c r="AR769" s="186" t="s">
        <v>226</v>
      </c>
      <c r="AT769" s="186" t="s">
        <v>136</v>
      </c>
      <c r="AU769" s="186" t="s">
        <v>83</v>
      </c>
      <c r="AY769" s="17" t="s">
        <v>134</v>
      </c>
      <c r="BE769" s="187">
        <f>IF(N769="základní",J769,0)</f>
        <v>0</v>
      </c>
      <c r="BF769" s="187">
        <f>IF(N769="snížená",J769,0)</f>
        <v>0</v>
      </c>
      <c r="BG769" s="187">
        <f>IF(N769="zákl. přenesená",J769,0)</f>
        <v>0</v>
      </c>
      <c r="BH769" s="187">
        <f>IF(N769="sníž. přenesená",J769,0)</f>
        <v>0</v>
      </c>
      <c r="BI769" s="187">
        <f>IF(N769="nulová",J769,0)</f>
        <v>0</v>
      </c>
      <c r="BJ769" s="17" t="s">
        <v>81</v>
      </c>
      <c r="BK769" s="187">
        <f>ROUND(I769*H769,2)</f>
        <v>0</v>
      </c>
      <c r="BL769" s="17" t="s">
        <v>226</v>
      </c>
      <c r="BM769" s="186" t="s">
        <v>1473</v>
      </c>
    </row>
    <row r="770" spans="2:65" s="1" customFormat="1" ht="29.25">
      <c r="B770" s="34"/>
      <c r="C770" s="35"/>
      <c r="D770" s="188" t="s">
        <v>143</v>
      </c>
      <c r="E770" s="35"/>
      <c r="F770" s="189" t="s">
        <v>1474</v>
      </c>
      <c r="G770" s="35"/>
      <c r="H770" s="35"/>
      <c r="I770" s="102"/>
      <c r="J770" s="35"/>
      <c r="K770" s="35"/>
      <c r="L770" s="38"/>
      <c r="M770" s="190"/>
      <c r="N770" s="63"/>
      <c r="O770" s="63"/>
      <c r="P770" s="63"/>
      <c r="Q770" s="63"/>
      <c r="R770" s="63"/>
      <c r="S770" s="63"/>
      <c r="T770" s="64"/>
      <c r="AT770" s="17" t="s">
        <v>143</v>
      </c>
      <c r="AU770" s="17" t="s">
        <v>83</v>
      </c>
    </row>
    <row r="771" spans="2:65" s="1" customFormat="1" ht="16.5" customHeight="1">
      <c r="B771" s="34"/>
      <c r="C771" s="223" t="s">
        <v>1475</v>
      </c>
      <c r="D771" s="223" t="s">
        <v>234</v>
      </c>
      <c r="E771" s="224" t="s">
        <v>1476</v>
      </c>
      <c r="F771" s="225" t="s">
        <v>1477</v>
      </c>
      <c r="G771" s="226" t="s">
        <v>396</v>
      </c>
      <c r="H771" s="227">
        <v>1</v>
      </c>
      <c r="I771" s="228"/>
      <c r="J771" s="229">
        <f>ROUND(I771*H771,2)</f>
        <v>0</v>
      </c>
      <c r="K771" s="225" t="s">
        <v>811</v>
      </c>
      <c r="L771" s="230"/>
      <c r="M771" s="231" t="s">
        <v>19</v>
      </c>
      <c r="N771" s="232" t="s">
        <v>47</v>
      </c>
      <c r="O771" s="63"/>
      <c r="P771" s="184">
        <f>O771*H771</f>
        <v>0</v>
      </c>
      <c r="Q771" s="184">
        <v>0.107</v>
      </c>
      <c r="R771" s="184">
        <f>Q771*H771</f>
        <v>0.107</v>
      </c>
      <c r="S771" s="184">
        <v>0</v>
      </c>
      <c r="T771" s="185">
        <f>S771*H771</f>
        <v>0</v>
      </c>
      <c r="AR771" s="186" t="s">
        <v>308</v>
      </c>
      <c r="AT771" s="186" t="s">
        <v>234</v>
      </c>
      <c r="AU771" s="186" t="s">
        <v>83</v>
      </c>
      <c r="AY771" s="17" t="s">
        <v>134</v>
      </c>
      <c r="BE771" s="187">
        <f>IF(N771="základní",J771,0)</f>
        <v>0</v>
      </c>
      <c r="BF771" s="187">
        <f>IF(N771="snížená",J771,0)</f>
        <v>0</v>
      </c>
      <c r="BG771" s="187">
        <f>IF(N771="zákl. přenesená",J771,0)</f>
        <v>0</v>
      </c>
      <c r="BH771" s="187">
        <f>IF(N771="sníž. přenesená",J771,0)</f>
        <v>0</v>
      </c>
      <c r="BI771" s="187">
        <f>IF(N771="nulová",J771,0)</f>
        <v>0</v>
      </c>
      <c r="BJ771" s="17" t="s">
        <v>81</v>
      </c>
      <c r="BK771" s="187">
        <f>ROUND(I771*H771,2)</f>
        <v>0</v>
      </c>
      <c r="BL771" s="17" t="s">
        <v>226</v>
      </c>
      <c r="BM771" s="186" t="s">
        <v>1478</v>
      </c>
    </row>
    <row r="772" spans="2:65" s="1" customFormat="1" ht="16.5" customHeight="1">
      <c r="B772" s="34"/>
      <c r="C772" s="223" t="s">
        <v>1479</v>
      </c>
      <c r="D772" s="223" t="s">
        <v>234</v>
      </c>
      <c r="E772" s="224" t="s">
        <v>1480</v>
      </c>
      <c r="F772" s="225" t="s">
        <v>1481</v>
      </c>
      <c r="G772" s="226" t="s">
        <v>396</v>
      </c>
      <c r="H772" s="227">
        <v>1</v>
      </c>
      <c r="I772" s="228"/>
      <c r="J772" s="229">
        <f>ROUND(I772*H772,2)</f>
        <v>0</v>
      </c>
      <c r="K772" s="225" t="s">
        <v>811</v>
      </c>
      <c r="L772" s="230"/>
      <c r="M772" s="231" t="s">
        <v>19</v>
      </c>
      <c r="N772" s="232" t="s">
        <v>47</v>
      </c>
      <c r="O772" s="63"/>
      <c r="P772" s="184">
        <f>O772*H772</f>
        <v>0</v>
      </c>
      <c r="Q772" s="184">
        <v>0.14199999999999999</v>
      </c>
      <c r="R772" s="184">
        <f>Q772*H772</f>
        <v>0.14199999999999999</v>
      </c>
      <c r="S772" s="184">
        <v>0</v>
      </c>
      <c r="T772" s="185">
        <f>S772*H772</f>
        <v>0</v>
      </c>
      <c r="AR772" s="186" t="s">
        <v>308</v>
      </c>
      <c r="AT772" s="186" t="s">
        <v>234</v>
      </c>
      <c r="AU772" s="186" t="s">
        <v>83</v>
      </c>
      <c r="AY772" s="17" t="s">
        <v>134</v>
      </c>
      <c r="BE772" s="187">
        <f>IF(N772="základní",J772,0)</f>
        <v>0</v>
      </c>
      <c r="BF772" s="187">
        <f>IF(N772="snížená",J772,0)</f>
        <v>0</v>
      </c>
      <c r="BG772" s="187">
        <f>IF(N772="zákl. přenesená",J772,0)</f>
        <v>0</v>
      </c>
      <c r="BH772" s="187">
        <f>IF(N772="sníž. přenesená",J772,0)</f>
        <v>0</v>
      </c>
      <c r="BI772" s="187">
        <f>IF(N772="nulová",J772,0)</f>
        <v>0</v>
      </c>
      <c r="BJ772" s="17" t="s">
        <v>81</v>
      </c>
      <c r="BK772" s="187">
        <f>ROUND(I772*H772,2)</f>
        <v>0</v>
      </c>
      <c r="BL772" s="17" t="s">
        <v>226</v>
      </c>
      <c r="BM772" s="186" t="s">
        <v>1482</v>
      </c>
    </row>
    <row r="773" spans="2:65" s="1" customFormat="1" ht="16.5" customHeight="1">
      <c r="B773" s="34"/>
      <c r="C773" s="223" t="s">
        <v>1483</v>
      </c>
      <c r="D773" s="223" t="s">
        <v>234</v>
      </c>
      <c r="E773" s="224" t="s">
        <v>1484</v>
      </c>
      <c r="F773" s="225" t="s">
        <v>1485</v>
      </c>
      <c r="G773" s="226" t="s">
        <v>396</v>
      </c>
      <c r="H773" s="227">
        <v>1</v>
      </c>
      <c r="I773" s="228"/>
      <c r="J773" s="229">
        <f>ROUND(I773*H773,2)</f>
        <v>0</v>
      </c>
      <c r="K773" s="225" t="s">
        <v>811</v>
      </c>
      <c r="L773" s="230"/>
      <c r="M773" s="231" t="s">
        <v>19</v>
      </c>
      <c r="N773" s="232" t="s">
        <v>47</v>
      </c>
      <c r="O773" s="63"/>
      <c r="P773" s="184">
        <f>O773*H773</f>
        <v>0</v>
      </c>
      <c r="Q773" s="184">
        <v>0.11600000000000001</v>
      </c>
      <c r="R773" s="184">
        <f>Q773*H773</f>
        <v>0.11600000000000001</v>
      </c>
      <c r="S773" s="184">
        <v>0</v>
      </c>
      <c r="T773" s="185">
        <f>S773*H773</f>
        <v>0</v>
      </c>
      <c r="AR773" s="186" t="s">
        <v>308</v>
      </c>
      <c r="AT773" s="186" t="s">
        <v>234</v>
      </c>
      <c r="AU773" s="186" t="s">
        <v>83</v>
      </c>
      <c r="AY773" s="17" t="s">
        <v>134</v>
      </c>
      <c r="BE773" s="187">
        <f>IF(N773="základní",J773,0)</f>
        <v>0</v>
      </c>
      <c r="BF773" s="187">
        <f>IF(N773="snížená",J773,0)</f>
        <v>0</v>
      </c>
      <c r="BG773" s="187">
        <f>IF(N773="zákl. přenesená",J773,0)</f>
        <v>0</v>
      </c>
      <c r="BH773" s="187">
        <f>IF(N773="sníž. přenesená",J773,0)</f>
        <v>0</v>
      </c>
      <c r="BI773" s="187">
        <f>IF(N773="nulová",J773,0)</f>
        <v>0</v>
      </c>
      <c r="BJ773" s="17" t="s">
        <v>81</v>
      </c>
      <c r="BK773" s="187">
        <f>ROUND(I773*H773,2)</f>
        <v>0</v>
      </c>
      <c r="BL773" s="17" t="s">
        <v>226</v>
      </c>
      <c r="BM773" s="186" t="s">
        <v>1486</v>
      </c>
    </row>
    <row r="774" spans="2:65" s="1" customFormat="1" ht="16.5" customHeight="1">
      <c r="B774" s="34"/>
      <c r="C774" s="223" t="s">
        <v>1487</v>
      </c>
      <c r="D774" s="223" t="s">
        <v>234</v>
      </c>
      <c r="E774" s="224" t="s">
        <v>1488</v>
      </c>
      <c r="F774" s="225" t="s">
        <v>1489</v>
      </c>
      <c r="G774" s="226" t="s">
        <v>396</v>
      </c>
      <c r="H774" s="227">
        <v>1</v>
      </c>
      <c r="I774" s="228"/>
      <c r="J774" s="229">
        <f>ROUND(I774*H774,2)</f>
        <v>0</v>
      </c>
      <c r="K774" s="225" t="s">
        <v>811</v>
      </c>
      <c r="L774" s="230"/>
      <c r="M774" s="231" t="s">
        <v>19</v>
      </c>
      <c r="N774" s="232" t="s">
        <v>47</v>
      </c>
      <c r="O774" s="63"/>
      <c r="P774" s="184">
        <f>O774*H774</f>
        <v>0</v>
      </c>
      <c r="Q774" s="184">
        <v>0.113</v>
      </c>
      <c r="R774" s="184">
        <f>Q774*H774</f>
        <v>0.113</v>
      </c>
      <c r="S774" s="184">
        <v>0</v>
      </c>
      <c r="T774" s="185">
        <f>S774*H774</f>
        <v>0</v>
      </c>
      <c r="AR774" s="186" t="s">
        <v>308</v>
      </c>
      <c r="AT774" s="186" t="s">
        <v>234</v>
      </c>
      <c r="AU774" s="186" t="s">
        <v>83</v>
      </c>
      <c r="AY774" s="17" t="s">
        <v>134</v>
      </c>
      <c r="BE774" s="187">
        <f>IF(N774="základní",J774,0)</f>
        <v>0</v>
      </c>
      <c r="BF774" s="187">
        <f>IF(N774="snížená",J774,0)</f>
        <v>0</v>
      </c>
      <c r="BG774" s="187">
        <f>IF(N774="zákl. přenesená",J774,0)</f>
        <v>0</v>
      </c>
      <c r="BH774" s="187">
        <f>IF(N774="sníž. přenesená",J774,0)</f>
        <v>0</v>
      </c>
      <c r="BI774" s="187">
        <f>IF(N774="nulová",J774,0)</f>
        <v>0</v>
      </c>
      <c r="BJ774" s="17" t="s">
        <v>81</v>
      </c>
      <c r="BK774" s="187">
        <f>ROUND(I774*H774,2)</f>
        <v>0</v>
      </c>
      <c r="BL774" s="17" t="s">
        <v>226</v>
      </c>
      <c r="BM774" s="186" t="s">
        <v>1490</v>
      </c>
    </row>
    <row r="775" spans="2:65" s="1" customFormat="1" ht="16.5" customHeight="1">
      <c r="B775" s="34"/>
      <c r="C775" s="175" t="s">
        <v>1491</v>
      </c>
      <c r="D775" s="175" t="s">
        <v>136</v>
      </c>
      <c r="E775" s="176" t="s">
        <v>1492</v>
      </c>
      <c r="F775" s="177" t="s">
        <v>1493</v>
      </c>
      <c r="G775" s="178" t="s">
        <v>165</v>
      </c>
      <c r="H775" s="179">
        <v>1943.98</v>
      </c>
      <c r="I775" s="180"/>
      <c r="J775" s="181">
        <f>ROUND(I775*H775,2)</f>
        <v>0</v>
      </c>
      <c r="K775" s="177" t="s">
        <v>140</v>
      </c>
      <c r="L775" s="38"/>
      <c r="M775" s="182" t="s">
        <v>19</v>
      </c>
      <c r="N775" s="183" t="s">
        <v>47</v>
      </c>
      <c r="O775" s="63"/>
      <c r="P775" s="184">
        <f>O775*H775</f>
        <v>0</v>
      </c>
      <c r="Q775" s="184">
        <v>2.7999999999999998E-4</v>
      </c>
      <c r="R775" s="184">
        <f>Q775*H775</f>
        <v>0.54431439999999998</v>
      </c>
      <c r="S775" s="184">
        <v>0</v>
      </c>
      <c r="T775" s="185">
        <f>S775*H775</f>
        <v>0</v>
      </c>
      <c r="AR775" s="186" t="s">
        <v>226</v>
      </c>
      <c r="AT775" s="186" t="s">
        <v>136</v>
      </c>
      <c r="AU775" s="186" t="s">
        <v>83</v>
      </c>
      <c r="AY775" s="17" t="s">
        <v>134</v>
      </c>
      <c r="BE775" s="187">
        <f>IF(N775="základní",J775,0)</f>
        <v>0</v>
      </c>
      <c r="BF775" s="187">
        <f>IF(N775="snížená",J775,0)</f>
        <v>0</v>
      </c>
      <c r="BG775" s="187">
        <f>IF(N775="zákl. přenesená",J775,0)</f>
        <v>0</v>
      </c>
      <c r="BH775" s="187">
        <f>IF(N775="sníž. přenesená",J775,0)</f>
        <v>0</v>
      </c>
      <c r="BI775" s="187">
        <f>IF(N775="nulová",J775,0)</f>
        <v>0</v>
      </c>
      <c r="BJ775" s="17" t="s">
        <v>81</v>
      </c>
      <c r="BK775" s="187">
        <f>ROUND(I775*H775,2)</f>
        <v>0</v>
      </c>
      <c r="BL775" s="17" t="s">
        <v>226</v>
      </c>
      <c r="BM775" s="186" t="s">
        <v>1494</v>
      </c>
    </row>
    <row r="776" spans="2:65" s="1" customFormat="1" ht="48.75">
      <c r="B776" s="34"/>
      <c r="C776" s="35"/>
      <c r="D776" s="188" t="s">
        <v>143</v>
      </c>
      <c r="E776" s="35"/>
      <c r="F776" s="189" t="s">
        <v>1495</v>
      </c>
      <c r="G776" s="35"/>
      <c r="H776" s="35"/>
      <c r="I776" s="102"/>
      <c r="J776" s="35"/>
      <c r="K776" s="35"/>
      <c r="L776" s="38"/>
      <c r="M776" s="190"/>
      <c r="N776" s="63"/>
      <c r="O776" s="63"/>
      <c r="P776" s="63"/>
      <c r="Q776" s="63"/>
      <c r="R776" s="63"/>
      <c r="S776" s="63"/>
      <c r="T776" s="64"/>
      <c r="AT776" s="17" t="s">
        <v>143</v>
      </c>
      <c r="AU776" s="17" t="s">
        <v>83</v>
      </c>
    </row>
    <row r="777" spans="2:65" s="1" customFormat="1" ht="16.5" customHeight="1">
      <c r="B777" s="34"/>
      <c r="C777" s="223" t="s">
        <v>1496</v>
      </c>
      <c r="D777" s="223" t="s">
        <v>234</v>
      </c>
      <c r="E777" s="224" t="s">
        <v>1497</v>
      </c>
      <c r="F777" s="225" t="s">
        <v>1498</v>
      </c>
      <c r="G777" s="226" t="s">
        <v>183</v>
      </c>
      <c r="H777" s="227">
        <v>17.821999999999999</v>
      </c>
      <c r="I777" s="228"/>
      <c r="J777" s="229">
        <f>ROUND(I777*H777,2)</f>
        <v>0</v>
      </c>
      <c r="K777" s="225" t="s">
        <v>140</v>
      </c>
      <c r="L777" s="230"/>
      <c r="M777" s="231" t="s">
        <v>19</v>
      </c>
      <c r="N777" s="232" t="s">
        <v>47</v>
      </c>
      <c r="O777" s="63"/>
      <c r="P777" s="184">
        <f>O777*H777</f>
        <v>0</v>
      </c>
      <c r="Q777" s="184">
        <v>1</v>
      </c>
      <c r="R777" s="184">
        <f>Q777*H777</f>
        <v>17.821999999999999</v>
      </c>
      <c r="S777" s="184">
        <v>0</v>
      </c>
      <c r="T777" s="185">
        <f>S777*H777</f>
        <v>0</v>
      </c>
      <c r="AR777" s="186" t="s">
        <v>308</v>
      </c>
      <c r="AT777" s="186" t="s">
        <v>234</v>
      </c>
      <c r="AU777" s="186" t="s">
        <v>83</v>
      </c>
      <c r="AY777" s="17" t="s">
        <v>134</v>
      </c>
      <c r="BE777" s="187">
        <f>IF(N777="základní",J777,0)</f>
        <v>0</v>
      </c>
      <c r="BF777" s="187">
        <f>IF(N777="snížená",J777,0)</f>
        <v>0</v>
      </c>
      <c r="BG777" s="187">
        <f>IF(N777="zákl. přenesená",J777,0)</f>
        <v>0</v>
      </c>
      <c r="BH777" s="187">
        <f>IF(N777="sníž. přenesená",J777,0)</f>
        <v>0</v>
      </c>
      <c r="BI777" s="187">
        <f>IF(N777="nulová",J777,0)</f>
        <v>0</v>
      </c>
      <c r="BJ777" s="17" t="s">
        <v>81</v>
      </c>
      <c r="BK777" s="187">
        <f>ROUND(I777*H777,2)</f>
        <v>0</v>
      </c>
      <c r="BL777" s="17" t="s">
        <v>226</v>
      </c>
      <c r="BM777" s="186" t="s">
        <v>1499</v>
      </c>
    </row>
    <row r="778" spans="2:65" s="1" customFormat="1" ht="16.5" customHeight="1">
      <c r="B778" s="34"/>
      <c r="C778" s="175" t="s">
        <v>1500</v>
      </c>
      <c r="D778" s="175" t="s">
        <v>136</v>
      </c>
      <c r="E778" s="176" t="s">
        <v>1501</v>
      </c>
      <c r="F778" s="177" t="s">
        <v>1502</v>
      </c>
      <c r="G778" s="178" t="s">
        <v>165</v>
      </c>
      <c r="H778" s="179">
        <v>1878</v>
      </c>
      <c r="I778" s="180"/>
      <c r="J778" s="181">
        <f>ROUND(I778*H778,2)</f>
        <v>0</v>
      </c>
      <c r="K778" s="177" t="s">
        <v>140</v>
      </c>
      <c r="L778" s="38"/>
      <c r="M778" s="182" t="s">
        <v>19</v>
      </c>
      <c r="N778" s="183" t="s">
        <v>47</v>
      </c>
      <c r="O778" s="63"/>
      <c r="P778" s="184">
        <f>O778*H778</f>
        <v>0</v>
      </c>
      <c r="Q778" s="184">
        <v>0</v>
      </c>
      <c r="R778" s="184">
        <f>Q778*H778</f>
        <v>0</v>
      </c>
      <c r="S778" s="184">
        <v>7.0000000000000001E-3</v>
      </c>
      <c r="T778" s="185">
        <f>S778*H778</f>
        <v>13.146000000000001</v>
      </c>
      <c r="AR778" s="186" t="s">
        <v>226</v>
      </c>
      <c r="AT778" s="186" t="s">
        <v>136</v>
      </c>
      <c r="AU778" s="186" t="s">
        <v>83</v>
      </c>
      <c r="AY778" s="17" t="s">
        <v>134</v>
      </c>
      <c r="BE778" s="187">
        <f>IF(N778="základní",J778,0)</f>
        <v>0</v>
      </c>
      <c r="BF778" s="187">
        <f>IF(N778="snížená",J778,0)</f>
        <v>0</v>
      </c>
      <c r="BG778" s="187">
        <f>IF(N778="zákl. přenesená",J778,0)</f>
        <v>0</v>
      </c>
      <c r="BH778" s="187">
        <f>IF(N778="sníž. přenesená",J778,0)</f>
        <v>0</v>
      </c>
      <c r="BI778" s="187">
        <f>IF(N778="nulová",J778,0)</f>
        <v>0</v>
      </c>
      <c r="BJ778" s="17" t="s">
        <v>81</v>
      </c>
      <c r="BK778" s="187">
        <f>ROUND(I778*H778,2)</f>
        <v>0</v>
      </c>
      <c r="BL778" s="17" t="s">
        <v>226</v>
      </c>
      <c r="BM778" s="186" t="s">
        <v>1503</v>
      </c>
    </row>
    <row r="779" spans="2:65" s="1" customFormat="1" ht="16.5" customHeight="1">
      <c r="B779" s="34"/>
      <c r="C779" s="175" t="s">
        <v>1504</v>
      </c>
      <c r="D779" s="175" t="s">
        <v>136</v>
      </c>
      <c r="E779" s="176" t="s">
        <v>1505</v>
      </c>
      <c r="F779" s="177" t="s">
        <v>1506</v>
      </c>
      <c r="G779" s="178" t="s">
        <v>396</v>
      </c>
      <c r="H779" s="179">
        <v>3</v>
      </c>
      <c r="I779" s="180"/>
      <c r="J779" s="181">
        <f>ROUND(I779*H779,2)</f>
        <v>0</v>
      </c>
      <c r="K779" s="177" t="s">
        <v>140</v>
      </c>
      <c r="L779" s="38"/>
      <c r="M779" s="182" t="s">
        <v>19</v>
      </c>
      <c r="N779" s="183" t="s">
        <v>47</v>
      </c>
      <c r="O779" s="63"/>
      <c r="P779" s="184">
        <f>O779*H779</f>
        <v>0</v>
      </c>
      <c r="Q779" s="184">
        <v>3.3E-4</v>
      </c>
      <c r="R779" s="184">
        <f>Q779*H779</f>
        <v>9.8999999999999999E-4</v>
      </c>
      <c r="S779" s="184">
        <v>0</v>
      </c>
      <c r="T779" s="185">
        <f>S779*H779</f>
        <v>0</v>
      </c>
      <c r="AR779" s="186" t="s">
        <v>226</v>
      </c>
      <c r="AT779" s="186" t="s">
        <v>136</v>
      </c>
      <c r="AU779" s="186" t="s">
        <v>83</v>
      </c>
      <c r="AY779" s="17" t="s">
        <v>134</v>
      </c>
      <c r="BE779" s="187">
        <f>IF(N779="základní",J779,0)</f>
        <v>0</v>
      </c>
      <c r="BF779" s="187">
        <f>IF(N779="snížená",J779,0)</f>
        <v>0</v>
      </c>
      <c r="BG779" s="187">
        <f>IF(N779="zákl. přenesená",J779,0)</f>
        <v>0</v>
      </c>
      <c r="BH779" s="187">
        <f>IF(N779="sníž. přenesená",J779,0)</f>
        <v>0</v>
      </c>
      <c r="BI779" s="187">
        <f>IF(N779="nulová",J779,0)</f>
        <v>0</v>
      </c>
      <c r="BJ779" s="17" t="s">
        <v>81</v>
      </c>
      <c r="BK779" s="187">
        <f>ROUND(I779*H779,2)</f>
        <v>0</v>
      </c>
      <c r="BL779" s="17" t="s">
        <v>226</v>
      </c>
      <c r="BM779" s="186" t="s">
        <v>1507</v>
      </c>
    </row>
    <row r="780" spans="2:65" s="1" customFormat="1" ht="78">
      <c r="B780" s="34"/>
      <c r="C780" s="35"/>
      <c r="D780" s="188" t="s">
        <v>143</v>
      </c>
      <c r="E780" s="35"/>
      <c r="F780" s="189" t="s">
        <v>1508</v>
      </c>
      <c r="G780" s="35"/>
      <c r="H780" s="35"/>
      <c r="I780" s="102"/>
      <c r="J780" s="35"/>
      <c r="K780" s="35"/>
      <c r="L780" s="38"/>
      <c r="M780" s="190"/>
      <c r="N780" s="63"/>
      <c r="O780" s="63"/>
      <c r="P780" s="63"/>
      <c r="Q780" s="63"/>
      <c r="R780" s="63"/>
      <c r="S780" s="63"/>
      <c r="T780" s="64"/>
      <c r="AT780" s="17" t="s">
        <v>143</v>
      </c>
      <c r="AU780" s="17" t="s">
        <v>83</v>
      </c>
    </row>
    <row r="781" spans="2:65" s="1" customFormat="1" ht="16.5" customHeight="1">
      <c r="B781" s="34"/>
      <c r="C781" s="223" t="s">
        <v>1509</v>
      </c>
      <c r="D781" s="223" t="s">
        <v>234</v>
      </c>
      <c r="E781" s="224" t="s">
        <v>1510</v>
      </c>
      <c r="F781" s="225" t="s">
        <v>1511</v>
      </c>
      <c r="G781" s="226" t="s">
        <v>396</v>
      </c>
      <c r="H781" s="227">
        <v>1</v>
      </c>
      <c r="I781" s="228"/>
      <c r="J781" s="229">
        <f>ROUND(I781*H781,2)</f>
        <v>0</v>
      </c>
      <c r="K781" s="225" t="s">
        <v>811</v>
      </c>
      <c r="L781" s="230"/>
      <c r="M781" s="231" t="s">
        <v>19</v>
      </c>
      <c r="N781" s="232" t="s">
        <v>47</v>
      </c>
      <c r="O781" s="63"/>
      <c r="P781" s="184">
        <f>O781*H781</f>
        <v>0</v>
      </c>
      <c r="Q781" s="184">
        <v>0.109</v>
      </c>
      <c r="R781" s="184">
        <f>Q781*H781</f>
        <v>0.109</v>
      </c>
      <c r="S781" s="184">
        <v>0</v>
      </c>
      <c r="T781" s="185">
        <f>S781*H781</f>
        <v>0</v>
      </c>
      <c r="AR781" s="186" t="s">
        <v>308</v>
      </c>
      <c r="AT781" s="186" t="s">
        <v>234</v>
      </c>
      <c r="AU781" s="186" t="s">
        <v>83</v>
      </c>
      <c r="AY781" s="17" t="s">
        <v>134</v>
      </c>
      <c r="BE781" s="187">
        <f>IF(N781="základní",J781,0)</f>
        <v>0</v>
      </c>
      <c r="BF781" s="187">
        <f>IF(N781="snížená",J781,0)</f>
        <v>0</v>
      </c>
      <c r="BG781" s="187">
        <f>IF(N781="zákl. přenesená",J781,0)</f>
        <v>0</v>
      </c>
      <c r="BH781" s="187">
        <f>IF(N781="sníž. přenesená",J781,0)</f>
        <v>0</v>
      </c>
      <c r="BI781" s="187">
        <f>IF(N781="nulová",J781,0)</f>
        <v>0</v>
      </c>
      <c r="BJ781" s="17" t="s">
        <v>81</v>
      </c>
      <c r="BK781" s="187">
        <f>ROUND(I781*H781,2)</f>
        <v>0</v>
      </c>
      <c r="BL781" s="17" t="s">
        <v>226</v>
      </c>
      <c r="BM781" s="186" t="s">
        <v>1512</v>
      </c>
    </row>
    <row r="782" spans="2:65" s="1" customFormat="1" ht="16.5" customHeight="1">
      <c r="B782" s="34"/>
      <c r="C782" s="223" t="s">
        <v>1513</v>
      </c>
      <c r="D782" s="223" t="s">
        <v>234</v>
      </c>
      <c r="E782" s="224" t="s">
        <v>1514</v>
      </c>
      <c r="F782" s="225" t="s">
        <v>1515</v>
      </c>
      <c r="G782" s="226" t="s">
        <v>396</v>
      </c>
      <c r="H782" s="227">
        <v>1</v>
      </c>
      <c r="I782" s="228"/>
      <c r="J782" s="229">
        <f>ROUND(I782*H782,2)</f>
        <v>0</v>
      </c>
      <c r="K782" s="225" t="s">
        <v>811</v>
      </c>
      <c r="L782" s="230"/>
      <c r="M782" s="231" t="s">
        <v>19</v>
      </c>
      <c r="N782" s="232" t="s">
        <v>47</v>
      </c>
      <c r="O782" s="63"/>
      <c r="P782" s="184">
        <f>O782*H782</f>
        <v>0</v>
      </c>
      <c r="Q782" s="184">
        <v>0.12</v>
      </c>
      <c r="R782" s="184">
        <f>Q782*H782</f>
        <v>0.12</v>
      </c>
      <c r="S782" s="184">
        <v>0</v>
      </c>
      <c r="T782" s="185">
        <f>S782*H782</f>
        <v>0</v>
      </c>
      <c r="AR782" s="186" t="s">
        <v>308</v>
      </c>
      <c r="AT782" s="186" t="s">
        <v>234</v>
      </c>
      <c r="AU782" s="186" t="s">
        <v>83</v>
      </c>
      <c r="AY782" s="17" t="s">
        <v>134</v>
      </c>
      <c r="BE782" s="187">
        <f>IF(N782="základní",J782,0)</f>
        <v>0</v>
      </c>
      <c r="BF782" s="187">
        <f>IF(N782="snížená",J782,0)</f>
        <v>0</v>
      </c>
      <c r="BG782" s="187">
        <f>IF(N782="zákl. přenesená",J782,0)</f>
        <v>0</v>
      </c>
      <c r="BH782" s="187">
        <f>IF(N782="sníž. přenesená",J782,0)</f>
        <v>0</v>
      </c>
      <c r="BI782" s="187">
        <f>IF(N782="nulová",J782,0)</f>
        <v>0</v>
      </c>
      <c r="BJ782" s="17" t="s">
        <v>81</v>
      </c>
      <c r="BK782" s="187">
        <f>ROUND(I782*H782,2)</f>
        <v>0</v>
      </c>
      <c r="BL782" s="17" t="s">
        <v>226</v>
      </c>
      <c r="BM782" s="186" t="s">
        <v>1516</v>
      </c>
    </row>
    <row r="783" spans="2:65" s="1" customFormat="1" ht="16.5" customHeight="1">
      <c r="B783" s="34"/>
      <c r="C783" s="223" t="s">
        <v>1517</v>
      </c>
      <c r="D783" s="223" t="s">
        <v>234</v>
      </c>
      <c r="E783" s="224" t="s">
        <v>1518</v>
      </c>
      <c r="F783" s="225" t="s">
        <v>1519</v>
      </c>
      <c r="G783" s="226" t="s">
        <v>396</v>
      </c>
      <c r="H783" s="227">
        <v>1</v>
      </c>
      <c r="I783" s="228"/>
      <c r="J783" s="229">
        <f>ROUND(I783*H783,2)</f>
        <v>0</v>
      </c>
      <c r="K783" s="225" t="s">
        <v>811</v>
      </c>
      <c r="L783" s="230"/>
      <c r="M783" s="231" t="s">
        <v>19</v>
      </c>
      <c r="N783" s="232" t="s">
        <v>47</v>
      </c>
      <c r="O783" s="63"/>
      <c r="P783" s="184">
        <f>O783*H783</f>
        <v>0</v>
      </c>
      <c r="Q783" s="184">
        <v>0.11799999999999999</v>
      </c>
      <c r="R783" s="184">
        <f>Q783*H783</f>
        <v>0.11799999999999999</v>
      </c>
      <c r="S783" s="184">
        <v>0</v>
      </c>
      <c r="T783" s="185">
        <f>S783*H783</f>
        <v>0</v>
      </c>
      <c r="AR783" s="186" t="s">
        <v>308</v>
      </c>
      <c r="AT783" s="186" t="s">
        <v>234</v>
      </c>
      <c r="AU783" s="186" t="s">
        <v>83</v>
      </c>
      <c r="AY783" s="17" t="s">
        <v>134</v>
      </c>
      <c r="BE783" s="187">
        <f>IF(N783="základní",J783,0)</f>
        <v>0</v>
      </c>
      <c r="BF783" s="187">
        <f>IF(N783="snížená",J783,0)</f>
        <v>0</v>
      </c>
      <c r="BG783" s="187">
        <f>IF(N783="zákl. přenesená",J783,0)</f>
        <v>0</v>
      </c>
      <c r="BH783" s="187">
        <f>IF(N783="sníž. přenesená",J783,0)</f>
        <v>0</v>
      </c>
      <c r="BI783" s="187">
        <f>IF(N783="nulová",J783,0)</f>
        <v>0</v>
      </c>
      <c r="BJ783" s="17" t="s">
        <v>81</v>
      </c>
      <c r="BK783" s="187">
        <f>ROUND(I783*H783,2)</f>
        <v>0</v>
      </c>
      <c r="BL783" s="17" t="s">
        <v>226</v>
      </c>
      <c r="BM783" s="186" t="s">
        <v>1520</v>
      </c>
    </row>
    <row r="784" spans="2:65" s="1" customFormat="1" ht="16.5" customHeight="1">
      <c r="B784" s="34"/>
      <c r="C784" s="175" t="s">
        <v>1521</v>
      </c>
      <c r="D784" s="175" t="s">
        <v>136</v>
      </c>
      <c r="E784" s="176" t="s">
        <v>1522</v>
      </c>
      <c r="F784" s="177" t="s">
        <v>1523</v>
      </c>
      <c r="G784" s="178" t="s">
        <v>396</v>
      </c>
      <c r="H784" s="179">
        <v>1</v>
      </c>
      <c r="I784" s="180"/>
      <c r="J784" s="181">
        <f>ROUND(I784*H784,2)</f>
        <v>0</v>
      </c>
      <c r="K784" s="177" t="s">
        <v>140</v>
      </c>
      <c r="L784" s="38"/>
      <c r="M784" s="182" t="s">
        <v>19</v>
      </c>
      <c r="N784" s="183" t="s">
        <v>47</v>
      </c>
      <c r="O784" s="63"/>
      <c r="P784" s="184">
        <f>O784*H784</f>
        <v>0</v>
      </c>
      <c r="Q784" s="184">
        <v>3.3E-4</v>
      </c>
      <c r="R784" s="184">
        <f>Q784*H784</f>
        <v>3.3E-4</v>
      </c>
      <c r="S784" s="184">
        <v>0</v>
      </c>
      <c r="T784" s="185">
        <f>S784*H784</f>
        <v>0</v>
      </c>
      <c r="AR784" s="186" t="s">
        <v>226</v>
      </c>
      <c r="AT784" s="186" t="s">
        <v>136</v>
      </c>
      <c r="AU784" s="186" t="s">
        <v>83</v>
      </c>
      <c r="AY784" s="17" t="s">
        <v>134</v>
      </c>
      <c r="BE784" s="187">
        <f>IF(N784="základní",J784,0)</f>
        <v>0</v>
      </c>
      <c r="BF784" s="187">
        <f>IF(N784="snížená",J784,0)</f>
        <v>0</v>
      </c>
      <c r="BG784" s="187">
        <f>IF(N784="zákl. přenesená",J784,0)</f>
        <v>0</v>
      </c>
      <c r="BH784" s="187">
        <f>IF(N784="sníž. přenesená",J784,0)</f>
        <v>0</v>
      </c>
      <c r="BI784" s="187">
        <f>IF(N784="nulová",J784,0)</f>
        <v>0</v>
      </c>
      <c r="BJ784" s="17" t="s">
        <v>81</v>
      </c>
      <c r="BK784" s="187">
        <f>ROUND(I784*H784,2)</f>
        <v>0</v>
      </c>
      <c r="BL784" s="17" t="s">
        <v>226</v>
      </c>
      <c r="BM784" s="186" t="s">
        <v>1524</v>
      </c>
    </row>
    <row r="785" spans="2:65" s="1" customFormat="1" ht="78">
      <c r="B785" s="34"/>
      <c r="C785" s="35"/>
      <c r="D785" s="188" t="s">
        <v>143</v>
      </c>
      <c r="E785" s="35"/>
      <c r="F785" s="189" t="s">
        <v>1508</v>
      </c>
      <c r="G785" s="35"/>
      <c r="H785" s="35"/>
      <c r="I785" s="102"/>
      <c r="J785" s="35"/>
      <c r="K785" s="35"/>
      <c r="L785" s="38"/>
      <c r="M785" s="190"/>
      <c r="N785" s="63"/>
      <c r="O785" s="63"/>
      <c r="P785" s="63"/>
      <c r="Q785" s="63"/>
      <c r="R785" s="63"/>
      <c r="S785" s="63"/>
      <c r="T785" s="64"/>
      <c r="AT785" s="17" t="s">
        <v>143</v>
      </c>
      <c r="AU785" s="17" t="s">
        <v>83</v>
      </c>
    </row>
    <row r="786" spans="2:65" s="1" customFormat="1" ht="16.5" customHeight="1">
      <c r="B786" s="34"/>
      <c r="C786" s="223" t="s">
        <v>1525</v>
      </c>
      <c r="D786" s="223" t="s">
        <v>234</v>
      </c>
      <c r="E786" s="224" t="s">
        <v>1526</v>
      </c>
      <c r="F786" s="225" t="s">
        <v>1527</v>
      </c>
      <c r="G786" s="226" t="s">
        <v>396</v>
      </c>
      <c r="H786" s="227">
        <v>1</v>
      </c>
      <c r="I786" s="228"/>
      <c r="J786" s="229">
        <f>ROUND(I786*H786,2)</f>
        <v>0</v>
      </c>
      <c r="K786" s="225" t="s">
        <v>811</v>
      </c>
      <c r="L786" s="230"/>
      <c r="M786" s="231" t="s">
        <v>19</v>
      </c>
      <c r="N786" s="232" t="s">
        <v>47</v>
      </c>
      <c r="O786" s="63"/>
      <c r="P786" s="184">
        <f>O786*H786</f>
        <v>0</v>
      </c>
      <c r="Q786" s="184">
        <v>0.21</v>
      </c>
      <c r="R786" s="184">
        <f>Q786*H786</f>
        <v>0.21</v>
      </c>
      <c r="S786" s="184">
        <v>0</v>
      </c>
      <c r="T786" s="185">
        <f>S786*H786</f>
        <v>0</v>
      </c>
      <c r="AR786" s="186" t="s">
        <v>308</v>
      </c>
      <c r="AT786" s="186" t="s">
        <v>234</v>
      </c>
      <c r="AU786" s="186" t="s">
        <v>83</v>
      </c>
      <c r="AY786" s="17" t="s">
        <v>134</v>
      </c>
      <c r="BE786" s="187">
        <f>IF(N786="základní",J786,0)</f>
        <v>0</v>
      </c>
      <c r="BF786" s="187">
        <f>IF(N786="snížená",J786,0)</f>
        <v>0</v>
      </c>
      <c r="BG786" s="187">
        <f>IF(N786="zákl. přenesená",J786,0)</f>
        <v>0</v>
      </c>
      <c r="BH786" s="187">
        <f>IF(N786="sníž. přenesená",J786,0)</f>
        <v>0</v>
      </c>
      <c r="BI786" s="187">
        <f>IF(N786="nulová",J786,0)</f>
        <v>0</v>
      </c>
      <c r="BJ786" s="17" t="s">
        <v>81</v>
      </c>
      <c r="BK786" s="187">
        <f>ROUND(I786*H786,2)</f>
        <v>0</v>
      </c>
      <c r="BL786" s="17" t="s">
        <v>226</v>
      </c>
      <c r="BM786" s="186" t="s">
        <v>1528</v>
      </c>
    </row>
    <row r="787" spans="2:65" s="1" customFormat="1" ht="16.5" customHeight="1">
      <c r="B787" s="34"/>
      <c r="C787" s="175" t="s">
        <v>1529</v>
      </c>
      <c r="D787" s="175" t="s">
        <v>136</v>
      </c>
      <c r="E787" s="176" t="s">
        <v>1530</v>
      </c>
      <c r="F787" s="177" t="s">
        <v>1531</v>
      </c>
      <c r="G787" s="178" t="s">
        <v>396</v>
      </c>
      <c r="H787" s="179">
        <v>1</v>
      </c>
      <c r="I787" s="180"/>
      <c r="J787" s="181">
        <f>ROUND(I787*H787,2)</f>
        <v>0</v>
      </c>
      <c r="K787" s="177" t="s">
        <v>140</v>
      </c>
      <c r="L787" s="38"/>
      <c r="M787" s="182" t="s">
        <v>19</v>
      </c>
      <c r="N787" s="183" t="s">
        <v>47</v>
      </c>
      <c r="O787" s="63"/>
      <c r="P787" s="184">
        <f>O787*H787</f>
        <v>0</v>
      </c>
      <c r="Q787" s="184">
        <v>0</v>
      </c>
      <c r="R787" s="184">
        <f>Q787*H787</f>
        <v>0</v>
      </c>
      <c r="S787" s="184">
        <v>0.27</v>
      </c>
      <c r="T787" s="185">
        <f>S787*H787</f>
        <v>0.27</v>
      </c>
      <c r="AR787" s="186" t="s">
        <v>226</v>
      </c>
      <c r="AT787" s="186" t="s">
        <v>136</v>
      </c>
      <c r="AU787" s="186" t="s">
        <v>83</v>
      </c>
      <c r="AY787" s="17" t="s">
        <v>134</v>
      </c>
      <c r="BE787" s="187">
        <f>IF(N787="základní",J787,0)</f>
        <v>0</v>
      </c>
      <c r="BF787" s="187">
        <f>IF(N787="snížená",J787,0)</f>
        <v>0</v>
      </c>
      <c r="BG787" s="187">
        <f>IF(N787="zákl. přenesená",J787,0)</f>
        <v>0</v>
      </c>
      <c r="BH787" s="187">
        <f>IF(N787="sníž. přenesená",J787,0)</f>
        <v>0</v>
      </c>
      <c r="BI787" s="187">
        <f>IF(N787="nulová",J787,0)</f>
        <v>0</v>
      </c>
      <c r="BJ787" s="17" t="s">
        <v>81</v>
      </c>
      <c r="BK787" s="187">
        <f>ROUND(I787*H787,2)</f>
        <v>0</v>
      </c>
      <c r="BL787" s="17" t="s">
        <v>226</v>
      </c>
      <c r="BM787" s="186" t="s">
        <v>1532</v>
      </c>
    </row>
    <row r="788" spans="2:65" s="1" customFormat="1" ht="24" customHeight="1">
      <c r="B788" s="34"/>
      <c r="C788" s="175" t="s">
        <v>1533</v>
      </c>
      <c r="D788" s="175" t="s">
        <v>136</v>
      </c>
      <c r="E788" s="176" t="s">
        <v>1534</v>
      </c>
      <c r="F788" s="177" t="s">
        <v>1535</v>
      </c>
      <c r="G788" s="178" t="s">
        <v>183</v>
      </c>
      <c r="H788" s="179">
        <v>19.687999999999999</v>
      </c>
      <c r="I788" s="180"/>
      <c r="J788" s="181">
        <f>ROUND(I788*H788,2)</f>
        <v>0</v>
      </c>
      <c r="K788" s="177" t="s">
        <v>140</v>
      </c>
      <c r="L788" s="38"/>
      <c r="M788" s="182" t="s">
        <v>19</v>
      </c>
      <c r="N788" s="183" t="s">
        <v>47</v>
      </c>
      <c r="O788" s="63"/>
      <c r="P788" s="184">
        <f>O788*H788</f>
        <v>0</v>
      </c>
      <c r="Q788" s="184">
        <v>0</v>
      </c>
      <c r="R788" s="184">
        <f>Q788*H788</f>
        <v>0</v>
      </c>
      <c r="S788" s="184">
        <v>0</v>
      </c>
      <c r="T788" s="185">
        <f>S788*H788</f>
        <v>0</v>
      </c>
      <c r="AR788" s="186" t="s">
        <v>226</v>
      </c>
      <c r="AT788" s="186" t="s">
        <v>136</v>
      </c>
      <c r="AU788" s="186" t="s">
        <v>83</v>
      </c>
      <c r="AY788" s="17" t="s">
        <v>134</v>
      </c>
      <c r="BE788" s="187">
        <f>IF(N788="základní",J788,0)</f>
        <v>0</v>
      </c>
      <c r="BF788" s="187">
        <f>IF(N788="snížená",J788,0)</f>
        <v>0</v>
      </c>
      <c r="BG788" s="187">
        <f>IF(N788="zákl. přenesená",J788,0)</f>
        <v>0</v>
      </c>
      <c r="BH788" s="187">
        <f>IF(N788="sníž. přenesená",J788,0)</f>
        <v>0</v>
      </c>
      <c r="BI788" s="187">
        <f>IF(N788="nulová",J788,0)</f>
        <v>0</v>
      </c>
      <c r="BJ788" s="17" t="s">
        <v>81</v>
      </c>
      <c r="BK788" s="187">
        <f>ROUND(I788*H788,2)</f>
        <v>0</v>
      </c>
      <c r="BL788" s="17" t="s">
        <v>226</v>
      </c>
      <c r="BM788" s="186" t="s">
        <v>1536</v>
      </c>
    </row>
    <row r="789" spans="2:65" s="1" customFormat="1" ht="78">
      <c r="B789" s="34"/>
      <c r="C789" s="35"/>
      <c r="D789" s="188" t="s">
        <v>143</v>
      </c>
      <c r="E789" s="35"/>
      <c r="F789" s="189" t="s">
        <v>1537</v>
      </c>
      <c r="G789" s="35"/>
      <c r="H789" s="35"/>
      <c r="I789" s="102"/>
      <c r="J789" s="35"/>
      <c r="K789" s="35"/>
      <c r="L789" s="38"/>
      <c r="M789" s="190"/>
      <c r="N789" s="63"/>
      <c r="O789" s="63"/>
      <c r="P789" s="63"/>
      <c r="Q789" s="63"/>
      <c r="R789" s="63"/>
      <c r="S789" s="63"/>
      <c r="T789" s="64"/>
      <c r="AT789" s="17" t="s">
        <v>143</v>
      </c>
      <c r="AU789" s="17" t="s">
        <v>83</v>
      </c>
    </row>
    <row r="790" spans="2:65" s="1" customFormat="1" ht="24" customHeight="1">
      <c r="B790" s="34"/>
      <c r="C790" s="175" t="s">
        <v>1538</v>
      </c>
      <c r="D790" s="175" t="s">
        <v>136</v>
      </c>
      <c r="E790" s="176" t="s">
        <v>1539</v>
      </c>
      <c r="F790" s="177" t="s">
        <v>1540</v>
      </c>
      <c r="G790" s="178" t="s">
        <v>183</v>
      </c>
      <c r="H790" s="179">
        <v>19.687999999999999</v>
      </c>
      <c r="I790" s="180"/>
      <c r="J790" s="181">
        <f>ROUND(I790*H790,2)</f>
        <v>0</v>
      </c>
      <c r="K790" s="177" t="s">
        <v>140</v>
      </c>
      <c r="L790" s="38"/>
      <c r="M790" s="182" t="s">
        <v>19</v>
      </c>
      <c r="N790" s="183" t="s">
        <v>47</v>
      </c>
      <c r="O790" s="63"/>
      <c r="P790" s="184">
        <f>O790*H790</f>
        <v>0</v>
      </c>
      <c r="Q790" s="184">
        <v>0</v>
      </c>
      <c r="R790" s="184">
        <f>Q790*H790</f>
        <v>0</v>
      </c>
      <c r="S790" s="184">
        <v>0</v>
      </c>
      <c r="T790" s="185">
        <f>S790*H790</f>
        <v>0</v>
      </c>
      <c r="AR790" s="186" t="s">
        <v>226</v>
      </c>
      <c r="AT790" s="186" t="s">
        <v>136</v>
      </c>
      <c r="AU790" s="186" t="s">
        <v>83</v>
      </c>
      <c r="AY790" s="17" t="s">
        <v>134</v>
      </c>
      <c r="BE790" s="187">
        <f>IF(N790="základní",J790,0)</f>
        <v>0</v>
      </c>
      <c r="BF790" s="187">
        <f>IF(N790="snížená",J790,0)</f>
        <v>0</v>
      </c>
      <c r="BG790" s="187">
        <f>IF(N790="zákl. přenesená",J790,0)</f>
        <v>0</v>
      </c>
      <c r="BH790" s="187">
        <f>IF(N790="sníž. přenesená",J790,0)</f>
        <v>0</v>
      </c>
      <c r="BI790" s="187">
        <f>IF(N790="nulová",J790,0)</f>
        <v>0</v>
      </c>
      <c r="BJ790" s="17" t="s">
        <v>81</v>
      </c>
      <c r="BK790" s="187">
        <f>ROUND(I790*H790,2)</f>
        <v>0</v>
      </c>
      <c r="BL790" s="17" t="s">
        <v>226</v>
      </c>
      <c r="BM790" s="186" t="s">
        <v>1541</v>
      </c>
    </row>
    <row r="791" spans="2:65" s="1" customFormat="1" ht="78">
      <c r="B791" s="34"/>
      <c r="C791" s="35"/>
      <c r="D791" s="188" t="s">
        <v>143</v>
      </c>
      <c r="E791" s="35"/>
      <c r="F791" s="189" t="s">
        <v>1537</v>
      </c>
      <c r="G791" s="35"/>
      <c r="H791" s="35"/>
      <c r="I791" s="102"/>
      <c r="J791" s="35"/>
      <c r="K791" s="35"/>
      <c r="L791" s="38"/>
      <c r="M791" s="190"/>
      <c r="N791" s="63"/>
      <c r="O791" s="63"/>
      <c r="P791" s="63"/>
      <c r="Q791" s="63"/>
      <c r="R791" s="63"/>
      <c r="S791" s="63"/>
      <c r="T791" s="64"/>
      <c r="AT791" s="17" t="s">
        <v>143</v>
      </c>
      <c r="AU791" s="17" t="s">
        <v>83</v>
      </c>
    </row>
    <row r="792" spans="2:65" s="11" customFormat="1" ht="22.9" customHeight="1">
      <c r="B792" s="159"/>
      <c r="C792" s="160"/>
      <c r="D792" s="161" t="s">
        <v>75</v>
      </c>
      <c r="E792" s="173" t="s">
        <v>1542</v>
      </c>
      <c r="F792" s="173" t="s">
        <v>1543</v>
      </c>
      <c r="G792" s="160"/>
      <c r="H792" s="160"/>
      <c r="I792" s="163"/>
      <c r="J792" s="174">
        <f>BK792</f>
        <v>0</v>
      </c>
      <c r="K792" s="160"/>
      <c r="L792" s="165"/>
      <c r="M792" s="166"/>
      <c r="N792" s="167"/>
      <c r="O792" s="167"/>
      <c r="P792" s="168">
        <f>SUM(P793:P844)</f>
        <v>0</v>
      </c>
      <c r="Q792" s="167"/>
      <c r="R792" s="168">
        <f>SUM(R793:R844)</f>
        <v>0.50218664999999996</v>
      </c>
      <c r="S792" s="167"/>
      <c r="T792" s="169">
        <f>SUM(T793:T844)</f>
        <v>0</v>
      </c>
      <c r="AR792" s="170" t="s">
        <v>83</v>
      </c>
      <c r="AT792" s="171" t="s">
        <v>75</v>
      </c>
      <c r="AU792" s="171" t="s">
        <v>81</v>
      </c>
      <c r="AY792" s="170" t="s">
        <v>134</v>
      </c>
      <c r="BK792" s="172">
        <f>SUM(BK793:BK844)</f>
        <v>0</v>
      </c>
    </row>
    <row r="793" spans="2:65" s="1" customFormat="1" ht="24" customHeight="1">
      <c r="B793" s="34"/>
      <c r="C793" s="175" t="s">
        <v>1544</v>
      </c>
      <c r="D793" s="175" t="s">
        <v>136</v>
      </c>
      <c r="E793" s="176" t="s">
        <v>1545</v>
      </c>
      <c r="F793" s="177" t="s">
        <v>1546</v>
      </c>
      <c r="G793" s="178" t="s">
        <v>165</v>
      </c>
      <c r="H793" s="179">
        <v>223.40899999999999</v>
      </c>
      <c r="I793" s="180"/>
      <c r="J793" s="181">
        <f>ROUND(I793*H793,2)</f>
        <v>0</v>
      </c>
      <c r="K793" s="177" t="s">
        <v>140</v>
      </c>
      <c r="L793" s="38"/>
      <c r="M793" s="182" t="s">
        <v>19</v>
      </c>
      <c r="N793" s="183" t="s">
        <v>47</v>
      </c>
      <c r="O793" s="63"/>
      <c r="P793" s="184">
        <f>O793*H793</f>
        <v>0</v>
      </c>
      <c r="Q793" s="184">
        <v>0</v>
      </c>
      <c r="R793" s="184">
        <f>Q793*H793</f>
        <v>0</v>
      </c>
      <c r="S793" s="184">
        <v>0</v>
      </c>
      <c r="T793" s="185">
        <f>S793*H793</f>
        <v>0</v>
      </c>
      <c r="AR793" s="186" t="s">
        <v>226</v>
      </c>
      <c r="AT793" s="186" t="s">
        <v>136</v>
      </c>
      <c r="AU793" s="186" t="s">
        <v>83</v>
      </c>
      <c r="AY793" s="17" t="s">
        <v>134</v>
      </c>
      <c r="BE793" s="187">
        <f>IF(N793="základní",J793,0)</f>
        <v>0</v>
      </c>
      <c r="BF793" s="187">
        <f>IF(N793="snížená",J793,0)</f>
        <v>0</v>
      </c>
      <c r="BG793" s="187">
        <f>IF(N793="zákl. přenesená",J793,0)</f>
        <v>0</v>
      </c>
      <c r="BH793" s="187">
        <f>IF(N793="sníž. přenesená",J793,0)</f>
        <v>0</v>
      </c>
      <c r="BI793" s="187">
        <f>IF(N793="nulová",J793,0)</f>
        <v>0</v>
      </c>
      <c r="BJ793" s="17" t="s">
        <v>81</v>
      </c>
      <c r="BK793" s="187">
        <f>ROUND(I793*H793,2)</f>
        <v>0</v>
      </c>
      <c r="BL793" s="17" t="s">
        <v>226</v>
      </c>
      <c r="BM793" s="186" t="s">
        <v>1547</v>
      </c>
    </row>
    <row r="794" spans="2:65" s="1" customFormat="1" ht="29.25">
      <c r="B794" s="34"/>
      <c r="C794" s="35"/>
      <c r="D794" s="188" t="s">
        <v>143</v>
      </c>
      <c r="E794" s="35"/>
      <c r="F794" s="189" t="s">
        <v>1548</v>
      </c>
      <c r="G794" s="35"/>
      <c r="H794" s="35"/>
      <c r="I794" s="102"/>
      <c r="J794" s="35"/>
      <c r="K794" s="35"/>
      <c r="L794" s="38"/>
      <c r="M794" s="190"/>
      <c r="N794" s="63"/>
      <c r="O794" s="63"/>
      <c r="P794" s="63"/>
      <c r="Q794" s="63"/>
      <c r="R794" s="63"/>
      <c r="S794" s="63"/>
      <c r="T794" s="64"/>
      <c r="AT794" s="17" t="s">
        <v>143</v>
      </c>
      <c r="AU794" s="17" t="s">
        <v>83</v>
      </c>
    </row>
    <row r="795" spans="2:65" s="14" customFormat="1" ht="11.25">
      <c r="B795" s="213"/>
      <c r="C795" s="214"/>
      <c r="D795" s="188" t="s">
        <v>149</v>
      </c>
      <c r="E795" s="215" t="s">
        <v>19</v>
      </c>
      <c r="F795" s="216" t="s">
        <v>327</v>
      </c>
      <c r="G795" s="214"/>
      <c r="H795" s="215" t="s">
        <v>19</v>
      </c>
      <c r="I795" s="217"/>
      <c r="J795" s="214"/>
      <c r="K795" s="214"/>
      <c r="L795" s="218"/>
      <c r="M795" s="219"/>
      <c r="N795" s="220"/>
      <c r="O795" s="220"/>
      <c r="P795" s="220"/>
      <c r="Q795" s="220"/>
      <c r="R795" s="220"/>
      <c r="S795" s="220"/>
      <c r="T795" s="221"/>
      <c r="AT795" s="222" t="s">
        <v>149</v>
      </c>
      <c r="AU795" s="222" t="s">
        <v>83</v>
      </c>
      <c r="AV795" s="14" t="s">
        <v>81</v>
      </c>
      <c r="AW795" s="14" t="s">
        <v>37</v>
      </c>
      <c r="AX795" s="14" t="s">
        <v>76</v>
      </c>
      <c r="AY795" s="222" t="s">
        <v>134</v>
      </c>
    </row>
    <row r="796" spans="2:65" s="12" customFormat="1" ht="11.25">
      <c r="B796" s="191"/>
      <c r="C796" s="192"/>
      <c r="D796" s="188" t="s">
        <v>149</v>
      </c>
      <c r="E796" s="193" t="s">
        <v>19</v>
      </c>
      <c r="F796" s="194" t="s">
        <v>371</v>
      </c>
      <c r="G796" s="192"/>
      <c r="H796" s="195">
        <v>87.885000000000005</v>
      </c>
      <c r="I796" s="196"/>
      <c r="J796" s="192"/>
      <c r="K796" s="192"/>
      <c r="L796" s="197"/>
      <c r="M796" s="198"/>
      <c r="N796" s="199"/>
      <c r="O796" s="199"/>
      <c r="P796" s="199"/>
      <c r="Q796" s="199"/>
      <c r="R796" s="199"/>
      <c r="S796" s="199"/>
      <c r="T796" s="200"/>
      <c r="AT796" s="201" t="s">
        <v>149</v>
      </c>
      <c r="AU796" s="201" t="s">
        <v>83</v>
      </c>
      <c r="AV796" s="12" t="s">
        <v>83</v>
      </c>
      <c r="AW796" s="12" t="s">
        <v>37</v>
      </c>
      <c r="AX796" s="12" t="s">
        <v>76</v>
      </c>
      <c r="AY796" s="201" t="s">
        <v>134</v>
      </c>
    </row>
    <row r="797" spans="2:65" s="12" customFormat="1" ht="11.25">
      <c r="B797" s="191"/>
      <c r="C797" s="192"/>
      <c r="D797" s="188" t="s">
        <v>149</v>
      </c>
      <c r="E797" s="193" t="s">
        <v>19</v>
      </c>
      <c r="F797" s="194" t="s">
        <v>372</v>
      </c>
      <c r="G797" s="192"/>
      <c r="H797" s="195">
        <v>8.1</v>
      </c>
      <c r="I797" s="196"/>
      <c r="J797" s="192"/>
      <c r="K797" s="192"/>
      <c r="L797" s="197"/>
      <c r="M797" s="198"/>
      <c r="N797" s="199"/>
      <c r="O797" s="199"/>
      <c r="P797" s="199"/>
      <c r="Q797" s="199"/>
      <c r="R797" s="199"/>
      <c r="S797" s="199"/>
      <c r="T797" s="200"/>
      <c r="AT797" s="201" t="s">
        <v>149</v>
      </c>
      <c r="AU797" s="201" t="s">
        <v>83</v>
      </c>
      <c r="AV797" s="12" t="s">
        <v>83</v>
      </c>
      <c r="AW797" s="12" t="s">
        <v>37</v>
      </c>
      <c r="AX797" s="12" t="s">
        <v>76</v>
      </c>
      <c r="AY797" s="201" t="s">
        <v>134</v>
      </c>
    </row>
    <row r="798" spans="2:65" s="12" customFormat="1" ht="11.25">
      <c r="B798" s="191"/>
      <c r="C798" s="192"/>
      <c r="D798" s="188" t="s">
        <v>149</v>
      </c>
      <c r="E798" s="193" t="s">
        <v>19</v>
      </c>
      <c r="F798" s="194" t="s">
        <v>373</v>
      </c>
      <c r="G798" s="192"/>
      <c r="H798" s="195">
        <v>1.92</v>
      </c>
      <c r="I798" s="196"/>
      <c r="J798" s="192"/>
      <c r="K798" s="192"/>
      <c r="L798" s="197"/>
      <c r="M798" s="198"/>
      <c r="N798" s="199"/>
      <c r="O798" s="199"/>
      <c r="P798" s="199"/>
      <c r="Q798" s="199"/>
      <c r="R798" s="199"/>
      <c r="S798" s="199"/>
      <c r="T798" s="200"/>
      <c r="AT798" s="201" t="s">
        <v>149</v>
      </c>
      <c r="AU798" s="201" t="s">
        <v>83</v>
      </c>
      <c r="AV798" s="12" t="s">
        <v>83</v>
      </c>
      <c r="AW798" s="12" t="s">
        <v>37</v>
      </c>
      <c r="AX798" s="12" t="s">
        <v>76</v>
      </c>
      <c r="AY798" s="201" t="s">
        <v>134</v>
      </c>
    </row>
    <row r="799" spans="2:65" s="12" customFormat="1" ht="11.25">
      <c r="B799" s="191"/>
      <c r="C799" s="192"/>
      <c r="D799" s="188" t="s">
        <v>149</v>
      </c>
      <c r="E799" s="193" t="s">
        <v>19</v>
      </c>
      <c r="F799" s="194" t="s">
        <v>374</v>
      </c>
      <c r="G799" s="192"/>
      <c r="H799" s="195">
        <v>6.75</v>
      </c>
      <c r="I799" s="196"/>
      <c r="J799" s="192"/>
      <c r="K799" s="192"/>
      <c r="L799" s="197"/>
      <c r="M799" s="198"/>
      <c r="N799" s="199"/>
      <c r="O799" s="199"/>
      <c r="P799" s="199"/>
      <c r="Q799" s="199"/>
      <c r="R799" s="199"/>
      <c r="S799" s="199"/>
      <c r="T799" s="200"/>
      <c r="AT799" s="201" t="s">
        <v>149</v>
      </c>
      <c r="AU799" s="201" t="s">
        <v>83</v>
      </c>
      <c r="AV799" s="12" t="s">
        <v>83</v>
      </c>
      <c r="AW799" s="12" t="s">
        <v>37</v>
      </c>
      <c r="AX799" s="12" t="s">
        <v>76</v>
      </c>
      <c r="AY799" s="201" t="s">
        <v>134</v>
      </c>
    </row>
    <row r="800" spans="2:65" s="12" customFormat="1" ht="11.25">
      <c r="B800" s="191"/>
      <c r="C800" s="192"/>
      <c r="D800" s="188" t="s">
        <v>149</v>
      </c>
      <c r="E800" s="193" t="s">
        <v>19</v>
      </c>
      <c r="F800" s="194" t="s">
        <v>375</v>
      </c>
      <c r="G800" s="192"/>
      <c r="H800" s="195">
        <v>4.05</v>
      </c>
      <c r="I800" s="196"/>
      <c r="J800" s="192"/>
      <c r="K800" s="192"/>
      <c r="L800" s="197"/>
      <c r="M800" s="198"/>
      <c r="N800" s="199"/>
      <c r="O800" s="199"/>
      <c r="P800" s="199"/>
      <c r="Q800" s="199"/>
      <c r="R800" s="199"/>
      <c r="S800" s="199"/>
      <c r="T800" s="200"/>
      <c r="AT800" s="201" t="s">
        <v>149</v>
      </c>
      <c r="AU800" s="201" t="s">
        <v>83</v>
      </c>
      <c r="AV800" s="12" t="s">
        <v>83</v>
      </c>
      <c r="AW800" s="12" t="s">
        <v>37</v>
      </c>
      <c r="AX800" s="12" t="s">
        <v>76</v>
      </c>
      <c r="AY800" s="201" t="s">
        <v>134</v>
      </c>
    </row>
    <row r="801" spans="2:51" s="12" customFormat="1" ht="11.25">
      <c r="B801" s="191"/>
      <c r="C801" s="192"/>
      <c r="D801" s="188" t="s">
        <v>149</v>
      </c>
      <c r="E801" s="193" t="s">
        <v>19</v>
      </c>
      <c r="F801" s="194" t="s">
        <v>376</v>
      </c>
      <c r="G801" s="192"/>
      <c r="H801" s="195">
        <v>26.4</v>
      </c>
      <c r="I801" s="196"/>
      <c r="J801" s="192"/>
      <c r="K801" s="192"/>
      <c r="L801" s="197"/>
      <c r="M801" s="198"/>
      <c r="N801" s="199"/>
      <c r="O801" s="199"/>
      <c r="P801" s="199"/>
      <c r="Q801" s="199"/>
      <c r="R801" s="199"/>
      <c r="S801" s="199"/>
      <c r="T801" s="200"/>
      <c r="AT801" s="201" t="s">
        <v>149</v>
      </c>
      <c r="AU801" s="201" t="s">
        <v>83</v>
      </c>
      <c r="AV801" s="12" t="s">
        <v>83</v>
      </c>
      <c r="AW801" s="12" t="s">
        <v>37</v>
      </c>
      <c r="AX801" s="12" t="s">
        <v>76</v>
      </c>
      <c r="AY801" s="201" t="s">
        <v>134</v>
      </c>
    </row>
    <row r="802" spans="2:51" s="12" customFormat="1" ht="11.25">
      <c r="B802" s="191"/>
      <c r="C802" s="192"/>
      <c r="D802" s="188" t="s">
        <v>149</v>
      </c>
      <c r="E802" s="193" t="s">
        <v>19</v>
      </c>
      <c r="F802" s="194" t="s">
        <v>377</v>
      </c>
      <c r="G802" s="192"/>
      <c r="H802" s="195">
        <v>3.36</v>
      </c>
      <c r="I802" s="196"/>
      <c r="J802" s="192"/>
      <c r="K802" s="192"/>
      <c r="L802" s="197"/>
      <c r="M802" s="198"/>
      <c r="N802" s="199"/>
      <c r="O802" s="199"/>
      <c r="P802" s="199"/>
      <c r="Q802" s="199"/>
      <c r="R802" s="199"/>
      <c r="S802" s="199"/>
      <c r="T802" s="200"/>
      <c r="AT802" s="201" t="s">
        <v>149</v>
      </c>
      <c r="AU802" s="201" t="s">
        <v>83</v>
      </c>
      <c r="AV802" s="12" t="s">
        <v>83</v>
      </c>
      <c r="AW802" s="12" t="s">
        <v>37</v>
      </c>
      <c r="AX802" s="12" t="s">
        <v>76</v>
      </c>
      <c r="AY802" s="201" t="s">
        <v>134</v>
      </c>
    </row>
    <row r="803" spans="2:51" s="12" customFormat="1" ht="11.25">
      <c r="B803" s="191"/>
      <c r="C803" s="192"/>
      <c r="D803" s="188" t="s">
        <v>149</v>
      </c>
      <c r="E803" s="193" t="s">
        <v>19</v>
      </c>
      <c r="F803" s="194" t="s">
        <v>378</v>
      </c>
      <c r="G803" s="192"/>
      <c r="H803" s="195">
        <v>3.24</v>
      </c>
      <c r="I803" s="196"/>
      <c r="J803" s="192"/>
      <c r="K803" s="192"/>
      <c r="L803" s="197"/>
      <c r="M803" s="198"/>
      <c r="N803" s="199"/>
      <c r="O803" s="199"/>
      <c r="P803" s="199"/>
      <c r="Q803" s="199"/>
      <c r="R803" s="199"/>
      <c r="S803" s="199"/>
      <c r="T803" s="200"/>
      <c r="AT803" s="201" t="s">
        <v>149</v>
      </c>
      <c r="AU803" s="201" t="s">
        <v>83</v>
      </c>
      <c r="AV803" s="12" t="s">
        <v>83</v>
      </c>
      <c r="AW803" s="12" t="s">
        <v>37</v>
      </c>
      <c r="AX803" s="12" t="s">
        <v>76</v>
      </c>
      <c r="AY803" s="201" t="s">
        <v>134</v>
      </c>
    </row>
    <row r="804" spans="2:51" s="12" customFormat="1" ht="11.25">
      <c r="B804" s="191"/>
      <c r="C804" s="192"/>
      <c r="D804" s="188" t="s">
        <v>149</v>
      </c>
      <c r="E804" s="193" t="s">
        <v>19</v>
      </c>
      <c r="F804" s="194" t="s">
        <v>379</v>
      </c>
      <c r="G804" s="192"/>
      <c r="H804" s="195">
        <v>1.71</v>
      </c>
      <c r="I804" s="196"/>
      <c r="J804" s="192"/>
      <c r="K804" s="192"/>
      <c r="L804" s="197"/>
      <c r="M804" s="198"/>
      <c r="N804" s="199"/>
      <c r="O804" s="199"/>
      <c r="P804" s="199"/>
      <c r="Q804" s="199"/>
      <c r="R804" s="199"/>
      <c r="S804" s="199"/>
      <c r="T804" s="200"/>
      <c r="AT804" s="201" t="s">
        <v>149</v>
      </c>
      <c r="AU804" s="201" t="s">
        <v>83</v>
      </c>
      <c r="AV804" s="12" t="s">
        <v>83</v>
      </c>
      <c r="AW804" s="12" t="s">
        <v>37</v>
      </c>
      <c r="AX804" s="12" t="s">
        <v>76</v>
      </c>
      <c r="AY804" s="201" t="s">
        <v>134</v>
      </c>
    </row>
    <row r="805" spans="2:51" s="12" customFormat="1" ht="11.25">
      <c r="B805" s="191"/>
      <c r="C805" s="192"/>
      <c r="D805" s="188" t="s">
        <v>149</v>
      </c>
      <c r="E805" s="193" t="s">
        <v>19</v>
      </c>
      <c r="F805" s="194" t="s">
        <v>380</v>
      </c>
      <c r="G805" s="192"/>
      <c r="H805" s="195">
        <v>4.8600000000000003</v>
      </c>
      <c r="I805" s="196"/>
      <c r="J805" s="192"/>
      <c r="K805" s="192"/>
      <c r="L805" s="197"/>
      <c r="M805" s="198"/>
      <c r="N805" s="199"/>
      <c r="O805" s="199"/>
      <c r="P805" s="199"/>
      <c r="Q805" s="199"/>
      <c r="R805" s="199"/>
      <c r="S805" s="199"/>
      <c r="T805" s="200"/>
      <c r="AT805" s="201" t="s">
        <v>149</v>
      </c>
      <c r="AU805" s="201" t="s">
        <v>83</v>
      </c>
      <c r="AV805" s="12" t="s">
        <v>83</v>
      </c>
      <c r="AW805" s="12" t="s">
        <v>37</v>
      </c>
      <c r="AX805" s="12" t="s">
        <v>76</v>
      </c>
      <c r="AY805" s="201" t="s">
        <v>134</v>
      </c>
    </row>
    <row r="806" spans="2:51" s="12" customFormat="1" ht="11.25">
      <c r="B806" s="191"/>
      <c r="C806" s="192"/>
      <c r="D806" s="188" t="s">
        <v>149</v>
      </c>
      <c r="E806" s="193" t="s">
        <v>19</v>
      </c>
      <c r="F806" s="194" t="s">
        <v>381</v>
      </c>
      <c r="G806" s="192"/>
      <c r="H806" s="195">
        <v>1.08</v>
      </c>
      <c r="I806" s="196"/>
      <c r="J806" s="192"/>
      <c r="K806" s="192"/>
      <c r="L806" s="197"/>
      <c r="M806" s="198"/>
      <c r="N806" s="199"/>
      <c r="O806" s="199"/>
      <c r="P806" s="199"/>
      <c r="Q806" s="199"/>
      <c r="R806" s="199"/>
      <c r="S806" s="199"/>
      <c r="T806" s="200"/>
      <c r="AT806" s="201" t="s">
        <v>149</v>
      </c>
      <c r="AU806" s="201" t="s">
        <v>83</v>
      </c>
      <c r="AV806" s="12" t="s">
        <v>83</v>
      </c>
      <c r="AW806" s="12" t="s">
        <v>37</v>
      </c>
      <c r="AX806" s="12" t="s">
        <v>76</v>
      </c>
      <c r="AY806" s="201" t="s">
        <v>134</v>
      </c>
    </row>
    <row r="807" spans="2:51" s="12" customFormat="1" ht="11.25">
      <c r="B807" s="191"/>
      <c r="C807" s="192"/>
      <c r="D807" s="188" t="s">
        <v>149</v>
      </c>
      <c r="E807" s="193" t="s">
        <v>19</v>
      </c>
      <c r="F807" s="194" t="s">
        <v>382</v>
      </c>
      <c r="G807" s="192"/>
      <c r="H807" s="195">
        <v>7.02</v>
      </c>
      <c r="I807" s="196"/>
      <c r="J807" s="192"/>
      <c r="K807" s="192"/>
      <c r="L807" s="197"/>
      <c r="M807" s="198"/>
      <c r="N807" s="199"/>
      <c r="O807" s="199"/>
      <c r="P807" s="199"/>
      <c r="Q807" s="199"/>
      <c r="R807" s="199"/>
      <c r="S807" s="199"/>
      <c r="T807" s="200"/>
      <c r="AT807" s="201" t="s">
        <v>149</v>
      </c>
      <c r="AU807" s="201" t="s">
        <v>83</v>
      </c>
      <c r="AV807" s="12" t="s">
        <v>83</v>
      </c>
      <c r="AW807" s="12" t="s">
        <v>37</v>
      </c>
      <c r="AX807" s="12" t="s">
        <v>76</v>
      </c>
      <c r="AY807" s="201" t="s">
        <v>134</v>
      </c>
    </row>
    <row r="808" spans="2:51" s="12" customFormat="1" ht="11.25">
      <c r="B808" s="191"/>
      <c r="C808" s="192"/>
      <c r="D808" s="188" t="s">
        <v>149</v>
      </c>
      <c r="E808" s="193" t="s">
        <v>19</v>
      </c>
      <c r="F808" s="194" t="s">
        <v>383</v>
      </c>
      <c r="G808" s="192"/>
      <c r="H808" s="195">
        <v>2.052</v>
      </c>
      <c r="I808" s="196"/>
      <c r="J808" s="192"/>
      <c r="K808" s="192"/>
      <c r="L808" s="197"/>
      <c r="M808" s="198"/>
      <c r="N808" s="199"/>
      <c r="O808" s="199"/>
      <c r="P808" s="199"/>
      <c r="Q808" s="199"/>
      <c r="R808" s="199"/>
      <c r="S808" s="199"/>
      <c r="T808" s="200"/>
      <c r="AT808" s="201" t="s">
        <v>149</v>
      </c>
      <c r="AU808" s="201" t="s">
        <v>83</v>
      </c>
      <c r="AV808" s="12" t="s">
        <v>83</v>
      </c>
      <c r="AW808" s="12" t="s">
        <v>37</v>
      </c>
      <c r="AX808" s="12" t="s">
        <v>76</v>
      </c>
      <c r="AY808" s="201" t="s">
        <v>134</v>
      </c>
    </row>
    <row r="809" spans="2:51" s="12" customFormat="1" ht="11.25">
      <c r="B809" s="191"/>
      <c r="C809" s="192"/>
      <c r="D809" s="188" t="s">
        <v>149</v>
      </c>
      <c r="E809" s="193" t="s">
        <v>19</v>
      </c>
      <c r="F809" s="194" t="s">
        <v>384</v>
      </c>
      <c r="G809" s="192"/>
      <c r="H809" s="195">
        <v>12.15</v>
      </c>
      <c r="I809" s="196"/>
      <c r="J809" s="192"/>
      <c r="K809" s="192"/>
      <c r="L809" s="197"/>
      <c r="M809" s="198"/>
      <c r="N809" s="199"/>
      <c r="O809" s="199"/>
      <c r="P809" s="199"/>
      <c r="Q809" s="199"/>
      <c r="R809" s="199"/>
      <c r="S809" s="199"/>
      <c r="T809" s="200"/>
      <c r="AT809" s="201" t="s">
        <v>149</v>
      </c>
      <c r="AU809" s="201" t="s">
        <v>83</v>
      </c>
      <c r="AV809" s="12" t="s">
        <v>83</v>
      </c>
      <c r="AW809" s="12" t="s">
        <v>37</v>
      </c>
      <c r="AX809" s="12" t="s">
        <v>76</v>
      </c>
      <c r="AY809" s="201" t="s">
        <v>134</v>
      </c>
    </row>
    <row r="810" spans="2:51" s="12" customFormat="1" ht="11.25">
      <c r="B810" s="191"/>
      <c r="C810" s="192"/>
      <c r="D810" s="188" t="s">
        <v>149</v>
      </c>
      <c r="E810" s="193" t="s">
        <v>19</v>
      </c>
      <c r="F810" s="194" t="s">
        <v>385</v>
      </c>
      <c r="G810" s="192"/>
      <c r="H810" s="195">
        <v>1.76</v>
      </c>
      <c r="I810" s="196"/>
      <c r="J810" s="192"/>
      <c r="K810" s="192"/>
      <c r="L810" s="197"/>
      <c r="M810" s="198"/>
      <c r="N810" s="199"/>
      <c r="O810" s="199"/>
      <c r="P810" s="199"/>
      <c r="Q810" s="199"/>
      <c r="R810" s="199"/>
      <c r="S810" s="199"/>
      <c r="T810" s="200"/>
      <c r="AT810" s="201" t="s">
        <v>149</v>
      </c>
      <c r="AU810" s="201" t="s">
        <v>83</v>
      </c>
      <c r="AV810" s="12" t="s">
        <v>83</v>
      </c>
      <c r="AW810" s="12" t="s">
        <v>37</v>
      </c>
      <c r="AX810" s="12" t="s">
        <v>76</v>
      </c>
      <c r="AY810" s="201" t="s">
        <v>134</v>
      </c>
    </row>
    <row r="811" spans="2:51" s="12" customFormat="1" ht="11.25">
      <c r="B811" s="191"/>
      <c r="C811" s="192"/>
      <c r="D811" s="188" t="s">
        <v>149</v>
      </c>
      <c r="E811" s="193" t="s">
        <v>19</v>
      </c>
      <c r="F811" s="194" t="s">
        <v>386</v>
      </c>
      <c r="G811" s="192"/>
      <c r="H811" s="195">
        <v>1.8</v>
      </c>
      <c r="I811" s="196"/>
      <c r="J811" s="192"/>
      <c r="K811" s="192"/>
      <c r="L811" s="197"/>
      <c r="M811" s="198"/>
      <c r="N811" s="199"/>
      <c r="O811" s="199"/>
      <c r="P811" s="199"/>
      <c r="Q811" s="199"/>
      <c r="R811" s="199"/>
      <c r="S811" s="199"/>
      <c r="T811" s="200"/>
      <c r="AT811" s="201" t="s">
        <v>149</v>
      </c>
      <c r="AU811" s="201" t="s">
        <v>83</v>
      </c>
      <c r="AV811" s="12" t="s">
        <v>83</v>
      </c>
      <c r="AW811" s="12" t="s">
        <v>37</v>
      </c>
      <c r="AX811" s="12" t="s">
        <v>76</v>
      </c>
      <c r="AY811" s="201" t="s">
        <v>134</v>
      </c>
    </row>
    <row r="812" spans="2:51" s="15" customFormat="1" ht="11.25">
      <c r="B812" s="233"/>
      <c r="C812" s="234"/>
      <c r="D812" s="188" t="s">
        <v>149</v>
      </c>
      <c r="E812" s="235" t="s">
        <v>19</v>
      </c>
      <c r="F812" s="236" t="s">
        <v>345</v>
      </c>
      <c r="G812" s="234"/>
      <c r="H812" s="237">
        <v>174.13700000000006</v>
      </c>
      <c r="I812" s="238"/>
      <c r="J812" s="234"/>
      <c r="K812" s="234"/>
      <c r="L812" s="239"/>
      <c r="M812" s="240"/>
      <c r="N812" s="241"/>
      <c r="O812" s="241"/>
      <c r="P812" s="241"/>
      <c r="Q812" s="241"/>
      <c r="R812" s="241"/>
      <c r="S812" s="241"/>
      <c r="T812" s="242"/>
      <c r="AT812" s="243" t="s">
        <v>149</v>
      </c>
      <c r="AU812" s="243" t="s">
        <v>83</v>
      </c>
      <c r="AV812" s="15" t="s">
        <v>151</v>
      </c>
      <c r="AW812" s="15" t="s">
        <v>37</v>
      </c>
      <c r="AX812" s="15" t="s">
        <v>76</v>
      </c>
      <c r="AY812" s="243" t="s">
        <v>134</v>
      </c>
    </row>
    <row r="813" spans="2:51" s="14" customFormat="1" ht="11.25">
      <c r="B813" s="213"/>
      <c r="C813" s="214"/>
      <c r="D813" s="188" t="s">
        <v>149</v>
      </c>
      <c r="E813" s="215" t="s">
        <v>19</v>
      </c>
      <c r="F813" s="216" t="s">
        <v>387</v>
      </c>
      <c r="G813" s="214"/>
      <c r="H813" s="215" t="s">
        <v>19</v>
      </c>
      <c r="I813" s="217"/>
      <c r="J813" s="214"/>
      <c r="K813" s="214"/>
      <c r="L813" s="218"/>
      <c r="M813" s="219"/>
      <c r="N813" s="220"/>
      <c r="O813" s="220"/>
      <c r="P813" s="220"/>
      <c r="Q813" s="220"/>
      <c r="R813" s="220"/>
      <c r="S813" s="220"/>
      <c r="T813" s="221"/>
      <c r="AT813" s="222" t="s">
        <v>149</v>
      </c>
      <c r="AU813" s="222" t="s">
        <v>83</v>
      </c>
      <c r="AV813" s="14" t="s">
        <v>81</v>
      </c>
      <c r="AW813" s="14" t="s">
        <v>37</v>
      </c>
      <c r="AX813" s="14" t="s">
        <v>76</v>
      </c>
      <c r="AY813" s="222" t="s">
        <v>134</v>
      </c>
    </row>
    <row r="814" spans="2:51" s="12" customFormat="1" ht="11.25">
      <c r="B814" s="191"/>
      <c r="C814" s="192"/>
      <c r="D814" s="188" t="s">
        <v>149</v>
      </c>
      <c r="E814" s="193" t="s">
        <v>19</v>
      </c>
      <c r="F814" s="194" t="s">
        <v>388</v>
      </c>
      <c r="G814" s="192"/>
      <c r="H814" s="195">
        <v>49.271999999999998</v>
      </c>
      <c r="I814" s="196"/>
      <c r="J814" s="192"/>
      <c r="K814" s="192"/>
      <c r="L814" s="197"/>
      <c r="M814" s="198"/>
      <c r="N814" s="199"/>
      <c r="O814" s="199"/>
      <c r="P814" s="199"/>
      <c r="Q814" s="199"/>
      <c r="R814" s="199"/>
      <c r="S814" s="199"/>
      <c r="T814" s="200"/>
      <c r="AT814" s="201" t="s">
        <v>149</v>
      </c>
      <c r="AU814" s="201" t="s">
        <v>83</v>
      </c>
      <c r="AV814" s="12" t="s">
        <v>83</v>
      </c>
      <c r="AW814" s="12" t="s">
        <v>37</v>
      </c>
      <c r="AX814" s="12" t="s">
        <v>76</v>
      </c>
      <c r="AY814" s="201" t="s">
        <v>134</v>
      </c>
    </row>
    <row r="815" spans="2:51" s="15" customFormat="1" ht="11.25">
      <c r="B815" s="233"/>
      <c r="C815" s="234"/>
      <c r="D815" s="188" t="s">
        <v>149</v>
      </c>
      <c r="E815" s="235" t="s">
        <v>19</v>
      </c>
      <c r="F815" s="236" t="s">
        <v>345</v>
      </c>
      <c r="G815" s="234"/>
      <c r="H815" s="237">
        <v>49.271999999999998</v>
      </c>
      <c r="I815" s="238"/>
      <c r="J815" s="234"/>
      <c r="K815" s="234"/>
      <c r="L815" s="239"/>
      <c r="M815" s="240"/>
      <c r="N815" s="241"/>
      <c r="O815" s="241"/>
      <c r="P815" s="241"/>
      <c r="Q815" s="241"/>
      <c r="R815" s="241"/>
      <c r="S815" s="241"/>
      <c r="T815" s="242"/>
      <c r="AT815" s="243" t="s">
        <v>149</v>
      </c>
      <c r="AU815" s="243" t="s">
        <v>83</v>
      </c>
      <c r="AV815" s="15" t="s">
        <v>151</v>
      </c>
      <c r="AW815" s="15" t="s">
        <v>37</v>
      </c>
      <c r="AX815" s="15" t="s">
        <v>76</v>
      </c>
      <c r="AY815" s="243" t="s">
        <v>134</v>
      </c>
    </row>
    <row r="816" spans="2:51" s="13" customFormat="1" ht="11.25">
      <c r="B816" s="202"/>
      <c r="C816" s="203"/>
      <c r="D816" s="188" t="s">
        <v>149</v>
      </c>
      <c r="E816" s="204" t="s">
        <v>19</v>
      </c>
      <c r="F816" s="205" t="s">
        <v>170</v>
      </c>
      <c r="G816" s="203"/>
      <c r="H816" s="206">
        <v>223.40900000000005</v>
      </c>
      <c r="I816" s="207"/>
      <c r="J816" s="203"/>
      <c r="K816" s="203"/>
      <c r="L816" s="208"/>
      <c r="M816" s="209"/>
      <c r="N816" s="210"/>
      <c r="O816" s="210"/>
      <c r="P816" s="210"/>
      <c r="Q816" s="210"/>
      <c r="R816" s="210"/>
      <c r="S816" s="210"/>
      <c r="T816" s="211"/>
      <c r="AT816" s="212" t="s">
        <v>149</v>
      </c>
      <c r="AU816" s="212" t="s">
        <v>83</v>
      </c>
      <c r="AV816" s="13" t="s">
        <v>141</v>
      </c>
      <c r="AW816" s="13" t="s">
        <v>37</v>
      </c>
      <c r="AX816" s="13" t="s">
        <v>81</v>
      </c>
      <c r="AY816" s="212" t="s">
        <v>134</v>
      </c>
    </row>
    <row r="817" spans="2:65" s="1" customFormat="1" ht="16.5" customHeight="1">
      <c r="B817" s="34"/>
      <c r="C817" s="223" t="s">
        <v>1549</v>
      </c>
      <c r="D817" s="223" t="s">
        <v>234</v>
      </c>
      <c r="E817" s="224" t="s">
        <v>1550</v>
      </c>
      <c r="F817" s="225" t="s">
        <v>1551</v>
      </c>
      <c r="G817" s="226" t="s">
        <v>165</v>
      </c>
      <c r="H817" s="227">
        <v>234.57900000000001</v>
      </c>
      <c r="I817" s="228"/>
      <c r="J817" s="229">
        <f>ROUND(I817*H817,2)</f>
        <v>0</v>
      </c>
      <c r="K817" s="225" t="s">
        <v>140</v>
      </c>
      <c r="L817" s="230"/>
      <c r="M817" s="231" t="s">
        <v>19</v>
      </c>
      <c r="N817" s="232" t="s">
        <v>47</v>
      </c>
      <c r="O817" s="63"/>
      <c r="P817" s="184">
        <f>O817*H817</f>
        <v>0</v>
      </c>
      <c r="Q817" s="184">
        <v>0</v>
      </c>
      <c r="R817" s="184">
        <f>Q817*H817</f>
        <v>0</v>
      </c>
      <c r="S817" s="184">
        <v>0</v>
      </c>
      <c r="T817" s="185">
        <f>S817*H817</f>
        <v>0</v>
      </c>
      <c r="AR817" s="186" t="s">
        <v>308</v>
      </c>
      <c r="AT817" s="186" t="s">
        <v>234</v>
      </c>
      <c r="AU817" s="186" t="s">
        <v>83</v>
      </c>
      <c r="AY817" s="17" t="s">
        <v>134</v>
      </c>
      <c r="BE817" s="187">
        <f>IF(N817="základní",J817,0)</f>
        <v>0</v>
      </c>
      <c r="BF817" s="187">
        <f>IF(N817="snížená",J817,0)</f>
        <v>0</v>
      </c>
      <c r="BG817" s="187">
        <f>IF(N817="zákl. přenesená",J817,0)</f>
        <v>0</v>
      </c>
      <c r="BH817" s="187">
        <f>IF(N817="sníž. přenesená",J817,0)</f>
        <v>0</v>
      </c>
      <c r="BI817" s="187">
        <f>IF(N817="nulová",J817,0)</f>
        <v>0</v>
      </c>
      <c r="BJ817" s="17" t="s">
        <v>81</v>
      </c>
      <c r="BK817" s="187">
        <f>ROUND(I817*H817,2)</f>
        <v>0</v>
      </c>
      <c r="BL817" s="17" t="s">
        <v>226</v>
      </c>
      <c r="BM817" s="186" t="s">
        <v>1552</v>
      </c>
    </row>
    <row r="818" spans="2:65" s="12" customFormat="1" ht="11.25">
      <c r="B818" s="191"/>
      <c r="C818" s="192"/>
      <c r="D818" s="188" t="s">
        <v>149</v>
      </c>
      <c r="E818" s="193" t="s">
        <v>19</v>
      </c>
      <c r="F818" s="194" t="s">
        <v>1553</v>
      </c>
      <c r="G818" s="192"/>
      <c r="H818" s="195">
        <v>234.57900000000001</v>
      </c>
      <c r="I818" s="196"/>
      <c r="J818" s="192"/>
      <c r="K818" s="192"/>
      <c r="L818" s="197"/>
      <c r="M818" s="198"/>
      <c r="N818" s="199"/>
      <c r="O818" s="199"/>
      <c r="P818" s="199"/>
      <c r="Q818" s="199"/>
      <c r="R818" s="199"/>
      <c r="S818" s="199"/>
      <c r="T818" s="200"/>
      <c r="AT818" s="201" t="s">
        <v>149</v>
      </c>
      <c r="AU818" s="201" t="s">
        <v>83</v>
      </c>
      <c r="AV818" s="12" t="s">
        <v>83</v>
      </c>
      <c r="AW818" s="12" t="s">
        <v>37</v>
      </c>
      <c r="AX818" s="12" t="s">
        <v>81</v>
      </c>
      <c r="AY818" s="201" t="s">
        <v>134</v>
      </c>
    </row>
    <row r="819" spans="2:65" s="1" customFormat="1" ht="16.5" customHeight="1">
      <c r="B819" s="34"/>
      <c r="C819" s="175" t="s">
        <v>1554</v>
      </c>
      <c r="D819" s="175" t="s">
        <v>136</v>
      </c>
      <c r="E819" s="176" t="s">
        <v>1555</v>
      </c>
      <c r="F819" s="177" t="s">
        <v>1556</v>
      </c>
      <c r="G819" s="178" t="s">
        <v>165</v>
      </c>
      <c r="H819" s="179">
        <v>186.691</v>
      </c>
      <c r="I819" s="180"/>
      <c r="J819" s="181">
        <f>ROUND(I819*H819,2)</f>
        <v>0</v>
      </c>
      <c r="K819" s="177" t="s">
        <v>140</v>
      </c>
      <c r="L819" s="38"/>
      <c r="M819" s="182" t="s">
        <v>19</v>
      </c>
      <c r="N819" s="183" t="s">
        <v>47</v>
      </c>
      <c r="O819" s="63"/>
      <c r="P819" s="184">
        <f>O819*H819</f>
        <v>0</v>
      </c>
      <c r="Q819" s="184">
        <v>2.0000000000000001E-4</v>
      </c>
      <c r="R819" s="184">
        <f>Q819*H819</f>
        <v>3.7338200000000002E-2</v>
      </c>
      <c r="S819" s="184">
        <v>0</v>
      </c>
      <c r="T819" s="185">
        <f>S819*H819</f>
        <v>0</v>
      </c>
      <c r="AR819" s="186" t="s">
        <v>226</v>
      </c>
      <c r="AT819" s="186" t="s">
        <v>136</v>
      </c>
      <c r="AU819" s="186" t="s">
        <v>83</v>
      </c>
      <c r="AY819" s="17" t="s">
        <v>134</v>
      </c>
      <c r="BE819" s="187">
        <f>IF(N819="základní",J819,0)</f>
        <v>0</v>
      </c>
      <c r="BF819" s="187">
        <f>IF(N819="snížená",J819,0)</f>
        <v>0</v>
      </c>
      <c r="BG819" s="187">
        <f>IF(N819="zákl. přenesená",J819,0)</f>
        <v>0</v>
      </c>
      <c r="BH819" s="187">
        <f>IF(N819="sníž. přenesená",J819,0)</f>
        <v>0</v>
      </c>
      <c r="BI819" s="187">
        <f>IF(N819="nulová",J819,0)</f>
        <v>0</v>
      </c>
      <c r="BJ819" s="17" t="s">
        <v>81</v>
      </c>
      <c r="BK819" s="187">
        <f>ROUND(I819*H819,2)</f>
        <v>0</v>
      </c>
      <c r="BL819" s="17" t="s">
        <v>226</v>
      </c>
      <c r="BM819" s="186" t="s">
        <v>1557</v>
      </c>
    </row>
    <row r="820" spans="2:65" s="12" customFormat="1" ht="11.25">
      <c r="B820" s="191"/>
      <c r="C820" s="192"/>
      <c r="D820" s="188" t="s">
        <v>149</v>
      </c>
      <c r="E820" s="193" t="s">
        <v>19</v>
      </c>
      <c r="F820" s="194" t="s">
        <v>1558</v>
      </c>
      <c r="G820" s="192"/>
      <c r="H820" s="195">
        <v>186.691</v>
      </c>
      <c r="I820" s="196"/>
      <c r="J820" s="192"/>
      <c r="K820" s="192"/>
      <c r="L820" s="197"/>
      <c r="M820" s="198"/>
      <c r="N820" s="199"/>
      <c r="O820" s="199"/>
      <c r="P820" s="199"/>
      <c r="Q820" s="199"/>
      <c r="R820" s="199"/>
      <c r="S820" s="199"/>
      <c r="T820" s="200"/>
      <c r="AT820" s="201" t="s">
        <v>149</v>
      </c>
      <c r="AU820" s="201" t="s">
        <v>83</v>
      </c>
      <c r="AV820" s="12" t="s">
        <v>83</v>
      </c>
      <c r="AW820" s="12" t="s">
        <v>37</v>
      </c>
      <c r="AX820" s="12" t="s">
        <v>81</v>
      </c>
      <c r="AY820" s="201" t="s">
        <v>134</v>
      </c>
    </row>
    <row r="821" spans="2:65" s="1" customFormat="1" ht="24" customHeight="1">
      <c r="B821" s="34"/>
      <c r="C821" s="175" t="s">
        <v>1559</v>
      </c>
      <c r="D821" s="175" t="s">
        <v>136</v>
      </c>
      <c r="E821" s="176" t="s">
        <v>1560</v>
      </c>
      <c r="F821" s="177" t="s">
        <v>1561</v>
      </c>
      <c r="G821" s="178" t="s">
        <v>165</v>
      </c>
      <c r="H821" s="179">
        <v>174.137</v>
      </c>
      <c r="I821" s="180"/>
      <c r="J821" s="181">
        <f>ROUND(I821*H821,2)</f>
        <v>0</v>
      </c>
      <c r="K821" s="177" t="s">
        <v>140</v>
      </c>
      <c r="L821" s="38"/>
      <c r="M821" s="182" t="s">
        <v>19</v>
      </c>
      <c r="N821" s="183" t="s">
        <v>47</v>
      </c>
      <c r="O821" s="63"/>
      <c r="P821" s="184">
        <f>O821*H821</f>
        <v>0</v>
      </c>
      <c r="Q821" s="184">
        <v>1.0000000000000001E-5</v>
      </c>
      <c r="R821" s="184">
        <f>Q821*H821</f>
        <v>1.7413700000000001E-3</v>
      </c>
      <c r="S821" s="184">
        <v>0</v>
      </c>
      <c r="T821" s="185">
        <f>S821*H821</f>
        <v>0</v>
      </c>
      <c r="AR821" s="186" t="s">
        <v>226</v>
      </c>
      <c r="AT821" s="186" t="s">
        <v>136</v>
      </c>
      <c r="AU821" s="186" t="s">
        <v>83</v>
      </c>
      <c r="AY821" s="17" t="s">
        <v>134</v>
      </c>
      <c r="BE821" s="187">
        <f>IF(N821="základní",J821,0)</f>
        <v>0</v>
      </c>
      <c r="BF821" s="187">
        <f>IF(N821="snížená",J821,0)</f>
        <v>0</v>
      </c>
      <c r="BG821" s="187">
        <f>IF(N821="zákl. přenesená",J821,0)</f>
        <v>0</v>
      </c>
      <c r="BH821" s="187">
        <f>IF(N821="sníž. přenesená",J821,0)</f>
        <v>0</v>
      </c>
      <c r="BI821" s="187">
        <f>IF(N821="nulová",J821,0)</f>
        <v>0</v>
      </c>
      <c r="BJ821" s="17" t="s">
        <v>81</v>
      </c>
      <c r="BK821" s="187">
        <f>ROUND(I821*H821,2)</f>
        <v>0</v>
      </c>
      <c r="BL821" s="17" t="s">
        <v>226</v>
      </c>
      <c r="BM821" s="186" t="s">
        <v>1562</v>
      </c>
    </row>
    <row r="822" spans="2:65" s="14" customFormat="1" ht="11.25">
      <c r="B822" s="213"/>
      <c r="C822" s="214"/>
      <c r="D822" s="188" t="s">
        <v>149</v>
      </c>
      <c r="E822" s="215" t="s">
        <v>19</v>
      </c>
      <c r="F822" s="216" t="s">
        <v>327</v>
      </c>
      <c r="G822" s="214"/>
      <c r="H822" s="215" t="s">
        <v>19</v>
      </c>
      <c r="I822" s="217"/>
      <c r="J822" s="214"/>
      <c r="K822" s="214"/>
      <c r="L822" s="218"/>
      <c r="M822" s="219"/>
      <c r="N822" s="220"/>
      <c r="O822" s="220"/>
      <c r="P822" s="220"/>
      <c r="Q822" s="220"/>
      <c r="R822" s="220"/>
      <c r="S822" s="220"/>
      <c r="T822" s="221"/>
      <c r="AT822" s="222" t="s">
        <v>149</v>
      </c>
      <c r="AU822" s="222" t="s">
        <v>83</v>
      </c>
      <c r="AV822" s="14" t="s">
        <v>81</v>
      </c>
      <c r="AW822" s="14" t="s">
        <v>37</v>
      </c>
      <c r="AX822" s="14" t="s">
        <v>76</v>
      </c>
      <c r="AY822" s="222" t="s">
        <v>134</v>
      </c>
    </row>
    <row r="823" spans="2:65" s="12" customFormat="1" ht="11.25">
      <c r="B823" s="191"/>
      <c r="C823" s="192"/>
      <c r="D823" s="188" t="s">
        <v>149</v>
      </c>
      <c r="E823" s="193" t="s">
        <v>19</v>
      </c>
      <c r="F823" s="194" t="s">
        <v>371</v>
      </c>
      <c r="G823" s="192"/>
      <c r="H823" s="195">
        <v>87.885000000000005</v>
      </c>
      <c r="I823" s="196"/>
      <c r="J823" s="192"/>
      <c r="K823" s="192"/>
      <c r="L823" s="197"/>
      <c r="M823" s="198"/>
      <c r="N823" s="199"/>
      <c r="O823" s="199"/>
      <c r="P823" s="199"/>
      <c r="Q823" s="199"/>
      <c r="R823" s="199"/>
      <c r="S823" s="199"/>
      <c r="T823" s="200"/>
      <c r="AT823" s="201" t="s">
        <v>149</v>
      </c>
      <c r="AU823" s="201" t="s">
        <v>83</v>
      </c>
      <c r="AV823" s="12" t="s">
        <v>83</v>
      </c>
      <c r="AW823" s="12" t="s">
        <v>37</v>
      </c>
      <c r="AX823" s="12" t="s">
        <v>76</v>
      </c>
      <c r="AY823" s="201" t="s">
        <v>134</v>
      </c>
    </row>
    <row r="824" spans="2:65" s="12" customFormat="1" ht="11.25">
      <c r="B824" s="191"/>
      <c r="C824" s="192"/>
      <c r="D824" s="188" t="s">
        <v>149</v>
      </c>
      <c r="E824" s="193" t="s">
        <v>19</v>
      </c>
      <c r="F824" s="194" t="s">
        <v>372</v>
      </c>
      <c r="G824" s="192"/>
      <c r="H824" s="195">
        <v>8.1</v>
      </c>
      <c r="I824" s="196"/>
      <c r="J824" s="192"/>
      <c r="K824" s="192"/>
      <c r="L824" s="197"/>
      <c r="M824" s="198"/>
      <c r="N824" s="199"/>
      <c r="O824" s="199"/>
      <c r="P824" s="199"/>
      <c r="Q824" s="199"/>
      <c r="R824" s="199"/>
      <c r="S824" s="199"/>
      <c r="T824" s="200"/>
      <c r="AT824" s="201" t="s">
        <v>149</v>
      </c>
      <c r="AU824" s="201" t="s">
        <v>83</v>
      </c>
      <c r="AV824" s="12" t="s">
        <v>83</v>
      </c>
      <c r="AW824" s="12" t="s">
        <v>37</v>
      </c>
      <c r="AX824" s="12" t="s">
        <v>76</v>
      </c>
      <c r="AY824" s="201" t="s">
        <v>134</v>
      </c>
    </row>
    <row r="825" spans="2:65" s="12" customFormat="1" ht="11.25">
      <c r="B825" s="191"/>
      <c r="C825" s="192"/>
      <c r="D825" s="188" t="s">
        <v>149</v>
      </c>
      <c r="E825" s="193" t="s">
        <v>19</v>
      </c>
      <c r="F825" s="194" t="s">
        <v>373</v>
      </c>
      <c r="G825" s="192"/>
      <c r="H825" s="195">
        <v>1.92</v>
      </c>
      <c r="I825" s="196"/>
      <c r="J825" s="192"/>
      <c r="K825" s="192"/>
      <c r="L825" s="197"/>
      <c r="M825" s="198"/>
      <c r="N825" s="199"/>
      <c r="O825" s="199"/>
      <c r="P825" s="199"/>
      <c r="Q825" s="199"/>
      <c r="R825" s="199"/>
      <c r="S825" s="199"/>
      <c r="T825" s="200"/>
      <c r="AT825" s="201" t="s">
        <v>149</v>
      </c>
      <c r="AU825" s="201" t="s">
        <v>83</v>
      </c>
      <c r="AV825" s="12" t="s">
        <v>83</v>
      </c>
      <c r="AW825" s="12" t="s">
        <v>37</v>
      </c>
      <c r="AX825" s="12" t="s">
        <v>76</v>
      </c>
      <c r="AY825" s="201" t="s">
        <v>134</v>
      </c>
    </row>
    <row r="826" spans="2:65" s="12" customFormat="1" ht="11.25">
      <c r="B826" s="191"/>
      <c r="C826" s="192"/>
      <c r="D826" s="188" t="s">
        <v>149</v>
      </c>
      <c r="E826" s="193" t="s">
        <v>19</v>
      </c>
      <c r="F826" s="194" t="s">
        <v>374</v>
      </c>
      <c r="G826" s="192"/>
      <c r="H826" s="195">
        <v>6.75</v>
      </c>
      <c r="I826" s="196"/>
      <c r="J826" s="192"/>
      <c r="K826" s="192"/>
      <c r="L826" s="197"/>
      <c r="M826" s="198"/>
      <c r="N826" s="199"/>
      <c r="O826" s="199"/>
      <c r="P826" s="199"/>
      <c r="Q826" s="199"/>
      <c r="R826" s="199"/>
      <c r="S826" s="199"/>
      <c r="T826" s="200"/>
      <c r="AT826" s="201" t="s">
        <v>149</v>
      </c>
      <c r="AU826" s="201" t="s">
        <v>83</v>
      </c>
      <c r="AV826" s="12" t="s">
        <v>83</v>
      </c>
      <c r="AW826" s="12" t="s">
        <v>37</v>
      </c>
      <c r="AX826" s="12" t="s">
        <v>76</v>
      </c>
      <c r="AY826" s="201" t="s">
        <v>134</v>
      </c>
    </row>
    <row r="827" spans="2:65" s="12" customFormat="1" ht="11.25">
      <c r="B827" s="191"/>
      <c r="C827" s="192"/>
      <c r="D827" s="188" t="s">
        <v>149</v>
      </c>
      <c r="E827" s="193" t="s">
        <v>19</v>
      </c>
      <c r="F827" s="194" t="s">
        <v>375</v>
      </c>
      <c r="G827" s="192"/>
      <c r="H827" s="195">
        <v>4.05</v>
      </c>
      <c r="I827" s="196"/>
      <c r="J827" s="192"/>
      <c r="K827" s="192"/>
      <c r="L827" s="197"/>
      <c r="M827" s="198"/>
      <c r="N827" s="199"/>
      <c r="O827" s="199"/>
      <c r="P827" s="199"/>
      <c r="Q827" s="199"/>
      <c r="R827" s="199"/>
      <c r="S827" s="199"/>
      <c r="T827" s="200"/>
      <c r="AT827" s="201" t="s">
        <v>149</v>
      </c>
      <c r="AU827" s="201" t="s">
        <v>83</v>
      </c>
      <c r="AV827" s="12" t="s">
        <v>83</v>
      </c>
      <c r="AW827" s="12" t="s">
        <v>37</v>
      </c>
      <c r="AX827" s="12" t="s">
        <v>76</v>
      </c>
      <c r="AY827" s="201" t="s">
        <v>134</v>
      </c>
    </row>
    <row r="828" spans="2:65" s="12" customFormat="1" ht="11.25">
      <c r="B828" s="191"/>
      <c r="C828" s="192"/>
      <c r="D828" s="188" t="s">
        <v>149</v>
      </c>
      <c r="E828" s="193" t="s">
        <v>19</v>
      </c>
      <c r="F828" s="194" t="s">
        <v>376</v>
      </c>
      <c r="G828" s="192"/>
      <c r="H828" s="195">
        <v>26.4</v>
      </c>
      <c r="I828" s="196"/>
      <c r="J828" s="192"/>
      <c r="K828" s="192"/>
      <c r="L828" s="197"/>
      <c r="M828" s="198"/>
      <c r="N828" s="199"/>
      <c r="O828" s="199"/>
      <c r="P828" s="199"/>
      <c r="Q828" s="199"/>
      <c r="R828" s="199"/>
      <c r="S828" s="199"/>
      <c r="T828" s="200"/>
      <c r="AT828" s="201" t="s">
        <v>149</v>
      </c>
      <c r="AU828" s="201" t="s">
        <v>83</v>
      </c>
      <c r="AV828" s="12" t="s">
        <v>83</v>
      </c>
      <c r="AW828" s="12" t="s">
        <v>37</v>
      </c>
      <c r="AX828" s="12" t="s">
        <v>76</v>
      </c>
      <c r="AY828" s="201" t="s">
        <v>134</v>
      </c>
    </row>
    <row r="829" spans="2:65" s="12" customFormat="1" ht="11.25">
      <c r="B829" s="191"/>
      <c r="C829" s="192"/>
      <c r="D829" s="188" t="s">
        <v>149</v>
      </c>
      <c r="E829" s="193" t="s">
        <v>19</v>
      </c>
      <c r="F829" s="194" t="s">
        <v>377</v>
      </c>
      <c r="G829" s="192"/>
      <c r="H829" s="195">
        <v>3.36</v>
      </c>
      <c r="I829" s="196"/>
      <c r="J829" s="192"/>
      <c r="K829" s="192"/>
      <c r="L829" s="197"/>
      <c r="M829" s="198"/>
      <c r="N829" s="199"/>
      <c r="O829" s="199"/>
      <c r="P829" s="199"/>
      <c r="Q829" s="199"/>
      <c r="R829" s="199"/>
      <c r="S829" s="199"/>
      <c r="T829" s="200"/>
      <c r="AT829" s="201" t="s">
        <v>149</v>
      </c>
      <c r="AU829" s="201" t="s">
        <v>83</v>
      </c>
      <c r="AV829" s="12" t="s">
        <v>83</v>
      </c>
      <c r="AW829" s="12" t="s">
        <v>37</v>
      </c>
      <c r="AX829" s="12" t="s">
        <v>76</v>
      </c>
      <c r="AY829" s="201" t="s">
        <v>134</v>
      </c>
    </row>
    <row r="830" spans="2:65" s="12" customFormat="1" ht="11.25">
      <c r="B830" s="191"/>
      <c r="C830" s="192"/>
      <c r="D830" s="188" t="s">
        <v>149</v>
      </c>
      <c r="E830" s="193" t="s">
        <v>19</v>
      </c>
      <c r="F830" s="194" t="s">
        <v>378</v>
      </c>
      <c r="G830" s="192"/>
      <c r="H830" s="195">
        <v>3.24</v>
      </c>
      <c r="I830" s="196"/>
      <c r="J830" s="192"/>
      <c r="K830" s="192"/>
      <c r="L830" s="197"/>
      <c r="M830" s="198"/>
      <c r="N830" s="199"/>
      <c r="O830" s="199"/>
      <c r="P830" s="199"/>
      <c r="Q830" s="199"/>
      <c r="R830" s="199"/>
      <c r="S830" s="199"/>
      <c r="T830" s="200"/>
      <c r="AT830" s="201" t="s">
        <v>149</v>
      </c>
      <c r="AU830" s="201" t="s">
        <v>83</v>
      </c>
      <c r="AV830" s="12" t="s">
        <v>83</v>
      </c>
      <c r="AW830" s="12" t="s">
        <v>37</v>
      </c>
      <c r="AX830" s="12" t="s">
        <v>76</v>
      </c>
      <c r="AY830" s="201" t="s">
        <v>134</v>
      </c>
    </row>
    <row r="831" spans="2:65" s="12" customFormat="1" ht="11.25">
      <c r="B831" s="191"/>
      <c r="C831" s="192"/>
      <c r="D831" s="188" t="s">
        <v>149</v>
      </c>
      <c r="E831" s="193" t="s">
        <v>19</v>
      </c>
      <c r="F831" s="194" t="s">
        <v>379</v>
      </c>
      <c r="G831" s="192"/>
      <c r="H831" s="195">
        <v>1.71</v>
      </c>
      <c r="I831" s="196"/>
      <c r="J831" s="192"/>
      <c r="K831" s="192"/>
      <c r="L831" s="197"/>
      <c r="M831" s="198"/>
      <c r="N831" s="199"/>
      <c r="O831" s="199"/>
      <c r="P831" s="199"/>
      <c r="Q831" s="199"/>
      <c r="R831" s="199"/>
      <c r="S831" s="199"/>
      <c r="T831" s="200"/>
      <c r="AT831" s="201" t="s">
        <v>149</v>
      </c>
      <c r="AU831" s="201" t="s">
        <v>83</v>
      </c>
      <c r="AV831" s="12" t="s">
        <v>83</v>
      </c>
      <c r="AW831" s="12" t="s">
        <v>37</v>
      </c>
      <c r="AX831" s="12" t="s">
        <v>76</v>
      </c>
      <c r="AY831" s="201" t="s">
        <v>134</v>
      </c>
    </row>
    <row r="832" spans="2:65" s="12" customFormat="1" ht="11.25">
      <c r="B832" s="191"/>
      <c r="C832" s="192"/>
      <c r="D832" s="188" t="s">
        <v>149</v>
      </c>
      <c r="E832" s="193" t="s">
        <v>19</v>
      </c>
      <c r="F832" s="194" t="s">
        <v>380</v>
      </c>
      <c r="G832" s="192"/>
      <c r="H832" s="195">
        <v>4.8600000000000003</v>
      </c>
      <c r="I832" s="196"/>
      <c r="J832" s="192"/>
      <c r="K832" s="192"/>
      <c r="L832" s="197"/>
      <c r="M832" s="198"/>
      <c r="N832" s="199"/>
      <c r="O832" s="199"/>
      <c r="P832" s="199"/>
      <c r="Q832" s="199"/>
      <c r="R832" s="199"/>
      <c r="S832" s="199"/>
      <c r="T832" s="200"/>
      <c r="AT832" s="201" t="s">
        <v>149</v>
      </c>
      <c r="AU832" s="201" t="s">
        <v>83</v>
      </c>
      <c r="AV832" s="12" t="s">
        <v>83</v>
      </c>
      <c r="AW832" s="12" t="s">
        <v>37</v>
      </c>
      <c r="AX832" s="12" t="s">
        <v>76</v>
      </c>
      <c r="AY832" s="201" t="s">
        <v>134</v>
      </c>
    </row>
    <row r="833" spans="2:65" s="12" customFormat="1" ht="11.25">
      <c r="B833" s="191"/>
      <c r="C833" s="192"/>
      <c r="D833" s="188" t="s">
        <v>149</v>
      </c>
      <c r="E833" s="193" t="s">
        <v>19</v>
      </c>
      <c r="F833" s="194" t="s">
        <v>381</v>
      </c>
      <c r="G833" s="192"/>
      <c r="H833" s="195">
        <v>1.08</v>
      </c>
      <c r="I833" s="196"/>
      <c r="J833" s="192"/>
      <c r="K833" s="192"/>
      <c r="L833" s="197"/>
      <c r="M833" s="198"/>
      <c r="N833" s="199"/>
      <c r="O833" s="199"/>
      <c r="P833" s="199"/>
      <c r="Q833" s="199"/>
      <c r="R833" s="199"/>
      <c r="S833" s="199"/>
      <c r="T833" s="200"/>
      <c r="AT833" s="201" t="s">
        <v>149</v>
      </c>
      <c r="AU833" s="201" t="s">
        <v>83</v>
      </c>
      <c r="AV833" s="12" t="s">
        <v>83</v>
      </c>
      <c r="AW833" s="12" t="s">
        <v>37</v>
      </c>
      <c r="AX833" s="12" t="s">
        <v>76</v>
      </c>
      <c r="AY833" s="201" t="s">
        <v>134</v>
      </c>
    </row>
    <row r="834" spans="2:65" s="12" customFormat="1" ht="11.25">
      <c r="B834" s="191"/>
      <c r="C834" s="192"/>
      <c r="D834" s="188" t="s">
        <v>149</v>
      </c>
      <c r="E834" s="193" t="s">
        <v>19</v>
      </c>
      <c r="F834" s="194" t="s">
        <v>382</v>
      </c>
      <c r="G834" s="192"/>
      <c r="H834" s="195">
        <v>7.02</v>
      </c>
      <c r="I834" s="196"/>
      <c r="J834" s="192"/>
      <c r="K834" s="192"/>
      <c r="L834" s="197"/>
      <c r="M834" s="198"/>
      <c r="N834" s="199"/>
      <c r="O834" s="199"/>
      <c r="P834" s="199"/>
      <c r="Q834" s="199"/>
      <c r="R834" s="199"/>
      <c r="S834" s="199"/>
      <c r="T834" s="200"/>
      <c r="AT834" s="201" t="s">
        <v>149</v>
      </c>
      <c r="AU834" s="201" t="s">
        <v>83</v>
      </c>
      <c r="AV834" s="12" t="s">
        <v>83</v>
      </c>
      <c r="AW834" s="12" t="s">
        <v>37</v>
      </c>
      <c r="AX834" s="12" t="s">
        <v>76</v>
      </c>
      <c r="AY834" s="201" t="s">
        <v>134</v>
      </c>
    </row>
    <row r="835" spans="2:65" s="12" customFormat="1" ht="11.25">
      <c r="B835" s="191"/>
      <c r="C835" s="192"/>
      <c r="D835" s="188" t="s">
        <v>149</v>
      </c>
      <c r="E835" s="193" t="s">
        <v>19</v>
      </c>
      <c r="F835" s="194" t="s">
        <v>383</v>
      </c>
      <c r="G835" s="192"/>
      <c r="H835" s="195">
        <v>2.052</v>
      </c>
      <c r="I835" s="196"/>
      <c r="J835" s="192"/>
      <c r="K835" s="192"/>
      <c r="L835" s="197"/>
      <c r="M835" s="198"/>
      <c r="N835" s="199"/>
      <c r="O835" s="199"/>
      <c r="P835" s="199"/>
      <c r="Q835" s="199"/>
      <c r="R835" s="199"/>
      <c r="S835" s="199"/>
      <c r="T835" s="200"/>
      <c r="AT835" s="201" t="s">
        <v>149</v>
      </c>
      <c r="AU835" s="201" t="s">
        <v>83</v>
      </c>
      <c r="AV835" s="12" t="s">
        <v>83</v>
      </c>
      <c r="AW835" s="12" t="s">
        <v>37</v>
      </c>
      <c r="AX835" s="12" t="s">
        <v>76</v>
      </c>
      <c r="AY835" s="201" t="s">
        <v>134</v>
      </c>
    </row>
    <row r="836" spans="2:65" s="12" customFormat="1" ht="11.25">
      <c r="B836" s="191"/>
      <c r="C836" s="192"/>
      <c r="D836" s="188" t="s">
        <v>149</v>
      </c>
      <c r="E836" s="193" t="s">
        <v>19</v>
      </c>
      <c r="F836" s="194" t="s">
        <v>384</v>
      </c>
      <c r="G836" s="192"/>
      <c r="H836" s="195">
        <v>12.15</v>
      </c>
      <c r="I836" s="196"/>
      <c r="J836" s="192"/>
      <c r="K836" s="192"/>
      <c r="L836" s="197"/>
      <c r="M836" s="198"/>
      <c r="N836" s="199"/>
      <c r="O836" s="199"/>
      <c r="P836" s="199"/>
      <c r="Q836" s="199"/>
      <c r="R836" s="199"/>
      <c r="S836" s="199"/>
      <c r="T836" s="200"/>
      <c r="AT836" s="201" t="s">
        <v>149</v>
      </c>
      <c r="AU836" s="201" t="s">
        <v>83</v>
      </c>
      <c r="AV836" s="12" t="s">
        <v>83</v>
      </c>
      <c r="AW836" s="12" t="s">
        <v>37</v>
      </c>
      <c r="AX836" s="12" t="s">
        <v>76</v>
      </c>
      <c r="AY836" s="201" t="s">
        <v>134</v>
      </c>
    </row>
    <row r="837" spans="2:65" s="12" customFormat="1" ht="11.25">
      <c r="B837" s="191"/>
      <c r="C837" s="192"/>
      <c r="D837" s="188" t="s">
        <v>149</v>
      </c>
      <c r="E837" s="193" t="s">
        <v>19</v>
      </c>
      <c r="F837" s="194" t="s">
        <v>385</v>
      </c>
      <c r="G837" s="192"/>
      <c r="H837" s="195">
        <v>1.76</v>
      </c>
      <c r="I837" s="196"/>
      <c r="J837" s="192"/>
      <c r="K837" s="192"/>
      <c r="L837" s="197"/>
      <c r="M837" s="198"/>
      <c r="N837" s="199"/>
      <c r="O837" s="199"/>
      <c r="P837" s="199"/>
      <c r="Q837" s="199"/>
      <c r="R837" s="199"/>
      <c r="S837" s="199"/>
      <c r="T837" s="200"/>
      <c r="AT837" s="201" t="s">
        <v>149</v>
      </c>
      <c r="AU837" s="201" t="s">
        <v>83</v>
      </c>
      <c r="AV837" s="12" t="s">
        <v>83</v>
      </c>
      <c r="AW837" s="12" t="s">
        <v>37</v>
      </c>
      <c r="AX837" s="12" t="s">
        <v>76</v>
      </c>
      <c r="AY837" s="201" t="s">
        <v>134</v>
      </c>
    </row>
    <row r="838" spans="2:65" s="12" customFormat="1" ht="11.25">
      <c r="B838" s="191"/>
      <c r="C838" s="192"/>
      <c r="D838" s="188" t="s">
        <v>149</v>
      </c>
      <c r="E838" s="193" t="s">
        <v>19</v>
      </c>
      <c r="F838" s="194" t="s">
        <v>386</v>
      </c>
      <c r="G838" s="192"/>
      <c r="H838" s="195">
        <v>1.8</v>
      </c>
      <c r="I838" s="196"/>
      <c r="J838" s="192"/>
      <c r="K838" s="192"/>
      <c r="L838" s="197"/>
      <c r="M838" s="198"/>
      <c r="N838" s="199"/>
      <c r="O838" s="199"/>
      <c r="P838" s="199"/>
      <c r="Q838" s="199"/>
      <c r="R838" s="199"/>
      <c r="S838" s="199"/>
      <c r="T838" s="200"/>
      <c r="AT838" s="201" t="s">
        <v>149</v>
      </c>
      <c r="AU838" s="201" t="s">
        <v>83</v>
      </c>
      <c r="AV838" s="12" t="s">
        <v>83</v>
      </c>
      <c r="AW838" s="12" t="s">
        <v>37</v>
      </c>
      <c r="AX838" s="12" t="s">
        <v>76</v>
      </c>
      <c r="AY838" s="201" t="s">
        <v>134</v>
      </c>
    </row>
    <row r="839" spans="2:65" s="13" customFormat="1" ht="11.25">
      <c r="B839" s="202"/>
      <c r="C839" s="203"/>
      <c r="D839" s="188" t="s">
        <v>149</v>
      </c>
      <c r="E839" s="204" t="s">
        <v>19</v>
      </c>
      <c r="F839" s="205" t="s">
        <v>170</v>
      </c>
      <c r="G839" s="203"/>
      <c r="H839" s="206">
        <v>174.13700000000006</v>
      </c>
      <c r="I839" s="207"/>
      <c r="J839" s="203"/>
      <c r="K839" s="203"/>
      <c r="L839" s="208"/>
      <c r="M839" s="209"/>
      <c r="N839" s="210"/>
      <c r="O839" s="210"/>
      <c r="P839" s="210"/>
      <c r="Q839" s="210"/>
      <c r="R839" s="210"/>
      <c r="S839" s="210"/>
      <c r="T839" s="211"/>
      <c r="AT839" s="212" t="s">
        <v>149</v>
      </c>
      <c r="AU839" s="212" t="s">
        <v>83</v>
      </c>
      <c r="AV839" s="13" t="s">
        <v>141</v>
      </c>
      <c r="AW839" s="13" t="s">
        <v>37</v>
      </c>
      <c r="AX839" s="13" t="s">
        <v>81</v>
      </c>
      <c r="AY839" s="212" t="s">
        <v>134</v>
      </c>
    </row>
    <row r="840" spans="2:65" s="1" customFormat="1" ht="16.5" customHeight="1">
      <c r="B840" s="34"/>
      <c r="C840" s="175" t="s">
        <v>1563</v>
      </c>
      <c r="D840" s="175" t="s">
        <v>136</v>
      </c>
      <c r="E840" s="176" t="s">
        <v>1564</v>
      </c>
      <c r="F840" s="177" t="s">
        <v>1565</v>
      </c>
      <c r="G840" s="178" t="s">
        <v>165</v>
      </c>
      <c r="H840" s="179">
        <v>49.271999999999998</v>
      </c>
      <c r="I840" s="180"/>
      <c r="J840" s="181">
        <f>ROUND(I840*H840,2)</f>
        <v>0</v>
      </c>
      <c r="K840" s="177" t="s">
        <v>140</v>
      </c>
      <c r="L840" s="38"/>
      <c r="M840" s="182" t="s">
        <v>19</v>
      </c>
      <c r="N840" s="183" t="s">
        <v>47</v>
      </c>
      <c r="O840" s="63"/>
      <c r="P840" s="184">
        <f>O840*H840</f>
        <v>0</v>
      </c>
      <c r="Q840" s="184">
        <v>1.0000000000000001E-5</v>
      </c>
      <c r="R840" s="184">
        <f>Q840*H840</f>
        <v>4.9271999999999999E-4</v>
      </c>
      <c r="S840" s="184">
        <v>0</v>
      </c>
      <c r="T840" s="185">
        <f>S840*H840</f>
        <v>0</v>
      </c>
      <c r="AR840" s="186" t="s">
        <v>226</v>
      </c>
      <c r="AT840" s="186" t="s">
        <v>136</v>
      </c>
      <c r="AU840" s="186" t="s">
        <v>83</v>
      </c>
      <c r="AY840" s="17" t="s">
        <v>134</v>
      </c>
      <c r="BE840" s="187">
        <f>IF(N840="základní",J840,0)</f>
        <v>0</v>
      </c>
      <c r="BF840" s="187">
        <f>IF(N840="snížená",J840,0)</f>
        <v>0</v>
      </c>
      <c r="BG840" s="187">
        <f>IF(N840="zákl. přenesená",J840,0)</f>
        <v>0</v>
      </c>
      <c r="BH840" s="187">
        <f>IF(N840="sníž. přenesená",J840,0)</f>
        <v>0</v>
      </c>
      <c r="BI840" s="187">
        <f>IF(N840="nulová",J840,0)</f>
        <v>0</v>
      </c>
      <c r="BJ840" s="17" t="s">
        <v>81</v>
      </c>
      <c r="BK840" s="187">
        <f>ROUND(I840*H840,2)</f>
        <v>0</v>
      </c>
      <c r="BL840" s="17" t="s">
        <v>226</v>
      </c>
      <c r="BM840" s="186" t="s">
        <v>1566</v>
      </c>
    </row>
    <row r="841" spans="2:65" s="14" customFormat="1" ht="11.25">
      <c r="B841" s="213"/>
      <c r="C841" s="214"/>
      <c r="D841" s="188" t="s">
        <v>149</v>
      </c>
      <c r="E841" s="215" t="s">
        <v>19</v>
      </c>
      <c r="F841" s="216" t="s">
        <v>387</v>
      </c>
      <c r="G841" s="214"/>
      <c r="H841" s="215" t="s">
        <v>19</v>
      </c>
      <c r="I841" s="217"/>
      <c r="J841" s="214"/>
      <c r="K841" s="214"/>
      <c r="L841" s="218"/>
      <c r="M841" s="219"/>
      <c r="N841" s="220"/>
      <c r="O841" s="220"/>
      <c r="P841" s="220"/>
      <c r="Q841" s="220"/>
      <c r="R841" s="220"/>
      <c r="S841" s="220"/>
      <c r="T841" s="221"/>
      <c r="AT841" s="222" t="s">
        <v>149</v>
      </c>
      <c r="AU841" s="222" t="s">
        <v>83</v>
      </c>
      <c r="AV841" s="14" t="s">
        <v>81</v>
      </c>
      <c r="AW841" s="14" t="s">
        <v>37</v>
      </c>
      <c r="AX841" s="14" t="s">
        <v>76</v>
      </c>
      <c r="AY841" s="222" t="s">
        <v>134</v>
      </c>
    </row>
    <row r="842" spans="2:65" s="12" customFormat="1" ht="11.25">
      <c r="B842" s="191"/>
      <c r="C842" s="192"/>
      <c r="D842" s="188" t="s">
        <v>149</v>
      </c>
      <c r="E842" s="193" t="s">
        <v>19</v>
      </c>
      <c r="F842" s="194" t="s">
        <v>388</v>
      </c>
      <c r="G842" s="192"/>
      <c r="H842" s="195">
        <v>49.271999999999998</v>
      </c>
      <c r="I842" s="196"/>
      <c r="J842" s="192"/>
      <c r="K842" s="192"/>
      <c r="L842" s="197"/>
      <c r="M842" s="198"/>
      <c r="N842" s="199"/>
      <c r="O842" s="199"/>
      <c r="P842" s="199"/>
      <c r="Q842" s="199"/>
      <c r="R842" s="199"/>
      <c r="S842" s="199"/>
      <c r="T842" s="200"/>
      <c r="AT842" s="201" t="s">
        <v>149</v>
      </c>
      <c r="AU842" s="201" t="s">
        <v>83</v>
      </c>
      <c r="AV842" s="12" t="s">
        <v>83</v>
      </c>
      <c r="AW842" s="12" t="s">
        <v>37</v>
      </c>
      <c r="AX842" s="12" t="s">
        <v>81</v>
      </c>
      <c r="AY842" s="201" t="s">
        <v>134</v>
      </c>
    </row>
    <row r="843" spans="2:65" s="1" customFormat="1" ht="24" customHeight="1">
      <c r="B843" s="34"/>
      <c r="C843" s="175" t="s">
        <v>1567</v>
      </c>
      <c r="D843" s="175" t="s">
        <v>136</v>
      </c>
      <c r="E843" s="176" t="s">
        <v>1568</v>
      </c>
      <c r="F843" s="177" t="s">
        <v>1569</v>
      </c>
      <c r="G843" s="178" t="s">
        <v>165</v>
      </c>
      <c r="H843" s="179">
        <v>1779.2860000000001</v>
      </c>
      <c r="I843" s="180"/>
      <c r="J843" s="181">
        <f>ROUND(I843*H843,2)</f>
        <v>0</v>
      </c>
      <c r="K843" s="177" t="s">
        <v>140</v>
      </c>
      <c r="L843" s="38"/>
      <c r="M843" s="182" t="s">
        <v>19</v>
      </c>
      <c r="N843" s="183" t="s">
        <v>47</v>
      </c>
      <c r="O843" s="63"/>
      <c r="P843" s="184">
        <f>O843*H843</f>
        <v>0</v>
      </c>
      <c r="Q843" s="184">
        <v>2.5999999999999998E-4</v>
      </c>
      <c r="R843" s="184">
        <f>Q843*H843</f>
        <v>0.46261436</v>
      </c>
      <c r="S843" s="184">
        <v>0</v>
      </c>
      <c r="T843" s="185">
        <f>S843*H843</f>
        <v>0</v>
      </c>
      <c r="AR843" s="186" t="s">
        <v>226</v>
      </c>
      <c r="AT843" s="186" t="s">
        <v>136</v>
      </c>
      <c r="AU843" s="186" t="s">
        <v>83</v>
      </c>
      <c r="AY843" s="17" t="s">
        <v>134</v>
      </c>
      <c r="BE843" s="187">
        <f>IF(N843="základní",J843,0)</f>
        <v>0</v>
      </c>
      <c r="BF843" s="187">
        <f>IF(N843="snížená",J843,0)</f>
        <v>0</v>
      </c>
      <c r="BG843" s="187">
        <f>IF(N843="zákl. přenesená",J843,0)</f>
        <v>0</v>
      </c>
      <c r="BH843" s="187">
        <f>IF(N843="sníž. přenesená",J843,0)</f>
        <v>0</v>
      </c>
      <c r="BI843" s="187">
        <f>IF(N843="nulová",J843,0)</f>
        <v>0</v>
      </c>
      <c r="BJ843" s="17" t="s">
        <v>81</v>
      </c>
      <c r="BK843" s="187">
        <f>ROUND(I843*H843,2)</f>
        <v>0</v>
      </c>
      <c r="BL843" s="17" t="s">
        <v>226</v>
      </c>
      <c r="BM843" s="186" t="s">
        <v>1570</v>
      </c>
    </row>
    <row r="844" spans="2:65" s="12" customFormat="1" ht="11.25">
      <c r="B844" s="191"/>
      <c r="C844" s="192"/>
      <c r="D844" s="188" t="s">
        <v>149</v>
      </c>
      <c r="E844" s="193" t="s">
        <v>19</v>
      </c>
      <c r="F844" s="194" t="s">
        <v>1571</v>
      </c>
      <c r="G844" s="192"/>
      <c r="H844" s="195">
        <v>1779.2860000000001</v>
      </c>
      <c r="I844" s="196"/>
      <c r="J844" s="192"/>
      <c r="K844" s="192"/>
      <c r="L844" s="197"/>
      <c r="M844" s="198"/>
      <c r="N844" s="199"/>
      <c r="O844" s="199"/>
      <c r="P844" s="199"/>
      <c r="Q844" s="199"/>
      <c r="R844" s="199"/>
      <c r="S844" s="199"/>
      <c r="T844" s="200"/>
      <c r="AT844" s="201" t="s">
        <v>149</v>
      </c>
      <c r="AU844" s="201" t="s">
        <v>83</v>
      </c>
      <c r="AV844" s="12" t="s">
        <v>83</v>
      </c>
      <c r="AW844" s="12" t="s">
        <v>37</v>
      </c>
      <c r="AX844" s="12" t="s">
        <v>81</v>
      </c>
      <c r="AY844" s="201" t="s">
        <v>134</v>
      </c>
    </row>
    <row r="845" spans="2:65" s="11" customFormat="1" ht="25.9" customHeight="1">
      <c r="B845" s="159"/>
      <c r="C845" s="160"/>
      <c r="D845" s="161" t="s">
        <v>75</v>
      </c>
      <c r="E845" s="162" t="s">
        <v>1572</v>
      </c>
      <c r="F845" s="162" t="s">
        <v>1573</v>
      </c>
      <c r="G845" s="160"/>
      <c r="H845" s="160"/>
      <c r="I845" s="163"/>
      <c r="J845" s="164">
        <f>BK845</f>
        <v>0</v>
      </c>
      <c r="K845" s="160"/>
      <c r="L845" s="165"/>
      <c r="M845" s="166"/>
      <c r="N845" s="167"/>
      <c r="O845" s="167"/>
      <c r="P845" s="168">
        <f>P846+P857+P870+P873</f>
        <v>0</v>
      </c>
      <c r="Q845" s="167"/>
      <c r="R845" s="168">
        <f>R846+R857+R870+R873</f>
        <v>0</v>
      </c>
      <c r="S845" s="167"/>
      <c r="T845" s="169">
        <f>T846+T857+T870+T873</f>
        <v>0</v>
      </c>
      <c r="AR845" s="170" t="s">
        <v>162</v>
      </c>
      <c r="AT845" s="171" t="s">
        <v>75</v>
      </c>
      <c r="AU845" s="171" t="s">
        <v>76</v>
      </c>
      <c r="AY845" s="170" t="s">
        <v>134</v>
      </c>
      <c r="BK845" s="172">
        <f>BK846+BK857+BK870+BK873</f>
        <v>0</v>
      </c>
    </row>
    <row r="846" spans="2:65" s="11" customFormat="1" ht="22.9" customHeight="1">
      <c r="B846" s="159"/>
      <c r="C846" s="160"/>
      <c r="D846" s="161" t="s">
        <v>75</v>
      </c>
      <c r="E846" s="173" t="s">
        <v>1574</v>
      </c>
      <c r="F846" s="173" t="s">
        <v>1575</v>
      </c>
      <c r="G846" s="160"/>
      <c r="H846" s="160"/>
      <c r="I846" s="163"/>
      <c r="J846" s="174">
        <f>BK846</f>
        <v>0</v>
      </c>
      <c r="K846" s="160"/>
      <c r="L846" s="165"/>
      <c r="M846" s="166"/>
      <c r="N846" s="167"/>
      <c r="O846" s="167"/>
      <c r="P846" s="168">
        <f>SUM(P847:P856)</f>
        <v>0</v>
      </c>
      <c r="Q846" s="167"/>
      <c r="R846" s="168">
        <f>SUM(R847:R856)</f>
        <v>0</v>
      </c>
      <c r="S846" s="167"/>
      <c r="T846" s="169">
        <f>SUM(T847:T856)</f>
        <v>0</v>
      </c>
      <c r="AR846" s="170" t="s">
        <v>162</v>
      </c>
      <c r="AT846" s="171" t="s">
        <v>75</v>
      </c>
      <c r="AU846" s="171" t="s">
        <v>81</v>
      </c>
      <c r="AY846" s="170" t="s">
        <v>134</v>
      </c>
      <c r="BK846" s="172">
        <f>SUM(BK847:BK856)</f>
        <v>0</v>
      </c>
    </row>
    <row r="847" spans="2:65" s="1" customFormat="1" ht="16.5" customHeight="1">
      <c r="B847" s="34"/>
      <c r="C847" s="175" t="s">
        <v>1576</v>
      </c>
      <c r="D847" s="175" t="s">
        <v>136</v>
      </c>
      <c r="E847" s="176" t="s">
        <v>1577</v>
      </c>
      <c r="F847" s="177" t="s">
        <v>1578</v>
      </c>
      <c r="G847" s="178" t="s">
        <v>810</v>
      </c>
      <c r="H847" s="179">
        <v>1</v>
      </c>
      <c r="I847" s="180"/>
      <c r="J847" s="181">
        <f>ROUND(I847*H847,2)</f>
        <v>0</v>
      </c>
      <c r="K847" s="177" t="s">
        <v>140</v>
      </c>
      <c r="L847" s="38"/>
      <c r="M847" s="182" t="s">
        <v>19</v>
      </c>
      <c r="N847" s="183" t="s">
        <v>47</v>
      </c>
      <c r="O847" s="63"/>
      <c r="P847" s="184">
        <f>O847*H847</f>
        <v>0</v>
      </c>
      <c r="Q847" s="184">
        <v>0</v>
      </c>
      <c r="R847" s="184">
        <f>Q847*H847</f>
        <v>0</v>
      </c>
      <c r="S847" s="184">
        <v>0</v>
      </c>
      <c r="T847" s="185">
        <f>S847*H847</f>
        <v>0</v>
      </c>
      <c r="AR847" s="186" t="s">
        <v>1579</v>
      </c>
      <c r="AT847" s="186" t="s">
        <v>136</v>
      </c>
      <c r="AU847" s="186" t="s">
        <v>83</v>
      </c>
      <c r="AY847" s="17" t="s">
        <v>134</v>
      </c>
      <c r="BE847" s="187">
        <f>IF(N847="základní",J847,0)</f>
        <v>0</v>
      </c>
      <c r="BF847" s="187">
        <f>IF(N847="snížená",J847,0)</f>
        <v>0</v>
      </c>
      <c r="BG847" s="187">
        <f>IF(N847="zákl. přenesená",J847,0)</f>
        <v>0</v>
      </c>
      <c r="BH847" s="187">
        <f>IF(N847="sníž. přenesená",J847,0)</f>
        <v>0</v>
      </c>
      <c r="BI847" s="187">
        <f>IF(N847="nulová",J847,0)</f>
        <v>0</v>
      </c>
      <c r="BJ847" s="17" t="s">
        <v>81</v>
      </c>
      <c r="BK847" s="187">
        <f>ROUND(I847*H847,2)</f>
        <v>0</v>
      </c>
      <c r="BL847" s="17" t="s">
        <v>1579</v>
      </c>
      <c r="BM847" s="186" t="s">
        <v>1580</v>
      </c>
    </row>
    <row r="848" spans="2:65" s="1" customFormat="1" ht="19.5">
      <c r="B848" s="34"/>
      <c r="C848" s="35"/>
      <c r="D848" s="188" t="s">
        <v>413</v>
      </c>
      <c r="E848" s="35"/>
      <c r="F848" s="189" t="s">
        <v>1581</v>
      </c>
      <c r="G848" s="35"/>
      <c r="H848" s="35"/>
      <c r="I848" s="102"/>
      <c r="J848" s="35"/>
      <c r="K848" s="35"/>
      <c r="L848" s="38"/>
      <c r="M848" s="190"/>
      <c r="N848" s="63"/>
      <c r="O848" s="63"/>
      <c r="P848" s="63"/>
      <c r="Q848" s="63"/>
      <c r="R848" s="63"/>
      <c r="S848" s="63"/>
      <c r="T848" s="64"/>
      <c r="AT848" s="17" t="s">
        <v>413</v>
      </c>
      <c r="AU848" s="17" t="s">
        <v>83</v>
      </c>
    </row>
    <row r="849" spans="2:65" s="1" customFormat="1" ht="16.5" customHeight="1">
      <c r="B849" s="34"/>
      <c r="C849" s="175" t="s">
        <v>1582</v>
      </c>
      <c r="D849" s="175" t="s">
        <v>136</v>
      </c>
      <c r="E849" s="176" t="s">
        <v>1583</v>
      </c>
      <c r="F849" s="177" t="s">
        <v>1584</v>
      </c>
      <c r="G849" s="178" t="s">
        <v>810</v>
      </c>
      <c r="H849" s="179">
        <v>1</v>
      </c>
      <c r="I849" s="180"/>
      <c r="J849" s="181">
        <f>ROUND(I849*H849,2)</f>
        <v>0</v>
      </c>
      <c r="K849" s="177" t="s">
        <v>140</v>
      </c>
      <c r="L849" s="38"/>
      <c r="M849" s="182" t="s">
        <v>19</v>
      </c>
      <c r="N849" s="183" t="s">
        <v>47</v>
      </c>
      <c r="O849" s="63"/>
      <c r="P849" s="184">
        <f>O849*H849</f>
        <v>0</v>
      </c>
      <c r="Q849" s="184">
        <v>0</v>
      </c>
      <c r="R849" s="184">
        <f>Q849*H849</f>
        <v>0</v>
      </c>
      <c r="S849" s="184">
        <v>0</v>
      </c>
      <c r="T849" s="185">
        <f>S849*H849</f>
        <v>0</v>
      </c>
      <c r="AR849" s="186" t="s">
        <v>1579</v>
      </c>
      <c r="AT849" s="186" t="s">
        <v>136</v>
      </c>
      <c r="AU849" s="186" t="s">
        <v>83</v>
      </c>
      <c r="AY849" s="17" t="s">
        <v>134</v>
      </c>
      <c r="BE849" s="187">
        <f>IF(N849="základní",J849,0)</f>
        <v>0</v>
      </c>
      <c r="BF849" s="187">
        <f>IF(N849="snížená",J849,0)</f>
        <v>0</v>
      </c>
      <c r="BG849" s="187">
        <f>IF(N849="zákl. přenesená",J849,0)</f>
        <v>0</v>
      </c>
      <c r="BH849" s="187">
        <f>IF(N849="sníž. přenesená",J849,0)</f>
        <v>0</v>
      </c>
      <c r="BI849" s="187">
        <f>IF(N849="nulová",J849,0)</f>
        <v>0</v>
      </c>
      <c r="BJ849" s="17" t="s">
        <v>81</v>
      </c>
      <c r="BK849" s="187">
        <f>ROUND(I849*H849,2)</f>
        <v>0</v>
      </c>
      <c r="BL849" s="17" t="s">
        <v>1579</v>
      </c>
      <c r="BM849" s="186" t="s">
        <v>1585</v>
      </c>
    </row>
    <row r="850" spans="2:65" s="1" customFormat="1" ht="19.5">
      <c r="B850" s="34"/>
      <c r="C850" s="35"/>
      <c r="D850" s="188" t="s">
        <v>413</v>
      </c>
      <c r="E850" s="35"/>
      <c r="F850" s="189" t="s">
        <v>1581</v>
      </c>
      <c r="G850" s="35"/>
      <c r="H850" s="35"/>
      <c r="I850" s="102"/>
      <c r="J850" s="35"/>
      <c r="K850" s="35"/>
      <c r="L850" s="38"/>
      <c r="M850" s="190"/>
      <c r="N850" s="63"/>
      <c r="O850" s="63"/>
      <c r="P850" s="63"/>
      <c r="Q850" s="63"/>
      <c r="R850" s="63"/>
      <c r="S850" s="63"/>
      <c r="T850" s="64"/>
      <c r="AT850" s="17" t="s">
        <v>413</v>
      </c>
      <c r="AU850" s="17" t="s">
        <v>83</v>
      </c>
    </row>
    <row r="851" spans="2:65" s="1" customFormat="1" ht="16.5" customHeight="1">
      <c r="B851" s="34"/>
      <c r="C851" s="175" t="s">
        <v>1586</v>
      </c>
      <c r="D851" s="175" t="s">
        <v>136</v>
      </c>
      <c r="E851" s="176" t="s">
        <v>1587</v>
      </c>
      <c r="F851" s="177" t="s">
        <v>1588</v>
      </c>
      <c r="G851" s="178" t="s">
        <v>829</v>
      </c>
      <c r="H851" s="179">
        <v>1</v>
      </c>
      <c r="I851" s="180"/>
      <c r="J851" s="181">
        <f>ROUND(I851*H851,2)</f>
        <v>0</v>
      </c>
      <c r="K851" s="177" t="s">
        <v>140</v>
      </c>
      <c r="L851" s="38"/>
      <c r="M851" s="182" t="s">
        <v>19</v>
      </c>
      <c r="N851" s="183" t="s">
        <v>47</v>
      </c>
      <c r="O851" s="63"/>
      <c r="P851" s="184">
        <f>O851*H851</f>
        <v>0</v>
      </c>
      <c r="Q851" s="184">
        <v>0</v>
      </c>
      <c r="R851" s="184">
        <f>Q851*H851</f>
        <v>0</v>
      </c>
      <c r="S851" s="184">
        <v>0</v>
      </c>
      <c r="T851" s="185">
        <f>S851*H851</f>
        <v>0</v>
      </c>
      <c r="AR851" s="186" t="s">
        <v>1579</v>
      </c>
      <c r="AT851" s="186" t="s">
        <v>136</v>
      </c>
      <c r="AU851" s="186" t="s">
        <v>83</v>
      </c>
      <c r="AY851" s="17" t="s">
        <v>134</v>
      </c>
      <c r="BE851" s="187">
        <f>IF(N851="základní",J851,0)</f>
        <v>0</v>
      </c>
      <c r="BF851" s="187">
        <f>IF(N851="snížená",J851,0)</f>
        <v>0</v>
      </c>
      <c r="BG851" s="187">
        <f>IF(N851="zákl. přenesená",J851,0)</f>
        <v>0</v>
      </c>
      <c r="BH851" s="187">
        <f>IF(N851="sníž. přenesená",J851,0)</f>
        <v>0</v>
      </c>
      <c r="BI851" s="187">
        <f>IF(N851="nulová",J851,0)</f>
        <v>0</v>
      </c>
      <c r="BJ851" s="17" t="s">
        <v>81</v>
      </c>
      <c r="BK851" s="187">
        <f>ROUND(I851*H851,2)</f>
        <v>0</v>
      </c>
      <c r="BL851" s="17" t="s">
        <v>1579</v>
      </c>
      <c r="BM851" s="186" t="s">
        <v>1589</v>
      </c>
    </row>
    <row r="852" spans="2:65" s="1" customFormat="1" ht="19.5">
      <c r="B852" s="34"/>
      <c r="C852" s="35"/>
      <c r="D852" s="188" t="s">
        <v>413</v>
      </c>
      <c r="E852" s="35"/>
      <c r="F852" s="189" t="s">
        <v>1590</v>
      </c>
      <c r="G852" s="35"/>
      <c r="H852" s="35"/>
      <c r="I852" s="102"/>
      <c r="J852" s="35"/>
      <c r="K852" s="35"/>
      <c r="L852" s="38"/>
      <c r="M852" s="190"/>
      <c r="N852" s="63"/>
      <c r="O852" s="63"/>
      <c r="P852" s="63"/>
      <c r="Q852" s="63"/>
      <c r="R852" s="63"/>
      <c r="S852" s="63"/>
      <c r="T852" s="64"/>
      <c r="AT852" s="17" t="s">
        <v>413</v>
      </c>
      <c r="AU852" s="17" t="s">
        <v>83</v>
      </c>
    </row>
    <row r="853" spans="2:65" s="1" customFormat="1" ht="16.5" customHeight="1">
      <c r="B853" s="34"/>
      <c r="C853" s="175" t="s">
        <v>1591</v>
      </c>
      <c r="D853" s="175" t="s">
        <v>136</v>
      </c>
      <c r="E853" s="176" t="s">
        <v>1592</v>
      </c>
      <c r="F853" s="177" t="s">
        <v>1593</v>
      </c>
      <c r="G853" s="178" t="s">
        <v>829</v>
      </c>
      <c r="H853" s="179">
        <v>1</v>
      </c>
      <c r="I853" s="180"/>
      <c r="J853" s="181">
        <f>ROUND(I853*H853,2)</f>
        <v>0</v>
      </c>
      <c r="K853" s="177" t="s">
        <v>140</v>
      </c>
      <c r="L853" s="38"/>
      <c r="M853" s="182" t="s">
        <v>19</v>
      </c>
      <c r="N853" s="183" t="s">
        <v>47</v>
      </c>
      <c r="O853" s="63"/>
      <c r="P853" s="184">
        <f>O853*H853</f>
        <v>0</v>
      </c>
      <c r="Q853" s="184">
        <v>0</v>
      </c>
      <c r="R853" s="184">
        <f>Q853*H853</f>
        <v>0</v>
      </c>
      <c r="S853" s="184">
        <v>0</v>
      </c>
      <c r="T853" s="185">
        <f>S853*H853</f>
        <v>0</v>
      </c>
      <c r="AR853" s="186" t="s">
        <v>1579</v>
      </c>
      <c r="AT853" s="186" t="s">
        <v>136</v>
      </c>
      <c r="AU853" s="186" t="s">
        <v>83</v>
      </c>
      <c r="AY853" s="17" t="s">
        <v>134</v>
      </c>
      <c r="BE853" s="187">
        <f>IF(N853="základní",J853,0)</f>
        <v>0</v>
      </c>
      <c r="BF853" s="187">
        <f>IF(N853="snížená",J853,0)</f>
        <v>0</v>
      </c>
      <c r="BG853" s="187">
        <f>IF(N853="zákl. přenesená",J853,0)</f>
        <v>0</v>
      </c>
      <c r="BH853" s="187">
        <f>IF(N853="sníž. přenesená",J853,0)</f>
        <v>0</v>
      </c>
      <c r="BI853" s="187">
        <f>IF(N853="nulová",J853,0)</f>
        <v>0</v>
      </c>
      <c r="BJ853" s="17" t="s">
        <v>81</v>
      </c>
      <c r="BK853" s="187">
        <f>ROUND(I853*H853,2)</f>
        <v>0</v>
      </c>
      <c r="BL853" s="17" t="s">
        <v>1579</v>
      </c>
      <c r="BM853" s="186" t="s">
        <v>1594</v>
      </c>
    </row>
    <row r="854" spans="2:65" s="1" customFormat="1" ht="19.5">
      <c r="B854" s="34"/>
      <c r="C854" s="35"/>
      <c r="D854" s="188" t="s">
        <v>413</v>
      </c>
      <c r="E854" s="35"/>
      <c r="F854" s="189" t="s">
        <v>1595</v>
      </c>
      <c r="G854" s="35"/>
      <c r="H854" s="35"/>
      <c r="I854" s="102"/>
      <c r="J854" s="35"/>
      <c r="K854" s="35"/>
      <c r="L854" s="38"/>
      <c r="M854" s="190"/>
      <c r="N854" s="63"/>
      <c r="O854" s="63"/>
      <c r="P854" s="63"/>
      <c r="Q854" s="63"/>
      <c r="R854" s="63"/>
      <c r="S854" s="63"/>
      <c r="T854" s="64"/>
      <c r="AT854" s="17" t="s">
        <v>413</v>
      </c>
      <c r="AU854" s="17" t="s">
        <v>83</v>
      </c>
    </row>
    <row r="855" spans="2:65" s="1" customFormat="1" ht="16.5" customHeight="1">
      <c r="B855" s="34"/>
      <c r="C855" s="175" t="s">
        <v>1596</v>
      </c>
      <c r="D855" s="175" t="s">
        <v>136</v>
      </c>
      <c r="E855" s="176" t="s">
        <v>1597</v>
      </c>
      <c r="F855" s="177" t="s">
        <v>1598</v>
      </c>
      <c r="G855" s="178" t="s">
        <v>829</v>
      </c>
      <c r="H855" s="179">
        <v>1</v>
      </c>
      <c r="I855" s="180"/>
      <c r="J855" s="181">
        <f>ROUND(I855*H855,2)</f>
        <v>0</v>
      </c>
      <c r="K855" s="177" t="s">
        <v>140</v>
      </c>
      <c r="L855" s="38"/>
      <c r="M855" s="182" t="s">
        <v>19</v>
      </c>
      <c r="N855" s="183" t="s">
        <v>47</v>
      </c>
      <c r="O855" s="63"/>
      <c r="P855" s="184">
        <f>O855*H855</f>
        <v>0</v>
      </c>
      <c r="Q855" s="184">
        <v>0</v>
      </c>
      <c r="R855" s="184">
        <f>Q855*H855</f>
        <v>0</v>
      </c>
      <c r="S855" s="184">
        <v>0</v>
      </c>
      <c r="T855" s="185">
        <f>S855*H855</f>
        <v>0</v>
      </c>
      <c r="AR855" s="186" t="s">
        <v>1579</v>
      </c>
      <c r="AT855" s="186" t="s">
        <v>136</v>
      </c>
      <c r="AU855" s="186" t="s">
        <v>83</v>
      </c>
      <c r="AY855" s="17" t="s">
        <v>134</v>
      </c>
      <c r="BE855" s="187">
        <f>IF(N855="základní",J855,0)</f>
        <v>0</v>
      </c>
      <c r="BF855" s="187">
        <f>IF(N855="snížená",J855,0)</f>
        <v>0</v>
      </c>
      <c r="BG855" s="187">
        <f>IF(N855="zákl. přenesená",J855,0)</f>
        <v>0</v>
      </c>
      <c r="BH855" s="187">
        <f>IF(N855="sníž. přenesená",J855,0)</f>
        <v>0</v>
      </c>
      <c r="BI855" s="187">
        <f>IF(N855="nulová",J855,0)</f>
        <v>0</v>
      </c>
      <c r="BJ855" s="17" t="s">
        <v>81</v>
      </c>
      <c r="BK855" s="187">
        <f>ROUND(I855*H855,2)</f>
        <v>0</v>
      </c>
      <c r="BL855" s="17" t="s">
        <v>1579</v>
      </c>
      <c r="BM855" s="186" t="s">
        <v>1599</v>
      </c>
    </row>
    <row r="856" spans="2:65" s="1" customFormat="1" ht="19.5">
      <c r="B856" s="34"/>
      <c r="C856" s="35"/>
      <c r="D856" s="188" t="s">
        <v>413</v>
      </c>
      <c r="E856" s="35"/>
      <c r="F856" s="189" t="s">
        <v>1600</v>
      </c>
      <c r="G856" s="35"/>
      <c r="H856" s="35"/>
      <c r="I856" s="102"/>
      <c r="J856" s="35"/>
      <c r="K856" s="35"/>
      <c r="L856" s="38"/>
      <c r="M856" s="190"/>
      <c r="N856" s="63"/>
      <c r="O856" s="63"/>
      <c r="P856" s="63"/>
      <c r="Q856" s="63"/>
      <c r="R856" s="63"/>
      <c r="S856" s="63"/>
      <c r="T856" s="64"/>
      <c r="AT856" s="17" t="s">
        <v>413</v>
      </c>
      <c r="AU856" s="17" t="s">
        <v>83</v>
      </c>
    </row>
    <row r="857" spans="2:65" s="11" customFormat="1" ht="22.9" customHeight="1">
      <c r="B857" s="159"/>
      <c r="C857" s="160"/>
      <c r="D857" s="161" t="s">
        <v>75</v>
      </c>
      <c r="E857" s="173" t="s">
        <v>1601</v>
      </c>
      <c r="F857" s="173" t="s">
        <v>1602</v>
      </c>
      <c r="G857" s="160"/>
      <c r="H857" s="160"/>
      <c r="I857" s="163"/>
      <c r="J857" s="174">
        <f>BK857</f>
        <v>0</v>
      </c>
      <c r="K857" s="160"/>
      <c r="L857" s="165"/>
      <c r="M857" s="166"/>
      <c r="N857" s="167"/>
      <c r="O857" s="167"/>
      <c r="P857" s="168">
        <f>SUM(P858:P869)</f>
        <v>0</v>
      </c>
      <c r="Q857" s="167"/>
      <c r="R857" s="168">
        <f>SUM(R858:R869)</f>
        <v>0</v>
      </c>
      <c r="S857" s="167"/>
      <c r="T857" s="169">
        <f>SUM(T858:T869)</f>
        <v>0</v>
      </c>
      <c r="AR857" s="170" t="s">
        <v>162</v>
      </c>
      <c r="AT857" s="171" t="s">
        <v>75</v>
      </c>
      <c r="AU857" s="171" t="s">
        <v>81</v>
      </c>
      <c r="AY857" s="170" t="s">
        <v>134</v>
      </c>
      <c r="BK857" s="172">
        <f>SUM(BK858:BK869)</f>
        <v>0</v>
      </c>
    </row>
    <row r="858" spans="2:65" s="1" customFormat="1" ht="16.5" customHeight="1">
      <c r="B858" s="34"/>
      <c r="C858" s="175" t="s">
        <v>1603</v>
      </c>
      <c r="D858" s="175" t="s">
        <v>136</v>
      </c>
      <c r="E858" s="176" t="s">
        <v>1604</v>
      </c>
      <c r="F858" s="177" t="s">
        <v>1605</v>
      </c>
      <c r="G858" s="178" t="s">
        <v>829</v>
      </c>
      <c r="H858" s="179">
        <v>1</v>
      </c>
      <c r="I858" s="180"/>
      <c r="J858" s="181">
        <f>ROUND(I858*H858,2)</f>
        <v>0</v>
      </c>
      <c r="K858" s="177" t="s">
        <v>140</v>
      </c>
      <c r="L858" s="38"/>
      <c r="M858" s="182" t="s">
        <v>19</v>
      </c>
      <c r="N858" s="183" t="s">
        <v>47</v>
      </c>
      <c r="O858" s="63"/>
      <c r="P858" s="184">
        <f>O858*H858</f>
        <v>0</v>
      </c>
      <c r="Q858" s="184">
        <v>0</v>
      </c>
      <c r="R858" s="184">
        <f>Q858*H858</f>
        <v>0</v>
      </c>
      <c r="S858" s="184">
        <v>0</v>
      </c>
      <c r="T858" s="185">
        <f>S858*H858</f>
        <v>0</v>
      </c>
      <c r="AR858" s="186" t="s">
        <v>1579</v>
      </c>
      <c r="AT858" s="186" t="s">
        <v>136</v>
      </c>
      <c r="AU858" s="186" t="s">
        <v>83</v>
      </c>
      <c r="AY858" s="17" t="s">
        <v>134</v>
      </c>
      <c r="BE858" s="187">
        <f>IF(N858="základní",J858,0)</f>
        <v>0</v>
      </c>
      <c r="BF858" s="187">
        <f>IF(N858="snížená",J858,0)</f>
        <v>0</v>
      </c>
      <c r="BG858" s="187">
        <f>IF(N858="zákl. přenesená",J858,0)</f>
        <v>0</v>
      </c>
      <c r="BH858" s="187">
        <f>IF(N858="sníž. přenesená",J858,0)</f>
        <v>0</v>
      </c>
      <c r="BI858" s="187">
        <f>IF(N858="nulová",J858,0)</f>
        <v>0</v>
      </c>
      <c r="BJ858" s="17" t="s">
        <v>81</v>
      </c>
      <c r="BK858" s="187">
        <f>ROUND(I858*H858,2)</f>
        <v>0</v>
      </c>
      <c r="BL858" s="17" t="s">
        <v>1579</v>
      </c>
      <c r="BM858" s="186" t="s">
        <v>1606</v>
      </c>
    </row>
    <row r="859" spans="2:65" s="1" customFormat="1" ht="19.5">
      <c r="B859" s="34"/>
      <c r="C859" s="35"/>
      <c r="D859" s="188" t="s">
        <v>413</v>
      </c>
      <c r="E859" s="35"/>
      <c r="F859" s="189" t="s">
        <v>1607</v>
      </c>
      <c r="G859" s="35"/>
      <c r="H859" s="35"/>
      <c r="I859" s="102"/>
      <c r="J859" s="35"/>
      <c r="K859" s="35"/>
      <c r="L859" s="38"/>
      <c r="M859" s="190"/>
      <c r="N859" s="63"/>
      <c r="O859" s="63"/>
      <c r="P859" s="63"/>
      <c r="Q859" s="63"/>
      <c r="R859" s="63"/>
      <c r="S859" s="63"/>
      <c r="T859" s="64"/>
      <c r="AT859" s="17" t="s">
        <v>413</v>
      </c>
      <c r="AU859" s="17" t="s">
        <v>83</v>
      </c>
    </row>
    <row r="860" spans="2:65" s="1" customFormat="1" ht="16.5" customHeight="1">
      <c r="B860" s="34"/>
      <c r="C860" s="175" t="s">
        <v>1608</v>
      </c>
      <c r="D860" s="175" t="s">
        <v>136</v>
      </c>
      <c r="E860" s="176" t="s">
        <v>1609</v>
      </c>
      <c r="F860" s="177" t="s">
        <v>1610</v>
      </c>
      <c r="G860" s="178" t="s">
        <v>829</v>
      </c>
      <c r="H860" s="179">
        <v>1</v>
      </c>
      <c r="I860" s="180"/>
      <c r="J860" s="181">
        <f>ROUND(I860*H860,2)</f>
        <v>0</v>
      </c>
      <c r="K860" s="177" t="s">
        <v>140</v>
      </c>
      <c r="L860" s="38"/>
      <c r="M860" s="182" t="s">
        <v>19</v>
      </c>
      <c r="N860" s="183" t="s">
        <v>47</v>
      </c>
      <c r="O860" s="63"/>
      <c r="P860" s="184">
        <f>O860*H860</f>
        <v>0</v>
      </c>
      <c r="Q860" s="184">
        <v>0</v>
      </c>
      <c r="R860" s="184">
        <f>Q860*H860</f>
        <v>0</v>
      </c>
      <c r="S860" s="184">
        <v>0</v>
      </c>
      <c r="T860" s="185">
        <f>S860*H860</f>
        <v>0</v>
      </c>
      <c r="AR860" s="186" t="s">
        <v>1579</v>
      </c>
      <c r="AT860" s="186" t="s">
        <v>136</v>
      </c>
      <c r="AU860" s="186" t="s">
        <v>83</v>
      </c>
      <c r="AY860" s="17" t="s">
        <v>134</v>
      </c>
      <c r="BE860" s="187">
        <f>IF(N860="základní",J860,0)</f>
        <v>0</v>
      </c>
      <c r="BF860" s="187">
        <f>IF(N860="snížená",J860,0)</f>
        <v>0</v>
      </c>
      <c r="BG860" s="187">
        <f>IF(N860="zákl. přenesená",J860,0)</f>
        <v>0</v>
      </c>
      <c r="BH860" s="187">
        <f>IF(N860="sníž. přenesená",J860,0)</f>
        <v>0</v>
      </c>
      <c r="BI860" s="187">
        <f>IF(N860="nulová",J860,0)</f>
        <v>0</v>
      </c>
      <c r="BJ860" s="17" t="s">
        <v>81</v>
      </c>
      <c r="BK860" s="187">
        <f>ROUND(I860*H860,2)</f>
        <v>0</v>
      </c>
      <c r="BL860" s="17" t="s">
        <v>1579</v>
      </c>
      <c r="BM860" s="186" t="s">
        <v>1611</v>
      </c>
    </row>
    <row r="861" spans="2:65" s="1" customFormat="1" ht="19.5">
      <c r="B861" s="34"/>
      <c r="C861" s="35"/>
      <c r="D861" s="188" t="s">
        <v>413</v>
      </c>
      <c r="E861" s="35"/>
      <c r="F861" s="189" t="s">
        <v>1612</v>
      </c>
      <c r="G861" s="35"/>
      <c r="H861" s="35"/>
      <c r="I861" s="102"/>
      <c r="J861" s="35"/>
      <c r="K861" s="35"/>
      <c r="L861" s="38"/>
      <c r="M861" s="190"/>
      <c r="N861" s="63"/>
      <c r="O861" s="63"/>
      <c r="P861" s="63"/>
      <c r="Q861" s="63"/>
      <c r="R861" s="63"/>
      <c r="S861" s="63"/>
      <c r="T861" s="64"/>
      <c r="AT861" s="17" t="s">
        <v>413</v>
      </c>
      <c r="AU861" s="17" t="s">
        <v>83</v>
      </c>
    </row>
    <row r="862" spans="2:65" s="1" customFormat="1" ht="16.5" customHeight="1">
      <c r="B862" s="34"/>
      <c r="C862" s="175" t="s">
        <v>1613</v>
      </c>
      <c r="D862" s="175" t="s">
        <v>136</v>
      </c>
      <c r="E862" s="176" t="s">
        <v>1614</v>
      </c>
      <c r="F862" s="177" t="s">
        <v>1615</v>
      </c>
      <c r="G862" s="178" t="s">
        <v>829</v>
      </c>
      <c r="H862" s="179">
        <v>1</v>
      </c>
      <c r="I862" s="180"/>
      <c r="J862" s="181">
        <f>ROUND(I862*H862,2)</f>
        <v>0</v>
      </c>
      <c r="K862" s="177" t="s">
        <v>140</v>
      </c>
      <c r="L862" s="38"/>
      <c r="M862" s="182" t="s">
        <v>19</v>
      </c>
      <c r="N862" s="183" t="s">
        <v>47</v>
      </c>
      <c r="O862" s="63"/>
      <c r="P862" s="184">
        <f>O862*H862</f>
        <v>0</v>
      </c>
      <c r="Q862" s="184">
        <v>0</v>
      </c>
      <c r="R862" s="184">
        <f>Q862*H862</f>
        <v>0</v>
      </c>
      <c r="S862" s="184">
        <v>0</v>
      </c>
      <c r="T862" s="185">
        <f>S862*H862</f>
        <v>0</v>
      </c>
      <c r="AR862" s="186" t="s">
        <v>1579</v>
      </c>
      <c r="AT862" s="186" t="s">
        <v>136</v>
      </c>
      <c r="AU862" s="186" t="s">
        <v>83</v>
      </c>
      <c r="AY862" s="17" t="s">
        <v>134</v>
      </c>
      <c r="BE862" s="187">
        <f>IF(N862="základní",J862,0)</f>
        <v>0</v>
      </c>
      <c r="BF862" s="187">
        <f>IF(N862="snížená",J862,0)</f>
        <v>0</v>
      </c>
      <c r="BG862" s="187">
        <f>IF(N862="zákl. přenesená",J862,0)</f>
        <v>0</v>
      </c>
      <c r="BH862" s="187">
        <f>IF(N862="sníž. přenesená",J862,0)</f>
        <v>0</v>
      </c>
      <c r="BI862" s="187">
        <f>IF(N862="nulová",J862,0)</f>
        <v>0</v>
      </c>
      <c r="BJ862" s="17" t="s">
        <v>81</v>
      </c>
      <c r="BK862" s="187">
        <f>ROUND(I862*H862,2)</f>
        <v>0</v>
      </c>
      <c r="BL862" s="17" t="s">
        <v>1579</v>
      </c>
      <c r="BM862" s="186" t="s">
        <v>1616</v>
      </c>
    </row>
    <row r="863" spans="2:65" s="1" customFormat="1" ht="29.25">
      <c r="B863" s="34"/>
      <c r="C863" s="35"/>
      <c r="D863" s="188" t="s">
        <v>413</v>
      </c>
      <c r="E863" s="35"/>
      <c r="F863" s="189" t="s">
        <v>1617</v>
      </c>
      <c r="G863" s="35"/>
      <c r="H863" s="35"/>
      <c r="I863" s="102"/>
      <c r="J863" s="35"/>
      <c r="K863" s="35"/>
      <c r="L863" s="38"/>
      <c r="M863" s="190"/>
      <c r="N863" s="63"/>
      <c r="O863" s="63"/>
      <c r="P863" s="63"/>
      <c r="Q863" s="63"/>
      <c r="R863" s="63"/>
      <c r="S863" s="63"/>
      <c r="T863" s="64"/>
      <c r="AT863" s="17" t="s">
        <v>413</v>
      </c>
      <c r="AU863" s="17" t="s">
        <v>83</v>
      </c>
    </row>
    <row r="864" spans="2:65" s="1" customFormat="1" ht="16.5" customHeight="1">
      <c r="B864" s="34"/>
      <c r="C864" s="175" t="s">
        <v>1618</v>
      </c>
      <c r="D864" s="175" t="s">
        <v>136</v>
      </c>
      <c r="E864" s="176" t="s">
        <v>1619</v>
      </c>
      <c r="F864" s="177" t="s">
        <v>1620</v>
      </c>
      <c r="G864" s="178" t="s">
        <v>829</v>
      </c>
      <c r="H864" s="179">
        <v>1</v>
      </c>
      <c r="I864" s="180"/>
      <c r="J864" s="181">
        <f>ROUND(I864*H864,2)</f>
        <v>0</v>
      </c>
      <c r="K864" s="177" t="s">
        <v>140</v>
      </c>
      <c r="L864" s="38"/>
      <c r="M864" s="182" t="s">
        <v>19</v>
      </c>
      <c r="N864" s="183" t="s">
        <v>47</v>
      </c>
      <c r="O864" s="63"/>
      <c r="P864" s="184">
        <f>O864*H864</f>
        <v>0</v>
      </c>
      <c r="Q864" s="184">
        <v>0</v>
      </c>
      <c r="R864" s="184">
        <f>Q864*H864</f>
        <v>0</v>
      </c>
      <c r="S864" s="184">
        <v>0</v>
      </c>
      <c r="T864" s="185">
        <f>S864*H864</f>
        <v>0</v>
      </c>
      <c r="AR864" s="186" t="s">
        <v>1579</v>
      </c>
      <c r="AT864" s="186" t="s">
        <v>136</v>
      </c>
      <c r="AU864" s="186" t="s">
        <v>83</v>
      </c>
      <c r="AY864" s="17" t="s">
        <v>134</v>
      </c>
      <c r="BE864" s="187">
        <f>IF(N864="základní",J864,0)</f>
        <v>0</v>
      </c>
      <c r="BF864" s="187">
        <f>IF(N864="snížená",J864,0)</f>
        <v>0</v>
      </c>
      <c r="BG864" s="187">
        <f>IF(N864="zákl. přenesená",J864,0)</f>
        <v>0</v>
      </c>
      <c r="BH864" s="187">
        <f>IF(N864="sníž. přenesená",J864,0)</f>
        <v>0</v>
      </c>
      <c r="BI864" s="187">
        <f>IF(N864="nulová",J864,0)</f>
        <v>0</v>
      </c>
      <c r="BJ864" s="17" t="s">
        <v>81</v>
      </c>
      <c r="BK864" s="187">
        <f>ROUND(I864*H864,2)</f>
        <v>0</v>
      </c>
      <c r="BL864" s="17" t="s">
        <v>1579</v>
      </c>
      <c r="BM864" s="186" t="s">
        <v>1621</v>
      </c>
    </row>
    <row r="865" spans="2:65" s="1" customFormat="1" ht="19.5">
      <c r="B865" s="34"/>
      <c r="C865" s="35"/>
      <c r="D865" s="188" t="s">
        <v>413</v>
      </c>
      <c r="E865" s="35"/>
      <c r="F865" s="189" t="s">
        <v>1622</v>
      </c>
      <c r="G865" s="35"/>
      <c r="H865" s="35"/>
      <c r="I865" s="102"/>
      <c r="J865" s="35"/>
      <c r="K865" s="35"/>
      <c r="L865" s="38"/>
      <c r="M865" s="190"/>
      <c r="N865" s="63"/>
      <c r="O865" s="63"/>
      <c r="P865" s="63"/>
      <c r="Q865" s="63"/>
      <c r="R865" s="63"/>
      <c r="S865" s="63"/>
      <c r="T865" s="64"/>
      <c r="AT865" s="17" t="s">
        <v>413</v>
      </c>
      <c r="AU865" s="17" t="s">
        <v>83</v>
      </c>
    </row>
    <row r="866" spans="2:65" s="1" customFormat="1" ht="16.5" customHeight="1">
      <c r="B866" s="34"/>
      <c r="C866" s="175" t="s">
        <v>1623</v>
      </c>
      <c r="D866" s="175" t="s">
        <v>136</v>
      </c>
      <c r="E866" s="176" t="s">
        <v>1624</v>
      </c>
      <c r="F866" s="177" t="s">
        <v>1625</v>
      </c>
      <c r="G866" s="178" t="s">
        <v>829</v>
      </c>
      <c r="H866" s="179">
        <v>1</v>
      </c>
      <c r="I866" s="180"/>
      <c r="J866" s="181">
        <f>ROUND(I866*H866,2)</f>
        <v>0</v>
      </c>
      <c r="K866" s="177" t="s">
        <v>140</v>
      </c>
      <c r="L866" s="38"/>
      <c r="M866" s="182" t="s">
        <v>19</v>
      </c>
      <c r="N866" s="183" t="s">
        <v>47</v>
      </c>
      <c r="O866" s="63"/>
      <c r="P866" s="184">
        <f>O866*H866</f>
        <v>0</v>
      </c>
      <c r="Q866" s="184">
        <v>0</v>
      </c>
      <c r="R866" s="184">
        <f>Q866*H866</f>
        <v>0</v>
      </c>
      <c r="S866" s="184">
        <v>0</v>
      </c>
      <c r="T866" s="185">
        <f>S866*H866</f>
        <v>0</v>
      </c>
      <c r="AR866" s="186" t="s">
        <v>1579</v>
      </c>
      <c r="AT866" s="186" t="s">
        <v>136</v>
      </c>
      <c r="AU866" s="186" t="s">
        <v>83</v>
      </c>
      <c r="AY866" s="17" t="s">
        <v>134</v>
      </c>
      <c r="BE866" s="187">
        <f>IF(N866="základní",J866,0)</f>
        <v>0</v>
      </c>
      <c r="BF866" s="187">
        <f>IF(N866="snížená",J866,0)</f>
        <v>0</v>
      </c>
      <c r="BG866" s="187">
        <f>IF(N866="zákl. přenesená",J866,0)</f>
        <v>0</v>
      </c>
      <c r="BH866" s="187">
        <f>IF(N866="sníž. přenesená",J866,0)</f>
        <v>0</v>
      </c>
      <c r="BI866" s="187">
        <f>IF(N866="nulová",J866,0)</f>
        <v>0</v>
      </c>
      <c r="BJ866" s="17" t="s">
        <v>81</v>
      </c>
      <c r="BK866" s="187">
        <f>ROUND(I866*H866,2)</f>
        <v>0</v>
      </c>
      <c r="BL866" s="17" t="s">
        <v>1579</v>
      </c>
      <c r="BM866" s="186" t="s">
        <v>1626</v>
      </c>
    </row>
    <row r="867" spans="2:65" s="1" customFormat="1" ht="19.5">
      <c r="B867" s="34"/>
      <c r="C867" s="35"/>
      <c r="D867" s="188" t="s">
        <v>413</v>
      </c>
      <c r="E867" s="35"/>
      <c r="F867" s="189" t="s">
        <v>1627</v>
      </c>
      <c r="G867" s="35"/>
      <c r="H867" s="35"/>
      <c r="I867" s="102"/>
      <c r="J867" s="35"/>
      <c r="K867" s="35"/>
      <c r="L867" s="38"/>
      <c r="M867" s="190"/>
      <c r="N867" s="63"/>
      <c r="O867" s="63"/>
      <c r="P867" s="63"/>
      <c r="Q867" s="63"/>
      <c r="R867" s="63"/>
      <c r="S867" s="63"/>
      <c r="T867" s="64"/>
      <c r="AT867" s="17" t="s">
        <v>413</v>
      </c>
      <c r="AU867" s="17" t="s">
        <v>83</v>
      </c>
    </row>
    <row r="868" spans="2:65" s="1" customFormat="1" ht="16.5" customHeight="1">
      <c r="B868" s="34"/>
      <c r="C868" s="175" t="s">
        <v>1628</v>
      </c>
      <c r="D868" s="175" t="s">
        <v>136</v>
      </c>
      <c r="E868" s="176" t="s">
        <v>1629</v>
      </c>
      <c r="F868" s="177" t="s">
        <v>1630</v>
      </c>
      <c r="G868" s="178" t="s">
        <v>829</v>
      </c>
      <c r="H868" s="179">
        <v>1</v>
      </c>
      <c r="I868" s="180"/>
      <c r="J868" s="181">
        <f>ROUND(I868*H868,2)</f>
        <v>0</v>
      </c>
      <c r="K868" s="177" t="s">
        <v>140</v>
      </c>
      <c r="L868" s="38"/>
      <c r="M868" s="182" t="s">
        <v>19</v>
      </c>
      <c r="N868" s="183" t="s">
        <v>47</v>
      </c>
      <c r="O868" s="63"/>
      <c r="P868" s="184">
        <f>O868*H868</f>
        <v>0</v>
      </c>
      <c r="Q868" s="184">
        <v>0</v>
      </c>
      <c r="R868" s="184">
        <f>Q868*H868</f>
        <v>0</v>
      </c>
      <c r="S868" s="184">
        <v>0</v>
      </c>
      <c r="T868" s="185">
        <f>S868*H868</f>
        <v>0</v>
      </c>
      <c r="AR868" s="186" t="s">
        <v>1579</v>
      </c>
      <c r="AT868" s="186" t="s">
        <v>136</v>
      </c>
      <c r="AU868" s="186" t="s">
        <v>83</v>
      </c>
      <c r="AY868" s="17" t="s">
        <v>134</v>
      </c>
      <c r="BE868" s="187">
        <f>IF(N868="základní",J868,0)</f>
        <v>0</v>
      </c>
      <c r="BF868" s="187">
        <f>IF(N868="snížená",J868,0)</f>
        <v>0</v>
      </c>
      <c r="BG868" s="187">
        <f>IF(N868="zákl. přenesená",J868,0)</f>
        <v>0</v>
      </c>
      <c r="BH868" s="187">
        <f>IF(N868="sníž. přenesená",J868,0)</f>
        <v>0</v>
      </c>
      <c r="BI868" s="187">
        <f>IF(N868="nulová",J868,0)</f>
        <v>0</v>
      </c>
      <c r="BJ868" s="17" t="s">
        <v>81</v>
      </c>
      <c r="BK868" s="187">
        <f>ROUND(I868*H868,2)</f>
        <v>0</v>
      </c>
      <c r="BL868" s="17" t="s">
        <v>1579</v>
      </c>
      <c r="BM868" s="186" t="s">
        <v>1631</v>
      </c>
    </row>
    <row r="869" spans="2:65" s="1" customFormat="1" ht="19.5">
      <c r="B869" s="34"/>
      <c r="C869" s="35"/>
      <c r="D869" s="188" t="s">
        <v>413</v>
      </c>
      <c r="E869" s="35"/>
      <c r="F869" s="189" t="s">
        <v>1632</v>
      </c>
      <c r="G869" s="35"/>
      <c r="H869" s="35"/>
      <c r="I869" s="102"/>
      <c r="J869" s="35"/>
      <c r="K869" s="35"/>
      <c r="L869" s="38"/>
      <c r="M869" s="190"/>
      <c r="N869" s="63"/>
      <c r="O869" s="63"/>
      <c r="P869" s="63"/>
      <c r="Q869" s="63"/>
      <c r="R869" s="63"/>
      <c r="S869" s="63"/>
      <c r="T869" s="64"/>
      <c r="AT869" s="17" t="s">
        <v>413</v>
      </c>
      <c r="AU869" s="17" t="s">
        <v>83</v>
      </c>
    </row>
    <row r="870" spans="2:65" s="11" customFormat="1" ht="22.9" customHeight="1">
      <c r="B870" s="159"/>
      <c r="C870" s="160"/>
      <c r="D870" s="161" t="s">
        <v>75</v>
      </c>
      <c r="E870" s="173" t="s">
        <v>1633</v>
      </c>
      <c r="F870" s="173" t="s">
        <v>1634</v>
      </c>
      <c r="G870" s="160"/>
      <c r="H870" s="160"/>
      <c r="I870" s="163"/>
      <c r="J870" s="174">
        <f>BK870</f>
        <v>0</v>
      </c>
      <c r="K870" s="160"/>
      <c r="L870" s="165"/>
      <c r="M870" s="166"/>
      <c r="N870" s="167"/>
      <c r="O870" s="167"/>
      <c r="P870" s="168">
        <f>SUM(P871:P872)</f>
        <v>0</v>
      </c>
      <c r="Q870" s="167"/>
      <c r="R870" s="168">
        <f>SUM(R871:R872)</f>
        <v>0</v>
      </c>
      <c r="S870" s="167"/>
      <c r="T870" s="169">
        <f>SUM(T871:T872)</f>
        <v>0</v>
      </c>
      <c r="AR870" s="170" t="s">
        <v>162</v>
      </c>
      <c r="AT870" s="171" t="s">
        <v>75</v>
      </c>
      <c r="AU870" s="171" t="s">
        <v>81</v>
      </c>
      <c r="AY870" s="170" t="s">
        <v>134</v>
      </c>
      <c r="BK870" s="172">
        <f>SUM(BK871:BK872)</f>
        <v>0</v>
      </c>
    </row>
    <row r="871" spans="2:65" s="1" customFormat="1" ht="16.5" customHeight="1">
      <c r="B871" s="34"/>
      <c r="C871" s="175" t="s">
        <v>1635</v>
      </c>
      <c r="D871" s="175" t="s">
        <v>136</v>
      </c>
      <c r="E871" s="176" t="s">
        <v>1636</v>
      </c>
      <c r="F871" s="177" t="s">
        <v>1637</v>
      </c>
      <c r="G871" s="178" t="s">
        <v>829</v>
      </c>
      <c r="H871" s="179">
        <v>1</v>
      </c>
      <c r="I871" s="180"/>
      <c r="J871" s="181">
        <f>ROUND(I871*H871,2)</f>
        <v>0</v>
      </c>
      <c r="K871" s="177" t="s">
        <v>140</v>
      </c>
      <c r="L871" s="38"/>
      <c r="M871" s="182" t="s">
        <v>19</v>
      </c>
      <c r="N871" s="183" t="s">
        <v>47</v>
      </c>
      <c r="O871" s="63"/>
      <c r="P871" s="184">
        <f>O871*H871</f>
        <v>0</v>
      </c>
      <c r="Q871" s="184">
        <v>0</v>
      </c>
      <c r="R871" s="184">
        <f>Q871*H871</f>
        <v>0</v>
      </c>
      <c r="S871" s="184">
        <v>0</v>
      </c>
      <c r="T871" s="185">
        <f>S871*H871</f>
        <v>0</v>
      </c>
      <c r="AR871" s="186" t="s">
        <v>1579</v>
      </c>
      <c r="AT871" s="186" t="s">
        <v>136</v>
      </c>
      <c r="AU871" s="186" t="s">
        <v>83</v>
      </c>
      <c r="AY871" s="17" t="s">
        <v>134</v>
      </c>
      <c r="BE871" s="187">
        <f>IF(N871="základní",J871,0)</f>
        <v>0</v>
      </c>
      <c r="BF871" s="187">
        <f>IF(N871="snížená",J871,0)</f>
        <v>0</v>
      </c>
      <c r="BG871" s="187">
        <f>IF(N871="zákl. přenesená",J871,0)</f>
        <v>0</v>
      </c>
      <c r="BH871" s="187">
        <f>IF(N871="sníž. přenesená",J871,0)</f>
        <v>0</v>
      </c>
      <c r="BI871" s="187">
        <f>IF(N871="nulová",J871,0)</f>
        <v>0</v>
      </c>
      <c r="BJ871" s="17" t="s">
        <v>81</v>
      </c>
      <c r="BK871" s="187">
        <f>ROUND(I871*H871,2)</f>
        <v>0</v>
      </c>
      <c r="BL871" s="17" t="s">
        <v>1579</v>
      </c>
      <c r="BM871" s="186" t="s">
        <v>1638</v>
      </c>
    </row>
    <row r="872" spans="2:65" s="1" customFormat="1" ht="19.5">
      <c r="B872" s="34"/>
      <c r="C872" s="35"/>
      <c r="D872" s="188" t="s">
        <v>413</v>
      </c>
      <c r="E872" s="35"/>
      <c r="F872" s="189" t="s">
        <v>1639</v>
      </c>
      <c r="G872" s="35"/>
      <c r="H872" s="35"/>
      <c r="I872" s="102"/>
      <c r="J872" s="35"/>
      <c r="K872" s="35"/>
      <c r="L872" s="38"/>
      <c r="M872" s="190"/>
      <c r="N872" s="63"/>
      <c r="O872" s="63"/>
      <c r="P872" s="63"/>
      <c r="Q872" s="63"/>
      <c r="R872" s="63"/>
      <c r="S872" s="63"/>
      <c r="T872" s="64"/>
      <c r="AT872" s="17" t="s">
        <v>413</v>
      </c>
      <c r="AU872" s="17" t="s">
        <v>83</v>
      </c>
    </row>
    <row r="873" spans="2:65" s="11" customFormat="1" ht="22.9" customHeight="1">
      <c r="B873" s="159"/>
      <c r="C873" s="160"/>
      <c r="D873" s="161" t="s">
        <v>75</v>
      </c>
      <c r="E873" s="173" t="s">
        <v>1640</v>
      </c>
      <c r="F873" s="173" t="s">
        <v>1641</v>
      </c>
      <c r="G873" s="160"/>
      <c r="H873" s="160"/>
      <c r="I873" s="163"/>
      <c r="J873" s="174">
        <f>BK873</f>
        <v>0</v>
      </c>
      <c r="K873" s="160"/>
      <c r="L873" s="165"/>
      <c r="M873" s="166"/>
      <c r="N873" s="167"/>
      <c r="O873" s="167"/>
      <c r="P873" s="168">
        <f>SUM(P874:P878)</f>
        <v>0</v>
      </c>
      <c r="Q873" s="167"/>
      <c r="R873" s="168">
        <f>SUM(R874:R878)</f>
        <v>0</v>
      </c>
      <c r="S873" s="167"/>
      <c r="T873" s="169">
        <f>SUM(T874:T878)</f>
        <v>0</v>
      </c>
      <c r="AR873" s="170" t="s">
        <v>162</v>
      </c>
      <c r="AT873" s="171" t="s">
        <v>75</v>
      </c>
      <c r="AU873" s="171" t="s">
        <v>81</v>
      </c>
      <c r="AY873" s="170" t="s">
        <v>134</v>
      </c>
      <c r="BK873" s="172">
        <f>SUM(BK874:BK878)</f>
        <v>0</v>
      </c>
    </row>
    <row r="874" spans="2:65" s="1" customFormat="1" ht="16.5" customHeight="1">
      <c r="B874" s="34"/>
      <c r="C874" s="175" t="s">
        <v>1642</v>
      </c>
      <c r="D874" s="175" t="s">
        <v>136</v>
      </c>
      <c r="E874" s="176" t="s">
        <v>1643</v>
      </c>
      <c r="F874" s="177" t="s">
        <v>1644</v>
      </c>
      <c r="G874" s="178" t="s">
        <v>829</v>
      </c>
      <c r="H874" s="179">
        <v>1</v>
      </c>
      <c r="I874" s="180"/>
      <c r="J874" s="181">
        <f>ROUND(I874*H874,2)</f>
        <v>0</v>
      </c>
      <c r="K874" s="177" t="s">
        <v>140</v>
      </c>
      <c r="L874" s="38"/>
      <c r="M874" s="182" t="s">
        <v>19</v>
      </c>
      <c r="N874" s="183" t="s">
        <v>47</v>
      </c>
      <c r="O874" s="63"/>
      <c r="P874" s="184">
        <f>O874*H874</f>
        <v>0</v>
      </c>
      <c r="Q874" s="184">
        <v>0</v>
      </c>
      <c r="R874" s="184">
        <f>Q874*H874</f>
        <v>0</v>
      </c>
      <c r="S874" s="184">
        <v>0</v>
      </c>
      <c r="T874" s="185">
        <f>S874*H874</f>
        <v>0</v>
      </c>
      <c r="AR874" s="186" t="s">
        <v>1579</v>
      </c>
      <c r="AT874" s="186" t="s">
        <v>136</v>
      </c>
      <c r="AU874" s="186" t="s">
        <v>83</v>
      </c>
      <c r="AY874" s="17" t="s">
        <v>134</v>
      </c>
      <c r="BE874" s="187">
        <f>IF(N874="základní",J874,0)</f>
        <v>0</v>
      </c>
      <c r="BF874" s="187">
        <f>IF(N874="snížená",J874,0)</f>
        <v>0</v>
      </c>
      <c r="BG874" s="187">
        <f>IF(N874="zákl. přenesená",J874,0)</f>
        <v>0</v>
      </c>
      <c r="BH874" s="187">
        <f>IF(N874="sníž. přenesená",J874,0)</f>
        <v>0</v>
      </c>
      <c r="BI874" s="187">
        <f>IF(N874="nulová",J874,0)</f>
        <v>0</v>
      </c>
      <c r="BJ874" s="17" t="s">
        <v>81</v>
      </c>
      <c r="BK874" s="187">
        <f>ROUND(I874*H874,2)</f>
        <v>0</v>
      </c>
      <c r="BL874" s="17" t="s">
        <v>1579</v>
      </c>
      <c r="BM874" s="186" t="s">
        <v>1645</v>
      </c>
    </row>
    <row r="875" spans="2:65" s="1" customFormat="1" ht="19.5">
      <c r="B875" s="34"/>
      <c r="C875" s="35"/>
      <c r="D875" s="188" t="s">
        <v>413</v>
      </c>
      <c r="E875" s="35"/>
      <c r="F875" s="189" t="s">
        <v>1646</v>
      </c>
      <c r="G875" s="35"/>
      <c r="H875" s="35"/>
      <c r="I875" s="102"/>
      <c r="J875" s="35"/>
      <c r="K875" s="35"/>
      <c r="L875" s="38"/>
      <c r="M875" s="190"/>
      <c r="N875" s="63"/>
      <c r="O875" s="63"/>
      <c r="P875" s="63"/>
      <c r="Q875" s="63"/>
      <c r="R875" s="63"/>
      <c r="S875" s="63"/>
      <c r="T875" s="64"/>
      <c r="AT875" s="17" t="s">
        <v>413</v>
      </c>
      <c r="AU875" s="17" t="s">
        <v>83</v>
      </c>
    </row>
    <row r="876" spans="2:65" s="1" customFormat="1" ht="16.5" customHeight="1">
      <c r="B876" s="34"/>
      <c r="C876" s="175" t="s">
        <v>1647</v>
      </c>
      <c r="D876" s="175" t="s">
        <v>136</v>
      </c>
      <c r="E876" s="176" t="s">
        <v>1648</v>
      </c>
      <c r="F876" s="177" t="s">
        <v>1649</v>
      </c>
      <c r="G876" s="178" t="s">
        <v>822</v>
      </c>
      <c r="H876" s="244"/>
      <c r="I876" s="180"/>
      <c r="J876" s="181">
        <f>ROUND(I876*H876,2)</f>
        <v>0</v>
      </c>
      <c r="K876" s="177" t="s">
        <v>140</v>
      </c>
      <c r="L876" s="38"/>
      <c r="M876" s="182" t="s">
        <v>19</v>
      </c>
      <c r="N876" s="183" t="s">
        <v>47</v>
      </c>
      <c r="O876" s="63"/>
      <c r="P876" s="184">
        <f>O876*H876</f>
        <v>0</v>
      </c>
      <c r="Q876" s="184">
        <v>0</v>
      </c>
      <c r="R876" s="184">
        <f>Q876*H876</f>
        <v>0</v>
      </c>
      <c r="S876" s="184">
        <v>0</v>
      </c>
      <c r="T876" s="185">
        <f>S876*H876</f>
        <v>0</v>
      </c>
      <c r="AR876" s="186" t="s">
        <v>1579</v>
      </c>
      <c r="AT876" s="186" t="s">
        <v>136</v>
      </c>
      <c r="AU876" s="186" t="s">
        <v>83</v>
      </c>
      <c r="AY876" s="17" t="s">
        <v>134</v>
      </c>
      <c r="BE876" s="187">
        <f>IF(N876="základní",J876,0)</f>
        <v>0</v>
      </c>
      <c r="BF876" s="187">
        <f>IF(N876="snížená",J876,0)</f>
        <v>0</v>
      </c>
      <c r="BG876" s="187">
        <f>IF(N876="zákl. přenesená",J876,0)</f>
        <v>0</v>
      </c>
      <c r="BH876" s="187">
        <f>IF(N876="sníž. přenesená",J876,0)</f>
        <v>0</v>
      </c>
      <c r="BI876" s="187">
        <f>IF(N876="nulová",J876,0)</f>
        <v>0</v>
      </c>
      <c r="BJ876" s="17" t="s">
        <v>81</v>
      </c>
      <c r="BK876" s="187">
        <f>ROUND(I876*H876,2)</f>
        <v>0</v>
      </c>
      <c r="BL876" s="17" t="s">
        <v>1579</v>
      </c>
      <c r="BM876" s="186" t="s">
        <v>1650</v>
      </c>
    </row>
    <row r="877" spans="2:65" s="1" customFormat="1" ht="16.5" customHeight="1">
      <c r="B877" s="34"/>
      <c r="C877" s="175" t="s">
        <v>1651</v>
      </c>
      <c r="D877" s="175" t="s">
        <v>136</v>
      </c>
      <c r="E877" s="176" t="s">
        <v>1652</v>
      </c>
      <c r="F877" s="177" t="s">
        <v>1653</v>
      </c>
      <c r="G877" s="178" t="s">
        <v>829</v>
      </c>
      <c r="H877" s="179">
        <v>1</v>
      </c>
      <c r="I877" s="180"/>
      <c r="J877" s="181">
        <f>ROUND(I877*H877,2)</f>
        <v>0</v>
      </c>
      <c r="K877" s="177" t="s">
        <v>140</v>
      </c>
      <c r="L877" s="38"/>
      <c r="M877" s="182" t="s">
        <v>19</v>
      </c>
      <c r="N877" s="183" t="s">
        <v>47</v>
      </c>
      <c r="O877" s="63"/>
      <c r="P877" s="184">
        <f>O877*H877</f>
        <v>0</v>
      </c>
      <c r="Q877" s="184">
        <v>0</v>
      </c>
      <c r="R877" s="184">
        <f>Q877*H877</f>
        <v>0</v>
      </c>
      <c r="S877" s="184">
        <v>0</v>
      </c>
      <c r="T877" s="185">
        <f>S877*H877</f>
        <v>0</v>
      </c>
      <c r="AR877" s="186" t="s">
        <v>1579</v>
      </c>
      <c r="AT877" s="186" t="s">
        <v>136</v>
      </c>
      <c r="AU877" s="186" t="s">
        <v>83</v>
      </c>
      <c r="AY877" s="17" t="s">
        <v>134</v>
      </c>
      <c r="BE877" s="187">
        <f>IF(N877="základní",J877,0)</f>
        <v>0</v>
      </c>
      <c r="BF877" s="187">
        <f>IF(N877="snížená",J877,0)</f>
        <v>0</v>
      </c>
      <c r="BG877" s="187">
        <f>IF(N877="zákl. přenesená",J877,0)</f>
        <v>0</v>
      </c>
      <c r="BH877" s="187">
        <f>IF(N877="sníž. přenesená",J877,0)</f>
        <v>0</v>
      </c>
      <c r="BI877" s="187">
        <f>IF(N877="nulová",J877,0)</f>
        <v>0</v>
      </c>
      <c r="BJ877" s="17" t="s">
        <v>81</v>
      </c>
      <c r="BK877" s="187">
        <f>ROUND(I877*H877,2)</f>
        <v>0</v>
      </c>
      <c r="BL877" s="17" t="s">
        <v>1579</v>
      </c>
      <c r="BM877" s="186" t="s">
        <v>1654</v>
      </c>
    </row>
    <row r="878" spans="2:65" s="1" customFormat="1" ht="19.5">
      <c r="B878" s="34"/>
      <c r="C878" s="35"/>
      <c r="D878" s="188" t="s">
        <v>413</v>
      </c>
      <c r="E878" s="35"/>
      <c r="F878" s="189" t="s">
        <v>1655</v>
      </c>
      <c r="G878" s="35"/>
      <c r="H878" s="35"/>
      <c r="I878" s="102"/>
      <c r="J878" s="35"/>
      <c r="K878" s="35"/>
      <c r="L878" s="38"/>
      <c r="M878" s="245"/>
      <c r="N878" s="246"/>
      <c r="O878" s="246"/>
      <c r="P878" s="246"/>
      <c r="Q878" s="246"/>
      <c r="R878" s="246"/>
      <c r="S878" s="246"/>
      <c r="T878" s="247"/>
      <c r="AT878" s="17" t="s">
        <v>413</v>
      </c>
      <c r="AU878" s="17" t="s">
        <v>83</v>
      </c>
    </row>
    <row r="879" spans="2:65" s="1" customFormat="1" ht="6.95" customHeight="1">
      <c r="B879" s="46"/>
      <c r="C879" s="47"/>
      <c r="D879" s="47"/>
      <c r="E879" s="47"/>
      <c r="F879" s="47"/>
      <c r="G879" s="47"/>
      <c r="H879" s="47"/>
      <c r="I879" s="126"/>
      <c r="J879" s="47"/>
      <c r="K879" s="47"/>
      <c r="L879" s="38"/>
    </row>
  </sheetData>
  <sheetProtection algorithmName="SHA-512" hashValue="7VPxZ1PT868lXynvjB83B2okQO4N57oxXL61Mz2vEOaDDMjPtaHhpZmXfSx9UK/SxA3PntlTEPqXyAyWXgTxwA==" saltValue="JW1NvPwCMA703eJUsdpu13bH4Akvf/nKAfgY4iz2gkeXNPWRocGWjPnM+5dCjQxGg0kEGS49kCBXqsFxtojjGw==" spinCount="100000" sheet="1" objects="1" scenarios="1" formatColumns="0" formatRows="0" autoFilter="0"/>
  <autoFilter ref="C102:K878"/>
  <mergeCells count="6">
    <mergeCell ref="L2:V2"/>
    <mergeCell ref="E7:H7"/>
    <mergeCell ref="E16:H16"/>
    <mergeCell ref="E25:H25"/>
    <mergeCell ref="E46:H46"/>
    <mergeCell ref="E95:H9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124"/>
  <sheetViews>
    <sheetView workbookViewId="0">
      <selection sqref="A1:XFD1048576"/>
    </sheetView>
  </sheetViews>
  <sheetFormatPr defaultColWidth="10.33203125" defaultRowHeight="12.75" outlineLevelRow="1"/>
  <cols>
    <col min="1" max="1" width="10.33203125" style="347"/>
    <col min="2" max="2" width="4.6640625" style="345" customWidth="1"/>
    <col min="3" max="3" width="174.1640625" style="346" customWidth="1"/>
    <col min="4" max="4" width="3.1640625" style="347" customWidth="1"/>
    <col min="5" max="5" width="33.1640625" style="348" customWidth="1"/>
    <col min="6" max="6" width="10.33203125" style="347"/>
    <col min="7" max="7" width="69.83203125" style="347" customWidth="1"/>
    <col min="8" max="257" width="10.33203125" style="347"/>
    <col min="258" max="258" width="3.1640625" style="347" customWidth="1"/>
    <col min="259" max="259" width="171.1640625" style="347" customWidth="1"/>
    <col min="260" max="260" width="3.1640625" style="347" customWidth="1"/>
    <col min="261" max="261" width="33.1640625" style="347" customWidth="1"/>
    <col min="262" max="262" width="10.33203125" style="347"/>
    <col min="263" max="263" width="69.83203125" style="347" customWidth="1"/>
    <col min="264" max="513" width="10.33203125" style="347"/>
    <col min="514" max="514" width="3.1640625" style="347" customWidth="1"/>
    <col min="515" max="515" width="171.1640625" style="347" customWidth="1"/>
    <col min="516" max="516" width="3.1640625" style="347" customWidth="1"/>
    <col min="517" max="517" width="33.1640625" style="347" customWidth="1"/>
    <col min="518" max="518" width="10.33203125" style="347"/>
    <col min="519" max="519" width="69.83203125" style="347" customWidth="1"/>
    <col min="520" max="769" width="10.33203125" style="347"/>
    <col min="770" max="770" width="3.1640625" style="347" customWidth="1"/>
    <col min="771" max="771" width="171.1640625" style="347" customWidth="1"/>
    <col min="772" max="772" width="3.1640625" style="347" customWidth="1"/>
    <col min="773" max="773" width="33.1640625" style="347" customWidth="1"/>
    <col min="774" max="774" width="10.33203125" style="347"/>
    <col min="775" max="775" width="69.83203125" style="347" customWidth="1"/>
    <col min="776" max="1025" width="10.33203125" style="347"/>
    <col min="1026" max="1026" width="3.1640625" style="347" customWidth="1"/>
    <col min="1027" max="1027" width="171.1640625" style="347" customWidth="1"/>
    <col min="1028" max="1028" width="3.1640625" style="347" customWidth="1"/>
    <col min="1029" max="1029" width="33.1640625" style="347" customWidth="1"/>
    <col min="1030" max="1030" width="10.33203125" style="347"/>
    <col min="1031" max="1031" width="69.83203125" style="347" customWidth="1"/>
    <col min="1032" max="1281" width="10.33203125" style="347"/>
    <col min="1282" max="1282" width="3.1640625" style="347" customWidth="1"/>
    <col min="1283" max="1283" width="171.1640625" style="347" customWidth="1"/>
    <col min="1284" max="1284" width="3.1640625" style="347" customWidth="1"/>
    <col min="1285" max="1285" width="33.1640625" style="347" customWidth="1"/>
    <col min="1286" max="1286" width="10.33203125" style="347"/>
    <col min="1287" max="1287" width="69.83203125" style="347" customWidth="1"/>
    <col min="1288" max="1537" width="10.33203125" style="347"/>
    <col min="1538" max="1538" width="3.1640625" style="347" customWidth="1"/>
    <col min="1539" max="1539" width="171.1640625" style="347" customWidth="1"/>
    <col min="1540" max="1540" width="3.1640625" style="347" customWidth="1"/>
    <col min="1541" max="1541" width="33.1640625" style="347" customWidth="1"/>
    <col min="1542" max="1542" width="10.33203125" style="347"/>
    <col min="1543" max="1543" width="69.83203125" style="347" customWidth="1"/>
    <col min="1544" max="1793" width="10.33203125" style="347"/>
    <col min="1794" max="1794" width="3.1640625" style="347" customWidth="1"/>
    <col min="1795" max="1795" width="171.1640625" style="347" customWidth="1"/>
    <col min="1796" max="1796" width="3.1640625" style="347" customWidth="1"/>
    <col min="1797" max="1797" width="33.1640625" style="347" customWidth="1"/>
    <col min="1798" max="1798" width="10.33203125" style="347"/>
    <col min="1799" max="1799" width="69.83203125" style="347" customWidth="1"/>
    <col min="1800" max="2049" width="10.33203125" style="347"/>
    <col min="2050" max="2050" width="3.1640625" style="347" customWidth="1"/>
    <col min="2051" max="2051" width="171.1640625" style="347" customWidth="1"/>
    <col min="2052" max="2052" width="3.1640625" style="347" customWidth="1"/>
    <col min="2053" max="2053" width="33.1640625" style="347" customWidth="1"/>
    <col min="2054" max="2054" width="10.33203125" style="347"/>
    <col min="2055" max="2055" width="69.83203125" style="347" customWidth="1"/>
    <col min="2056" max="2305" width="10.33203125" style="347"/>
    <col min="2306" max="2306" width="3.1640625" style="347" customWidth="1"/>
    <col min="2307" max="2307" width="171.1640625" style="347" customWidth="1"/>
    <col min="2308" max="2308" width="3.1640625" style="347" customWidth="1"/>
    <col min="2309" max="2309" width="33.1640625" style="347" customWidth="1"/>
    <col min="2310" max="2310" width="10.33203125" style="347"/>
    <col min="2311" max="2311" width="69.83203125" style="347" customWidth="1"/>
    <col min="2312" max="2561" width="10.33203125" style="347"/>
    <col min="2562" max="2562" width="3.1640625" style="347" customWidth="1"/>
    <col min="2563" max="2563" width="171.1640625" style="347" customWidth="1"/>
    <col min="2564" max="2564" width="3.1640625" style="347" customWidth="1"/>
    <col min="2565" max="2565" width="33.1640625" style="347" customWidth="1"/>
    <col min="2566" max="2566" width="10.33203125" style="347"/>
    <col min="2567" max="2567" width="69.83203125" style="347" customWidth="1"/>
    <col min="2568" max="2817" width="10.33203125" style="347"/>
    <col min="2818" max="2818" width="3.1640625" style="347" customWidth="1"/>
    <col min="2819" max="2819" width="171.1640625" style="347" customWidth="1"/>
    <col min="2820" max="2820" width="3.1640625" style="347" customWidth="1"/>
    <col min="2821" max="2821" width="33.1640625" style="347" customWidth="1"/>
    <col min="2822" max="2822" width="10.33203125" style="347"/>
    <col min="2823" max="2823" width="69.83203125" style="347" customWidth="1"/>
    <col min="2824" max="3073" width="10.33203125" style="347"/>
    <col min="3074" max="3074" width="3.1640625" style="347" customWidth="1"/>
    <col min="3075" max="3075" width="171.1640625" style="347" customWidth="1"/>
    <col min="3076" max="3076" width="3.1640625" style="347" customWidth="1"/>
    <col min="3077" max="3077" width="33.1640625" style="347" customWidth="1"/>
    <col min="3078" max="3078" width="10.33203125" style="347"/>
    <col min="3079" max="3079" width="69.83203125" style="347" customWidth="1"/>
    <col min="3080" max="3329" width="10.33203125" style="347"/>
    <col min="3330" max="3330" width="3.1640625" style="347" customWidth="1"/>
    <col min="3331" max="3331" width="171.1640625" style="347" customWidth="1"/>
    <col min="3332" max="3332" width="3.1640625" style="347" customWidth="1"/>
    <col min="3333" max="3333" width="33.1640625" style="347" customWidth="1"/>
    <col min="3334" max="3334" width="10.33203125" style="347"/>
    <col min="3335" max="3335" width="69.83203125" style="347" customWidth="1"/>
    <col min="3336" max="3585" width="10.33203125" style="347"/>
    <col min="3586" max="3586" width="3.1640625" style="347" customWidth="1"/>
    <col min="3587" max="3587" width="171.1640625" style="347" customWidth="1"/>
    <col min="3588" max="3588" width="3.1640625" style="347" customWidth="1"/>
    <col min="3589" max="3589" width="33.1640625" style="347" customWidth="1"/>
    <col min="3590" max="3590" width="10.33203125" style="347"/>
    <col min="3591" max="3591" width="69.83203125" style="347" customWidth="1"/>
    <col min="3592" max="3841" width="10.33203125" style="347"/>
    <col min="3842" max="3842" width="3.1640625" style="347" customWidth="1"/>
    <col min="3843" max="3843" width="171.1640625" style="347" customWidth="1"/>
    <col min="3844" max="3844" width="3.1640625" style="347" customWidth="1"/>
    <col min="3845" max="3845" width="33.1640625" style="347" customWidth="1"/>
    <col min="3846" max="3846" width="10.33203125" style="347"/>
    <col min="3847" max="3847" width="69.83203125" style="347" customWidth="1"/>
    <col min="3848" max="4097" width="10.33203125" style="347"/>
    <col min="4098" max="4098" width="3.1640625" style="347" customWidth="1"/>
    <col min="4099" max="4099" width="171.1640625" style="347" customWidth="1"/>
    <col min="4100" max="4100" width="3.1640625" style="347" customWidth="1"/>
    <col min="4101" max="4101" width="33.1640625" style="347" customWidth="1"/>
    <col min="4102" max="4102" width="10.33203125" style="347"/>
    <col min="4103" max="4103" width="69.83203125" style="347" customWidth="1"/>
    <col min="4104" max="4353" width="10.33203125" style="347"/>
    <col min="4354" max="4354" width="3.1640625" style="347" customWidth="1"/>
    <col min="4355" max="4355" width="171.1640625" style="347" customWidth="1"/>
    <col min="4356" max="4356" width="3.1640625" style="347" customWidth="1"/>
    <col min="4357" max="4357" width="33.1640625" style="347" customWidth="1"/>
    <col min="4358" max="4358" width="10.33203125" style="347"/>
    <col min="4359" max="4359" width="69.83203125" style="347" customWidth="1"/>
    <col min="4360" max="4609" width="10.33203125" style="347"/>
    <col min="4610" max="4610" width="3.1640625" style="347" customWidth="1"/>
    <col min="4611" max="4611" width="171.1640625" style="347" customWidth="1"/>
    <col min="4612" max="4612" width="3.1640625" style="347" customWidth="1"/>
    <col min="4613" max="4613" width="33.1640625" style="347" customWidth="1"/>
    <col min="4614" max="4614" width="10.33203125" style="347"/>
    <col min="4615" max="4615" width="69.83203125" style="347" customWidth="1"/>
    <col min="4616" max="4865" width="10.33203125" style="347"/>
    <col min="4866" max="4866" width="3.1640625" style="347" customWidth="1"/>
    <col min="4867" max="4867" width="171.1640625" style="347" customWidth="1"/>
    <col min="4868" max="4868" width="3.1640625" style="347" customWidth="1"/>
    <col min="4869" max="4869" width="33.1640625" style="347" customWidth="1"/>
    <col min="4870" max="4870" width="10.33203125" style="347"/>
    <col min="4871" max="4871" width="69.83203125" style="347" customWidth="1"/>
    <col min="4872" max="5121" width="10.33203125" style="347"/>
    <col min="5122" max="5122" width="3.1640625" style="347" customWidth="1"/>
    <col min="5123" max="5123" width="171.1640625" style="347" customWidth="1"/>
    <col min="5124" max="5124" width="3.1640625" style="347" customWidth="1"/>
    <col min="5125" max="5125" width="33.1640625" style="347" customWidth="1"/>
    <col min="5126" max="5126" width="10.33203125" style="347"/>
    <col min="5127" max="5127" width="69.83203125" style="347" customWidth="1"/>
    <col min="5128" max="5377" width="10.33203125" style="347"/>
    <col min="5378" max="5378" width="3.1640625" style="347" customWidth="1"/>
    <col min="5379" max="5379" width="171.1640625" style="347" customWidth="1"/>
    <col min="5380" max="5380" width="3.1640625" style="347" customWidth="1"/>
    <col min="5381" max="5381" width="33.1640625" style="347" customWidth="1"/>
    <col min="5382" max="5382" width="10.33203125" style="347"/>
    <col min="5383" max="5383" width="69.83203125" style="347" customWidth="1"/>
    <col min="5384" max="5633" width="10.33203125" style="347"/>
    <col min="5634" max="5634" width="3.1640625" style="347" customWidth="1"/>
    <col min="5635" max="5635" width="171.1640625" style="347" customWidth="1"/>
    <col min="5636" max="5636" width="3.1640625" style="347" customWidth="1"/>
    <col min="5637" max="5637" width="33.1640625" style="347" customWidth="1"/>
    <col min="5638" max="5638" width="10.33203125" style="347"/>
    <col min="5639" max="5639" width="69.83203125" style="347" customWidth="1"/>
    <col min="5640" max="5889" width="10.33203125" style="347"/>
    <col min="5890" max="5890" width="3.1640625" style="347" customWidth="1"/>
    <col min="5891" max="5891" width="171.1640625" style="347" customWidth="1"/>
    <col min="5892" max="5892" width="3.1640625" style="347" customWidth="1"/>
    <col min="5893" max="5893" width="33.1640625" style="347" customWidth="1"/>
    <col min="5894" max="5894" width="10.33203125" style="347"/>
    <col min="5895" max="5895" width="69.83203125" style="347" customWidth="1"/>
    <col min="5896" max="6145" width="10.33203125" style="347"/>
    <col min="6146" max="6146" width="3.1640625" style="347" customWidth="1"/>
    <col min="6147" max="6147" width="171.1640625" style="347" customWidth="1"/>
    <col min="6148" max="6148" width="3.1640625" style="347" customWidth="1"/>
    <col min="6149" max="6149" width="33.1640625" style="347" customWidth="1"/>
    <col min="6150" max="6150" width="10.33203125" style="347"/>
    <col min="6151" max="6151" width="69.83203125" style="347" customWidth="1"/>
    <col min="6152" max="6401" width="10.33203125" style="347"/>
    <col min="6402" max="6402" width="3.1640625" style="347" customWidth="1"/>
    <col min="6403" max="6403" width="171.1640625" style="347" customWidth="1"/>
    <col min="6404" max="6404" width="3.1640625" style="347" customWidth="1"/>
    <col min="6405" max="6405" width="33.1640625" style="347" customWidth="1"/>
    <col min="6406" max="6406" width="10.33203125" style="347"/>
    <col min="6407" max="6407" width="69.83203125" style="347" customWidth="1"/>
    <col min="6408" max="6657" width="10.33203125" style="347"/>
    <col min="6658" max="6658" width="3.1640625" style="347" customWidth="1"/>
    <col min="6659" max="6659" width="171.1640625" style="347" customWidth="1"/>
    <col min="6660" max="6660" width="3.1640625" style="347" customWidth="1"/>
    <col min="6661" max="6661" width="33.1640625" style="347" customWidth="1"/>
    <col min="6662" max="6662" width="10.33203125" style="347"/>
    <col min="6663" max="6663" width="69.83203125" style="347" customWidth="1"/>
    <col min="6664" max="6913" width="10.33203125" style="347"/>
    <col min="6914" max="6914" width="3.1640625" style="347" customWidth="1"/>
    <col min="6915" max="6915" width="171.1640625" style="347" customWidth="1"/>
    <col min="6916" max="6916" width="3.1640625" style="347" customWidth="1"/>
    <col min="6917" max="6917" width="33.1640625" style="347" customWidth="1"/>
    <col min="6918" max="6918" width="10.33203125" style="347"/>
    <col min="6919" max="6919" width="69.83203125" style="347" customWidth="1"/>
    <col min="6920" max="7169" width="10.33203125" style="347"/>
    <col min="7170" max="7170" width="3.1640625" style="347" customWidth="1"/>
    <col min="7171" max="7171" width="171.1640625" style="347" customWidth="1"/>
    <col min="7172" max="7172" width="3.1640625" style="347" customWidth="1"/>
    <col min="7173" max="7173" width="33.1640625" style="347" customWidth="1"/>
    <col min="7174" max="7174" width="10.33203125" style="347"/>
    <col min="7175" max="7175" width="69.83203125" style="347" customWidth="1"/>
    <col min="7176" max="7425" width="10.33203125" style="347"/>
    <col min="7426" max="7426" width="3.1640625" style="347" customWidth="1"/>
    <col min="7427" max="7427" width="171.1640625" style="347" customWidth="1"/>
    <col min="7428" max="7428" width="3.1640625" style="347" customWidth="1"/>
    <col min="7429" max="7429" width="33.1640625" style="347" customWidth="1"/>
    <col min="7430" max="7430" width="10.33203125" style="347"/>
    <col min="7431" max="7431" width="69.83203125" style="347" customWidth="1"/>
    <col min="7432" max="7681" width="10.33203125" style="347"/>
    <col min="7682" max="7682" width="3.1640625" style="347" customWidth="1"/>
    <col min="7683" max="7683" width="171.1640625" style="347" customWidth="1"/>
    <col min="7684" max="7684" width="3.1640625" style="347" customWidth="1"/>
    <col min="7685" max="7685" width="33.1640625" style="347" customWidth="1"/>
    <col min="7686" max="7686" width="10.33203125" style="347"/>
    <col min="7687" max="7687" width="69.83203125" style="347" customWidth="1"/>
    <col min="7688" max="7937" width="10.33203125" style="347"/>
    <col min="7938" max="7938" width="3.1640625" style="347" customWidth="1"/>
    <col min="7939" max="7939" width="171.1640625" style="347" customWidth="1"/>
    <col min="7940" max="7940" width="3.1640625" style="347" customWidth="1"/>
    <col min="7941" max="7941" width="33.1640625" style="347" customWidth="1"/>
    <col min="7942" max="7942" width="10.33203125" style="347"/>
    <col min="7943" max="7943" width="69.83203125" style="347" customWidth="1"/>
    <col min="7944" max="8193" width="10.33203125" style="347"/>
    <col min="8194" max="8194" width="3.1640625" style="347" customWidth="1"/>
    <col min="8195" max="8195" width="171.1640625" style="347" customWidth="1"/>
    <col min="8196" max="8196" width="3.1640625" style="347" customWidth="1"/>
    <col min="8197" max="8197" width="33.1640625" style="347" customWidth="1"/>
    <col min="8198" max="8198" width="10.33203125" style="347"/>
    <col min="8199" max="8199" width="69.83203125" style="347" customWidth="1"/>
    <col min="8200" max="8449" width="10.33203125" style="347"/>
    <col min="8450" max="8450" width="3.1640625" style="347" customWidth="1"/>
    <col min="8451" max="8451" width="171.1640625" style="347" customWidth="1"/>
    <col min="8452" max="8452" width="3.1640625" style="347" customWidth="1"/>
    <col min="8453" max="8453" width="33.1640625" style="347" customWidth="1"/>
    <col min="8454" max="8454" width="10.33203125" style="347"/>
    <col min="8455" max="8455" width="69.83203125" style="347" customWidth="1"/>
    <col min="8456" max="8705" width="10.33203125" style="347"/>
    <col min="8706" max="8706" width="3.1640625" style="347" customWidth="1"/>
    <col min="8707" max="8707" width="171.1640625" style="347" customWidth="1"/>
    <col min="8708" max="8708" width="3.1640625" style="347" customWidth="1"/>
    <col min="8709" max="8709" width="33.1640625" style="347" customWidth="1"/>
    <col min="8710" max="8710" width="10.33203125" style="347"/>
    <col min="8711" max="8711" width="69.83203125" style="347" customWidth="1"/>
    <col min="8712" max="8961" width="10.33203125" style="347"/>
    <col min="8962" max="8962" width="3.1640625" style="347" customWidth="1"/>
    <col min="8963" max="8963" width="171.1640625" style="347" customWidth="1"/>
    <col min="8964" max="8964" width="3.1640625" style="347" customWidth="1"/>
    <col min="8965" max="8965" width="33.1640625" style="347" customWidth="1"/>
    <col min="8966" max="8966" width="10.33203125" style="347"/>
    <col min="8967" max="8967" width="69.83203125" style="347" customWidth="1"/>
    <col min="8968" max="9217" width="10.33203125" style="347"/>
    <col min="9218" max="9218" width="3.1640625" style="347" customWidth="1"/>
    <col min="9219" max="9219" width="171.1640625" style="347" customWidth="1"/>
    <col min="9220" max="9220" width="3.1640625" style="347" customWidth="1"/>
    <col min="9221" max="9221" width="33.1640625" style="347" customWidth="1"/>
    <col min="9222" max="9222" width="10.33203125" style="347"/>
    <col min="9223" max="9223" width="69.83203125" style="347" customWidth="1"/>
    <col min="9224" max="9473" width="10.33203125" style="347"/>
    <col min="9474" max="9474" width="3.1640625" style="347" customWidth="1"/>
    <col min="9475" max="9475" width="171.1640625" style="347" customWidth="1"/>
    <col min="9476" max="9476" width="3.1640625" style="347" customWidth="1"/>
    <col min="9477" max="9477" width="33.1640625" style="347" customWidth="1"/>
    <col min="9478" max="9478" width="10.33203125" style="347"/>
    <col min="9479" max="9479" width="69.83203125" style="347" customWidth="1"/>
    <col min="9480" max="9729" width="10.33203125" style="347"/>
    <col min="9730" max="9730" width="3.1640625" style="347" customWidth="1"/>
    <col min="9731" max="9731" width="171.1640625" style="347" customWidth="1"/>
    <col min="9732" max="9732" width="3.1640625" style="347" customWidth="1"/>
    <col min="9733" max="9733" width="33.1640625" style="347" customWidth="1"/>
    <col min="9734" max="9734" width="10.33203125" style="347"/>
    <col min="9735" max="9735" width="69.83203125" style="347" customWidth="1"/>
    <col min="9736" max="9985" width="10.33203125" style="347"/>
    <col min="9986" max="9986" width="3.1640625" style="347" customWidth="1"/>
    <col min="9987" max="9987" width="171.1640625" style="347" customWidth="1"/>
    <col min="9988" max="9988" width="3.1640625" style="347" customWidth="1"/>
    <col min="9989" max="9989" width="33.1640625" style="347" customWidth="1"/>
    <col min="9990" max="9990" width="10.33203125" style="347"/>
    <col min="9991" max="9991" width="69.83203125" style="347" customWidth="1"/>
    <col min="9992" max="10241" width="10.33203125" style="347"/>
    <col min="10242" max="10242" width="3.1640625" style="347" customWidth="1"/>
    <col min="10243" max="10243" width="171.1640625" style="347" customWidth="1"/>
    <col min="10244" max="10244" width="3.1640625" style="347" customWidth="1"/>
    <col min="10245" max="10245" width="33.1640625" style="347" customWidth="1"/>
    <col min="10246" max="10246" width="10.33203125" style="347"/>
    <col min="10247" max="10247" width="69.83203125" style="347" customWidth="1"/>
    <col min="10248" max="10497" width="10.33203125" style="347"/>
    <col min="10498" max="10498" width="3.1640625" style="347" customWidth="1"/>
    <col min="10499" max="10499" width="171.1640625" style="347" customWidth="1"/>
    <col min="10500" max="10500" width="3.1640625" style="347" customWidth="1"/>
    <col min="10501" max="10501" width="33.1640625" style="347" customWidth="1"/>
    <col min="10502" max="10502" width="10.33203125" style="347"/>
    <col min="10503" max="10503" width="69.83203125" style="347" customWidth="1"/>
    <col min="10504" max="10753" width="10.33203125" style="347"/>
    <col min="10754" max="10754" width="3.1640625" style="347" customWidth="1"/>
    <col min="10755" max="10755" width="171.1640625" style="347" customWidth="1"/>
    <col min="10756" max="10756" width="3.1640625" style="347" customWidth="1"/>
    <col min="10757" max="10757" width="33.1640625" style="347" customWidth="1"/>
    <col min="10758" max="10758" width="10.33203125" style="347"/>
    <col min="10759" max="10759" width="69.83203125" style="347" customWidth="1"/>
    <col min="10760" max="11009" width="10.33203125" style="347"/>
    <col min="11010" max="11010" width="3.1640625" style="347" customWidth="1"/>
    <col min="11011" max="11011" width="171.1640625" style="347" customWidth="1"/>
    <col min="11012" max="11012" width="3.1640625" style="347" customWidth="1"/>
    <col min="11013" max="11013" width="33.1640625" style="347" customWidth="1"/>
    <col min="11014" max="11014" width="10.33203125" style="347"/>
    <col min="11015" max="11015" width="69.83203125" style="347" customWidth="1"/>
    <col min="11016" max="11265" width="10.33203125" style="347"/>
    <col min="11266" max="11266" width="3.1640625" style="347" customWidth="1"/>
    <col min="11267" max="11267" width="171.1640625" style="347" customWidth="1"/>
    <col min="11268" max="11268" width="3.1640625" style="347" customWidth="1"/>
    <col min="11269" max="11269" width="33.1640625" style="347" customWidth="1"/>
    <col min="11270" max="11270" width="10.33203125" style="347"/>
    <col min="11271" max="11271" width="69.83203125" style="347" customWidth="1"/>
    <col min="11272" max="11521" width="10.33203125" style="347"/>
    <col min="11522" max="11522" width="3.1640625" style="347" customWidth="1"/>
    <col min="11523" max="11523" width="171.1640625" style="347" customWidth="1"/>
    <col min="11524" max="11524" width="3.1640625" style="347" customWidth="1"/>
    <col min="11525" max="11525" width="33.1640625" style="347" customWidth="1"/>
    <col min="11526" max="11526" width="10.33203125" style="347"/>
    <col min="11527" max="11527" width="69.83203125" style="347" customWidth="1"/>
    <col min="11528" max="11777" width="10.33203125" style="347"/>
    <col min="11778" max="11778" width="3.1640625" style="347" customWidth="1"/>
    <col min="11779" max="11779" width="171.1640625" style="347" customWidth="1"/>
    <col min="11780" max="11780" width="3.1640625" style="347" customWidth="1"/>
    <col min="11781" max="11781" width="33.1640625" style="347" customWidth="1"/>
    <col min="11782" max="11782" width="10.33203125" style="347"/>
    <col min="11783" max="11783" width="69.83203125" style="347" customWidth="1"/>
    <col min="11784" max="12033" width="10.33203125" style="347"/>
    <col min="12034" max="12034" width="3.1640625" style="347" customWidth="1"/>
    <col min="12035" max="12035" width="171.1640625" style="347" customWidth="1"/>
    <col min="12036" max="12036" width="3.1640625" style="347" customWidth="1"/>
    <col min="12037" max="12037" width="33.1640625" style="347" customWidth="1"/>
    <col min="12038" max="12038" width="10.33203125" style="347"/>
    <col min="12039" max="12039" width="69.83203125" style="347" customWidth="1"/>
    <col min="12040" max="12289" width="10.33203125" style="347"/>
    <col min="12290" max="12290" width="3.1640625" style="347" customWidth="1"/>
    <col min="12291" max="12291" width="171.1640625" style="347" customWidth="1"/>
    <col min="12292" max="12292" width="3.1640625" style="347" customWidth="1"/>
    <col min="12293" max="12293" width="33.1640625" style="347" customWidth="1"/>
    <col min="12294" max="12294" width="10.33203125" style="347"/>
    <col min="12295" max="12295" width="69.83203125" style="347" customWidth="1"/>
    <col min="12296" max="12545" width="10.33203125" style="347"/>
    <col min="12546" max="12546" width="3.1640625" style="347" customWidth="1"/>
    <col min="12547" max="12547" width="171.1640625" style="347" customWidth="1"/>
    <col min="12548" max="12548" width="3.1640625" style="347" customWidth="1"/>
    <col min="12549" max="12549" width="33.1640625" style="347" customWidth="1"/>
    <col min="12550" max="12550" width="10.33203125" style="347"/>
    <col min="12551" max="12551" width="69.83203125" style="347" customWidth="1"/>
    <col min="12552" max="12801" width="10.33203125" style="347"/>
    <col min="12802" max="12802" width="3.1640625" style="347" customWidth="1"/>
    <col min="12803" max="12803" width="171.1640625" style="347" customWidth="1"/>
    <col min="12804" max="12804" width="3.1640625" style="347" customWidth="1"/>
    <col min="12805" max="12805" width="33.1640625" style="347" customWidth="1"/>
    <col min="12806" max="12806" width="10.33203125" style="347"/>
    <col min="12807" max="12807" width="69.83203125" style="347" customWidth="1"/>
    <col min="12808" max="13057" width="10.33203125" style="347"/>
    <col min="13058" max="13058" width="3.1640625" style="347" customWidth="1"/>
    <col min="13059" max="13059" width="171.1640625" style="347" customWidth="1"/>
    <col min="13060" max="13060" width="3.1640625" style="347" customWidth="1"/>
    <col min="13061" max="13061" width="33.1640625" style="347" customWidth="1"/>
    <col min="13062" max="13062" width="10.33203125" style="347"/>
    <col min="13063" max="13063" width="69.83203125" style="347" customWidth="1"/>
    <col min="13064" max="13313" width="10.33203125" style="347"/>
    <col min="13314" max="13314" width="3.1640625" style="347" customWidth="1"/>
    <col min="13315" max="13315" width="171.1640625" style="347" customWidth="1"/>
    <col min="13316" max="13316" width="3.1640625" style="347" customWidth="1"/>
    <col min="13317" max="13317" width="33.1640625" style="347" customWidth="1"/>
    <col min="13318" max="13318" width="10.33203125" style="347"/>
    <col min="13319" max="13319" width="69.83203125" style="347" customWidth="1"/>
    <col min="13320" max="13569" width="10.33203125" style="347"/>
    <col min="13570" max="13570" width="3.1640625" style="347" customWidth="1"/>
    <col min="13571" max="13571" width="171.1640625" style="347" customWidth="1"/>
    <col min="13572" max="13572" width="3.1640625" style="347" customWidth="1"/>
    <col min="13573" max="13573" width="33.1640625" style="347" customWidth="1"/>
    <col min="13574" max="13574" width="10.33203125" style="347"/>
    <col min="13575" max="13575" width="69.83203125" style="347" customWidth="1"/>
    <col min="13576" max="13825" width="10.33203125" style="347"/>
    <col min="13826" max="13826" width="3.1640625" style="347" customWidth="1"/>
    <col min="13827" max="13827" width="171.1640625" style="347" customWidth="1"/>
    <col min="13828" max="13828" width="3.1640625" style="347" customWidth="1"/>
    <col min="13829" max="13829" width="33.1640625" style="347" customWidth="1"/>
    <col min="13830" max="13830" width="10.33203125" style="347"/>
    <col min="13831" max="13831" width="69.83203125" style="347" customWidth="1"/>
    <col min="13832" max="14081" width="10.33203125" style="347"/>
    <col min="14082" max="14082" width="3.1640625" style="347" customWidth="1"/>
    <col min="14083" max="14083" width="171.1640625" style="347" customWidth="1"/>
    <col min="14084" max="14084" width="3.1640625" style="347" customWidth="1"/>
    <col min="14085" max="14085" width="33.1640625" style="347" customWidth="1"/>
    <col min="14086" max="14086" width="10.33203125" style="347"/>
    <col min="14087" max="14087" width="69.83203125" style="347" customWidth="1"/>
    <col min="14088" max="14337" width="10.33203125" style="347"/>
    <col min="14338" max="14338" width="3.1640625" style="347" customWidth="1"/>
    <col min="14339" max="14339" width="171.1640625" style="347" customWidth="1"/>
    <col min="14340" max="14340" width="3.1640625" style="347" customWidth="1"/>
    <col min="14341" max="14341" width="33.1640625" style="347" customWidth="1"/>
    <col min="14342" max="14342" width="10.33203125" style="347"/>
    <col min="14343" max="14343" width="69.83203125" style="347" customWidth="1"/>
    <col min="14344" max="14593" width="10.33203125" style="347"/>
    <col min="14594" max="14594" width="3.1640625" style="347" customWidth="1"/>
    <col min="14595" max="14595" width="171.1640625" style="347" customWidth="1"/>
    <col min="14596" max="14596" width="3.1640625" style="347" customWidth="1"/>
    <col min="14597" max="14597" width="33.1640625" style="347" customWidth="1"/>
    <col min="14598" max="14598" width="10.33203125" style="347"/>
    <col min="14599" max="14599" width="69.83203125" style="347" customWidth="1"/>
    <col min="14600" max="14849" width="10.33203125" style="347"/>
    <col min="14850" max="14850" width="3.1640625" style="347" customWidth="1"/>
    <col min="14851" max="14851" width="171.1640625" style="347" customWidth="1"/>
    <col min="14852" max="14852" width="3.1640625" style="347" customWidth="1"/>
    <col min="14853" max="14853" width="33.1640625" style="347" customWidth="1"/>
    <col min="14854" max="14854" width="10.33203125" style="347"/>
    <col min="14855" max="14855" width="69.83203125" style="347" customWidth="1"/>
    <col min="14856" max="15105" width="10.33203125" style="347"/>
    <col min="15106" max="15106" width="3.1640625" style="347" customWidth="1"/>
    <col min="15107" max="15107" width="171.1640625" style="347" customWidth="1"/>
    <col min="15108" max="15108" width="3.1640625" style="347" customWidth="1"/>
    <col min="15109" max="15109" width="33.1640625" style="347" customWidth="1"/>
    <col min="15110" max="15110" width="10.33203125" style="347"/>
    <col min="15111" max="15111" width="69.83203125" style="347" customWidth="1"/>
    <col min="15112" max="15361" width="10.33203125" style="347"/>
    <col min="15362" max="15362" width="3.1640625" style="347" customWidth="1"/>
    <col min="15363" max="15363" width="171.1640625" style="347" customWidth="1"/>
    <col min="15364" max="15364" width="3.1640625" style="347" customWidth="1"/>
    <col min="15365" max="15365" width="33.1640625" style="347" customWidth="1"/>
    <col min="15366" max="15366" width="10.33203125" style="347"/>
    <col min="15367" max="15367" width="69.83203125" style="347" customWidth="1"/>
    <col min="15368" max="15617" width="10.33203125" style="347"/>
    <col min="15618" max="15618" width="3.1640625" style="347" customWidth="1"/>
    <col min="15619" max="15619" width="171.1640625" style="347" customWidth="1"/>
    <col min="15620" max="15620" width="3.1640625" style="347" customWidth="1"/>
    <col min="15621" max="15621" width="33.1640625" style="347" customWidth="1"/>
    <col min="15622" max="15622" width="10.33203125" style="347"/>
    <col min="15623" max="15623" width="69.83203125" style="347" customWidth="1"/>
    <col min="15624" max="15873" width="10.33203125" style="347"/>
    <col min="15874" max="15874" width="3.1640625" style="347" customWidth="1"/>
    <col min="15875" max="15875" width="171.1640625" style="347" customWidth="1"/>
    <col min="15876" max="15876" width="3.1640625" style="347" customWidth="1"/>
    <col min="15877" max="15877" width="33.1640625" style="347" customWidth="1"/>
    <col min="15878" max="15878" width="10.33203125" style="347"/>
    <col min="15879" max="15879" width="69.83203125" style="347" customWidth="1"/>
    <col min="15880" max="16129" width="10.33203125" style="347"/>
    <col min="16130" max="16130" width="3.1640625" style="347" customWidth="1"/>
    <col min="16131" max="16131" width="171.1640625" style="347" customWidth="1"/>
    <col min="16132" max="16132" width="3.1640625" style="347" customWidth="1"/>
    <col min="16133" max="16133" width="33.1640625" style="347" customWidth="1"/>
    <col min="16134" max="16134" width="10.33203125" style="347"/>
    <col min="16135" max="16135" width="69.83203125" style="347" customWidth="1"/>
    <col min="16136" max="16384" width="10.33203125" style="347"/>
  </cols>
  <sheetData>
    <row r="1" spans="2:5" ht="13.5" thickBot="1"/>
    <row r="2" spans="2:5">
      <c r="B2" s="349"/>
      <c r="C2" s="350"/>
      <c r="D2" s="351"/>
    </row>
    <row r="3" spans="2:5" ht="15">
      <c r="B3" s="352"/>
      <c r="C3" s="353" t="s">
        <v>1691</v>
      </c>
      <c r="D3" s="354"/>
    </row>
    <row r="4" spans="2:5" s="359" customFormat="1" ht="13.5" thickBot="1">
      <c r="B4" s="355"/>
      <c r="C4" s="356"/>
      <c r="D4" s="357"/>
      <c r="E4" s="358"/>
    </row>
    <row r="5" spans="2:5">
      <c r="C5" s="360"/>
    </row>
    <row r="6" spans="2:5" s="362" customFormat="1" ht="12">
      <c r="B6" s="361" t="s">
        <v>1692</v>
      </c>
      <c r="D6" s="363"/>
    </row>
    <row r="7" spans="2:5" s="368" customFormat="1" ht="12" outlineLevel="1">
      <c r="B7" s="364" t="s">
        <v>1693</v>
      </c>
      <c r="C7" s="365" t="s">
        <v>1694</v>
      </c>
      <c r="D7" s="366"/>
      <c r="E7" s="367"/>
    </row>
    <row r="8" spans="2:5" s="368" customFormat="1" ht="12" outlineLevel="1">
      <c r="B8" s="364" t="s">
        <v>1695</v>
      </c>
      <c r="C8" s="365" t="s">
        <v>1696</v>
      </c>
      <c r="D8" s="366"/>
      <c r="E8" s="367"/>
    </row>
    <row r="9" spans="2:5" s="348" customFormat="1" ht="24" customHeight="1" outlineLevel="1">
      <c r="B9" s="364" t="s">
        <v>1697</v>
      </c>
      <c r="C9" s="365" t="s">
        <v>1698</v>
      </c>
      <c r="D9" s="369"/>
      <c r="E9" s="370"/>
    </row>
    <row r="10" spans="2:5" s="368" customFormat="1" ht="12" outlineLevel="1">
      <c r="B10" s="364" t="s">
        <v>1699</v>
      </c>
      <c r="C10" s="365" t="s">
        <v>1700</v>
      </c>
      <c r="D10" s="366"/>
      <c r="E10" s="367"/>
    </row>
    <row r="11" spans="2:5" s="348" customFormat="1" ht="24" customHeight="1" outlineLevel="1">
      <c r="B11" s="364" t="s">
        <v>1701</v>
      </c>
      <c r="C11" s="365" t="s">
        <v>1702</v>
      </c>
      <c r="D11" s="369"/>
      <c r="E11" s="370"/>
    </row>
    <row r="12" spans="2:5" s="368" customFormat="1" ht="12" outlineLevel="1">
      <c r="B12" s="364" t="s">
        <v>1703</v>
      </c>
      <c r="C12" s="365" t="s">
        <v>1704</v>
      </c>
      <c r="D12" s="366"/>
      <c r="E12" s="367"/>
    </row>
    <row r="13" spans="2:5" s="348" customFormat="1" ht="24" customHeight="1" outlineLevel="1">
      <c r="B13" s="364" t="s">
        <v>1705</v>
      </c>
      <c r="C13" s="365" t="s">
        <v>1706</v>
      </c>
      <c r="D13" s="369"/>
      <c r="E13" s="370"/>
    </row>
    <row r="14" spans="2:5" s="368" customFormat="1" ht="12" outlineLevel="1">
      <c r="B14" s="364" t="s">
        <v>1707</v>
      </c>
      <c r="C14" s="365" t="s">
        <v>1708</v>
      </c>
      <c r="D14" s="366"/>
      <c r="E14" s="367"/>
    </row>
    <row r="15" spans="2:5" s="368" customFormat="1" ht="12" outlineLevel="1">
      <c r="B15" s="364" t="s">
        <v>1709</v>
      </c>
      <c r="C15" s="365" t="s">
        <v>1710</v>
      </c>
      <c r="D15" s="366"/>
      <c r="E15" s="367"/>
    </row>
    <row r="16" spans="2:5" s="368" customFormat="1" ht="24" outlineLevel="1">
      <c r="B16" s="364" t="s">
        <v>1711</v>
      </c>
      <c r="C16" s="365" t="s">
        <v>1712</v>
      </c>
      <c r="D16" s="366"/>
      <c r="E16" s="367"/>
    </row>
    <row r="17" spans="2:5" s="368" customFormat="1" ht="12" outlineLevel="1">
      <c r="B17" s="364" t="s">
        <v>1713</v>
      </c>
      <c r="C17" s="365" t="s">
        <v>1714</v>
      </c>
      <c r="D17" s="366"/>
      <c r="E17" s="367"/>
    </row>
    <row r="18" spans="2:5" s="368" customFormat="1" ht="48" outlineLevel="1">
      <c r="B18" s="364" t="s">
        <v>1715</v>
      </c>
      <c r="C18" s="365" t="s">
        <v>1716</v>
      </c>
      <c r="D18" s="366"/>
    </row>
    <row r="19" spans="2:5" s="368" customFormat="1" ht="12" outlineLevel="1">
      <c r="B19" s="364" t="s">
        <v>1717</v>
      </c>
      <c r="C19" s="365" t="s">
        <v>1718</v>
      </c>
      <c r="D19" s="366"/>
    </row>
    <row r="20" spans="2:5" s="368" customFormat="1" ht="36" outlineLevel="1">
      <c r="B20" s="364" t="s">
        <v>1719</v>
      </c>
      <c r="C20" s="365" t="s">
        <v>1720</v>
      </c>
      <c r="D20" s="366"/>
    </row>
    <row r="21" spans="2:5" s="368" customFormat="1" ht="24" outlineLevel="1">
      <c r="B21" s="364" t="s">
        <v>1721</v>
      </c>
      <c r="C21" s="365" t="s">
        <v>1722</v>
      </c>
      <c r="D21" s="366"/>
    </row>
    <row r="22" spans="2:5" s="368" customFormat="1" ht="12" outlineLevel="1">
      <c r="B22" s="364" t="s">
        <v>1723</v>
      </c>
      <c r="C22" s="365" t="s">
        <v>1724</v>
      </c>
      <c r="D22" s="366"/>
    </row>
    <row r="23" spans="2:5" s="368" customFormat="1" ht="12" outlineLevel="1">
      <c r="B23" s="371"/>
      <c r="C23" s="372"/>
      <c r="D23" s="366"/>
    </row>
    <row r="24" spans="2:5" s="348" customFormat="1" ht="19.5" customHeight="1">
      <c r="B24" s="373"/>
      <c r="C24" s="372"/>
    </row>
    <row r="25" spans="2:5" s="362" customFormat="1" ht="12">
      <c r="B25" s="374" t="s">
        <v>1602</v>
      </c>
      <c r="C25" s="375"/>
      <c r="D25" s="376"/>
    </row>
    <row r="26" spans="2:5" s="348" customFormat="1" ht="24" customHeight="1" outlineLevel="1">
      <c r="B26" s="364" t="s">
        <v>1693</v>
      </c>
      <c r="C26" s="365" t="s">
        <v>1725</v>
      </c>
      <c r="D26" s="369"/>
    </row>
    <row r="27" spans="2:5" s="348" customFormat="1" ht="24" customHeight="1" outlineLevel="1">
      <c r="B27" s="364" t="s">
        <v>1695</v>
      </c>
      <c r="C27" s="365" t="s">
        <v>1726</v>
      </c>
      <c r="D27" s="369"/>
    </row>
    <row r="28" spans="2:5" s="348" customFormat="1" ht="24" outlineLevel="1">
      <c r="B28" s="364" t="s">
        <v>1697</v>
      </c>
      <c r="C28" s="365" t="s">
        <v>1727</v>
      </c>
      <c r="D28" s="369"/>
    </row>
    <row r="29" spans="2:5" s="348" customFormat="1" ht="12" outlineLevel="1">
      <c r="B29" s="364" t="s">
        <v>1699</v>
      </c>
      <c r="C29" s="365" t="s">
        <v>1728</v>
      </c>
      <c r="D29" s="369"/>
    </row>
    <row r="30" spans="2:5" s="348" customFormat="1" ht="24" customHeight="1" outlineLevel="1">
      <c r="B30" s="364" t="s">
        <v>1701</v>
      </c>
      <c r="C30" s="365" t="s">
        <v>1729</v>
      </c>
      <c r="D30" s="369"/>
    </row>
    <row r="31" spans="2:5" s="348" customFormat="1" ht="12" outlineLevel="1">
      <c r="B31" s="364" t="s">
        <v>1703</v>
      </c>
      <c r="C31" s="365" t="s">
        <v>1730</v>
      </c>
      <c r="D31" s="369"/>
    </row>
    <row r="32" spans="2:5" s="348" customFormat="1" ht="12" outlineLevel="1">
      <c r="B32" s="364" t="s">
        <v>1705</v>
      </c>
      <c r="C32" s="365" t="s">
        <v>1731</v>
      </c>
      <c r="D32" s="369"/>
    </row>
    <row r="33" spans="2:4" s="348" customFormat="1" ht="6" customHeight="1">
      <c r="B33" s="371"/>
      <c r="C33" s="372"/>
      <c r="D33" s="370"/>
    </row>
    <row r="34" spans="2:4" s="362" customFormat="1" ht="12">
      <c r="B34" s="374" t="s">
        <v>1732</v>
      </c>
      <c r="C34" s="377"/>
      <c r="D34" s="376"/>
    </row>
    <row r="35" spans="2:4" s="368" customFormat="1" ht="24" outlineLevel="1">
      <c r="B35" s="364" t="s">
        <v>1693</v>
      </c>
      <c r="C35" s="365" t="s">
        <v>1733</v>
      </c>
      <c r="D35" s="366"/>
    </row>
    <row r="36" spans="2:4" s="348" customFormat="1" ht="24" customHeight="1" outlineLevel="1">
      <c r="B36" s="364" t="s">
        <v>1695</v>
      </c>
      <c r="C36" s="365" t="s">
        <v>1734</v>
      </c>
      <c r="D36" s="369"/>
    </row>
    <row r="37" spans="2:4" s="368" customFormat="1" ht="12" outlineLevel="1">
      <c r="B37" s="364" t="s">
        <v>1697</v>
      </c>
      <c r="C37" s="365" t="s">
        <v>1735</v>
      </c>
      <c r="D37" s="366"/>
    </row>
    <row r="38" spans="2:4" s="348" customFormat="1" ht="24" customHeight="1" outlineLevel="1">
      <c r="B38" s="364" t="s">
        <v>1699</v>
      </c>
      <c r="C38" s="365" t="s">
        <v>1736</v>
      </c>
      <c r="D38" s="369"/>
    </row>
    <row r="39" spans="2:4" s="348" customFormat="1" ht="24" customHeight="1" outlineLevel="1">
      <c r="B39" s="364" t="s">
        <v>1701</v>
      </c>
      <c r="C39" s="365" t="s">
        <v>1737</v>
      </c>
      <c r="D39" s="369"/>
    </row>
    <row r="40" spans="2:4" s="348" customFormat="1" ht="6" customHeight="1">
      <c r="B40" s="371"/>
      <c r="C40" s="372"/>
      <c r="D40" s="370"/>
    </row>
    <row r="41" spans="2:4" s="362" customFormat="1" ht="12">
      <c r="B41" s="374" t="s">
        <v>1738</v>
      </c>
      <c r="C41" s="377"/>
      <c r="D41" s="376"/>
    </row>
    <row r="42" spans="2:4" s="348" customFormat="1" ht="36" customHeight="1" outlineLevel="1">
      <c r="B42" s="364" t="s">
        <v>1693</v>
      </c>
      <c r="C42" s="365" t="s">
        <v>1739</v>
      </c>
      <c r="D42" s="369"/>
    </row>
    <row r="43" spans="2:4" s="348" customFormat="1" ht="24" customHeight="1" outlineLevel="1">
      <c r="B43" s="364" t="s">
        <v>1695</v>
      </c>
      <c r="C43" s="365" t="s">
        <v>1740</v>
      </c>
      <c r="D43" s="369"/>
    </row>
    <row r="44" spans="2:4" s="348" customFormat="1" ht="24" customHeight="1" outlineLevel="1">
      <c r="B44" s="364" t="s">
        <v>1697</v>
      </c>
      <c r="C44" s="365" t="s">
        <v>1741</v>
      </c>
      <c r="D44" s="369"/>
    </row>
    <row r="45" spans="2:4" s="368" customFormat="1" ht="12" outlineLevel="1">
      <c r="B45" s="364" t="s">
        <v>1699</v>
      </c>
      <c r="C45" s="365" t="s">
        <v>1742</v>
      </c>
      <c r="D45" s="366"/>
    </row>
    <row r="46" spans="2:4" s="348" customFormat="1" ht="24" customHeight="1" outlineLevel="1">
      <c r="B46" s="364" t="s">
        <v>1701</v>
      </c>
      <c r="C46" s="365" t="s">
        <v>1743</v>
      </c>
      <c r="D46" s="369"/>
    </row>
    <row r="47" spans="2:4" s="348" customFormat="1" ht="6" customHeight="1">
      <c r="B47" s="371"/>
      <c r="C47" s="372"/>
      <c r="D47" s="370"/>
    </row>
    <row r="48" spans="2:4" s="348" customFormat="1" ht="6" customHeight="1">
      <c r="B48" s="371"/>
      <c r="C48" s="372"/>
      <c r="D48" s="370"/>
    </row>
    <row r="49" spans="2:4" s="362" customFormat="1" ht="12">
      <c r="B49" s="374" t="s">
        <v>1744</v>
      </c>
      <c r="C49" s="377"/>
      <c r="D49" s="376"/>
    </row>
    <row r="50" spans="2:4" s="368" customFormat="1" ht="12" outlineLevel="1">
      <c r="B50" s="364" t="s">
        <v>1693</v>
      </c>
      <c r="C50" s="365" t="s">
        <v>1745</v>
      </c>
      <c r="D50" s="366"/>
    </row>
    <row r="51" spans="2:4" s="368" customFormat="1" ht="12" outlineLevel="1">
      <c r="B51" s="364" t="s">
        <v>1695</v>
      </c>
      <c r="C51" s="365" t="s">
        <v>1746</v>
      </c>
      <c r="D51" s="366"/>
    </row>
    <row r="52" spans="2:4" s="348" customFormat="1" ht="6" customHeight="1">
      <c r="B52" s="371"/>
      <c r="C52" s="372"/>
      <c r="D52" s="370"/>
    </row>
    <row r="53" spans="2:4" s="362" customFormat="1" ht="12">
      <c r="B53" s="374" t="s">
        <v>1747</v>
      </c>
      <c r="C53" s="377"/>
      <c r="D53" s="376"/>
    </row>
    <row r="54" spans="2:4" s="348" customFormat="1" ht="24" customHeight="1" outlineLevel="1">
      <c r="B54" s="364" t="s">
        <v>1693</v>
      </c>
      <c r="C54" s="365" t="s">
        <v>1748</v>
      </c>
      <c r="D54" s="369"/>
    </row>
    <row r="55" spans="2:4" s="368" customFormat="1" ht="12" outlineLevel="1">
      <c r="B55" s="364" t="s">
        <v>1695</v>
      </c>
      <c r="C55" s="365" t="s">
        <v>1746</v>
      </c>
      <c r="D55" s="366"/>
    </row>
    <row r="56" spans="2:4" s="348" customFormat="1" ht="6" customHeight="1">
      <c r="B56" s="371"/>
      <c r="C56" s="372"/>
      <c r="D56" s="370"/>
    </row>
    <row r="57" spans="2:4" s="348" customFormat="1" ht="6" customHeight="1">
      <c r="B57" s="371"/>
      <c r="C57" s="372"/>
      <c r="D57" s="370"/>
    </row>
    <row r="58" spans="2:4" s="362" customFormat="1" ht="12">
      <c r="B58" s="374" t="s">
        <v>1749</v>
      </c>
      <c r="C58" s="377"/>
      <c r="D58" s="376"/>
    </row>
    <row r="59" spans="2:4" s="368" customFormat="1" ht="24" outlineLevel="1">
      <c r="B59" s="364" t="s">
        <v>1693</v>
      </c>
      <c r="C59" s="365" t="s">
        <v>1750</v>
      </c>
      <c r="D59" s="366"/>
    </row>
    <row r="60" spans="2:4" s="368" customFormat="1" ht="24" outlineLevel="1">
      <c r="B60" s="364" t="s">
        <v>1695</v>
      </c>
      <c r="C60" s="365" t="s">
        <v>1751</v>
      </c>
      <c r="D60" s="366"/>
    </row>
    <row r="61" spans="2:4" s="348" customFormat="1" ht="24" customHeight="1" outlineLevel="1">
      <c r="B61" s="364" t="s">
        <v>1697</v>
      </c>
      <c r="C61" s="365" t="s">
        <v>1752</v>
      </c>
      <c r="D61" s="369"/>
    </row>
    <row r="62" spans="2:4" s="348" customFormat="1" ht="24" customHeight="1" outlineLevel="1">
      <c r="B62" s="364" t="s">
        <v>1699</v>
      </c>
      <c r="C62" s="365" t="s">
        <v>1753</v>
      </c>
      <c r="D62" s="369"/>
    </row>
    <row r="63" spans="2:4" s="348" customFormat="1" ht="24" customHeight="1" outlineLevel="1">
      <c r="B63" s="364" t="s">
        <v>1701</v>
      </c>
      <c r="C63" s="365" t="s">
        <v>1754</v>
      </c>
      <c r="D63" s="369"/>
    </row>
    <row r="64" spans="2:4" s="348" customFormat="1" ht="6" customHeight="1">
      <c r="B64" s="371"/>
      <c r="C64" s="372"/>
      <c r="D64" s="370"/>
    </row>
    <row r="65" spans="2:4" s="348" customFormat="1" ht="6" customHeight="1">
      <c r="B65" s="371"/>
      <c r="C65" s="372"/>
      <c r="D65" s="370"/>
    </row>
    <row r="66" spans="2:4" s="362" customFormat="1" ht="12">
      <c r="B66" s="374" t="s">
        <v>1755</v>
      </c>
      <c r="C66" s="377"/>
      <c r="D66" s="376"/>
    </row>
    <row r="67" spans="2:4" s="348" customFormat="1" ht="24" customHeight="1" outlineLevel="1">
      <c r="B67" s="364" t="s">
        <v>1693</v>
      </c>
      <c r="C67" s="365" t="s">
        <v>1756</v>
      </c>
      <c r="D67" s="369"/>
    </row>
    <row r="68" spans="2:4" s="368" customFormat="1" ht="12" outlineLevel="1">
      <c r="B68" s="364" t="s">
        <v>1695</v>
      </c>
      <c r="C68" s="365" t="s">
        <v>1757</v>
      </c>
      <c r="D68" s="366"/>
    </row>
    <row r="69" spans="2:4" s="348" customFormat="1" ht="6" customHeight="1">
      <c r="B69" s="371"/>
      <c r="C69" s="372"/>
      <c r="D69" s="370"/>
    </row>
    <row r="70" spans="2:4" s="362" customFormat="1" ht="12">
      <c r="B70" s="374" t="s">
        <v>1758</v>
      </c>
      <c r="C70" s="377"/>
      <c r="D70" s="376"/>
    </row>
    <row r="71" spans="2:4" s="348" customFormat="1" ht="24" customHeight="1" outlineLevel="1">
      <c r="B71" s="364" t="s">
        <v>1693</v>
      </c>
      <c r="C71" s="365" t="s">
        <v>1759</v>
      </c>
      <c r="D71" s="369"/>
    </row>
    <row r="72" spans="2:4" s="348" customFormat="1" ht="24" customHeight="1" outlineLevel="1">
      <c r="B72" s="364" t="s">
        <v>1695</v>
      </c>
      <c r="C72" s="365" t="s">
        <v>1760</v>
      </c>
      <c r="D72" s="369"/>
    </row>
    <row r="73" spans="2:4" s="348" customFormat="1" ht="6" customHeight="1">
      <c r="B73" s="371"/>
      <c r="C73" s="372"/>
      <c r="D73" s="370"/>
    </row>
    <row r="74" spans="2:4" s="362" customFormat="1" ht="12">
      <c r="B74" s="374" t="s">
        <v>1761</v>
      </c>
      <c r="C74" s="377"/>
      <c r="D74" s="376"/>
    </row>
    <row r="75" spans="2:4" s="368" customFormat="1" ht="24" outlineLevel="1">
      <c r="B75" s="364" t="s">
        <v>1693</v>
      </c>
      <c r="C75" s="365" t="s">
        <v>1762</v>
      </c>
      <c r="D75" s="366"/>
    </row>
    <row r="76" spans="2:4" s="368" customFormat="1" ht="12" outlineLevel="1">
      <c r="B76" s="364" t="s">
        <v>1695</v>
      </c>
      <c r="C76" s="365" t="s">
        <v>1763</v>
      </c>
      <c r="D76" s="366"/>
    </row>
    <row r="77" spans="2:4" s="348" customFormat="1" ht="36" customHeight="1" outlineLevel="1">
      <c r="B77" s="364" t="s">
        <v>1697</v>
      </c>
      <c r="C77" s="365" t="s">
        <v>1764</v>
      </c>
      <c r="D77" s="369"/>
    </row>
    <row r="78" spans="2:4" s="348" customFormat="1" ht="6" customHeight="1">
      <c r="B78" s="371"/>
      <c r="C78" s="372"/>
      <c r="D78" s="370"/>
    </row>
    <row r="79" spans="2:4" s="362" customFormat="1" ht="12">
      <c r="B79" s="374" t="s">
        <v>1765</v>
      </c>
      <c r="C79" s="377"/>
      <c r="D79" s="376"/>
    </row>
    <row r="80" spans="2:4" s="368" customFormat="1" ht="12" outlineLevel="1">
      <c r="B80" s="364" t="s">
        <v>1693</v>
      </c>
      <c r="C80" s="365" t="s">
        <v>1766</v>
      </c>
      <c r="D80" s="366"/>
    </row>
    <row r="81" spans="2:4" s="348" customFormat="1" ht="6" customHeight="1">
      <c r="B81" s="371"/>
      <c r="C81" s="372"/>
      <c r="D81" s="370"/>
    </row>
    <row r="82" spans="2:4" s="362" customFormat="1" ht="12">
      <c r="B82" s="374" t="s">
        <v>1767</v>
      </c>
      <c r="C82" s="377"/>
      <c r="D82" s="376"/>
    </row>
    <row r="83" spans="2:4" s="368" customFormat="1" ht="12" outlineLevel="1">
      <c r="B83" s="364" t="s">
        <v>1693</v>
      </c>
      <c r="C83" s="365" t="s">
        <v>1768</v>
      </c>
      <c r="D83" s="366"/>
    </row>
    <row r="84" spans="2:4" s="348" customFormat="1" ht="24" customHeight="1" outlineLevel="1">
      <c r="B84" s="364" t="s">
        <v>1695</v>
      </c>
      <c r="C84" s="365" t="s">
        <v>1769</v>
      </c>
      <c r="D84" s="369"/>
    </row>
    <row r="85" spans="2:4" s="348" customFormat="1" ht="6" customHeight="1">
      <c r="B85" s="371"/>
      <c r="C85" s="372"/>
      <c r="D85" s="370"/>
    </row>
    <row r="86" spans="2:4" s="362" customFormat="1" ht="12">
      <c r="B86" s="374" t="s">
        <v>1770</v>
      </c>
      <c r="C86" s="377"/>
      <c r="D86" s="376"/>
    </row>
    <row r="87" spans="2:4" s="348" customFormat="1" ht="24" customHeight="1" outlineLevel="1">
      <c r="B87" s="364" t="s">
        <v>1693</v>
      </c>
      <c r="C87" s="365" t="s">
        <v>1771</v>
      </c>
      <c r="D87" s="369"/>
    </row>
    <row r="88" spans="2:4" s="348" customFormat="1" ht="6" customHeight="1">
      <c r="B88" s="371"/>
      <c r="C88" s="372"/>
      <c r="D88" s="370"/>
    </row>
    <row r="89" spans="2:4" s="362" customFormat="1" ht="12">
      <c r="B89" s="374" t="s">
        <v>1772</v>
      </c>
      <c r="C89" s="377"/>
      <c r="D89" s="376"/>
    </row>
    <row r="90" spans="2:4" s="348" customFormat="1" ht="24" customHeight="1" outlineLevel="1">
      <c r="B90" s="364" t="s">
        <v>1693</v>
      </c>
      <c r="C90" s="365" t="s">
        <v>1773</v>
      </c>
      <c r="D90" s="369"/>
    </row>
    <row r="91" spans="2:4" s="368" customFormat="1" ht="12" outlineLevel="1">
      <c r="B91" s="364" t="s">
        <v>1695</v>
      </c>
      <c r="C91" s="365" t="s">
        <v>1774</v>
      </c>
      <c r="D91" s="366"/>
    </row>
    <row r="92" spans="2:4" s="348" customFormat="1" ht="6" customHeight="1">
      <c r="B92" s="371"/>
      <c r="C92" s="372"/>
      <c r="D92" s="370"/>
    </row>
    <row r="93" spans="2:4" s="348" customFormat="1" ht="21.75" customHeight="1">
      <c r="B93" s="371"/>
      <c r="C93" s="372"/>
      <c r="D93" s="370"/>
    </row>
    <row r="94" spans="2:4" s="362" customFormat="1" ht="12">
      <c r="B94" s="374" t="s">
        <v>1775</v>
      </c>
      <c r="C94" s="377"/>
      <c r="D94" s="376"/>
    </row>
    <row r="95" spans="2:4" s="368" customFormat="1" ht="12" outlineLevel="1">
      <c r="B95" s="364" t="s">
        <v>1693</v>
      </c>
      <c r="C95" s="365" t="s">
        <v>1776</v>
      </c>
      <c r="D95" s="366"/>
    </row>
    <row r="96" spans="2:4" s="348" customFormat="1" ht="6" customHeight="1">
      <c r="B96" s="371"/>
      <c r="C96" s="372"/>
      <c r="D96" s="370"/>
    </row>
    <row r="97" spans="2:4" s="348" customFormat="1" ht="22.5" customHeight="1">
      <c r="B97" s="371"/>
      <c r="C97" s="372"/>
      <c r="D97" s="370"/>
    </row>
    <row r="98" spans="2:4" s="362" customFormat="1" ht="12">
      <c r="B98" s="374" t="s">
        <v>1777</v>
      </c>
      <c r="C98" s="377"/>
      <c r="D98" s="376"/>
    </row>
    <row r="99" spans="2:4" s="348" customFormat="1" ht="24" customHeight="1" outlineLevel="1">
      <c r="B99" s="364" t="s">
        <v>1693</v>
      </c>
      <c r="C99" s="365" t="s">
        <v>1778</v>
      </c>
      <c r="D99" s="369"/>
    </row>
    <row r="100" spans="2:4" s="348" customFormat="1" ht="6" customHeight="1">
      <c r="B100" s="371"/>
      <c r="C100" s="372"/>
      <c r="D100" s="370"/>
    </row>
    <row r="101" spans="2:4" s="348" customFormat="1" ht="6" customHeight="1">
      <c r="B101" s="371"/>
      <c r="C101" s="372"/>
      <c r="D101" s="370"/>
    </row>
    <row r="102" spans="2:4" s="362" customFormat="1" ht="12">
      <c r="B102" s="374" t="s">
        <v>1779</v>
      </c>
      <c r="C102" s="377"/>
      <c r="D102" s="376"/>
    </row>
    <row r="103" spans="2:4" s="348" customFormat="1" ht="36" customHeight="1" outlineLevel="1">
      <c r="B103" s="364" t="s">
        <v>1693</v>
      </c>
      <c r="C103" s="365" t="s">
        <v>1780</v>
      </c>
      <c r="D103" s="369"/>
    </row>
    <row r="104" spans="2:4" s="368" customFormat="1" ht="12" outlineLevel="1">
      <c r="B104" s="364" t="s">
        <v>1695</v>
      </c>
      <c r="C104" s="365" t="s">
        <v>1781</v>
      </c>
      <c r="D104" s="366"/>
    </row>
    <row r="105" spans="2:4" s="368" customFormat="1" ht="24" outlineLevel="1">
      <c r="B105" s="364" t="s">
        <v>1697</v>
      </c>
      <c r="C105" s="365" t="s">
        <v>1782</v>
      </c>
      <c r="D105" s="366"/>
    </row>
    <row r="106" spans="2:4" s="348" customFormat="1" ht="6" customHeight="1">
      <c r="B106" s="371"/>
      <c r="C106" s="372"/>
      <c r="D106" s="370"/>
    </row>
    <row r="107" spans="2:4" s="362" customFormat="1" ht="12">
      <c r="B107" s="374" t="s">
        <v>1783</v>
      </c>
      <c r="C107" s="377"/>
      <c r="D107" s="376"/>
    </row>
    <row r="108" spans="2:4" s="368" customFormat="1" ht="12" outlineLevel="1">
      <c r="B108" s="364" t="s">
        <v>1693</v>
      </c>
      <c r="C108" s="365" t="s">
        <v>1784</v>
      </c>
      <c r="D108" s="366"/>
    </row>
    <row r="109" spans="2:4" s="348" customFormat="1" ht="6" customHeight="1">
      <c r="B109" s="371"/>
      <c r="C109" s="372"/>
      <c r="D109" s="370"/>
    </row>
    <row r="110" spans="2:4" s="348" customFormat="1" ht="6" customHeight="1">
      <c r="B110" s="371"/>
      <c r="C110" s="372"/>
      <c r="D110" s="370"/>
    </row>
    <row r="111" spans="2:4" s="362" customFormat="1" ht="12">
      <c r="B111" s="374" t="s">
        <v>1785</v>
      </c>
      <c r="C111" s="377"/>
      <c r="D111" s="376"/>
    </row>
    <row r="112" spans="2:4" s="368" customFormat="1" ht="12" outlineLevel="1">
      <c r="B112" s="364" t="s">
        <v>1693</v>
      </c>
      <c r="C112" s="365" t="s">
        <v>1774</v>
      </c>
      <c r="D112" s="366"/>
    </row>
    <row r="113" spans="2:4" s="348" customFormat="1" ht="6" customHeight="1">
      <c r="B113" s="371"/>
      <c r="C113" s="372"/>
      <c r="D113" s="370"/>
    </row>
    <row r="114" spans="2:4" s="362" customFormat="1" ht="12">
      <c r="B114" s="374" t="s">
        <v>1786</v>
      </c>
      <c r="C114" s="377"/>
      <c r="D114" s="376"/>
    </row>
    <row r="115" spans="2:4" s="368" customFormat="1" ht="12" outlineLevel="1">
      <c r="B115" s="364" t="s">
        <v>1693</v>
      </c>
      <c r="C115" s="365" t="s">
        <v>1787</v>
      </c>
      <c r="D115" s="366"/>
    </row>
    <row r="116" spans="2:4" s="348" customFormat="1" ht="6" customHeight="1">
      <c r="B116" s="371"/>
      <c r="C116" s="372"/>
      <c r="D116" s="370"/>
    </row>
    <row r="117" spans="2:4" s="348" customFormat="1" ht="6" customHeight="1">
      <c r="B117" s="371"/>
      <c r="C117" s="372"/>
      <c r="D117" s="370"/>
    </row>
    <row r="118" spans="2:4" s="362" customFormat="1" ht="12">
      <c r="B118" s="374" t="s">
        <v>1788</v>
      </c>
      <c r="C118" s="377"/>
      <c r="D118" s="376"/>
    </row>
    <row r="119" spans="2:4" s="348" customFormat="1" ht="24" customHeight="1" outlineLevel="1">
      <c r="B119" s="364" t="s">
        <v>1693</v>
      </c>
      <c r="C119" s="365" t="s">
        <v>1789</v>
      </c>
      <c r="D119" s="369"/>
    </row>
    <row r="120" spans="2:4" s="348" customFormat="1" ht="12" outlineLevel="1">
      <c r="B120" s="364" t="s">
        <v>1695</v>
      </c>
      <c r="C120" s="378" t="s">
        <v>1790</v>
      </c>
      <c r="D120" s="369"/>
    </row>
    <row r="121" spans="2:4" s="348" customFormat="1" ht="6" customHeight="1">
      <c r="B121" s="371"/>
      <c r="C121" s="372"/>
      <c r="D121" s="370"/>
    </row>
    <row r="122" spans="2:4" s="362" customFormat="1" ht="12">
      <c r="B122" s="374" t="s">
        <v>1791</v>
      </c>
      <c r="C122" s="377"/>
      <c r="D122" s="376"/>
    </row>
    <row r="123" spans="2:4" s="368" customFormat="1" ht="12" outlineLevel="1">
      <c r="B123" s="364" t="s">
        <v>1693</v>
      </c>
      <c r="C123" s="365" t="s">
        <v>1792</v>
      </c>
      <c r="D123" s="366"/>
    </row>
    <row r="124" spans="2:4" s="348" customFormat="1" ht="12" outlineLevel="1">
      <c r="B124" s="364" t="s">
        <v>1695</v>
      </c>
      <c r="C124" s="378" t="s">
        <v>1790</v>
      </c>
      <c r="D124" s="369"/>
    </row>
  </sheetData>
  <pageMargins left="0.7" right="0.7" top="0.78740157499999996" bottom="0.78740157499999996" header="0.3" footer="0.3"/>
  <pageSetup paperSize="9" scale="7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10"/>
  <sheetViews>
    <sheetView tabSelected="1" workbookViewId="0">
      <selection sqref="A1:XFD1048576"/>
    </sheetView>
  </sheetViews>
  <sheetFormatPr defaultRowHeight="11.25"/>
  <sheetData>
    <row r="1" spans="2:18" ht="12.75" thickBot="1">
      <c r="B1" s="379"/>
      <c r="C1" s="379"/>
      <c r="D1" s="379"/>
      <c r="E1" s="379"/>
      <c r="F1" s="379"/>
      <c r="G1" s="379"/>
      <c r="H1" s="379"/>
      <c r="I1" s="379"/>
      <c r="J1" s="379"/>
      <c r="K1" s="379"/>
      <c r="L1" s="379"/>
      <c r="M1" s="379"/>
      <c r="N1" s="379"/>
      <c r="O1" s="379"/>
      <c r="P1" s="380"/>
      <c r="Q1" s="380"/>
      <c r="R1" s="380"/>
    </row>
    <row r="2" spans="2:18" ht="12">
      <c r="B2" s="380"/>
      <c r="C2" s="380"/>
      <c r="D2" s="380"/>
      <c r="E2" s="380"/>
      <c r="F2" s="380"/>
      <c r="G2" s="380"/>
      <c r="H2" s="380"/>
      <c r="I2" s="380"/>
      <c r="J2" s="380"/>
      <c r="K2" s="380"/>
      <c r="L2" s="380"/>
      <c r="M2" s="380"/>
      <c r="N2" s="380"/>
      <c r="O2" s="380"/>
      <c r="P2" s="380"/>
      <c r="Q2" s="380"/>
      <c r="R2" s="380"/>
    </row>
    <row r="3" spans="2:18" ht="15">
      <c r="B3" s="381"/>
      <c r="C3" s="382" t="s">
        <v>1793</v>
      </c>
      <c r="D3" s="382"/>
      <c r="E3" s="382"/>
      <c r="F3" s="382"/>
      <c r="G3" s="382"/>
      <c r="H3" s="382"/>
      <c r="I3" s="382"/>
      <c r="J3" s="382"/>
      <c r="K3" s="382"/>
      <c r="L3" s="382"/>
      <c r="M3" s="382"/>
      <c r="N3" s="382"/>
      <c r="O3" s="382"/>
      <c r="P3" s="382"/>
    </row>
    <row r="4" spans="2:18" ht="12.75" thickBot="1">
      <c r="B4" s="379"/>
      <c r="C4" s="379"/>
      <c r="D4" s="379"/>
      <c r="E4" s="379"/>
      <c r="F4" s="379"/>
      <c r="G4" s="379"/>
      <c r="H4" s="379"/>
      <c r="I4" s="379"/>
      <c r="J4" s="379"/>
      <c r="K4" s="379"/>
      <c r="L4" s="379"/>
      <c r="M4" s="379"/>
      <c r="N4" s="379"/>
      <c r="O4" s="379"/>
    </row>
    <row r="5" spans="2:18" ht="12">
      <c r="B5" s="381"/>
      <c r="C5" s="381"/>
      <c r="D5" s="381"/>
      <c r="E5" s="381"/>
      <c r="F5" s="381"/>
      <c r="G5" s="381"/>
      <c r="H5" s="381"/>
      <c r="I5" s="381"/>
      <c r="J5" s="381"/>
      <c r="K5" s="381"/>
      <c r="L5" s="381"/>
      <c r="M5" s="381"/>
      <c r="N5" s="381"/>
      <c r="O5" s="381"/>
      <c r="P5" s="381"/>
      <c r="Q5" s="381"/>
      <c r="R5" s="381"/>
    </row>
    <row r="6" spans="2:18" ht="12">
      <c r="B6" s="383" t="s">
        <v>1693</v>
      </c>
      <c r="C6" s="384" t="s">
        <v>1794</v>
      </c>
    </row>
    <row r="7" spans="2:18" ht="12">
      <c r="B7" s="383" t="s">
        <v>1695</v>
      </c>
      <c r="C7" s="384" t="s">
        <v>1795</v>
      </c>
    </row>
    <row r="8" spans="2:18" ht="12">
      <c r="B8" s="383" t="s">
        <v>1697</v>
      </c>
      <c r="C8" s="384" t="s">
        <v>1796</v>
      </c>
    </row>
    <row r="9" spans="2:18" ht="12">
      <c r="B9" s="383" t="s">
        <v>1699</v>
      </c>
      <c r="C9" s="384" t="s">
        <v>1797</v>
      </c>
    </row>
    <row r="10" spans="2:18" ht="12">
      <c r="B10" s="383" t="s">
        <v>1701</v>
      </c>
      <c r="C10" s="384" t="s">
        <v>1798</v>
      </c>
    </row>
  </sheetData>
  <mergeCells count="1">
    <mergeCell ref="C3:P3"/>
  </mergeCells>
  <pageMargins left="0.7" right="0.7" top="0.78740157499999996" bottom="0.78740157499999996" header="0.3" footer="0.3"/>
  <pageSetup paperSize="9" scale="9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4</vt:i4>
      </vt:variant>
    </vt:vector>
  </HeadingPairs>
  <TitlesOfParts>
    <vt:vector size="9" baseType="lpstr">
      <vt:lpstr>Titulka</vt:lpstr>
      <vt:lpstr>Rekapitulace stavby</vt:lpstr>
      <vt:lpstr>45_ZAM - Realizace úspor ...</vt:lpstr>
      <vt:lpstr>Všeobecné podmínky</vt:lpstr>
      <vt:lpstr>Pokyny pro vyplnění</vt:lpstr>
      <vt:lpstr>'45_ZAM - Realizace úspor ...'!Názvy_tisku</vt:lpstr>
      <vt:lpstr>'Rekapitulace stavby'!Názvy_tisku</vt:lpstr>
      <vt:lpstr>'45_ZAM - Realizace úspor ...'!Oblast_tisku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Nadenka</dc:creator>
  <cp:lastModifiedBy>mamka</cp:lastModifiedBy>
  <cp:lastPrinted>2019-04-30T12:14:59Z</cp:lastPrinted>
  <dcterms:created xsi:type="dcterms:W3CDTF">2019-04-30T12:10:12Z</dcterms:created>
  <dcterms:modified xsi:type="dcterms:W3CDTF">2019-04-30T12:15:06Z</dcterms:modified>
</cp:coreProperties>
</file>