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085" activeTab="3"/>
  </bookViews>
  <sheets>
    <sheet name="Rekapitulace " sheetId="1" r:id="rId1"/>
    <sheet name="SO 01.6.1 - AV technika -..." sheetId="2" r:id="rId2"/>
    <sheet name="SO 01.6.2 - AV technika -..." sheetId="3" r:id="rId3"/>
    <sheet name="SO 01.6.3 - AV technika -..." sheetId="4" r:id="rId4"/>
  </sheets>
  <definedNames>
    <definedName name="_xlnm._FilterDatabase" localSheetId="1" hidden="1">'SO 01.6.1 - AV technika -...'!$C$131:$K$172</definedName>
    <definedName name="_xlnm._FilterDatabase" localSheetId="2" hidden="1">'SO 01.6.2 - AV technika -...'!$C$129:$K$152</definedName>
    <definedName name="_xlnm._FilterDatabase" localSheetId="3" hidden="1">'SO 01.6.3 - AV technika -...'!$C$129:$K$151</definedName>
    <definedName name="_xlnm.Print_Titles" localSheetId="0">'Rekapitulace '!$92:$92</definedName>
    <definedName name="_xlnm.Print_Titles" localSheetId="1">'SO 01.6.1 - AV technika -...'!$131:$131</definedName>
    <definedName name="_xlnm.Print_Titles" localSheetId="2">'SO 01.6.2 - AV technika -...'!$129:$129</definedName>
    <definedName name="_xlnm.Print_Titles" localSheetId="3">'SO 01.6.3 - AV technika -...'!$129:$129</definedName>
    <definedName name="_xlnm.Print_Area" localSheetId="0">'Rekapitulace '!$D$4:$AO$76,'Rekapitulace '!$C$82:$AQ$100</definedName>
    <definedName name="_xlnm.Print_Area" localSheetId="1">'SO 01.6.1 - AV technika -...'!$C$4:$J$76,'SO 01.6.1 - AV technika -...'!$C$82:$J$109,'SO 01.6.1 - AV technika -...'!$C$115:$K$172</definedName>
    <definedName name="_xlnm.Print_Area" localSheetId="2">'SO 01.6.2 - AV technika -...'!$C$4:$J$76,'SO 01.6.2 - AV technika -...'!$C$82:$J$107,'SO 01.6.2 - AV technika -...'!$C$113:$K$152</definedName>
    <definedName name="_xlnm.Print_Area" localSheetId="3">'SO 01.6.3 - AV technika -...'!$C$4:$J$76,'SO 01.6.3 - AV technika -...'!$C$82:$J$107,'SO 01.6.3 - AV technika -...'!$C$113:$K$151</definedName>
  </definedNames>
  <calcPr calcId="145621"/>
</workbook>
</file>

<file path=xl/calcChain.xml><?xml version="1.0" encoding="utf-8"?>
<calcChain xmlns="http://schemas.openxmlformats.org/spreadsheetml/2006/main">
  <c r="J41" i="4" l="1"/>
  <c r="J40" i="4"/>
  <c r="AY99" i="1" s="1"/>
  <c r="J39" i="4"/>
  <c r="AX99" i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T149" i="4"/>
  <c r="R149" i="4"/>
  <c r="P149" i="4"/>
  <c r="BK149" i="4"/>
  <c r="J149" i="4"/>
  <c r="BE149" i="4" s="1"/>
  <c r="BI148" i="4"/>
  <c r="BH148" i="4"/>
  <c r="BG148" i="4"/>
  <c r="BF148" i="4"/>
  <c r="T148" i="4"/>
  <c r="R148" i="4"/>
  <c r="P148" i="4"/>
  <c r="BK148" i="4"/>
  <c r="J148" i="4"/>
  <c r="BE148" i="4" s="1"/>
  <c r="BI147" i="4"/>
  <c r="BH147" i="4"/>
  <c r="BG147" i="4"/>
  <c r="BF147" i="4"/>
  <c r="T147" i="4"/>
  <c r="R147" i="4"/>
  <c r="P147" i="4"/>
  <c r="BK147" i="4"/>
  <c r="BK146" i="4"/>
  <c r="J146" i="4" s="1"/>
  <c r="J106" i="4" s="1"/>
  <c r="J147" i="4"/>
  <c r="BE147" i="4" s="1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3" i="4"/>
  <c r="BH143" i="4"/>
  <c r="BG143" i="4"/>
  <c r="BF143" i="4"/>
  <c r="T143" i="4"/>
  <c r="R143" i="4"/>
  <c r="P143" i="4"/>
  <c r="BK143" i="4"/>
  <c r="J143" i="4"/>
  <c r="BE143" i="4" s="1"/>
  <c r="BI142" i="4"/>
  <c r="BH142" i="4"/>
  <c r="BG142" i="4"/>
  <c r="BF142" i="4"/>
  <c r="T142" i="4"/>
  <c r="R142" i="4"/>
  <c r="P142" i="4"/>
  <c r="BK142" i="4"/>
  <c r="J142" i="4"/>
  <c r="BE142" i="4"/>
  <c r="BI141" i="4"/>
  <c r="BH141" i="4"/>
  <c r="BG141" i="4"/>
  <c r="BF141" i="4"/>
  <c r="T141" i="4"/>
  <c r="R141" i="4"/>
  <c r="P141" i="4"/>
  <c r="BK141" i="4"/>
  <c r="BK140" i="4" s="1"/>
  <c r="J140" i="4" s="1"/>
  <c r="J105" i="4" s="1"/>
  <c r="J141" i="4"/>
  <c r="BE141" i="4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T138" i="4"/>
  <c r="T137" i="4" s="1"/>
  <c r="R138" i="4"/>
  <c r="P138" i="4"/>
  <c r="P137" i="4" s="1"/>
  <c r="BK138" i="4"/>
  <c r="J138" i="4"/>
  <c r="BE138" i="4"/>
  <c r="BI136" i="4"/>
  <c r="BH136" i="4"/>
  <c r="BG136" i="4"/>
  <c r="BF136" i="4"/>
  <c r="T136" i="4"/>
  <c r="R136" i="4"/>
  <c r="P136" i="4"/>
  <c r="BK136" i="4"/>
  <c r="J136" i="4"/>
  <c r="BE136" i="4"/>
  <c r="BI135" i="4"/>
  <c r="BH135" i="4"/>
  <c r="BG135" i="4"/>
  <c r="BF135" i="4"/>
  <c r="T135" i="4"/>
  <c r="R135" i="4"/>
  <c r="P135" i="4"/>
  <c r="BK135" i="4"/>
  <c r="J135" i="4"/>
  <c r="BE135" i="4" s="1"/>
  <c r="BI134" i="4"/>
  <c r="F41" i="4" s="1"/>
  <c r="BD99" i="1" s="1"/>
  <c r="BH134" i="4"/>
  <c r="BG134" i="4"/>
  <c r="BF134" i="4"/>
  <c r="T134" i="4"/>
  <c r="T133" i="4" s="1"/>
  <c r="R134" i="4"/>
  <c r="P134" i="4"/>
  <c r="P133" i="4" s="1"/>
  <c r="BK134" i="4"/>
  <c r="J134" i="4"/>
  <c r="BE134" i="4" s="1"/>
  <c r="J126" i="4"/>
  <c r="F124" i="4"/>
  <c r="E122" i="4"/>
  <c r="J95" i="4"/>
  <c r="F93" i="4"/>
  <c r="E91" i="4"/>
  <c r="J28" i="4"/>
  <c r="E28" i="4"/>
  <c r="J96" i="4" s="1"/>
  <c r="J27" i="4"/>
  <c r="J22" i="4"/>
  <c r="E22" i="4"/>
  <c r="F96" i="4" s="1"/>
  <c r="F127" i="4"/>
  <c r="J21" i="4"/>
  <c r="J19" i="4"/>
  <c r="E19" i="4"/>
  <c r="F95" i="4" s="1"/>
  <c r="J18" i="4"/>
  <c r="J93" i="4"/>
  <c r="E7" i="4"/>
  <c r="J41" i="3"/>
  <c r="J40" i="3"/>
  <c r="AY98" i="1" s="1"/>
  <c r="J39" i="3"/>
  <c r="AX98" i="1" s="1"/>
  <c r="BI152" i="3"/>
  <c r="BH152" i="3"/>
  <c r="BG152" i="3"/>
  <c r="BF152" i="3"/>
  <c r="T152" i="3"/>
  <c r="R152" i="3"/>
  <c r="P152" i="3"/>
  <c r="BK152" i="3"/>
  <c r="J152" i="3"/>
  <c r="BE152" i="3" s="1"/>
  <c r="BI151" i="3"/>
  <c r="BH151" i="3"/>
  <c r="BG151" i="3"/>
  <c r="BF151" i="3"/>
  <c r="T151" i="3"/>
  <c r="R151" i="3"/>
  <c r="P151" i="3"/>
  <c r="BK151" i="3"/>
  <c r="J151" i="3"/>
  <c r="BE151" i="3" s="1"/>
  <c r="BI150" i="3"/>
  <c r="BH150" i="3"/>
  <c r="BG150" i="3"/>
  <c r="BF150" i="3"/>
  <c r="T150" i="3"/>
  <c r="R150" i="3"/>
  <c r="P150" i="3"/>
  <c r="BK150" i="3"/>
  <c r="J150" i="3"/>
  <c r="BE150" i="3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T147" i="3"/>
  <c r="R147" i="3"/>
  <c r="P147" i="3"/>
  <c r="BK147" i="3"/>
  <c r="J147" i="3"/>
  <c r="BE147" i="3" s="1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R142" i="3" s="1"/>
  <c r="P144" i="3"/>
  <c r="BK144" i="3"/>
  <c r="J144" i="3"/>
  <c r="BE144" i="3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T137" i="3"/>
  <c r="R138" i="3"/>
  <c r="P138" i="3"/>
  <c r="BK138" i="3"/>
  <c r="J138" i="3"/>
  <c r="BE138" i="3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R134" i="3"/>
  <c r="P134" i="3"/>
  <c r="P133" i="3"/>
  <c r="BK134" i="3"/>
  <c r="J134" i="3"/>
  <c r="BE134" i="3" s="1"/>
  <c r="J126" i="3"/>
  <c r="F124" i="3"/>
  <c r="E122" i="3"/>
  <c r="J95" i="3"/>
  <c r="F93" i="3"/>
  <c r="E91" i="3"/>
  <c r="J28" i="3"/>
  <c r="E28" i="3"/>
  <c r="J96" i="3" s="1"/>
  <c r="J27" i="3"/>
  <c r="J22" i="3"/>
  <c r="E22" i="3"/>
  <c r="J21" i="3"/>
  <c r="J19" i="3"/>
  <c r="E19" i="3"/>
  <c r="F95" i="3" s="1"/>
  <c r="F126" i="3"/>
  <c r="J18" i="3"/>
  <c r="J16" i="3"/>
  <c r="E7" i="3"/>
  <c r="E116" i="3" s="1"/>
  <c r="J41" i="2"/>
  <c r="J40" i="2"/>
  <c r="AY97" i="1"/>
  <c r="J39" i="2"/>
  <c r="AX97" i="1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P167" i="2" s="1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/>
  <c r="BI166" i="2"/>
  <c r="BH166" i="2"/>
  <c r="BG166" i="2"/>
  <c r="BF166" i="2"/>
  <c r="T166" i="2"/>
  <c r="R166" i="2"/>
  <c r="P166" i="2"/>
  <c r="BK166" i="2"/>
  <c r="J166" i="2"/>
  <c r="BE166" i="2" s="1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 s="1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T150" i="2" s="1"/>
  <c r="R151" i="2"/>
  <c r="R150" i="2" s="1"/>
  <c r="P151" i="2"/>
  <c r="P150" i="2" s="1"/>
  <c r="BK151" i="2"/>
  <c r="BK150" i="2"/>
  <c r="J150" i="2" s="1"/>
  <c r="J106" i="2" s="1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R135" i="2" s="1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/>
  <c r="J128" i="2"/>
  <c r="F126" i="2"/>
  <c r="E124" i="2"/>
  <c r="J95" i="2"/>
  <c r="F93" i="2"/>
  <c r="E91" i="2"/>
  <c r="J28" i="2"/>
  <c r="E28" i="2"/>
  <c r="J27" i="2"/>
  <c r="J22" i="2"/>
  <c r="E22" i="2"/>
  <c r="F129" i="2" s="1"/>
  <c r="F96" i="2"/>
  <c r="J21" i="2"/>
  <c r="J19" i="2"/>
  <c r="E19" i="2"/>
  <c r="F128" i="2" s="1"/>
  <c r="J18" i="2"/>
  <c r="J93" i="2"/>
  <c r="J126" i="2"/>
  <c r="E7" i="2"/>
  <c r="E85" i="2" s="1"/>
  <c r="AS96" i="1"/>
  <c r="AS95" i="1" s="1"/>
  <c r="AS94" i="1" s="1"/>
  <c r="L90" i="1"/>
  <c r="AM90" i="1"/>
  <c r="AM89" i="1"/>
  <c r="L89" i="1"/>
  <c r="AM87" i="1"/>
  <c r="L87" i="1"/>
  <c r="L85" i="1"/>
  <c r="L84" i="1"/>
  <c r="BK135" i="2" l="1"/>
  <c r="T139" i="2"/>
  <c r="T143" i="2"/>
  <c r="BK167" i="2"/>
  <c r="J167" i="2" s="1"/>
  <c r="J108" i="2" s="1"/>
  <c r="R133" i="4"/>
  <c r="R132" i="4" s="1"/>
  <c r="R131" i="4" s="1"/>
  <c r="R130" i="4" s="1"/>
  <c r="P135" i="2"/>
  <c r="R139" i="2"/>
  <c r="P139" i="2"/>
  <c r="J38" i="2"/>
  <c r="AW97" i="1" s="1"/>
  <c r="P143" i="2"/>
  <c r="T167" i="2"/>
  <c r="R137" i="3"/>
  <c r="T142" i="3"/>
  <c r="F41" i="3"/>
  <c r="BD98" i="1" s="1"/>
  <c r="R146" i="3"/>
  <c r="BK146" i="3"/>
  <c r="J146" i="3" s="1"/>
  <c r="J106" i="3" s="1"/>
  <c r="F37" i="4"/>
  <c r="AZ99" i="1" s="1"/>
  <c r="J37" i="4"/>
  <c r="AV99" i="1" s="1"/>
  <c r="R140" i="4"/>
  <c r="F40" i="4"/>
  <c r="BC99" i="1" s="1"/>
  <c r="BK143" i="2"/>
  <c r="J143" i="2" s="1"/>
  <c r="J105" i="2" s="1"/>
  <c r="J127" i="3"/>
  <c r="F39" i="3"/>
  <c r="BB98" i="1" s="1"/>
  <c r="R133" i="3"/>
  <c r="J124" i="4"/>
  <c r="R137" i="4"/>
  <c r="R146" i="4"/>
  <c r="F41" i="2"/>
  <c r="BD97" i="1" s="1"/>
  <c r="BK139" i="2"/>
  <c r="J139" i="2" s="1"/>
  <c r="J104" i="2" s="1"/>
  <c r="F95" i="2"/>
  <c r="E85" i="3"/>
  <c r="F126" i="4"/>
  <c r="J127" i="4"/>
  <c r="E118" i="2"/>
  <c r="J129" i="2"/>
  <c r="J96" i="2"/>
  <c r="J38" i="4"/>
  <c r="AW99" i="1" s="1"/>
  <c r="F38" i="4"/>
  <c r="BA99" i="1" s="1"/>
  <c r="J37" i="2"/>
  <c r="AV97" i="1" s="1"/>
  <c r="F37" i="2"/>
  <c r="AZ97" i="1" s="1"/>
  <c r="J135" i="2"/>
  <c r="J103" i="2" s="1"/>
  <c r="F38" i="2"/>
  <c r="BA97" i="1" s="1"/>
  <c r="T152" i="2"/>
  <c r="F127" i="3"/>
  <c r="F96" i="3"/>
  <c r="J38" i="3"/>
  <c r="AW98" i="1" s="1"/>
  <c r="F40" i="3"/>
  <c r="BC98" i="1" s="1"/>
  <c r="P137" i="3"/>
  <c r="BK142" i="3"/>
  <c r="J142" i="3" s="1"/>
  <c r="J105" i="3" s="1"/>
  <c r="P140" i="4"/>
  <c r="F40" i="2"/>
  <c r="BC97" i="1" s="1"/>
  <c r="BK152" i="2"/>
  <c r="J152" i="2" s="1"/>
  <c r="J107" i="2" s="1"/>
  <c r="R152" i="2"/>
  <c r="F38" i="3"/>
  <c r="BA98" i="1" s="1"/>
  <c r="P146" i="4"/>
  <c r="J37" i="3"/>
  <c r="AV98" i="1" s="1"/>
  <c r="F37" i="3"/>
  <c r="AZ98" i="1" s="1"/>
  <c r="E116" i="4"/>
  <c r="E85" i="4"/>
  <c r="T135" i="2"/>
  <c r="P152" i="2"/>
  <c r="P134" i="2" s="1"/>
  <c r="P133" i="2" s="1"/>
  <c r="P132" i="2" s="1"/>
  <c r="AU97" i="1" s="1"/>
  <c r="BK133" i="3"/>
  <c r="BK137" i="3"/>
  <c r="J137" i="3" s="1"/>
  <c r="J104" i="3" s="1"/>
  <c r="P142" i="3"/>
  <c r="T146" i="3"/>
  <c r="T133" i="3"/>
  <c r="P146" i="3"/>
  <c r="F39" i="4"/>
  <c r="BB99" i="1" s="1"/>
  <c r="F39" i="2"/>
  <c r="BB97" i="1" s="1"/>
  <c r="R143" i="2"/>
  <c r="R167" i="2"/>
  <c r="BK133" i="4"/>
  <c r="BK137" i="4"/>
  <c r="J137" i="4" s="1"/>
  <c r="J104" i="4" s="1"/>
  <c r="T140" i="4"/>
  <c r="T146" i="4"/>
  <c r="T132" i="4" s="1"/>
  <c r="T131" i="4" s="1"/>
  <c r="T130" i="4" s="1"/>
  <c r="BD96" i="1" l="1"/>
  <c r="BD95" i="1" s="1"/>
  <c r="BD94" i="1" s="1"/>
  <c r="W33" i="1" s="1"/>
  <c r="AT99" i="1"/>
  <c r="BB96" i="1"/>
  <c r="AX96" i="1" s="1"/>
  <c r="BC96" i="1"/>
  <c r="BC95" i="1" s="1"/>
  <c r="AZ96" i="1"/>
  <c r="AZ95" i="1" s="1"/>
  <c r="AT98" i="1"/>
  <c r="AT97" i="1"/>
  <c r="R132" i="3"/>
  <c r="R131" i="3" s="1"/>
  <c r="R130" i="3" s="1"/>
  <c r="P132" i="4"/>
  <c r="P131" i="4" s="1"/>
  <c r="P130" i="4" s="1"/>
  <c r="AU99" i="1" s="1"/>
  <c r="R134" i="2"/>
  <c r="R133" i="2" s="1"/>
  <c r="R132" i="2" s="1"/>
  <c r="T132" i="3"/>
  <c r="T131" i="3" s="1"/>
  <c r="T130" i="3" s="1"/>
  <c r="AY96" i="1"/>
  <c r="P132" i="3"/>
  <c r="P131" i="3" s="1"/>
  <c r="P130" i="3" s="1"/>
  <c r="AU98" i="1" s="1"/>
  <c r="AU96" i="1" s="1"/>
  <c r="AU95" i="1" s="1"/>
  <c r="AU94" i="1" s="1"/>
  <c r="BK132" i="3"/>
  <c r="J133" i="3"/>
  <c r="J103" i="3" s="1"/>
  <c r="BA96" i="1"/>
  <c r="J133" i="4"/>
  <c r="J103" i="4" s="1"/>
  <c r="BK132" i="4"/>
  <c r="T134" i="2"/>
  <c r="T133" i="2" s="1"/>
  <c r="T132" i="2" s="1"/>
  <c r="BK134" i="2"/>
  <c r="BB95" i="1" l="1"/>
  <c r="AX95" i="1" s="1"/>
  <c r="AV96" i="1"/>
  <c r="AY95" i="1"/>
  <c r="BC94" i="1"/>
  <c r="BK131" i="4"/>
  <c r="J132" i="4"/>
  <c r="J102" i="4" s="1"/>
  <c r="BK131" i="3"/>
  <c r="J132" i="3"/>
  <c r="J102" i="3" s="1"/>
  <c r="J134" i="2"/>
  <c r="J102" i="2" s="1"/>
  <c r="BK133" i="2"/>
  <c r="AW96" i="1"/>
  <c r="BA95" i="1"/>
  <c r="AV95" i="1"/>
  <c r="AZ94" i="1"/>
  <c r="BB94" i="1" l="1"/>
  <c r="AX94" i="1" s="1"/>
  <c r="AT96" i="1"/>
  <c r="BA94" i="1"/>
  <c r="AW95" i="1"/>
  <c r="AT95" i="1" s="1"/>
  <c r="J131" i="4"/>
  <c r="J101" i="4" s="1"/>
  <c r="BK130" i="4"/>
  <c r="J130" i="4" s="1"/>
  <c r="W32" i="1"/>
  <c r="AY94" i="1"/>
  <c r="W29" i="1"/>
  <c r="AV94" i="1"/>
  <c r="J133" i="2"/>
  <c r="J101" i="2" s="1"/>
  <c r="BK132" i="2"/>
  <c r="J132" i="2" s="1"/>
  <c r="J131" i="3"/>
  <c r="J101" i="3" s="1"/>
  <c r="BK130" i="3"/>
  <c r="J130" i="3" s="1"/>
  <c r="W31" i="1" l="1"/>
  <c r="W30" i="1"/>
  <c r="AW94" i="1"/>
  <c r="AK30" i="1" s="1"/>
  <c r="J34" i="2"/>
  <c r="J100" i="2"/>
  <c r="J100" i="4"/>
  <c r="J34" i="4"/>
  <c r="J100" i="3"/>
  <c r="J34" i="3"/>
  <c r="AK29" i="1"/>
  <c r="AT94" i="1" l="1"/>
  <c r="AG99" i="1"/>
  <c r="AN99" i="1" s="1"/>
  <c r="J43" i="4"/>
  <c r="J43" i="3"/>
  <c r="AG98" i="1"/>
  <c r="AN98" i="1" s="1"/>
  <c r="AG97" i="1"/>
  <c r="J43" i="2"/>
  <c r="AG96" i="1" l="1"/>
  <c r="AN97" i="1"/>
  <c r="AG95" i="1" l="1"/>
  <c r="AN96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<sst xmlns="http://schemas.openxmlformats.org/spreadsheetml/2006/main" count="1590" uniqueCount="335">
  <si>
    <t>Export Komplet</t>
  </si>
  <si>
    <t/>
  </si>
  <si>
    <t>2.0</t>
  </si>
  <si>
    <t>False</t>
  </si>
  <si>
    <t>{0dba7894-f150-4939-9a77-e8f587090383}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</si>
  <si>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</si>
  <si>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</si>
  <si>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</si>
  <si>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</si>
  <si>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</si>
  <si>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</si>
  <si>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</si>
  <si>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</si>
  <si>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</si>
  <si>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1260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</si>
  <si>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</si>
  <si>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</si>
  <si>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 Dům hudby, Pardubice – modernizace</t>
  </si>
  <si>
    <t>KSO:</t>
  </si>
  <si>
    <t>CC-CZ:</t>
  </si>
  <si>
    <t>Místo:</t>
  </si>
  <si>
    <t>Sukova třída 1260, 530 02 Pardubice</t>
  </si>
  <si>
    <t>Datum:</t>
  </si>
  <si>
    <t>16. 3. 2019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</si>
  <si>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</si>
  <si>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</si>
  <si>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</si>
  <si>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</si>
  <si>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</si>
  <si>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</si>
  <si>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</si>
  <si>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arch. Ondřej Tuček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</si>
  <si>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</si>
  <si>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</si>
  <si>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</si>
  <si>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</si>
  <si>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</si>
  <si>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</si>
  <si>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</si>
  <si>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</si>
  <si>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</si>
  <si>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</si>
  <si>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</si>
  <si>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</si>
  <si>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</si>
  <si>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</si>
  <si>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</si>
  <si>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</si>
  <si>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</si>
  <si>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</si>
  <si>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</si>
  <si>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</si>
  <si>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</si>
  <si>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</si>
  <si>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</si>
  <si>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</si>
  <si>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</si>
  <si>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</si>
  <si>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</si>
  <si>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</si>
  <si>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</si>
  <si>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</si>
  <si>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</si>
  <si>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</si>
  <si>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</si>
  <si>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</si>
  <si>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</si>
  <si>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</si>
  <si>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</si>
  <si>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</si>
  <si>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</si>
  <si>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</si>
  <si>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</si>
  <si>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</si>
  <si>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</si>
  <si>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</si>
  <si>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</si>
  <si>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</si>
  <si>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</si>
  <si>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</si>
  <si>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Společenská část</t>
  </si>
  <si>
    <t>STA</t>
  </si>
  <si>
    <t>1</t>
  </si>
  <si>
    <t>{6949e8ab-1a9d-4c26-8194-a350d1c3fa76}</t>
  </si>
  <si>
    <t>2</t>
  </si>
  <si>
    <t>SO 01.6</t>
  </si>
  <si>
    <t>AV technika</t>
  </si>
  <si>
    <t>Soupis</t>
  </si>
  <si>
    <t>{48094d07-d0f7-4aa2-9789-fd530d5da582}</t>
  </si>
  <si>
    <t>/</t>
  </si>
  <si>
    <t>SO 01.6.1</t>
  </si>
  <si>
    <t>AV technika - Sukova síň</t>
  </si>
  <si>
    <t>3</t>
  </si>
  <si>
    <t>{7bdfa5e7-493a-4282-9c1d-07a7b5e14e1d}</t>
  </si>
  <si>
    <t>SO 01.6.2</t>
  </si>
  <si>
    <t>AV technika - Malý sál</t>
  </si>
  <si>
    <t>{96c0a871-3a7b-4b9a-b167-cbd664e78ba5}</t>
  </si>
  <si>
    <t>SO 01.6.3</t>
  </si>
  <si>
    <t>AV technika - Komorní sál</t>
  </si>
  <si>
    <t>{bb8cc577-3894-4c79-9cb1-7eb430cd37e3}</t>
  </si>
  <si>
    <t>KRYCÍ LIST SOUPISU PRACÍ</t>
  </si>
  <si>
    <t>Objekt:</t>
  </si>
  <si>
    <t>SO 01 - Společenská část</t>
  </si>
  <si>
    <t>Soupis:</t>
  </si>
  <si>
    <t>SO 01.6 - AV technika</t>
  </si>
  <si>
    <t>Úroveň 3:</t>
  </si>
  <si>
    <t>SO 01.6.1 - AV technika - Sukova síň</t>
  </si>
  <si>
    <t>REKAPITULACE ČLENĚNÍ SOUPISU PRACÍ</t>
  </si>
  <si>
    <t>Kód dílu - Popis</t>
  </si>
  <si>
    <t>Cena celkem [CZK]</t>
  </si>
  <si>
    <t>Náklady ze soupisu prací</t>
  </si>
  <si>
    <t>-1</t>
  </si>
  <si>
    <t>M -  Práce a dodávky M Elektromontáže</t>
  </si>
  <si>
    <t xml:space="preserve">    22-M-07 -  Média AV</t>
  </si>
  <si>
    <t xml:space="preserve">      22-M-07_1 -  Video technika</t>
  </si>
  <si>
    <t xml:space="preserve">      22-M-07_2 -  Osvětlovací technika</t>
  </si>
  <si>
    <t xml:space="preserve">      22-M-07_3 -  Audio</t>
  </si>
  <si>
    <t xml:space="preserve">      22-M-07_4 -  Motorové tahy</t>
  </si>
  <si>
    <t xml:space="preserve">      22-M-07_5 -  Přípojné místo</t>
  </si>
  <si>
    <t xml:space="preserve">      22-M-07_6 -  Instalace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</si>
  <si>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</si>
  <si>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</si>
  <si>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</si>
  <si>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</si>
  <si>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</si>
  <si>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</si>
  <si>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</si>
  <si>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</si>
  <si>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</si>
  <si>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</si>
  <si>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</si>
  <si>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</si>
  <si>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</si>
  <si>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 xml:space="preserve"> Práce a dodávky M Elektromontáže</t>
  </si>
  <si>
    <t>ROZPOCET</t>
  </si>
  <si>
    <t>22-M-07</t>
  </si>
  <si>
    <t xml:space="preserve"> Média AV</t>
  </si>
  <si>
    <t>22-M-07_1</t>
  </si>
  <si>
    <t xml:space="preserve"> Video technika</t>
  </si>
  <si>
    <t>K</t>
  </si>
  <si>
    <t>900700107</t>
  </si>
  <si>
    <t>Projektor LCD, WUXGA (1920x1200)/16:10, laser/životnost 20000h, výkon 6500 ANSI lm. vč. Objektivu</t>
  </si>
  <si>
    <t>ks</t>
  </si>
  <si>
    <t>4</t>
  </si>
  <si>
    <t>896286090</t>
  </si>
  <si>
    <t>900700109</t>
  </si>
  <si>
    <t>Projekční plátno s elektrickým motorem 120"(4:3), 180x240cm</t>
  </si>
  <si>
    <t>-659790217</t>
  </si>
  <si>
    <t>900700110</t>
  </si>
  <si>
    <t>IP kamera, full HD, USB/DVI/SDI/IP, 20x optický zoom, pohyb PAN / TILT</t>
  </si>
  <si>
    <t>1273148508</t>
  </si>
  <si>
    <t>22-M-07_2</t>
  </si>
  <si>
    <t xml:space="preserve"> Osvětlovací technika</t>
  </si>
  <si>
    <t>900700111</t>
  </si>
  <si>
    <t>-2050340149</t>
  </si>
  <si>
    <t>5</t>
  </si>
  <si>
    <t>900700112</t>
  </si>
  <si>
    <t>1325835794</t>
  </si>
  <si>
    <t>6</t>
  </si>
  <si>
    <t>900700113</t>
  </si>
  <si>
    <t>1381127714</t>
  </si>
  <si>
    <t>22-M-07_3</t>
  </si>
  <si>
    <t xml:space="preserve"> Audio</t>
  </si>
  <si>
    <t>7</t>
  </si>
  <si>
    <t>900700115</t>
  </si>
  <si>
    <t>Line array audio systém 2 x 8" woofers + 2 x 2,5" voice coil (neodymium magnet), 120°, SPL 130 dB, 1000W, Březová překližka</t>
  </si>
  <si>
    <t>2136441502</t>
  </si>
  <si>
    <t>8</t>
  </si>
  <si>
    <t>900700116</t>
  </si>
  <si>
    <t>Line array audio systém subbass, 18'' woofer + 4'' voice coil + 15'' woofer + 4'' voice coil, 30 Hz – 120 Hz, SPL 136 Db, 1600W, Březová překližka</t>
  </si>
  <si>
    <t>-1540506718</t>
  </si>
  <si>
    <t>9</t>
  </si>
  <si>
    <t>900700117</t>
  </si>
  <si>
    <t>Line array audio systém - speciální rám pro uchycení audio systému 3+1</t>
  </si>
  <si>
    <t>2066269715</t>
  </si>
  <si>
    <t>10</t>
  </si>
  <si>
    <t>900700118</t>
  </si>
  <si>
    <t>Digitální procesor se zesilovačem pro Line array systém, 10Hz-24KHz, ochrana proti přehřátí, ochrana proti zkratu / přetížení na výstupu,  vysokofrekvenční omezovač, RMS 4 ohms 4 x 1400W, RMS 8 ohms 4 x 780W</t>
  </si>
  <si>
    <t>-1295515030</t>
  </si>
  <si>
    <t>11</t>
  </si>
  <si>
    <t>900700119</t>
  </si>
  <si>
    <t>Odposlech - reproduktor do kabiny, 250 W, 8'' woofer + 2'' voice coil, 121 dB max SPL</t>
  </si>
  <si>
    <t>1301284426</t>
  </si>
  <si>
    <t>12</t>
  </si>
  <si>
    <t>900700120</t>
  </si>
  <si>
    <t>Digitální Stage Box kompatibilní s mix pultem, 16 vstupů / 8 výstupů (1x pro studio)</t>
  </si>
  <si>
    <t>196727572</t>
  </si>
  <si>
    <t>22-M-07_4</t>
  </si>
  <si>
    <t xml:space="preserve"> Motorové tahy</t>
  </si>
  <si>
    <t>13</t>
  </si>
  <si>
    <t>900700134</t>
  </si>
  <si>
    <t>Motorový tah s hákem, nosnost 500kg,  řízení DC (direct control), dvojitá brzda (double brake), splňuje BGV-D8</t>
  </si>
  <si>
    <t>-254501108</t>
  </si>
  <si>
    <t>22-M-07_5</t>
  </si>
  <si>
    <t xml:space="preserve"> Přípojné místo</t>
  </si>
  <si>
    <t>14</t>
  </si>
  <si>
    <t>900700028</t>
  </si>
  <si>
    <t>DSB levý (obsahuje digitální zvukový stage box (položka č.12) a konektory RJ45, XLR 5pin, 4x panelová zásuvka) - vše zabudované do kompaktního boxu, který bude zabudován do konstrukce pódia a bude obsahovat pojezdová dvířka</t>
  </si>
  <si>
    <t>-22823222</t>
  </si>
  <si>
    <t>900700029</t>
  </si>
  <si>
    <t>DSB pravý (obsahuje digitální zvukový stage box (položka č.12) a konektory RJ45, XLR 5pin, 4x panelová zásuvka) - vše zabudované do kompaktního boxu, který bude zabudován do konstrukce pódia a bude obsahovat pojezdová dvířka</t>
  </si>
  <si>
    <t>1905971055</t>
  </si>
  <si>
    <t>16</t>
  </si>
  <si>
    <t>900700030</t>
  </si>
  <si>
    <t>SBA01 (obsahuje konektory XLR 5pin, 4x XLR 3pin) - vše zabudované do kompaktního boxu, který bude zabudován do konstrukce pódia a bude obsahovat pojezdová dvířka</t>
  </si>
  <si>
    <t>-1123108375</t>
  </si>
  <si>
    <t>17</t>
  </si>
  <si>
    <t>900700031</t>
  </si>
  <si>
    <t>SBA02 (obsahuje konektory XLR 5pin, 4x XLR 3pin) - vše zabudované do kompaktního boxu, který bude zabudován do konstrukce pódia a bude obsahovat pojezdová dvířka</t>
  </si>
  <si>
    <t>1690147039</t>
  </si>
  <si>
    <t>18</t>
  </si>
  <si>
    <t>900700032</t>
  </si>
  <si>
    <t>SBA03 (obsahuje konektory XLR 5pin, 4x XLR 3pin, 4x panelová zásuvka) - vše zabudované do kompaktního boxu, který bude zabudován do konstrukce pódia a bude obsahovat pojezdová dvířka</t>
  </si>
  <si>
    <t>-103902138</t>
  </si>
  <si>
    <t>19</t>
  </si>
  <si>
    <t>900700033</t>
  </si>
  <si>
    <t>SBA04  (obsahuje konektory XLR 5pin, 4x XLR 3pin, 4x panelová zásuvka) - vše zabudované do kompaktního boxu, který bude zabudován do konstrukce pódia a bude obsahovat pojezdová dvířka</t>
  </si>
  <si>
    <t>-482896738</t>
  </si>
  <si>
    <t>20</t>
  </si>
  <si>
    <t>900700034</t>
  </si>
  <si>
    <t>SB Analog - stávající zařízení - bude zabudované do kompaktního boxu, který bude zabudován do konstrukce pódia a bude obsahovat pojezdová dvířka</t>
  </si>
  <si>
    <t>-1116742144</t>
  </si>
  <si>
    <t>900700035</t>
  </si>
  <si>
    <t>DSB studio (obsahuje digitální zvukový stage box (položka č.12) a konektory 2x RJ45) - vše zabudované do kompaktního boxu, který bude zabudován do konstrukce pódia a bude obsahovat pojezdová dvířka</t>
  </si>
  <si>
    <t>-1403065995</t>
  </si>
  <si>
    <t>22</t>
  </si>
  <si>
    <t>900700036</t>
  </si>
  <si>
    <t>Napájecí boxy (power box), pro multikabel 16pin, průchozí</t>
  </si>
  <si>
    <t>-1899933358</t>
  </si>
  <si>
    <t>23</t>
  </si>
  <si>
    <t>900700037</t>
  </si>
  <si>
    <t>Osazení kabelů konektory (podrobný popis v kabelové knize)</t>
  </si>
  <si>
    <t>kpl</t>
  </si>
  <si>
    <t>2101518933</t>
  </si>
  <si>
    <t>24</t>
  </si>
  <si>
    <t>900700038</t>
  </si>
  <si>
    <t>Osvětlovací pult, 1024 kanálů, min. 7" barevný dotykový displej, externí full HD monitor 24", 20 tahových faderů, dálkové ovládání pomocí tabletu, možnost rozšiřit na 2048+ kanálů,2x DMX out, MIDI, Art-Net, max. rozměry 50 cm x 30 cm x 8 cm</t>
  </si>
  <si>
    <t>-129480458</t>
  </si>
  <si>
    <t>25</t>
  </si>
  <si>
    <t>900700025</t>
  </si>
  <si>
    <t>PC - VIDEO režie. PC (min. Procesor 6-Core, 2.8GHz (65W), navýšení frekvence v případě potřeby až na 4.0GHz, 9MB L3 cache, RAM 16GB DDR4, Grafická karta 8GB GDDR5 (8000MHz, 2x DisplayPort, DVI, 2x HDMI), SSD 250GB + HDD 1000GB, Windows 10 64-b  +  Ovládací panel pro všechny (3) kamery (přepínání mezi kamerami, ovládání PAN / TILT, Zoom, Rychlost, Focus, Iris, Vyvažování bílé, Korekce barev, natáčení kamery pomocí joysticku, displej), Full HD monitor 24"</t>
  </si>
  <si>
    <t>-811055700</t>
  </si>
  <si>
    <t>26</t>
  </si>
  <si>
    <t>900700026</t>
  </si>
  <si>
    <t>Mixážní digitální pult, 32 Analogových vstupů / 16 výstupů - max 48 kanálů, barevný dotykový displej, EQ pro každý kanál s vlastním displejem, USB</t>
  </si>
  <si>
    <t>-882739126</t>
  </si>
  <si>
    <t>27</t>
  </si>
  <si>
    <t>900700027</t>
  </si>
  <si>
    <t>VIDEO matice 4x4, 4 HDMI vstupy + 2 HDMI výstupy/4 HDBaseT výstupy, 1080p  + 2x přijímač HDBaseT / HDMI (zesilovač)</t>
  </si>
  <si>
    <t>-744899763</t>
  </si>
  <si>
    <t>22-M-07_6</t>
  </si>
  <si>
    <t xml:space="preserve"> Instalace</t>
  </si>
  <si>
    <t>28</t>
  </si>
  <si>
    <t>900700143</t>
  </si>
  <si>
    <t>Trussový systém na pódiu dle projektové dokumentace, Systém se zvýšenou nostností (heavy duty) QUATRO 290mm, Tloušťka trubky 50mm.</t>
  </si>
  <si>
    <t>1966468016</t>
  </si>
  <si>
    <t>29</t>
  </si>
  <si>
    <t>900700145</t>
  </si>
  <si>
    <t>Digitální spínání, 12×2.3 kW (12×10A), displej, testovací funkce pro každý kanál, LED diody pro kontrolu stavu</t>
  </si>
  <si>
    <t>317093903</t>
  </si>
  <si>
    <t>30</t>
  </si>
  <si>
    <t>900700146</t>
  </si>
  <si>
    <t>Ovládání motorů na zeď vč. Rozvaděče pro motory - CEE výstupy, ovládání až 12ti motorů</t>
  </si>
  <si>
    <t>-1101413637</t>
  </si>
  <si>
    <t>31</t>
  </si>
  <si>
    <t>900700147</t>
  </si>
  <si>
    <t>DMX 512 splitter, min. 10 opticky izolovaných výstupů se samostatným napájením, kovové tělo, rackové provedení 1U 19 “, Zobrazení signálu DMX pomocí barevných LED u každého kanálu</t>
  </si>
  <si>
    <t>972853934</t>
  </si>
  <si>
    <t>32</t>
  </si>
  <si>
    <t>900700148</t>
  </si>
  <si>
    <t>Rack pro požadovanou technologii dle výkazu materiálu v režii (AUDIO, VIDEO, SVĚTLA)</t>
  </si>
  <si>
    <t>1022425805</t>
  </si>
  <si>
    <t>SO 01.6.2 - AV technika - Malý sál</t>
  </si>
  <si>
    <t>Projektor DLP/FullHD/5000 ANSI lm/laser</t>
  </si>
  <si>
    <t>-529831820</t>
  </si>
  <si>
    <t>Projekční plátno - mobilní teleskopická roleta 100"(4:3)</t>
  </si>
  <si>
    <t>-1444317860</t>
  </si>
  <si>
    <t>2032034045</t>
  </si>
  <si>
    <t>866789956</t>
  </si>
  <si>
    <t>-1184788365</t>
  </si>
  <si>
    <t>82664004</t>
  </si>
  <si>
    <t>900700114</t>
  </si>
  <si>
    <t>1559426622</t>
  </si>
  <si>
    <t>Odposlechový Mikrofon na husím krku (15cm), XLR, excelentní odolnost proti zpětné vazbě, Charakteristika: Supercardioid, Frekvenční odezva: 100 - 15.000 Hz, citlivost na vstupu 16 mV / Pa (+- 2 dB), limit 136 dB</t>
  </si>
  <si>
    <t>2130639499</t>
  </si>
  <si>
    <t>Aktivní reproduktor 8'' woofer + 2'' voice coil, 126 dB max SPL, 350 W + wall mount držák</t>
  </si>
  <si>
    <t>990687234</t>
  </si>
  <si>
    <t>Digitální Stage Box kompatibilní s mix pultem, 16 vstupů / 8 výstupů</t>
  </si>
  <si>
    <t>-1508562448</t>
  </si>
  <si>
    <t>900700141</t>
  </si>
  <si>
    <t>Přípojné místo - Pravá strana pódia (obsahuje digitální zvukový stage box (položka č.10) a konektory RJ45, HDMI, 6x XLR 3pin, 4x panelová zásuvka) - vše zabudované do kompaktního boxu, který bude zabudován do zdi a bude obsahovat dvířka</t>
  </si>
  <si>
    <t>-1431591515</t>
  </si>
  <si>
    <t>900700142</t>
  </si>
  <si>
    <t>Přípojné místo - Levá strana pódia (obsahuje konektory HDMI, 4x XLR 3pin, 4x panelová zásuvka) - vše zabudované do kompaktního boxu, který bude zabudován do zdi a bude obsahovat dvířka</t>
  </si>
  <si>
    <t>-1809939304</t>
  </si>
  <si>
    <t>Přípojné místo - Levá strana reproduktor (obsahuje konektory 1x XLR 3pin, 1x panelová zásuvka) - panelové provedení na zdi</t>
  </si>
  <si>
    <t>-1056621424</t>
  </si>
  <si>
    <t>900700144</t>
  </si>
  <si>
    <t>Přípojné místo - Pravá strana reproduktor (obsahuje konektory 1x XLR 3pin, 1x panelová zásuvka) - panelové provedení na zdi</t>
  </si>
  <si>
    <t>-720389637</t>
  </si>
  <si>
    <t>900700142.1</t>
  </si>
  <si>
    <t>Ovládání osvětlení pomocí tabletu (512 DMX kanálů), vč. Tabletu (min. full HD, velikost displeje 10 palců) a vlastního routeru</t>
  </si>
  <si>
    <t>571326609</t>
  </si>
  <si>
    <t>Mixážní digitální pult, 16 Analogových vstupů / výstupů - max. 40 kanálů, barevný dotykový displej, EQ pro každý kanál s vlastním displejem, USB</t>
  </si>
  <si>
    <t>877788977</t>
  </si>
  <si>
    <t>SO 01.6.3 - AV technika - Komorní sál</t>
  </si>
  <si>
    <t>-1351672019</t>
  </si>
  <si>
    <t>Projekční plátno s el. pohonem 150"(4:3), ca 230x300cm</t>
  </si>
  <si>
    <t>-1570031950</t>
  </si>
  <si>
    <t>1686188175</t>
  </si>
  <si>
    <t>-715309600</t>
  </si>
  <si>
    <t>-1856045899</t>
  </si>
  <si>
    <t>Přenosný AUDIO systém - 1x subbass - 12'' woofer + 4'' voice coil (1000W, neodymium magnet), 2x satelit  6'' woofer + 2.5'' voice coil (2x 500W, neodymium magnet), DSP procesor, 130 dB max SPL, 2x stativ pro satelity, presety nastavení zvuku, materiál Březová překližka</t>
  </si>
  <si>
    <t>-1840567254</t>
  </si>
  <si>
    <t>Aktivní reproduktor 8'' woofer + 2'' voice coil, 121 dB max SPL, 250 W + wall mount držák</t>
  </si>
  <si>
    <t>-1547477423</t>
  </si>
  <si>
    <t>-49849666</t>
  </si>
  <si>
    <t>Přepravní obaly pro audio systém s úchyty</t>
  </si>
  <si>
    <t>-498940578</t>
  </si>
  <si>
    <t>1232903556</t>
  </si>
  <si>
    <t>Přípojné místo - U sloupu pod parapetem (obsahuje digitální zvukový stage box (položka č.10) a konektory RJ45, HDMI, 2x XLR 3pin, XLR 5pin, 4x panelová zásuvka) - vše zabudované do kompaktního boxu, který bude zabudován po parapet a bude obsahovat dvířka</t>
  </si>
  <si>
    <t>-1876819409</t>
  </si>
  <si>
    <t>1135063445</t>
  </si>
  <si>
    <t>1763135770</t>
  </si>
  <si>
    <t>1855743779</t>
  </si>
  <si>
    <t>-2085198416</t>
  </si>
  <si>
    <t>LED PAR reflektor RGBW, min. 7x10W,případně COB PAR s příkonem maximálně 160W, minimální světelný tok 10000 lm, pevný úhel v rozsahu 20°až 30°, napájecí konektor 230V In/Out, DMX, Stmívání: 0-100%, CRI 90+, flicker free s nastavitelnou obnovovací frekvencí pro různé kamery,   tichý provoz / divadelní mód</t>
  </si>
  <si>
    <t>Reflektor Fresnel LED, max.200W (min. 13 000 Lux / 2m), natural WHITE (4000K) nebo CCT min. 3200-5600K, zoom:  min. 20-60°,DMX-RDM, CRI &gt;90, R9 90+, stálá barevná teplota během celé křivky stmívání, tichý provoz / divadelní mód,napájecí konektor 230V In/Out,flicker free s nastavitelnou obnovovací frekvencí pro různé kamery,  korekční klapky, rámeček na filtry</t>
  </si>
  <si>
    <t>Reflektor Profile LED, max.200W (min. 15 000 Lux / 2m), natural WHITE (4000K) nebo CCT min. 3200-5600K, zoom:  min. 12-20°, DMX-RDM, CRI &gt;90,R9 90+,  stálá barevná teplota během celé křivky stmívání,  tichý provoz / divadelní mód, napájecí konektor 230V In/Out, flicker free s nastavitelnou obnovovací frekvencí pro různé kamery</t>
  </si>
  <si>
    <t>Reflektor Fresnel LED, max.50W (min. 3500 Lux / 2m), natural WHITE (4000K) nebo CCT min. 3200-5600K, zoom:  min. 20-60°, DMX, CRI &gt;90, R9 90+, stálá barevná teplota během celé křivky stmívání, tichý provoz / divadelní mód,napájecí konektor 230V In/Out,flicker free s nastavitelnou obnovovací frekvencí pro různé kamery,  korekční klapky, rámeček na filtry</t>
  </si>
  <si>
    <t>Reflektor Fresnel LED, max.100W (min. 4500 Lux / 2m), natural WHITE (4000K) nebo CCT min. 3200-5600K, zoom:  min. 20-60°, DMX, CRI &gt;90, R9 90+,  stálá barevná teplota během celé křivky stmívání, tichý provoz / divadelní mód,napájecí konektor 230V In/Out,flicker free s nastavitelnou obnovovací frekvencí pro různé kamery,  korekční klapky, rámeček na filtry</t>
  </si>
  <si>
    <t>Reflektor Profile LED, max.100W (min. 8000 Lux / 2m), natural WHITE (4000K) nebo CCT min. 3200-5600K, zoom:  min. 20-35°, DMX, CRI &gt;90, R9 90+, stálá barevná teplota během celé křivky stmívání,  tichý provoz / divadelní mód,napájecí konektor 230V In/Out, flicker free s nastavitelnou obnovovací frekvencí pro různé kamery</t>
  </si>
  <si>
    <t>Reflektor Profile LED, max.50W (min. 5500 Lux / 2m), natural WHITE (4000K) nebo CCT min. 3200-5600K, zoom:  min. 20-35°, DMX, CRI &gt;90, R9 90+, stálá barevná teplota během celé křivky stmívání,  tichý provoz / divadelní mód,napájecí konektor 230V In/Out, flicker free s nastavitelnou obnovovací frekvencí pro různé kamery</t>
  </si>
  <si>
    <t>Reflektor plošný / cykloráma, max. 300W (min. 200 Lux / 2m), RGBW, DMX-RDM, vlastní pamět (ukládání presetů), HSI / CMY / CCT rozsah min. 3200 - 5600 K, CRI &gt;90, R9 50+ (v celém rozsahu 3200-5600K), tichý provoz / divadelní mód, Napájecí konektor 230V In&amp;Out, nastavitelné křivky pro stmívání, Flicker free s nastavitelnou obnovovací frekvencí pro různé kamery</t>
  </si>
  <si>
    <t>Typové označení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</si>
</sst>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9" fillId="0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opLeftCell="A13" workbookViewId="0">
      <selection activeCell="AK35" sqref="AK35:AO3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215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E5" s="221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21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E6" s="222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222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22"/>
      <c r="BS8" s="14" t="s">
        <v>6</v>
      </c>
    </row>
    <row r="9" spans="1:74" s="1" customFormat="1" ht="14.45" customHeight="1">
      <c r="B9" s="17"/>
      <c r="AR9" s="17"/>
      <c r="BE9" s="222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222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1</v>
      </c>
      <c r="AR11" s="17"/>
      <c r="BE11" s="222"/>
      <c r="BS11" s="14" t="s">
        <v>6</v>
      </c>
    </row>
    <row r="12" spans="1:74" s="1" customFormat="1" ht="6.95" customHeight="1">
      <c r="B12" s="17"/>
      <c r="AR12" s="17"/>
      <c r="BE12" s="222"/>
      <c r="BS12" s="14" t="s">
        <v>6</v>
      </c>
    </row>
    <row r="13" spans="1:74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222"/>
      <c r="BS13" s="14" t="s">
        <v>6</v>
      </c>
    </row>
    <row r="14" spans="1:74" ht="12.75">
      <c r="B14" s="17"/>
      <c r="E14" s="217" t="s">
        <v>29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27</v>
      </c>
      <c r="AN14" s="26" t="s">
        <v>29</v>
      </c>
      <c r="AR14" s="17"/>
      <c r="BE14" s="222"/>
      <c r="BS14" s="14" t="s">
        <v>6</v>
      </c>
    </row>
    <row r="15" spans="1:74" s="1" customFormat="1" ht="6.95" customHeight="1">
      <c r="B15" s="17"/>
      <c r="AR15" s="17"/>
      <c r="BE15" s="222"/>
      <c r="BS15" s="14" t="s">
        <v>3</v>
      </c>
    </row>
    <row r="16" spans="1:74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222"/>
      <c r="BS16" s="14" t="s">
        <v>3</v>
      </c>
    </row>
    <row r="17" spans="1:71" s="1" customFormat="1" ht="18.399999999999999" customHeight="1">
      <c r="B17" s="17"/>
      <c r="E17" s="22" t="s">
        <v>31</v>
      </c>
      <c r="AK17" s="24" t="s">
        <v>27</v>
      </c>
      <c r="AN17" s="22" t="s">
        <v>1</v>
      </c>
      <c r="AR17" s="17"/>
      <c r="BE17" s="222"/>
      <c r="BS17" s="14" t="s">
        <v>32</v>
      </c>
    </row>
    <row r="18" spans="1:71" s="1" customFormat="1" ht="6.95" customHeight="1">
      <c r="B18" s="17"/>
      <c r="AR18" s="17"/>
      <c r="BE18" s="222"/>
      <c r="BS18" s="14" t="s">
        <v>6</v>
      </c>
    </row>
    <row r="19" spans="1:71" s="1" customFormat="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222"/>
      <c r="BS19" s="14" t="s">
        <v>6</v>
      </c>
    </row>
    <row r="20" spans="1:71" s="1" customFormat="1" ht="18.399999999999999" customHeight="1">
      <c r="B20" s="17"/>
      <c r="E20" s="22" t="s">
        <v>26</v>
      </c>
      <c r="AK20" s="24" t="s">
        <v>27</v>
      </c>
      <c r="AN20" s="22" t="s">
        <v>1</v>
      </c>
      <c r="AR20" s="17"/>
      <c r="BE20" s="222"/>
      <c r="BS20" s="14" t="s">
        <v>3</v>
      </c>
    </row>
    <row r="21" spans="1:71" s="1" customFormat="1" ht="6.95" customHeight="1">
      <c r="B21" s="17"/>
      <c r="AR21" s="17"/>
      <c r="BE21" s="222"/>
    </row>
    <row r="22" spans="1:71" s="1" customFormat="1" ht="12" customHeight="1">
      <c r="B22" s="17"/>
      <c r="D22" s="24" t="s">
        <v>34</v>
      </c>
      <c r="AR22" s="17"/>
      <c r="BE22" s="222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222"/>
    </row>
    <row r="24" spans="1:71" s="1" customFormat="1" ht="6.95" customHeight="1">
      <c r="B24" s="17"/>
      <c r="AR24" s="17"/>
      <c r="BE24" s="22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2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4">
        <f>ROUND(AG94,2)</f>
        <v>0</v>
      </c>
      <c r="AL26" s="225"/>
      <c r="AM26" s="225"/>
      <c r="AN26" s="225"/>
      <c r="AO26" s="225"/>
      <c r="AP26" s="29"/>
      <c r="AQ26" s="29"/>
      <c r="AR26" s="30"/>
      <c r="BE26" s="22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36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38</v>
      </c>
      <c r="AL28" s="220"/>
      <c r="AM28" s="220"/>
      <c r="AN28" s="220"/>
      <c r="AO28" s="220"/>
      <c r="AP28" s="29"/>
      <c r="AQ28" s="29"/>
      <c r="AR28" s="30"/>
      <c r="BE28" s="222"/>
    </row>
    <row r="29" spans="1:71" s="3" customFormat="1" ht="14.45" customHeight="1">
      <c r="B29" s="34"/>
      <c r="D29" s="24" t="s">
        <v>39</v>
      </c>
      <c r="F29" s="24" t="s">
        <v>40</v>
      </c>
      <c r="L29" s="195">
        <v>0.21</v>
      </c>
      <c r="M29" s="196"/>
      <c r="N29" s="196"/>
      <c r="O29" s="196"/>
      <c r="P29" s="196"/>
      <c r="W29" s="203">
        <f>ROUND(AZ94, 2)</f>
        <v>0</v>
      </c>
      <c r="X29" s="196"/>
      <c r="Y29" s="196"/>
      <c r="Z29" s="196"/>
      <c r="AA29" s="196"/>
      <c r="AB29" s="196"/>
      <c r="AC29" s="196"/>
      <c r="AD29" s="196"/>
      <c r="AE29" s="196"/>
      <c r="AK29" s="203">
        <f>ROUND(AV94, 2)</f>
        <v>0</v>
      </c>
      <c r="AL29" s="196"/>
      <c r="AM29" s="196"/>
      <c r="AN29" s="196"/>
      <c r="AO29" s="196"/>
      <c r="AR29" s="34"/>
      <c r="BE29" s="223"/>
    </row>
    <row r="30" spans="1:71" s="3" customFormat="1" ht="14.45" customHeight="1">
      <c r="B30" s="34"/>
      <c r="F30" s="24" t="s">
        <v>41</v>
      </c>
      <c r="L30" s="195">
        <v>0.15</v>
      </c>
      <c r="M30" s="196"/>
      <c r="N30" s="196"/>
      <c r="O30" s="196"/>
      <c r="P30" s="196"/>
      <c r="W30" s="203">
        <f>ROUND(BA94, 2)</f>
        <v>0</v>
      </c>
      <c r="X30" s="196"/>
      <c r="Y30" s="196"/>
      <c r="Z30" s="196"/>
      <c r="AA30" s="196"/>
      <c r="AB30" s="196"/>
      <c r="AC30" s="196"/>
      <c r="AD30" s="196"/>
      <c r="AE30" s="196"/>
      <c r="AK30" s="203">
        <f>ROUND(AW94, 2)</f>
        <v>0</v>
      </c>
      <c r="AL30" s="196"/>
      <c r="AM30" s="196"/>
      <c r="AN30" s="196"/>
      <c r="AO30" s="196"/>
      <c r="AR30" s="34"/>
      <c r="BE30" s="223"/>
    </row>
    <row r="31" spans="1:71" s="3" customFormat="1" ht="14.45" hidden="1" customHeight="1">
      <c r="B31" s="34"/>
      <c r="F31" s="24" t="s">
        <v>42</v>
      </c>
      <c r="L31" s="195">
        <v>0.21</v>
      </c>
      <c r="M31" s="196"/>
      <c r="N31" s="196"/>
      <c r="O31" s="196"/>
      <c r="P31" s="196"/>
      <c r="W31" s="203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203">
        <v>0</v>
      </c>
      <c r="AL31" s="196"/>
      <c r="AM31" s="196"/>
      <c r="AN31" s="196"/>
      <c r="AO31" s="196"/>
      <c r="AR31" s="34"/>
      <c r="BE31" s="223"/>
    </row>
    <row r="32" spans="1:71" s="3" customFormat="1" ht="14.45" hidden="1" customHeight="1">
      <c r="B32" s="34"/>
      <c r="F32" s="24" t="s">
        <v>43</v>
      </c>
      <c r="L32" s="195">
        <v>0.15</v>
      </c>
      <c r="M32" s="196"/>
      <c r="N32" s="196"/>
      <c r="O32" s="196"/>
      <c r="P32" s="196"/>
      <c r="W32" s="203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203">
        <v>0</v>
      </c>
      <c r="AL32" s="196"/>
      <c r="AM32" s="196"/>
      <c r="AN32" s="196"/>
      <c r="AO32" s="196"/>
      <c r="AR32" s="34"/>
      <c r="BE32" s="223"/>
    </row>
    <row r="33" spans="1:57" s="3" customFormat="1" ht="14.45" hidden="1" customHeight="1">
      <c r="B33" s="34"/>
      <c r="F33" s="24" t="s">
        <v>44</v>
      </c>
      <c r="L33" s="195">
        <v>0</v>
      </c>
      <c r="M33" s="196"/>
      <c r="N33" s="196"/>
      <c r="O33" s="196"/>
      <c r="P33" s="196"/>
      <c r="W33" s="203">
        <f>ROUND(BD94, 2)</f>
        <v>0</v>
      </c>
      <c r="X33" s="196"/>
      <c r="Y33" s="196"/>
      <c r="Z33" s="196"/>
      <c r="AA33" s="196"/>
      <c r="AB33" s="196"/>
      <c r="AC33" s="196"/>
      <c r="AD33" s="196"/>
      <c r="AE33" s="196"/>
      <c r="AK33" s="203">
        <v>0</v>
      </c>
      <c r="AL33" s="196"/>
      <c r="AM33" s="196"/>
      <c r="AN33" s="196"/>
      <c r="AO33" s="196"/>
      <c r="AR33" s="34"/>
      <c r="BE33" s="22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2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9" t="s">
        <v>47</v>
      </c>
      <c r="Y35" s="200"/>
      <c r="Z35" s="200"/>
      <c r="AA35" s="200"/>
      <c r="AB35" s="200"/>
      <c r="AC35" s="37"/>
      <c r="AD35" s="37"/>
      <c r="AE35" s="37"/>
      <c r="AF35" s="37"/>
      <c r="AG35" s="37"/>
      <c r="AH35" s="37"/>
      <c r="AI35" s="37"/>
      <c r="AJ35" s="37"/>
      <c r="AK35" s="201">
        <f>SUM(AK26:AK33)</f>
        <v>0</v>
      </c>
      <c r="AL35" s="200"/>
      <c r="AM35" s="200"/>
      <c r="AN35" s="200"/>
      <c r="AO35" s="20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1260</v>
      </c>
      <c r="AR84" s="48"/>
    </row>
    <row r="85" spans="1:91" s="5" customFormat="1" ht="36.950000000000003" customHeight="1">
      <c r="B85" s="49"/>
      <c r="C85" s="50" t="s">
        <v>16</v>
      </c>
      <c r="L85" s="212" t="str">
        <f>K6</f>
        <v xml:space="preserve"> Dům hudby, Pardubice – modernizace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Sukova třída 1260, 530 02 Pardubice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14" t="str">
        <f>IF(AN8= "","",AN8)</f>
        <v>16. 3. 2019</v>
      </c>
      <c r="AN87" s="21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210" t="str">
        <f>IF(E17="","",E17)</f>
        <v>ing. arch. Ondřej Tuček</v>
      </c>
      <c r="AN89" s="211"/>
      <c r="AO89" s="211"/>
      <c r="AP89" s="211"/>
      <c r="AQ89" s="29"/>
      <c r="AR89" s="30"/>
      <c r="AS89" s="206" t="s">
        <v>55</v>
      </c>
      <c r="AT89" s="20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210" t="str">
        <f>IF(E20="","",E20)</f>
        <v xml:space="preserve"> </v>
      </c>
      <c r="AN90" s="211"/>
      <c r="AO90" s="211"/>
      <c r="AP90" s="211"/>
      <c r="AQ90" s="29"/>
      <c r="AR90" s="30"/>
      <c r="AS90" s="208"/>
      <c r="AT90" s="20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8"/>
      <c r="AT91" s="20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3" t="s">
        <v>56</v>
      </c>
      <c r="D92" s="184"/>
      <c r="E92" s="184"/>
      <c r="F92" s="184"/>
      <c r="G92" s="184"/>
      <c r="H92" s="57"/>
      <c r="I92" s="185" t="s">
        <v>57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98" t="s">
        <v>58</v>
      </c>
      <c r="AH92" s="184"/>
      <c r="AI92" s="184"/>
      <c r="AJ92" s="184"/>
      <c r="AK92" s="184"/>
      <c r="AL92" s="184"/>
      <c r="AM92" s="184"/>
      <c r="AN92" s="185" t="s">
        <v>59</v>
      </c>
      <c r="AO92" s="184"/>
      <c r="AP92" s="197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 t="shared" ref="AN94:AN99" si="0">SUM(AG94,AT94)</f>
        <v>0</v>
      </c>
      <c r="AO94" s="190"/>
      <c r="AP94" s="190"/>
      <c r="AQ94" s="69" t="s">
        <v>1</v>
      </c>
      <c r="AR94" s="65"/>
      <c r="AS94" s="70">
        <f>ROUND(AS95,2)</f>
        <v>0</v>
      </c>
      <c r="AT94" s="71">
        <f t="shared" ref="AT94:AT99" si="1"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 t="shared" ref="AZ94:BD95" si="2">ROUND(AZ95,2)</f>
        <v>0</v>
      </c>
      <c r="BA94" s="71">
        <f t="shared" si="2"/>
        <v>0</v>
      </c>
      <c r="BB94" s="71">
        <f t="shared" si="2"/>
        <v>0</v>
      </c>
      <c r="BC94" s="71">
        <f t="shared" si="2"/>
        <v>0</v>
      </c>
      <c r="BD94" s="73">
        <f t="shared" si="2"/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B95" s="76"/>
      <c r="C95" s="77"/>
      <c r="D95" s="186" t="s">
        <v>79</v>
      </c>
      <c r="E95" s="186"/>
      <c r="F95" s="186"/>
      <c r="G95" s="186"/>
      <c r="H95" s="186"/>
      <c r="I95" s="78"/>
      <c r="J95" s="186" t="s">
        <v>80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93">
        <f>ROUND(AG96,2)</f>
        <v>0</v>
      </c>
      <c r="AH95" s="192"/>
      <c r="AI95" s="192"/>
      <c r="AJ95" s="192"/>
      <c r="AK95" s="192"/>
      <c r="AL95" s="192"/>
      <c r="AM95" s="192"/>
      <c r="AN95" s="191">
        <f t="shared" si="0"/>
        <v>0</v>
      </c>
      <c r="AO95" s="192"/>
      <c r="AP95" s="192"/>
      <c r="AQ95" s="79" t="s">
        <v>81</v>
      </c>
      <c r="AR95" s="76"/>
      <c r="AS95" s="80">
        <f>ROUND(AS96,2)</f>
        <v>0</v>
      </c>
      <c r="AT95" s="81">
        <f t="shared" si="1"/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 t="shared" si="2"/>
        <v>0</v>
      </c>
      <c r="BA95" s="81">
        <f t="shared" si="2"/>
        <v>0</v>
      </c>
      <c r="BB95" s="81">
        <f t="shared" si="2"/>
        <v>0</v>
      </c>
      <c r="BC95" s="81">
        <f t="shared" si="2"/>
        <v>0</v>
      </c>
      <c r="BD95" s="83">
        <f t="shared" si="2"/>
        <v>0</v>
      </c>
      <c r="BS95" s="84" t="s">
        <v>74</v>
      </c>
      <c r="BT95" s="84" t="s">
        <v>82</v>
      </c>
      <c r="BU95" s="84" t="s">
        <v>76</v>
      </c>
      <c r="BV95" s="84" t="s">
        <v>77</v>
      </c>
      <c r="BW95" s="84" t="s">
        <v>83</v>
      </c>
      <c r="BX95" s="84" t="s">
        <v>4</v>
      </c>
      <c r="CL95" s="84" t="s">
        <v>1</v>
      </c>
      <c r="CM95" s="84" t="s">
        <v>84</v>
      </c>
    </row>
    <row r="96" spans="1:91" s="4" customFormat="1" ht="16.5" customHeight="1">
      <c r="B96" s="48"/>
      <c r="C96" s="10"/>
      <c r="D96" s="10"/>
      <c r="E96" s="182" t="s">
        <v>85</v>
      </c>
      <c r="F96" s="182"/>
      <c r="G96" s="182"/>
      <c r="H96" s="182"/>
      <c r="I96" s="182"/>
      <c r="J96" s="10"/>
      <c r="K96" s="182" t="s">
        <v>86</v>
      </c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94">
        <f>ROUND(SUM(AG97:AG99),2)</f>
        <v>0</v>
      </c>
      <c r="AH96" s="188"/>
      <c r="AI96" s="188"/>
      <c r="AJ96" s="188"/>
      <c r="AK96" s="188"/>
      <c r="AL96" s="188"/>
      <c r="AM96" s="188"/>
      <c r="AN96" s="187">
        <f t="shared" si="0"/>
        <v>0</v>
      </c>
      <c r="AO96" s="188"/>
      <c r="AP96" s="188"/>
      <c r="AQ96" s="85" t="s">
        <v>87</v>
      </c>
      <c r="AR96" s="48"/>
      <c r="AS96" s="86">
        <f>ROUND(SUM(AS97:AS99),2)</f>
        <v>0</v>
      </c>
      <c r="AT96" s="87">
        <f t="shared" si="1"/>
        <v>0</v>
      </c>
      <c r="AU96" s="88">
        <f>ROUND(SUM(AU97:AU99),5)</f>
        <v>0</v>
      </c>
      <c r="AV96" s="87">
        <f>ROUND(AZ96*L29,2)</f>
        <v>0</v>
      </c>
      <c r="AW96" s="87">
        <f>ROUND(BA96*L30,2)</f>
        <v>0</v>
      </c>
      <c r="AX96" s="87">
        <f>ROUND(BB96*L29,2)</f>
        <v>0</v>
      </c>
      <c r="AY96" s="87">
        <f>ROUND(BC96*L30,2)</f>
        <v>0</v>
      </c>
      <c r="AZ96" s="87">
        <f>ROUND(SUM(AZ97:AZ99),2)</f>
        <v>0</v>
      </c>
      <c r="BA96" s="87">
        <f>ROUND(SUM(BA97:BA99),2)</f>
        <v>0</v>
      </c>
      <c r="BB96" s="87">
        <f>ROUND(SUM(BB97:BB99),2)</f>
        <v>0</v>
      </c>
      <c r="BC96" s="87">
        <f>ROUND(SUM(BC97:BC99),2)</f>
        <v>0</v>
      </c>
      <c r="BD96" s="89">
        <f>ROUND(SUM(BD97:BD99),2)</f>
        <v>0</v>
      </c>
      <c r="BS96" s="22" t="s">
        <v>74</v>
      </c>
      <c r="BT96" s="22" t="s">
        <v>84</v>
      </c>
      <c r="BU96" s="22" t="s">
        <v>76</v>
      </c>
      <c r="BV96" s="22" t="s">
        <v>77</v>
      </c>
      <c r="BW96" s="22" t="s">
        <v>88</v>
      </c>
      <c r="BX96" s="22" t="s">
        <v>83</v>
      </c>
      <c r="CL96" s="22" t="s">
        <v>1</v>
      </c>
    </row>
    <row r="97" spans="1:90" s="4" customFormat="1" ht="25.5" customHeight="1">
      <c r="A97" s="90" t="s">
        <v>89</v>
      </c>
      <c r="B97" s="48"/>
      <c r="C97" s="10"/>
      <c r="D97" s="10"/>
      <c r="E97" s="10"/>
      <c r="F97" s="182" t="s">
        <v>90</v>
      </c>
      <c r="G97" s="182"/>
      <c r="H97" s="182"/>
      <c r="I97" s="182"/>
      <c r="J97" s="182"/>
      <c r="K97" s="10"/>
      <c r="L97" s="182" t="s">
        <v>91</v>
      </c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7">
        <f>'SO 01.6.1 - AV technika -...'!J34</f>
        <v>0</v>
      </c>
      <c r="AH97" s="188"/>
      <c r="AI97" s="188"/>
      <c r="AJ97" s="188"/>
      <c r="AK97" s="188"/>
      <c r="AL97" s="188"/>
      <c r="AM97" s="188"/>
      <c r="AN97" s="187">
        <f t="shared" si="0"/>
        <v>0</v>
      </c>
      <c r="AO97" s="188"/>
      <c r="AP97" s="188"/>
      <c r="AQ97" s="85" t="s">
        <v>87</v>
      </c>
      <c r="AR97" s="48"/>
      <c r="AS97" s="86">
        <v>0</v>
      </c>
      <c r="AT97" s="87">
        <f t="shared" si="1"/>
        <v>0</v>
      </c>
      <c r="AU97" s="88">
        <f>'SO 01.6.1 - AV technika -...'!P132</f>
        <v>0</v>
      </c>
      <c r="AV97" s="87">
        <f>'SO 01.6.1 - AV technika -...'!J37</f>
        <v>0</v>
      </c>
      <c r="AW97" s="87">
        <f>'SO 01.6.1 - AV technika -...'!J38</f>
        <v>0</v>
      </c>
      <c r="AX97" s="87">
        <f>'SO 01.6.1 - AV technika -...'!J39</f>
        <v>0</v>
      </c>
      <c r="AY97" s="87">
        <f>'SO 01.6.1 - AV technika -...'!J40</f>
        <v>0</v>
      </c>
      <c r="AZ97" s="87">
        <f>'SO 01.6.1 - AV technika -...'!F37</f>
        <v>0</v>
      </c>
      <c r="BA97" s="87">
        <f>'SO 01.6.1 - AV technika -...'!F38</f>
        <v>0</v>
      </c>
      <c r="BB97" s="87">
        <f>'SO 01.6.1 - AV technika -...'!F39</f>
        <v>0</v>
      </c>
      <c r="BC97" s="87">
        <f>'SO 01.6.1 - AV technika -...'!F40</f>
        <v>0</v>
      </c>
      <c r="BD97" s="89">
        <f>'SO 01.6.1 - AV technika -...'!F41</f>
        <v>0</v>
      </c>
      <c r="BT97" s="22" t="s">
        <v>92</v>
      </c>
      <c r="BV97" s="22" t="s">
        <v>77</v>
      </c>
      <c r="BW97" s="22" t="s">
        <v>93</v>
      </c>
      <c r="BX97" s="22" t="s">
        <v>88</v>
      </c>
      <c r="CL97" s="22" t="s">
        <v>1</v>
      </c>
    </row>
    <row r="98" spans="1:90" s="4" customFormat="1" ht="25.5" customHeight="1">
      <c r="A98" s="90" t="s">
        <v>89</v>
      </c>
      <c r="B98" s="48"/>
      <c r="C98" s="10"/>
      <c r="D98" s="10"/>
      <c r="E98" s="10"/>
      <c r="F98" s="182" t="s">
        <v>94</v>
      </c>
      <c r="G98" s="182"/>
      <c r="H98" s="182"/>
      <c r="I98" s="182"/>
      <c r="J98" s="182"/>
      <c r="K98" s="10"/>
      <c r="L98" s="182" t="s">
        <v>95</v>
      </c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7">
        <f>'SO 01.6.2 - AV technika -...'!J34</f>
        <v>0</v>
      </c>
      <c r="AH98" s="188"/>
      <c r="AI98" s="188"/>
      <c r="AJ98" s="188"/>
      <c r="AK98" s="188"/>
      <c r="AL98" s="188"/>
      <c r="AM98" s="188"/>
      <c r="AN98" s="187">
        <f t="shared" si="0"/>
        <v>0</v>
      </c>
      <c r="AO98" s="188"/>
      <c r="AP98" s="188"/>
      <c r="AQ98" s="85" t="s">
        <v>87</v>
      </c>
      <c r="AR98" s="48"/>
      <c r="AS98" s="86">
        <v>0</v>
      </c>
      <c r="AT98" s="87">
        <f t="shared" si="1"/>
        <v>0</v>
      </c>
      <c r="AU98" s="88">
        <f>'SO 01.6.2 - AV technika -...'!P130</f>
        <v>0</v>
      </c>
      <c r="AV98" s="87">
        <f>'SO 01.6.2 - AV technika -...'!J37</f>
        <v>0</v>
      </c>
      <c r="AW98" s="87">
        <f>'SO 01.6.2 - AV technika -...'!J38</f>
        <v>0</v>
      </c>
      <c r="AX98" s="87">
        <f>'SO 01.6.2 - AV technika -...'!J39</f>
        <v>0</v>
      </c>
      <c r="AY98" s="87">
        <f>'SO 01.6.2 - AV technika -...'!J40</f>
        <v>0</v>
      </c>
      <c r="AZ98" s="87">
        <f>'SO 01.6.2 - AV technika -...'!F37</f>
        <v>0</v>
      </c>
      <c r="BA98" s="87">
        <f>'SO 01.6.2 - AV technika -...'!F38</f>
        <v>0</v>
      </c>
      <c r="BB98" s="87">
        <f>'SO 01.6.2 - AV technika -...'!F39</f>
        <v>0</v>
      </c>
      <c r="BC98" s="87">
        <f>'SO 01.6.2 - AV technika -...'!F40</f>
        <v>0</v>
      </c>
      <c r="BD98" s="89">
        <f>'SO 01.6.2 - AV technika -...'!F41</f>
        <v>0</v>
      </c>
      <c r="BT98" s="22" t="s">
        <v>92</v>
      </c>
      <c r="BV98" s="22" t="s">
        <v>77</v>
      </c>
      <c r="BW98" s="22" t="s">
        <v>96</v>
      </c>
      <c r="BX98" s="22" t="s">
        <v>88</v>
      </c>
      <c r="CL98" s="22" t="s">
        <v>1</v>
      </c>
    </row>
    <row r="99" spans="1:90" s="4" customFormat="1" ht="25.5" customHeight="1">
      <c r="A99" s="90" t="s">
        <v>89</v>
      </c>
      <c r="B99" s="48"/>
      <c r="C99" s="10"/>
      <c r="D99" s="10"/>
      <c r="E99" s="10"/>
      <c r="F99" s="182" t="s">
        <v>97</v>
      </c>
      <c r="G99" s="182"/>
      <c r="H99" s="182"/>
      <c r="I99" s="182"/>
      <c r="J99" s="182"/>
      <c r="K99" s="10"/>
      <c r="L99" s="182" t="s">
        <v>98</v>
      </c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7">
        <f>'SO 01.6.3 - AV technika -...'!J34</f>
        <v>0</v>
      </c>
      <c r="AH99" s="188"/>
      <c r="AI99" s="188"/>
      <c r="AJ99" s="188"/>
      <c r="AK99" s="188"/>
      <c r="AL99" s="188"/>
      <c r="AM99" s="188"/>
      <c r="AN99" s="187">
        <f t="shared" si="0"/>
        <v>0</v>
      </c>
      <c r="AO99" s="188"/>
      <c r="AP99" s="188"/>
      <c r="AQ99" s="85" t="s">
        <v>87</v>
      </c>
      <c r="AR99" s="48"/>
      <c r="AS99" s="91">
        <v>0</v>
      </c>
      <c r="AT99" s="92">
        <f t="shared" si="1"/>
        <v>0</v>
      </c>
      <c r="AU99" s="93">
        <f>'SO 01.6.3 - AV technika -...'!P130</f>
        <v>0</v>
      </c>
      <c r="AV99" s="92">
        <f>'SO 01.6.3 - AV technika -...'!J37</f>
        <v>0</v>
      </c>
      <c r="AW99" s="92">
        <f>'SO 01.6.3 - AV technika -...'!J38</f>
        <v>0</v>
      </c>
      <c r="AX99" s="92">
        <f>'SO 01.6.3 - AV technika -...'!J39</f>
        <v>0</v>
      </c>
      <c r="AY99" s="92">
        <f>'SO 01.6.3 - AV technika -...'!J40</f>
        <v>0</v>
      </c>
      <c r="AZ99" s="92">
        <f>'SO 01.6.3 - AV technika -...'!F37</f>
        <v>0</v>
      </c>
      <c r="BA99" s="92">
        <f>'SO 01.6.3 - AV technika -...'!F38</f>
        <v>0</v>
      </c>
      <c r="BB99" s="92">
        <f>'SO 01.6.3 - AV technika -...'!F39</f>
        <v>0</v>
      </c>
      <c r="BC99" s="92">
        <f>'SO 01.6.3 - AV technika -...'!F40</f>
        <v>0</v>
      </c>
      <c r="BD99" s="94">
        <f>'SO 01.6.3 - AV technika -...'!F41</f>
        <v>0</v>
      </c>
      <c r="BT99" s="22" t="s">
        <v>92</v>
      </c>
      <c r="BV99" s="22" t="s">
        <v>77</v>
      </c>
      <c r="BW99" s="22" t="s">
        <v>99</v>
      </c>
      <c r="BX99" s="22" t="s">
        <v>88</v>
      </c>
      <c r="CL99" s="22" t="s">
        <v>1</v>
      </c>
    </row>
    <row r="100" spans="1:90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0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E96:I96"/>
    <mergeCell ref="K96:AF96"/>
    <mergeCell ref="F97:J97"/>
    <mergeCell ref="L97:AF97"/>
    <mergeCell ref="F98:J98"/>
    <mergeCell ref="L98:AF98"/>
    <mergeCell ref="F99:J99"/>
    <mergeCell ref="L99:AF99"/>
  </mergeCells>
  <hyperlinks>
    <hyperlink ref="A97" location="'SO 01.6.1 - AV technika -...'!C2" display="/"/>
    <hyperlink ref="A98" location="'SO 01.6.2 - AV technika -...'!C2" display="/"/>
    <hyperlink ref="A99" location="'SO 01.6.3 - AV technika -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topLeftCell="A105" zoomScaleNormal="100" workbookViewId="0">
      <selection activeCell="J102" sqref="J10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15.6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84</v>
      </c>
    </row>
    <row r="4" spans="1:46" s="1" customFormat="1" ht="24.95" customHeight="1">
      <c r="B4" s="17"/>
      <c r="D4" s="18" t="s">
        <v>100</v>
      </c>
      <c r="I4" s="95"/>
      <c r="L4" s="17"/>
      <c r="M4" s="97" t="s">
        <v>10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16</v>
      </c>
      <c r="I6" s="95"/>
      <c r="L6" s="17"/>
    </row>
    <row r="7" spans="1:46" s="1" customFormat="1" ht="16.5" customHeight="1">
      <c r="B7" s="17"/>
      <c r="E7" s="226" t="str">
        <f>'Rekapitulace '!K6</f>
        <v xml:space="preserve"> Dům hudby, Pardubice – modernizace</v>
      </c>
      <c r="F7" s="227"/>
      <c r="G7" s="227"/>
      <c r="H7" s="227"/>
      <c r="I7" s="95"/>
      <c r="L7" s="17"/>
    </row>
    <row r="8" spans="1:46" ht="12.75">
      <c r="B8" s="17"/>
      <c r="D8" s="24" t="s">
        <v>101</v>
      </c>
      <c r="L8" s="17"/>
    </row>
    <row r="9" spans="1:46" s="1" customFormat="1" ht="16.5" customHeight="1">
      <c r="B9" s="17"/>
      <c r="E9" s="226" t="s">
        <v>102</v>
      </c>
      <c r="F9" s="205"/>
      <c r="G9" s="205"/>
      <c r="H9" s="205"/>
      <c r="I9" s="95"/>
      <c r="L9" s="17"/>
    </row>
    <row r="10" spans="1:46" s="1" customFormat="1" ht="12" customHeight="1">
      <c r="B10" s="17"/>
      <c r="D10" s="24" t="s">
        <v>103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28" t="s">
        <v>104</v>
      </c>
      <c r="F11" s="229"/>
      <c r="G11" s="229"/>
      <c r="H11" s="22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105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12" t="s">
        <v>106</v>
      </c>
      <c r="F13" s="229"/>
      <c r="G13" s="229"/>
      <c r="H13" s="22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100" t="s">
        <v>19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100" t="s">
        <v>22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24</v>
      </c>
      <c r="E18" s="29"/>
      <c r="F18" s="29"/>
      <c r="G18" s="29"/>
      <c r="H18" s="29"/>
      <c r="I18" s="100" t="s">
        <v>25</v>
      </c>
      <c r="J18" s="22" t="str">
        <f>IF('Rekapitulace '!AN10="","",'Rekapitulace '!AN10)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'!E11="","",'Rekapitulace '!E11)</f>
        <v xml:space="preserve"> </v>
      </c>
      <c r="F19" s="29"/>
      <c r="G19" s="29"/>
      <c r="H19" s="29"/>
      <c r="I19" s="100" t="s">
        <v>27</v>
      </c>
      <c r="J19" s="22" t="str">
        <f>IF('Rekapitulace '!AN11="","",'Rekapitulace '!AN11)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28</v>
      </c>
      <c r="E21" s="29"/>
      <c r="F21" s="29"/>
      <c r="G21" s="29"/>
      <c r="H21" s="29"/>
      <c r="I21" s="100" t="s">
        <v>25</v>
      </c>
      <c r="J21" s="25" t="str">
        <f>'Rekapitulace 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30" t="str">
        <f>'Rekapitulace '!E14</f>
        <v>Vyplň údaj</v>
      </c>
      <c r="F22" s="215"/>
      <c r="G22" s="215"/>
      <c r="H22" s="215"/>
      <c r="I22" s="100" t="s">
        <v>27</v>
      </c>
      <c r="J22" s="25" t="str">
        <f>'Rekapitulace 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30</v>
      </c>
      <c r="E24" s="29"/>
      <c r="F24" s="29"/>
      <c r="G24" s="29"/>
      <c r="H24" s="29"/>
      <c r="I24" s="100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27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33</v>
      </c>
      <c r="E27" s="29"/>
      <c r="F27" s="29"/>
      <c r="G27" s="29"/>
      <c r="H27" s="29"/>
      <c r="I27" s="100" t="s">
        <v>25</v>
      </c>
      <c r="J27" s="22" t="str">
        <f>IF('Rekapitulace '!AN19="","",'Rekapitulace 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IF('Rekapitulace '!E20="","",'Rekapitulace '!E20)</f>
        <v xml:space="preserve"> </v>
      </c>
      <c r="F28" s="29"/>
      <c r="G28" s="29"/>
      <c r="H28" s="29"/>
      <c r="I28" s="100" t="s">
        <v>27</v>
      </c>
      <c r="J28" s="22" t="str">
        <f>IF('Rekapitulace '!AN20="","",'Rekapitulace 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34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318.75" customHeight="1">
      <c r="A31" s="101"/>
      <c r="B31" s="102"/>
      <c r="C31" s="101"/>
      <c r="D31" s="101"/>
      <c r="E31" s="219"/>
      <c r="F31" s="219"/>
      <c r="G31" s="219"/>
      <c r="H31" s="219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35</v>
      </c>
      <c r="E34" s="29"/>
      <c r="F34" s="29"/>
      <c r="G34" s="29"/>
      <c r="H34" s="29"/>
      <c r="I34" s="99"/>
      <c r="J34" s="68">
        <f>ROUND(J132,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37</v>
      </c>
      <c r="G36" s="29"/>
      <c r="H36" s="29"/>
      <c r="I36" s="107" t="s">
        <v>36</v>
      </c>
      <c r="J36" s="33" t="s">
        <v>38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39</v>
      </c>
      <c r="E37" s="24" t="s">
        <v>40</v>
      </c>
      <c r="F37" s="108">
        <f>ROUND((SUM(BE132:BE172)),  2)</f>
        <v>0</v>
      </c>
      <c r="G37" s="29"/>
      <c r="H37" s="29"/>
      <c r="I37" s="109">
        <v>0.21</v>
      </c>
      <c r="J37" s="108">
        <f>ROUND(((SUM(BE132:BE172))*I37),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41</v>
      </c>
      <c r="F38" s="108">
        <f>ROUND((SUM(BF132:BF172)),  2)</f>
        <v>0</v>
      </c>
      <c r="G38" s="29"/>
      <c r="H38" s="29"/>
      <c r="I38" s="109">
        <v>0.15</v>
      </c>
      <c r="J38" s="108">
        <f>ROUND(((SUM(BF132:BF172))*I38),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ROUND((SUM(BG132:BG172)),  2)</f>
        <v>0</v>
      </c>
      <c r="G39" s="29"/>
      <c r="H39" s="29"/>
      <c r="I39" s="109">
        <v>0.21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43</v>
      </c>
      <c r="F40" s="108">
        <f>ROUND((SUM(BH132:BH172)),  2)</f>
        <v>0</v>
      </c>
      <c r="G40" s="29"/>
      <c r="H40" s="29"/>
      <c r="I40" s="109">
        <v>0.15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44</v>
      </c>
      <c r="F41" s="108">
        <f>ROUND((SUM(BI132:BI172)),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45</v>
      </c>
      <c r="E43" s="57"/>
      <c r="F43" s="57"/>
      <c r="G43" s="112" t="s">
        <v>46</v>
      </c>
      <c r="H43" s="113" t="s">
        <v>47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107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6" t="str">
        <f>E7</f>
        <v xml:space="preserve"> Dům hudby, Pardubice – modernizace</v>
      </c>
      <c r="F85" s="227"/>
      <c r="G85" s="227"/>
      <c r="H85" s="22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101</v>
      </c>
      <c r="I86" s="95"/>
      <c r="L86" s="17"/>
    </row>
    <row r="87" spans="1:31" s="1" customFormat="1" ht="16.5" customHeight="1">
      <c r="B87" s="17"/>
      <c r="E87" s="226" t="s">
        <v>102</v>
      </c>
      <c r="F87" s="205"/>
      <c r="G87" s="205"/>
      <c r="H87" s="205"/>
      <c r="I87" s="95"/>
      <c r="L87" s="17"/>
    </row>
    <row r="88" spans="1:31" s="1" customFormat="1" ht="12" customHeight="1">
      <c r="B88" s="17"/>
      <c r="C88" s="24" t="s">
        <v>103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28" t="s">
        <v>104</v>
      </c>
      <c r="F89" s="229"/>
      <c r="G89" s="229"/>
      <c r="H89" s="22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105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12" t="str">
        <f>E13</f>
        <v>SO 01.6.1 - AV technika - Sukova síň</v>
      </c>
      <c r="F91" s="229"/>
      <c r="G91" s="229"/>
      <c r="H91" s="22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20</v>
      </c>
      <c r="D93" s="29"/>
      <c r="E93" s="29"/>
      <c r="F93" s="22" t="str">
        <f>F16</f>
        <v>Sukova třída 1260, 530 02 Pardubice</v>
      </c>
      <c r="G93" s="29"/>
      <c r="H93" s="29"/>
      <c r="I93" s="100" t="s">
        <v>22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27.95" customHeight="1">
      <c r="A95" s="29"/>
      <c r="B95" s="30"/>
      <c r="C95" s="24" t="s">
        <v>24</v>
      </c>
      <c r="D95" s="29"/>
      <c r="E95" s="29"/>
      <c r="F95" s="22" t="str">
        <f>E19</f>
        <v xml:space="preserve"> </v>
      </c>
      <c r="G95" s="29"/>
      <c r="H95" s="29"/>
      <c r="I95" s="100" t="s">
        <v>30</v>
      </c>
      <c r="J95" s="27" t="str">
        <f>E25</f>
        <v>ing. arch. Ondřej Tuček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100" t="s">
        <v>33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108</v>
      </c>
      <c r="D98" s="110"/>
      <c r="E98" s="110"/>
      <c r="F98" s="110"/>
      <c r="G98" s="110"/>
      <c r="H98" s="110"/>
      <c r="I98" s="125"/>
      <c r="J98" s="126" t="s">
        <v>109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110</v>
      </c>
      <c r="D100" s="29"/>
      <c r="E100" s="29"/>
      <c r="F100" s="29"/>
      <c r="G100" s="29"/>
      <c r="H100" s="29"/>
      <c r="I100" s="99"/>
      <c r="J100" s="68">
        <f>J132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111</v>
      </c>
    </row>
    <row r="101" spans="1:47" s="9" customFormat="1" ht="24.95" customHeight="1">
      <c r="B101" s="128"/>
      <c r="D101" s="129" t="s">
        <v>112</v>
      </c>
      <c r="E101" s="130"/>
      <c r="F101" s="130"/>
      <c r="G101" s="130"/>
      <c r="H101" s="130"/>
      <c r="I101" s="131"/>
      <c r="J101" s="132">
        <f>J133</f>
        <v>0</v>
      </c>
      <c r="L101" s="128"/>
    </row>
    <row r="102" spans="1:47" s="10" customFormat="1" ht="19.899999999999999" customHeight="1">
      <c r="B102" s="133"/>
      <c r="D102" s="134" t="s">
        <v>113</v>
      </c>
      <c r="E102" s="135"/>
      <c r="F102" s="135"/>
      <c r="G102" s="135"/>
      <c r="H102" s="135"/>
      <c r="I102" s="136"/>
      <c r="J102" s="137">
        <f>J134</f>
        <v>0</v>
      </c>
      <c r="L102" s="133"/>
    </row>
    <row r="103" spans="1:47" s="10" customFormat="1" ht="14.85" customHeight="1">
      <c r="B103" s="133"/>
      <c r="D103" s="134" t="s">
        <v>114</v>
      </c>
      <c r="E103" s="135"/>
      <c r="F103" s="135"/>
      <c r="G103" s="135"/>
      <c r="H103" s="135"/>
      <c r="I103" s="136"/>
      <c r="J103" s="137">
        <f>J135</f>
        <v>0</v>
      </c>
      <c r="L103" s="133"/>
    </row>
    <row r="104" spans="1:47" s="10" customFormat="1" ht="14.85" customHeight="1">
      <c r="B104" s="133"/>
      <c r="D104" s="134" t="s">
        <v>115</v>
      </c>
      <c r="E104" s="135"/>
      <c r="F104" s="135"/>
      <c r="G104" s="135"/>
      <c r="H104" s="135"/>
      <c r="I104" s="136"/>
      <c r="J104" s="137">
        <f>J139</f>
        <v>0</v>
      </c>
      <c r="L104" s="133"/>
    </row>
    <row r="105" spans="1:47" s="10" customFormat="1" ht="14.85" customHeight="1">
      <c r="B105" s="133"/>
      <c r="D105" s="134" t="s">
        <v>116</v>
      </c>
      <c r="E105" s="135"/>
      <c r="F105" s="135"/>
      <c r="G105" s="135"/>
      <c r="H105" s="135"/>
      <c r="I105" s="136"/>
      <c r="J105" s="137">
        <f>J143</f>
        <v>0</v>
      </c>
      <c r="L105" s="133"/>
    </row>
    <row r="106" spans="1:47" s="10" customFormat="1" ht="14.85" customHeight="1">
      <c r="B106" s="133"/>
      <c r="D106" s="134" t="s">
        <v>117</v>
      </c>
      <c r="E106" s="135"/>
      <c r="F106" s="135"/>
      <c r="G106" s="135"/>
      <c r="H106" s="135"/>
      <c r="I106" s="136"/>
      <c r="J106" s="137">
        <f>J150</f>
        <v>0</v>
      </c>
      <c r="L106" s="133"/>
    </row>
    <row r="107" spans="1:47" s="10" customFormat="1" ht="14.85" customHeight="1">
      <c r="B107" s="133"/>
      <c r="D107" s="134" t="s">
        <v>118</v>
      </c>
      <c r="E107" s="135"/>
      <c r="F107" s="135"/>
      <c r="G107" s="135"/>
      <c r="H107" s="135"/>
      <c r="I107" s="136"/>
      <c r="J107" s="137">
        <f>J152</f>
        <v>0</v>
      </c>
      <c r="L107" s="133"/>
    </row>
    <row r="108" spans="1:47" s="10" customFormat="1" ht="14.85" customHeight="1">
      <c r="B108" s="133"/>
      <c r="D108" s="134" t="s">
        <v>119</v>
      </c>
      <c r="E108" s="135"/>
      <c r="F108" s="135"/>
      <c r="G108" s="135"/>
      <c r="H108" s="135"/>
      <c r="I108" s="136"/>
      <c r="J108" s="137">
        <f>J167</f>
        <v>0</v>
      </c>
      <c r="L108" s="133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22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23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18" t="s">
        <v>120</v>
      </c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16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26" t="str">
        <f>E7</f>
        <v xml:space="preserve"> Dům hudby, Pardubice – modernizace</v>
      </c>
      <c r="F118" s="227"/>
      <c r="G118" s="227"/>
      <c r="H118" s="227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17"/>
      <c r="C119" s="24" t="s">
        <v>101</v>
      </c>
      <c r="I119" s="95"/>
      <c r="L119" s="17"/>
    </row>
    <row r="120" spans="1:31" s="1" customFormat="1" ht="16.5" customHeight="1">
      <c r="B120" s="17"/>
      <c r="E120" s="226" t="s">
        <v>102</v>
      </c>
      <c r="F120" s="205"/>
      <c r="G120" s="205"/>
      <c r="H120" s="205"/>
      <c r="I120" s="95"/>
      <c r="L120" s="17"/>
    </row>
    <row r="121" spans="1:31" s="1" customFormat="1" ht="12" customHeight="1">
      <c r="B121" s="17"/>
      <c r="C121" s="24" t="s">
        <v>103</v>
      </c>
      <c r="I121" s="95"/>
      <c r="L121" s="17"/>
    </row>
    <row r="122" spans="1:31" s="2" customFormat="1" ht="16.5" customHeight="1">
      <c r="A122" s="29"/>
      <c r="B122" s="30"/>
      <c r="C122" s="29"/>
      <c r="D122" s="29"/>
      <c r="E122" s="228" t="s">
        <v>104</v>
      </c>
      <c r="F122" s="229"/>
      <c r="G122" s="229"/>
      <c r="H122" s="2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105</v>
      </c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12" t="str">
        <f>E13</f>
        <v>SO 01.6.1 - AV technika - Sukova síň</v>
      </c>
      <c r="F124" s="229"/>
      <c r="G124" s="229"/>
      <c r="H124" s="22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20</v>
      </c>
      <c r="D126" s="29"/>
      <c r="E126" s="29"/>
      <c r="F126" s="22" t="str">
        <f>F16</f>
        <v>Sukova třída 1260, 530 02 Pardubice</v>
      </c>
      <c r="G126" s="29"/>
      <c r="H126" s="29"/>
      <c r="I126" s="100" t="s">
        <v>22</v>
      </c>
      <c r="J126" s="52" t="str">
        <f>IF(J16="","",J16)</f>
        <v/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7.95" customHeight="1">
      <c r="A128" s="29"/>
      <c r="B128" s="30"/>
      <c r="C128" s="24" t="s">
        <v>24</v>
      </c>
      <c r="D128" s="29"/>
      <c r="E128" s="29"/>
      <c r="F128" s="22" t="str">
        <f>E19</f>
        <v xml:space="preserve"> </v>
      </c>
      <c r="G128" s="29"/>
      <c r="H128" s="29"/>
      <c r="I128" s="100" t="s">
        <v>30</v>
      </c>
      <c r="J128" s="27" t="str">
        <f>E25</f>
        <v>ing. arch. Ondřej Tuček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28</v>
      </c>
      <c r="D129" s="29"/>
      <c r="E129" s="29"/>
      <c r="F129" s="22" t="str">
        <f>IF(E22="","",E22)</f>
        <v>Vyplň údaj</v>
      </c>
      <c r="G129" s="29"/>
      <c r="H129" s="29"/>
      <c r="I129" s="100" t="s">
        <v>33</v>
      </c>
      <c r="J129" s="27" t="str">
        <f>E28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121</v>
      </c>
      <c r="D131" s="141" t="s">
        <v>60</v>
      </c>
      <c r="E131" s="141" t="s">
        <v>56</v>
      </c>
      <c r="F131" s="141" t="s">
        <v>57</v>
      </c>
      <c r="G131" s="141" t="s">
        <v>122</v>
      </c>
      <c r="H131" s="141" t="s">
        <v>123</v>
      </c>
      <c r="I131" s="142" t="s">
        <v>124</v>
      </c>
      <c r="J131" s="143" t="s">
        <v>109</v>
      </c>
      <c r="K131" s="143" t="s">
        <v>334</v>
      </c>
      <c r="L131" s="144"/>
      <c r="M131" s="59" t="s">
        <v>1</v>
      </c>
      <c r="N131" s="60" t="s">
        <v>39</v>
      </c>
      <c r="O131" s="60" t="s">
        <v>125</v>
      </c>
      <c r="P131" s="60" t="s">
        <v>126</v>
      </c>
      <c r="Q131" s="60" t="s">
        <v>127</v>
      </c>
      <c r="R131" s="60" t="s">
        <v>128</v>
      </c>
      <c r="S131" s="60" t="s">
        <v>129</v>
      </c>
      <c r="T131" s="61" t="s">
        <v>130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6" t="s">
        <v>131</v>
      </c>
      <c r="D132" s="29"/>
      <c r="E132" s="29"/>
      <c r="F132" s="29"/>
      <c r="G132" s="29"/>
      <c r="H132" s="29"/>
      <c r="I132" s="99"/>
      <c r="J132" s="145">
        <f>BK132</f>
        <v>0</v>
      </c>
      <c r="K132" s="29"/>
      <c r="L132" s="30"/>
      <c r="M132" s="62"/>
      <c r="N132" s="53"/>
      <c r="O132" s="63"/>
      <c r="P132" s="146">
        <f>P133</f>
        <v>0</v>
      </c>
      <c r="Q132" s="63"/>
      <c r="R132" s="146">
        <f>R133</f>
        <v>0</v>
      </c>
      <c r="S132" s="63"/>
      <c r="T132" s="147">
        <f>T133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74</v>
      </c>
      <c r="AU132" s="14" t="s">
        <v>111</v>
      </c>
      <c r="BK132" s="148">
        <f>BK133</f>
        <v>0</v>
      </c>
    </row>
    <row r="133" spans="1:65" s="12" customFormat="1" ht="25.9" customHeight="1">
      <c r="B133" s="149"/>
      <c r="D133" s="150" t="s">
        <v>74</v>
      </c>
      <c r="E133" s="151" t="s">
        <v>132</v>
      </c>
      <c r="F133" s="151" t="s">
        <v>133</v>
      </c>
      <c r="I133" s="152"/>
      <c r="J133" s="153">
        <f>BK133</f>
        <v>0</v>
      </c>
      <c r="L133" s="149"/>
      <c r="M133" s="154"/>
      <c r="N133" s="155"/>
      <c r="O133" s="155"/>
      <c r="P133" s="156">
        <f>P134</f>
        <v>0</v>
      </c>
      <c r="Q133" s="155"/>
      <c r="R133" s="156">
        <f>R134</f>
        <v>0</v>
      </c>
      <c r="S133" s="155"/>
      <c r="T133" s="157">
        <f>T134</f>
        <v>0</v>
      </c>
      <c r="AR133" s="150" t="s">
        <v>92</v>
      </c>
      <c r="AT133" s="158" t="s">
        <v>74</v>
      </c>
      <c r="AU133" s="158" t="s">
        <v>75</v>
      </c>
      <c r="AY133" s="150" t="s">
        <v>134</v>
      </c>
      <c r="BK133" s="159">
        <f>BK134</f>
        <v>0</v>
      </c>
    </row>
    <row r="134" spans="1:65" s="12" customFormat="1" ht="22.9" customHeight="1">
      <c r="B134" s="149"/>
      <c r="D134" s="150" t="s">
        <v>74</v>
      </c>
      <c r="E134" s="160" t="s">
        <v>135</v>
      </c>
      <c r="F134" s="160" t="s">
        <v>136</v>
      </c>
      <c r="I134" s="152"/>
      <c r="J134" s="161">
        <f>BK134</f>
        <v>0</v>
      </c>
      <c r="L134" s="149"/>
      <c r="M134" s="154"/>
      <c r="N134" s="155"/>
      <c r="O134" s="155"/>
      <c r="P134" s="156">
        <f>P135+P139+P143+P150+P152+P167</f>
        <v>0</v>
      </c>
      <c r="Q134" s="155"/>
      <c r="R134" s="156">
        <f>R135+R139+R143+R150+R152+R167</f>
        <v>0</v>
      </c>
      <c r="S134" s="155"/>
      <c r="T134" s="157">
        <f>T135+T139+T143+T150+T152+T167</f>
        <v>0</v>
      </c>
      <c r="AR134" s="150" t="s">
        <v>92</v>
      </c>
      <c r="AT134" s="158" t="s">
        <v>74</v>
      </c>
      <c r="AU134" s="158" t="s">
        <v>82</v>
      </c>
      <c r="AY134" s="150" t="s">
        <v>134</v>
      </c>
      <c r="BK134" s="159">
        <f>BK135+BK139+BK143+BK150+BK152+BK167</f>
        <v>0</v>
      </c>
    </row>
    <row r="135" spans="1:65" s="12" customFormat="1" ht="20.85" customHeight="1">
      <c r="B135" s="149"/>
      <c r="D135" s="150" t="s">
        <v>74</v>
      </c>
      <c r="E135" s="160" t="s">
        <v>137</v>
      </c>
      <c r="F135" s="160" t="s">
        <v>138</v>
      </c>
      <c r="I135" s="152"/>
      <c r="J135" s="161">
        <f>BK135</f>
        <v>0</v>
      </c>
      <c r="L135" s="149"/>
      <c r="M135" s="154"/>
      <c r="N135" s="155"/>
      <c r="O135" s="155"/>
      <c r="P135" s="156">
        <f>SUM(P136:P138)</f>
        <v>0</v>
      </c>
      <c r="Q135" s="155"/>
      <c r="R135" s="156">
        <f>SUM(R136:R138)</f>
        <v>0</v>
      </c>
      <c r="S135" s="155"/>
      <c r="T135" s="157">
        <f>SUM(T136:T138)</f>
        <v>0</v>
      </c>
      <c r="AR135" s="150" t="s">
        <v>92</v>
      </c>
      <c r="AT135" s="158" t="s">
        <v>74</v>
      </c>
      <c r="AU135" s="158" t="s">
        <v>84</v>
      </c>
      <c r="AY135" s="150" t="s">
        <v>134</v>
      </c>
      <c r="BK135" s="159">
        <f>SUM(BK136:BK138)</f>
        <v>0</v>
      </c>
    </row>
    <row r="136" spans="1:65" s="2" customFormat="1" ht="36" customHeight="1">
      <c r="A136" s="29"/>
      <c r="B136" s="162"/>
      <c r="C136" s="163" t="s">
        <v>82</v>
      </c>
      <c r="D136" s="163" t="s">
        <v>139</v>
      </c>
      <c r="E136" s="164" t="s">
        <v>140</v>
      </c>
      <c r="F136" s="165" t="s">
        <v>141</v>
      </c>
      <c r="G136" s="166" t="s">
        <v>142</v>
      </c>
      <c r="H136" s="167">
        <v>2</v>
      </c>
      <c r="I136" s="168"/>
      <c r="J136" s="169">
        <f>ROUND(I136*H136,2)</f>
        <v>0</v>
      </c>
      <c r="K136" s="168" t="s">
        <v>1</v>
      </c>
      <c r="L136" s="30"/>
      <c r="M136" s="170" t="s">
        <v>1</v>
      </c>
      <c r="N136" s="171" t="s">
        <v>40</v>
      </c>
      <c r="O136" s="55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143</v>
      </c>
      <c r="AT136" s="174" t="s">
        <v>139</v>
      </c>
      <c r="AU136" s="174" t="s">
        <v>92</v>
      </c>
      <c r="AY136" s="14" t="s">
        <v>134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4" t="s">
        <v>82</v>
      </c>
      <c r="BK136" s="175">
        <f>ROUND(I136*H136,2)</f>
        <v>0</v>
      </c>
      <c r="BL136" s="14" t="s">
        <v>143</v>
      </c>
      <c r="BM136" s="174" t="s">
        <v>144</v>
      </c>
    </row>
    <row r="137" spans="1:65" s="2" customFormat="1" ht="24" customHeight="1">
      <c r="A137" s="29"/>
      <c r="B137" s="162"/>
      <c r="C137" s="163" t="s">
        <v>84</v>
      </c>
      <c r="D137" s="163" t="s">
        <v>139</v>
      </c>
      <c r="E137" s="164" t="s">
        <v>145</v>
      </c>
      <c r="F137" s="165" t="s">
        <v>146</v>
      </c>
      <c r="G137" s="166" t="s">
        <v>142</v>
      </c>
      <c r="H137" s="167">
        <v>2</v>
      </c>
      <c r="I137" s="168"/>
      <c r="J137" s="169">
        <f>ROUND(I137*H137,2)</f>
        <v>0</v>
      </c>
      <c r="K137" s="168" t="s">
        <v>1</v>
      </c>
      <c r="L137" s="30"/>
      <c r="M137" s="170" t="s">
        <v>1</v>
      </c>
      <c r="N137" s="171" t="s">
        <v>40</v>
      </c>
      <c r="O137" s="55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143</v>
      </c>
      <c r="AT137" s="174" t="s">
        <v>139</v>
      </c>
      <c r="AU137" s="174" t="s">
        <v>92</v>
      </c>
      <c r="AY137" s="14" t="s">
        <v>134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4" t="s">
        <v>82</v>
      </c>
      <c r="BK137" s="175">
        <f>ROUND(I137*H137,2)</f>
        <v>0</v>
      </c>
      <c r="BL137" s="14" t="s">
        <v>143</v>
      </c>
      <c r="BM137" s="174" t="s">
        <v>147</v>
      </c>
    </row>
    <row r="138" spans="1:65" s="2" customFormat="1" ht="24" customHeight="1">
      <c r="A138" s="29"/>
      <c r="B138" s="162"/>
      <c r="C138" s="163" t="s">
        <v>92</v>
      </c>
      <c r="D138" s="163" t="s">
        <v>139</v>
      </c>
      <c r="E138" s="164" t="s">
        <v>148</v>
      </c>
      <c r="F138" s="165" t="s">
        <v>149</v>
      </c>
      <c r="G138" s="166" t="s">
        <v>142</v>
      </c>
      <c r="H138" s="167">
        <v>1</v>
      </c>
      <c r="I138" s="168"/>
      <c r="J138" s="169">
        <f>ROUND(I138*H138,2)</f>
        <v>0</v>
      </c>
      <c r="K138" s="168"/>
      <c r="L138" s="30"/>
      <c r="M138" s="170" t="s">
        <v>1</v>
      </c>
      <c r="N138" s="171" t="s">
        <v>40</v>
      </c>
      <c r="O138" s="55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143</v>
      </c>
      <c r="AT138" s="174" t="s">
        <v>139</v>
      </c>
      <c r="AU138" s="174" t="s">
        <v>92</v>
      </c>
      <c r="AY138" s="14" t="s">
        <v>134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4" t="s">
        <v>82</v>
      </c>
      <c r="BK138" s="175">
        <f>ROUND(I138*H138,2)</f>
        <v>0</v>
      </c>
      <c r="BL138" s="14" t="s">
        <v>143</v>
      </c>
      <c r="BM138" s="174" t="s">
        <v>150</v>
      </c>
    </row>
    <row r="139" spans="1:65" s="12" customFormat="1" ht="20.85" customHeight="1">
      <c r="B139" s="149"/>
      <c r="D139" s="150" t="s">
        <v>74</v>
      </c>
      <c r="E139" s="160" t="s">
        <v>151</v>
      </c>
      <c r="F139" s="160" t="s">
        <v>152</v>
      </c>
      <c r="I139" s="152"/>
      <c r="J139" s="161">
        <f>BK139</f>
        <v>0</v>
      </c>
      <c r="L139" s="149"/>
      <c r="M139" s="154"/>
      <c r="N139" s="155"/>
      <c r="O139" s="155"/>
      <c r="P139" s="156">
        <f>SUM(P140:P142)</f>
        <v>0</v>
      </c>
      <c r="Q139" s="155"/>
      <c r="R139" s="156">
        <f>SUM(R140:R142)</f>
        <v>0</v>
      </c>
      <c r="S139" s="155"/>
      <c r="T139" s="157">
        <f>SUM(T140:T142)</f>
        <v>0</v>
      </c>
      <c r="AR139" s="150" t="s">
        <v>92</v>
      </c>
      <c r="AT139" s="158" t="s">
        <v>74</v>
      </c>
      <c r="AU139" s="158" t="s">
        <v>84</v>
      </c>
      <c r="AY139" s="150" t="s">
        <v>134</v>
      </c>
      <c r="BK139" s="159">
        <f>SUM(BK140:BK142)</f>
        <v>0</v>
      </c>
    </row>
    <row r="140" spans="1:65" s="2" customFormat="1" ht="84">
      <c r="A140" s="29"/>
      <c r="B140" s="162"/>
      <c r="C140" s="163" t="s">
        <v>143</v>
      </c>
      <c r="D140" s="163" t="s">
        <v>139</v>
      </c>
      <c r="E140" s="164" t="s">
        <v>153</v>
      </c>
      <c r="F140" s="165" t="s">
        <v>333</v>
      </c>
      <c r="G140" s="166" t="s">
        <v>142</v>
      </c>
      <c r="H140" s="167">
        <v>3</v>
      </c>
      <c r="I140" s="168"/>
      <c r="J140" s="169">
        <f>ROUND(I140*H140,2)</f>
        <v>0</v>
      </c>
      <c r="K140" s="168"/>
      <c r="L140" s="30"/>
      <c r="M140" s="170" t="s">
        <v>1</v>
      </c>
      <c r="N140" s="171" t="s">
        <v>40</v>
      </c>
      <c r="O140" s="55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143</v>
      </c>
      <c r="AT140" s="174" t="s">
        <v>139</v>
      </c>
      <c r="AU140" s="174" t="s">
        <v>92</v>
      </c>
      <c r="AY140" s="14" t="s">
        <v>134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4" t="s">
        <v>82</v>
      </c>
      <c r="BK140" s="175">
        <f>ROUND(I140*H140,2)</f>
        <v>0</v>
      </c>
      <c r="BL140" s="14" t="s">
        <v>143</v>
      </c>
      <c r="BM140" s="174" t="s">
        <v>154</v>
      </c>
    </row>
    <row r="141" spans="1:65" s="2" customFormat="1" ht="93.6" customHeight="1">
      <c r="A141" s="29"/>
      <c r="B141" s="162"/>
      <c r="C141" s="163" t="s">
        <v>155</v>
      </c>
      <c r="D141" s="163" t="s">
        <v>139</v>
      </c>
      <c r="E141" s="164" t="s">
        <v>156</v>
      </c>
      <c r="F141" s="165" t="s">
        <v>327</v>
      </c>
      <c r="G141" s="166" t="s">
        <v>142</v>
      </c>
      <c r="H141" s="167">
        <v>8</v>
      </c>
      <c r="I141" s="168"/>
      <c r="J141" s="169">
        <f>ROUND(I141*H141,2)</f>
        <v>0</v>
      </c>
      <c r="K141" s="168"/>
      <c r="L141" s="30"/>
      <c r="M141" s="170" t="s">
        <v>1</v>
      </c>
      <c r="N141" s="171" t="s">
        <v>40</v>
      </c>
      <c r="O141" s="55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143</v>
      </c>
      <c r="AT141" s="174" t="s">
        <v>139</v>
      </c>
      <c r="AU141" s="174" t="s">
        <v>92</v>
      </c>
      <c r="AY141" s="14" t="s">
        <v>134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4" t="s">
        <v>82</v>
      </c>
      <c r="BK141" s="175">
        <f>ROUND(I141*H141,2)</f>
        <v>0</v>
      </c>
      <c r="BL141" s="14" t="s">
        <v>143</v>
      </c>
      <c r="BM141" s="174" t="s">
        <v>157</v>
      </c>
    </row>
    <row r="142" spans="1:65" s="2" customFormat="1" ht="83.45" customHeight="1">
      <c r="A142" s="29"/>
      <c r="B142" s="162"/>
      <c r="C142" s="163" t="s">
        <v>158</v>
      </c>
      <c r="D142" s="163" t="s">
        <v>139</v>
      </c>
      <c r="E142" s="164" t="s">
        <v>159</v>
      </c>
      <c r="F142" s="165" t="s">
        <v>328</v>
      </c>
      <c r="G142" s="166" t="s">
        <v>142</v>
      </c>
      <c r="H142" s="167">
        <v>4</v>
      </c>
      <c r="I142" s="168"/>
      <c r="J142" s="169">
        <f>ROUND(I142*H142,2)</f>
        <v>0</v>
      </c>
      <c r="K142" s="168"/>
      <c r="L142" s="30"/>
      <c r="M142" s="170" t="s">
        <v>1</v>
      </c>
      <c r="N142" s="171" t="s">
        <v>40</v>
      </c>
      <c r="O142" s="55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143</v>
      </c>
      <c r="AT142" s="174" t="s">
        <v>139</v>
      </c>
      <c r="AU142" s="174" t="s">
        <v>92</v>
      </c>
      <c r="AY142" s="14" t="s">
        <v>134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4" t="s">
        <v>82</v>
      </c>
      <c r="BK142" s="175">
        <f>ROUND(I142*H142,2)</f>
        <v>0</v>
      </c>
      <c r="BL142" s="14" t="s">
        <v>143</v>
      </c>
      <c r="BM142" s="174" t="s">
        <v>160</v>
      </c>
    </row>
    <row r="143" spans="1:65" s="12" customFormat="1" ht="20.85" customHeight="1">
      <c r="B143" s="149"/>
      <c r="D143" s="150" t="s">
        <v>74</v>
      </c>
      <c r="E143" s="160" t="s">
        <v>161</v>
      </c>
      <c r="F143" s="160" t="s">
        <v>162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SUM(P144:P149)</f>
        <v>0</v>
      </c>
      <c r="Q143" s="155"/>
      <c r="R143" s="156">
        <f>SUM(R144:R149)</f>
        <v>0</v>
      </c>
      <c r="S143" s="155"/>
      <c r="T143" s="157">
        <f>SUM(T144:T149)</f>
        <v>0</v>
      </c>
      <c r="AR143" s="150" t="s">
        <v>92</v>
      </c>
      <c r="AT143" s="158" t="s">
        <v>74</v>
      </c>
      <c r="AU143" s="158" t="s">
        <v>84</v>
      </c>
      <c r="AY143" s="150" t="s">
        <v>134</v>
      </c>
      <c r="BK143" s="159">
        <f>SUM(BK144:BK149)</f>
        <v>0</v>
      </c>
    </row>
    <row r="144" spans="1:65" s="2" customFormat="1" ht="36" customHeight="1">
      <c r="A144" s="29"/>
      <c r="B144" s="162"/>
      <c r="C144" s="163" t="s">
        <v>163</v>
      </c>
      <c r="D144" s="163" t="s">
        <v>139</v>
      </c>
      <c r="E144" s="164" t="s">
        <v>164</v>
      </c>
      <c r="F144" s="165" t="s">
        <v>165</v>
      </c>
      <c r="G144" s="166" t="s">
        <v>142</v>
      </c>
      <c r="H144" s="167">
        <v>6</v>
      </c>
      <c r="I144" s="168"/>
      <c r="J144" s="169">
        <f t="shared" ref="J144:J149" si="0">ROUND(I144*H144,2)</f>
        <v>0</v>
      </c>
      <c r="K144" s="168"/>
      <c r="L144" s="30"/>
      <c r="M144" s="170" t="s">
        <v>1</v>
      </c>
      <c r="N144" s="171" t="s">
        <v>40</v>
      </c>
      <c r="O144" s="55"/>
      <c r="P144" s="172">
        <f t="shared" ref="P144:P149" si="1">O144*H144</f>
        <v>0</v>
      </c>
      <c r="Q144" s="172">
        <v>0</v>
      </c>
      <c r="R144" s="172">
        <f t="shared" ref="R144:R149" si="2">Q144*H144</f>
        <v>0</v>
      </c>
      <c r="S144" s="172">
        <v>0</v>
      </c>
      <c r="T144" s="173">
        <f t="shared" ref="T144:T149" si="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143</v>
      </c>
      <c r="AT144" s="174" t="s">
        <v>139</v>
      </c>
      <c r="AU144" s="174" t="s">
        <v>92</v>
      </c>
      <c r="AY144" s="14" t="s">
        <v>134</v>
      </c>
      <c r="BE144" s="175">
        <f t="shared" ref="BE144:BE149" si="4">IF(N144="základní",J144,0)</f>
        <v>0</v>
      </c>
      <c r="BF144" s="175">
        <f t="shared" ref="BF144:BF149" si="5">IF(N144="snížená",J144,0)</f>
        <v>0</v>
      </c>
      <c r="BG144" s="175">
        <f t="shared" ref="BG144:BG149" si="6">IF(N144="zákl. přenesená",J144,0)</f>
        <v>0</v>
      </c>
      <c r="BH144" s="175">
        <f t="shared" ref="BH144:BH149" si="7">IF(N144="sníž. přenesená",J144,0)</f>
        <v>0</v>
      </c>
      <c r="BI144" s="175">
        <f t="shared" ref="BI144:BI149" si="8">IF(N144="nulová",J144,0)</f>
        <v>0</v>
      </c>
      <c r="BJ144" s="14" t="s">
        <v>82</v>
      </c>
      <c r="BK144" s="175">
        <f t="shared" ref="BK144:BK149" si="9">ROUND(I144*H144,2)</f>
        <v>0</v>
      </c>
      <c r="BL144" s="14" t="s">
        <v>143</v>
      </c>
      <c r="BM144" s="174" t="s">
        <v>166</v>
      </c>
    </row>
    <row r="145" spans="1:65" s="2" customFormat="1" ht="36" customHeight="1">
      <c r="A145" s="29"/>
      <c r="B145" s="162"/>
      <c r="C145" s="163" t="s">
        <v>167</v>
      </c>
      <c r="D145" s="163" t="s">
        <v>139</v>
      </c>
      <c r="E145" s="164" t="s">
        <v>168</v>
      </c>
      <c r="F145" s="165" t="s">
        <v>169</v>
      </c>
      <c r="G145" s="166" t="s">
        <v>142</v>
      </c>
      <c r="H145" s="167">
        <v>2</v>
      </c>
      <c r="I145" s="168"/>
      <c r="J145" s="169">
        <f t="shared" si="0"/>
        <v>0</v>
      </c>
      <c r="K145" s="168"/>
      <c r="L145" s="30"/>
      <c r="M145" s="170" t="s">
        <v>1</v>
      </c>
      <c r="N145" s="171" t="s">
        <v>40</v>
      </c>
      <c r="O145" s="55"/>
      <c r="P145" s="172">
        <f t="shared" si="1"/>
        <v>0</v>
      </c>
      <c r="Q145" s="172">
        <v>0</v>
      </c>
      <c r="R145" s="172">
        <f t="shared" si="2"/>
        <v>0</v>
      </c>
      <c r="S145" s="172">
        <v>0</v>
      </c>
      <c r="T145" s="17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143</v>
      </c>
      <c r="AT145" s="174" t="s">
        <v>139</v>
      </c>
      <c r="AU145" s="174" t="s">
        <v>92</v>
      </c>
      <c r="AY145" s="14" t="s">
        <v>134</v>
      </c>
      <c r="BE145" s="175">
        <f t="shared" si="4"/>
        <v>0</v>
      </c>
      <c r="BF145" s="175">
        <f t="shared" si="5"/>
        <v>0</v>
      </c>
      <c r="BG145" s="175">
        <f t="shared" si="6"/>
        <v>0</v>
      </c>
      <c r="BH145" s="175">
        <f t="shared" si="7"/>
        <v>0</v>
      </c>
      <c r="BI145" s="175">
        <f t="shared" si="8"/>
        <v>0</v>
      </c>
      <c r="BJ145" s="14" t="s">
        <v>82</v>
      </c>
      <c r="BK145" s="175">
        <f t="shared" si="9"/>
        <v>0</v>
      </c>
      <c r="BL145" s="14" t="s">
        <v>143</v>
      </c>
      <c r="BM145" s="174" t="s">
        <v>170</v>
      </c>
    </row>
    <row r="146" spans="1:65" s="2" customFormat="1" ht="24" customHeight="1">
      <c r="A146" s="29"/>
      <c r="B146" s="162"/>
      <c r="C146" s="163" t="s">
        <v>171</v>
      </c>
      <c r="D146" s="163" t="s">
        <v>139</v>
      </c>
      <c r="E146" s="164" t="s">
        <v>172</v>
      </c>
      <c r="F146" s="165" t="s">
        <v>173</v>
      </c>
      <c r="G146" s="166" t="s">
        <v>142</v>
      </c>
      <c r="H146" s="167">
        <v>2</v>
      </c>
      <c r="I146" s="168"/>
      <c r="J146" s="169">
        <f t="shared" si="0"/>
        <v>0</v>
      </c>
      <c r="K146" s="168"/>
      <c r="L146" s="30"/>
      <c r="M146" s="170" t="s">
        <v>1</v>
      </c>
      <c r="N146" s="171" t="s">
        <v>40</v>
      </c>
      <c r="O146" s="55"/>
      <c r="P146" s="172">
        <f t="shared" si="1"/>
        <v>0</v>
      </c>
      <c r="Q146" s="172">
        <v>0</v>
      </c>
      <c r="R146" s="172">
        <f t="shared" si="2"/>
        <v>0</v>
      </c>
      <c r="S146" s="172">
        <v>0</v>
      </c>
      <c r="T146" s="17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143</v>
      </c>
      <c r="AT146" s="174" t="s">
        <v>139</v>
      </c>
      <c r="AU146" s="174" t="s">
        <v>92</v>
      </c>
      <c r="AY146" s="14" t="s">
        <v>134</v>
      </c>
      <c r="BE146" s="175">
        <f t="shared" si="4"/>
        <v>0</v>
      </c>
      <c r="BF146" s="175">
        <f t="shared" si="5"/>
        <v>0</v>
      </c>
      <c r="BG146" s="175">
        <f t="shared" si="6"/>
        <v>0</v>
      </c>
      <c r="BH146" s="175">
        <f t="shared" si="7"/>
        <v>0</v>
      </c>
      <c r="BI146" s="175">
        <f t="shared" si="8"/>
        <v>0</v>
      </c>
      <c r="BJ146" s="14" t="s">
        <v>82</v>
      </c>
      <c r="BK146" s="175">
        <f t="shared" si="9"/>
        <v>0</v>
      </c>
      <c r="BL146" s="14" t="s">
        <v>143</v>
      </c>
      <c r="BM146" s="174" t="s">
        <v>174</v>
      </c>
    </row>
    <row r="147" spans="1:65" s="2" customFormat="1" ht="60" customHeight="1">
      <c r="A147" s="29"/>
      <c r="B147" s="162"/>
      <c r="C147" s="163" t="s">
        <v>175</v>
      </c>
      <c r="D147" s="163" t="s">
        <v>139</v>
      </c>
      <c r="E147" s="164" t="s">
        <v>176</v>
      </c>
      <c r="F147" s="165" t="s">
        <v>177</v>
      </c>
      <c r="G147" s="166" t="s">
        <v>142</v>
      </c>
      <c r="H147" s="167">
        <v>3</v>
      </c>
      <c r="I147" s="168"/>
      <c r="J147" s="169">
        <f t="shared" si="0"/>
        <v>0</v>
      </c>
      <c r="K147" s="168"/>
      <c r="L147" s="30"/>
      <c r="M147" s="170" t="s">
        <v>1</v>
      </c>
      <c r="N147" s="171" t="s">
        <v>40</v>
      </c>
      <c r="O147" s="55"/>
      <c r="P147" s="172">
        <f t="shared" si="1"/>
        <v>0</v>
      </c>
      <c r="Q147" s="172">
        <v>0</v>
      </c>
      <c r="R147" s="172">
        <f t="shared" si="2"/>
        <v>0</v>
      </c>
      <c r="S147" s="172">
        <v>0</v>
      </c>
      <c r="T147" s="17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143</v>
      </c>
      <c r="AT147" s="174" t="s">
        <v>139</v>
      </c>
      <c r="AU147" s="174" t="s">
        <v>92</v>
      </c>
      <c r="AY147" s="14" t="s">
        <v>134</v>
      </c>
      <c r="BE147" s="175">
        <f t="shared" si="4"/>
        <v>0</v>
      </c>
      <c r="BF147" s="175">
        <f t="shared" si="5"/>
        <v>0</v>
      </c>
      <c r="BG147" s="175">
        <f t="shared" si="6"/>
        <v>0</v>
      </c>
      <c r="BH147" s="175">
        <f t="shared" si="7"/>
        <v>0</v>
      </c>
      <c r="BI147" s="175">
        <f t="shared" si="8"/>
        <v>0</v>
      </c>
      <c r="BJ147" s="14" t="s">
        <v>82</v>
      </c>
      <c r="BK147" s="175">
        <f t="shared" si="9"/>
        <v>0</v>
      </c>
      <c r="BL147" s="14" t="s">
        <v>143</v>
      </c>
      <c r="BM147" s="174" t="s">
        <v>178</v>
      </c>
    </row>
    <row r="148" spans="1:65" s="2" customFormat="1" ht="24" customHeight="1">
      <c r="A148" s="29"/>
      <c r="B148" s="162"/>
      <c r="C148" s="163" t="s">
        <v>179</v>
      </c>
      <c r="D148" s="163" t="s">
        <v>139</v>
      </c>
      <c r="E148" s="164" t="s">
        <v>180</v>
      </c>
      <c r="F148" s="165" t="s">
        <v>181</v>
      </c>
      <c r="G148" s="166" t="s">
        <v>1</v>
      </c>
      <c r="H148" s="167">
        <v>2</v>
      </c>
      <c r="I148" s="168"/>
      <c r="J148" s="169">
        <f t="shared" si="0"/>
        <v>0</v>
      </c>
      <c r="K148" s="168"/>
      <c r="L148" s="30"/>
      <c r="M148" s="170" t="s">
        <v>1</v>
      </c>
      <c r="N148" s="171" t="s">
        <v>40</v>
      </c>
      <c r="O148" s="55"/>
      <c r="P148" s="172">
        <f t="shared" si="1"/>
        <v>0</v>
      </c>
      <c r="Q148" s="172">
        <v>0</v>
      </c>
      <c r="R148" s="172">
        <f t="shared" si="2"/>
        <v>0</v>
      </c>
      <c r="S148" s="172">
        <v>0</v>
      </c>
      <c r="T148" s="17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143</v>
      </c>
      <c r="AT148" s="174" t="s">
        <v>139</v>
      </c>
      <c r="AU148" s="174" t="s">
        <v>92</v>
      </c>
      <c r="AY148" s="14" t="s">
        <v>134</v>
      </c>
      <c r="BE148" s="175">
        <f t="shared" si="4"/>
        <v>0</v>
      </c>
      <c r="BF148" s="175">
        <f t="shared" si="5"/>
        <v>0</v>
      </c>
      <c r="BG148" s="175">
        <f t="shared" si="6"/>
        <v>0</v>
      </c>
      <c r="BH148" s="175">
        <f t="shared" si="7"/>
        <v>0</v>
      </c>
      <c r="BI148" s="175">
        <f t="shared" si="8"/>
        <v>0</v>
      </c>
      <c r="BJ148" s="14" t="s">
        <v>82</v>
      </c>
      <c r="BK148" s="175">
        <f t="shared" si="9"/>
        <v>0</v>
      </c>
      <c r="BL148" s="14" t="s">
        <v>143</v>
      </c>
      <c r="BM148" s="174" t="s">
        <v>182</v>
      </c>
    </row>
    <row r="149" spans="1:65" s="2" customFormat="1" ht="24" customHeight="1">
      <c r="A149" s="29"/>
      <c r="B149" s="162"/>
      <c r="C149" s="163" t="s">
        <v>183</v>
      </c>
      <c r="D149" s="163" t="s">
        <v>139</v>
      </c>
      <c r="E149" s="164" t="s">
        <v>184</v>
      </c>
      <c r="F149" s="165" t="s">
        <v>185</v>
      </c>
      <c r="G149" s="166" t="s">
        <v>142</v>
      </c>
      <c r="H149" s="167">
        <v>4</v>
      </c>
      <c r="I149" s="168"/>
      <c r="J149" s="169">
        <f t="shared" si="0"/>
        <v>0</v>
      </c>
      <c r="K149" s="168"/>
      <c r="L149" s="30"/>
      <c r="M149" s="170" t="s">
        <v>1</v>
      </c>
      <c r="N149" s="171" t="s">
        <v>40</v>
      </c>
      <c r="O149" s="55"/>
      <c r="P149" s="172">
        <f t="shared" si="1"/>
        <v>0</v>
      </c>
      <c r="Q149" s="172">
        <v>0</v>
      </c>
      <c r="R149" s="172">
        <f t="shared" si="2"/>
        <v>0</v>
      </c>
      <c r="S149" s="172">
        <v>0</v>
      </c>
      <c r="T149" s="17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143</v>
      </c>
      <c r="AT149" s="174" t="s">
        <v>139</v>
      </c>
      <c r="AU149" s="174" t="s">
        <v>92</v>
      </c>
      <c r="AY149" s="14" t="s">
        <v>134</v>
      </c>
      <c r="BE149" s="175">
        <f t="shared" si="4"/>
        <v>0</v>
      </c>
      <c r="BF149" s="175">
        <f t="shared" si="5"/>
        <v>0</v>
      </c>
      <c r="BG149" s="175">
        <f t="shared" si="6"/>
        <v>0</v>
      </c>
      <c r="BH149" s="175">
        <f t="shared" si="7"/>
        <v>0</v>
      </c>
      <c r="BI149" s="175">
        <f t="shared" si="8"/>
        <v>0</v>
      </c>
      <c r="BJ149" s="14" t="s">
        <v>82</v>
      </c>
      <c r="BK149" s="175">
        <f t="shared" si="9"/>
        <v>0</v>
      </c>
      <c r="BL149" s="14" t="s">
        <v>143</v>
      </c>
      <c r="BM149" s="174" t="s">
        <v>186</v>
      </c>
    </row>
    <row r="150" spans="1:65" s="12" customFormat="1" ht="20.85" customHeight="1">
      <c r="B150" s="149"/>
      <c r="D150" s="150" t="s">
        <v>74</v>
      </c>
      <c r="E150" s="160" t="s">
        <v>187</v>
      </c>
      <c r="F150" s="160" t="s">
        <v>188</v>
      </c>
      <c r="I150" s="152"/>
      <c r="J150" s="161">
        <f>BK150</f>
        <v>0</v>
      </c>
      <c r="L150" s="149"/>
      <c r="M150" s="154"/>
      <c r="N150" s="155"/>
      <c r="O150" s="155"/>
      <c r="P150" s="156">
        <f>P151</f>
        <v>0</v>
      </c>
      <c r="Q150" s="155"/>
      <c r="R150" s="156">
        <f>R151</f>
        <v>0</v>
      </c>
      <c r="S150" s="155"/>
      <c r="T150" s="157">
        <f>T151</f>
        <v>0</v>
      </c>
      <c r="AR150" s="150" t="s">
        <v>92</v>
      </c>
      <c r="AT150" s="158" t="s">
        <v>74</v>
      </c>
      <c r="AU150" s="158" t="s">
        <v>84</v>
      </c>
      <c r="AY150" s="150" t="s">
        <v>134</v>
      </c>
      <c r="BK150" s="159">
        <f>BK151</f>
        <v>0</v>
      </c>
    </row>
    <row r="151" spans="1:65" s="2" customFormat="1" ht="36" customHeight="1">
      <c r="A151" s="29"/>
      <c r="B151" s="162"/>
      <c r="C151" s="163" t="s">
        <v>189</v>
      </c>
      <c r="D151" s="163" t="s">
        <v>139</v>
      </c>
      <c r="E151" s="164" t="s">
        <v>190</v>
      </c>
      <c r="F151" s="165" t="s">
        <v>191</v>
      </c>
      <c r="G151" s="166" t="s">
        <v>142</v>
      </c>
      <c r="H151" s="167">
        <v>9</v>
      </c>
      <c r="I151" s="168"/>
      <c r="J151" s="169">
        <f>ROUND(I151*H151,2)</f>
        <v>0</v>
      </c>
      <c r="K151" s="168"/>
      <c r="L151" s="30"/>
      <c r="M151" s="170" t="s">
        <v>1</v>
      </c>
      <c r="N151" s="171" t="s">
        <v>40</v>
      </c>
      <c r="O151" s="55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143</v>
      </c>
      <c r="AT151" s="174" t="s">
        <v>139</v>
      </c>
      <c r="AU151" s="174" t="s">
        <v>92</v>
      </c>
      <c r="AY151" s="14" t="s">
        <v>134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4" t="s">
        <v>82</v>
      </c>
      <c r="BK151" s="175">
        <f>ROUND(I151*H151,2)</f>
        <v>0</v>
      </c>
      <c r="BL151" s="14" t="s">
        <v>143</v>
      </c>
      <c r="BM151" s="174" t="s">
        <v>192</v>
      </c>
    </row>
    <row r="152" spans="1:65" s="12" customFormat="1" ht="20.85" customHeight="1">
      <c r="B152" s="149"/>
      <c r="D152" s="150" t="s">
        <v>74</v>
      </c>
      <c r="E152" s="160" t="s">
        <v>193</v>
      </c>
      <c r="F152" s="160" t="s">
        <v>194</v>
      </c>
      <c r="I152" s="152"/>
      <c r="J152" s="161">
        <f>BK152</f>
        <v>0</v>
      </c>
      <c r="L152" s="149"/>
      <c r="M152" s="154"/>
      <c r="N152" s="155"/>
      <c r="O152" s="155"/>
      <c r="P152" s="156">
        <f>SUM(P153:P166)</f>
        <v>0</v>
      </c>
      <c r="Q152" s="155"/>
      <c r="R152" s="156">
        <f>SUM(R153:R166)</f>
        <v>0</v>
      </c>
      <c r="S152" s="155"/>
      <c r="T152" s="157">
        <f>SUM(T153:T166)</f>
        <v>0</v>
      </c>
      <c r="AR152" s="150" t="s">
        <v>92</v>
      </c>
      <c r="AT152" s="158" t="s">
        <v>74</v>
      </c>
      <c r="AU152" s="158" t="s">
        <v>84</v>
      </c>
      <c r="AY152" s="150" t="s">
        <v>134</v>
      </c>
      <c r="BK152" s="159">
        <f>SUM(BK153:BK166)</f>
        <v>0</v>
      </c>
    </row>
    <row r="153" spans="1:65" s="2" customFormat="1" ht="60" customHeight="1">
      <c r="A153" s="29"/>
      <c r="B153" s="162"/>
      <c r="C153" s="163" t="s">
        <v>195</v>
      </c>
      <c r="D153" s="163" t="s">
        <v>139</v>
      </c>
      <c r="E153" s="164" t="s">
        <v>196</v>
      </c>
      <c r="F153" s="165" t="s">
        <v>197</v>
      </c>
      <c r="G153" s="166" t="s">
        <v>142</v>
      </c>
      <c r="H153" s="167">
        <v>1</v>
      </c>
      <c r="I153" s="168"/>
      <c r="J153" s="169">
        <f t="shared" ref="J153:J166" si="10">ROUND(I153*H153,2)</f>
        <v>0</v>
      </c>
      <c r="K153" s="168"/>
      <c r="L153" s="30"/>
      <c r="M153" s="170" t="s">
        <v>1</v>
      </c>
      <c r="N153" s="171" t="s">
        <v>40</v>
      </c>
      <c r="O153" s="55"/>
      <c r="P153" s="172">
        <f t="shared" ref="P153:P166" si="11">O153*H153</f>
        <v>0</v>
      </c>
      <c r="Q153" s="172">
        <v>0</v>
      </c>
      <c r="R153" s="172">
        <f t="shared" ref="R153:R166" si="12">Q153*H153</f>
        <v>0</v>
      </c>
      <c r="S153" s="172">
        <v>0</v>
      </c>
      <c r="T153" s="173">
        <f t="shared" ref="T153:T166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143</v>
      </c>
      <c r="AT153" s="174" t="s">
        <v>139</v>
      </c>
      <c r="AU153" s="174" t="s">
        <v>92</v>
      </c>
      <c r="AY153" s="14" t="s">
        <v>134</v>
      </c>
      <c r="BE153" s="175">
        <f t="shared" ref="BE153:BE166" si="14">IF(N153="základní",J153,0)</f>
        <v>0</v>
      </c>
      <c r="BF153" s="175">
        <f t="shared" ref="BF153:BF166" si="15">IF(N153="snížená",J153,0)</f>
        <v>0</v>
      </c>
      <c r="BG153" s="175">
        <f t="shared" ref="BG153:BG166" si="16">IF(N153="zákl. přenesená",J153,0)</f>
        <v>0</v>
      </c>
      <c r="BH153" s="175">
        <f t="shared" ref="BH153:BH166" si="17">IF(N153="sníž. přenesená",J153,0)</f>
        <v>0</v>
      </c>
      <c r="BI153" s="175">
        <f t="shared" ref="BI153:BI166" si="18">IF(N153="nulová",J153,0)</f>
        <v>0</v>
      </c>
      <c r="BJ153" s="14" t="s">
        <v>82</v>
      </c>
      <c r="BK153" s="175">
        <f t="shared" ref="BK153:BK166" si="19">ROUND(I153*H153,2)</f>
        <v>0</v>
      </c>
      <c r="BL153" s="14" t="s">
        <v>143</v>
      </c>
      <c r="BM153" s="174" t="s">
        <v>198</v>
      </c>
    </row>
    <row r="154" spans="1:65" s="2" customFormat="1" ht="60" customHeight="1">
      <c r="A154" s="29"/>
      <c r="B154" s="162"/>
      <c r="C154" s="163" t="s">
        <v>8</v>
      </c>
      <c r="D154" s="163" t="s">
        <v>139</v>
      </c>
      <c r="E154" s="164" t="s">
        <v>199</v>
      </c>
      <c r="F154" s="165" t="s">
        <v>200</v>
      </c>
      <c r="G154" s="166" t="s">
        <v>142</v>
      </c>
      <c r="H154" s="167">
        <v>1</v>
      </c>
      <c r="I154" s="168"/>
      <c r="J154" s="169">
        <f t="shared" si="10"/>
        <v>0</v>
      </c>
      <c r="K154" s="168"/>
      <c r="L154" s="30"/>
      <c r="M154" s="170" t="s">
        <v>1</v>
      </c>
      <c r="N154" s="171" t="s">
        <v>40</v>
      </c>
      <c r="O154" s="55"/>
      <c r="P154" s="172">
        <f t="shared" si="11"/>
        <v>0</v>
      </c>
      <c r="Q154" s="172">
        <v>0</v>
      </c>
      <c r="R154" s="172">
        <f t="shared" si="12"/>
        <v>0</v>
      </c>
      <c r="S154" s="172">
        <v>0</v>
      </c>
      <c r="T154" s="17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143</v>
      </c>
      <c r="AT154" s="174" t="s">
        <v>139</v>
      </c>
      <c r="AU154" s="174" t="s">
        <v>92</v>
      </c>
      <c r="AY154" s="14" t="s">
        <v>134</v>
      </c>
      <c r="BE154" s="175">
        <f t="shared" si="14"/>
        <v>0</v>
      </c>
      <c r="BF154" s="175">
        <f t="shared" si="15"/>
        <v>0</v>
      </c>
      <c r="BG154" s="175">
        <f t="shared" si="16"/>
        <v>0</v>
      </c>
      <c r="BH154" s="175">
        <f t="shared" si="17"/>
        <v>0</v>
      </c>
      <c r="BI154" s="175">
        <f t="shared" si="18"/>
        <v>0</v>
      </c>
      <c r="BJ154" s="14" t="s">
        <v>82</v>
      </c>
      <c r="BK154" s="175">
        <f t="shared" si="19"/>
        <v>0</v>
      </c>
      <c r="BL154" s="14" t="s">
        <v>143</v>
      </c>
      <c r="BM154" s="174" t="s">
        <v>201</v>
      </c>
    </row>
    <row r="155" spans="1:65" s="2" customFormat="1" ht="48" customHeight="1">
      <c r="A155" s="29"/>
      <c r="B155" s="162"/>
      <c r="C155" s="163" t="s">
        <v>202</v>
      </c>
      <c r="D155" s="163" t="s">
        <v>139</v>
      </c>
      <c r="E155" s="164" t="s">
        <v>203</v>
      </c>
      <c r="F155" s="165" t="s">
        <v>204</v>
      </c>
      <c r="G155" s="166" t="s">
        <v>142</v>
      </c>
      <c r="H155" s="167">
        <v>1</v>
      </c>
      <c r="I155" s="168"/>
      <c r="J155" s="169">
        <f t="shared" si="10"/>
        <v>0</v>
      </c>
      <c r="K155" s="168"/>
      <c r="L155" s="30"/>
      <c r="M155" s="170" t="s">
        <v>1</v>
      </c>
      <c r="N155" s="171" t="s">
        <v>40</v>
      </c>
      <c r="O155" s="55"/>
      <c r="P155" s="172">
        <f t="shared" si="11"/>
        <v>0</v>
      </c>
      <c r="Q155" s="172">
        <v>0</v>
      </c>
      <c r="R155" s="172">
        <f t="shared" si="12"/>
        <v>0</v>
      </c>
      <c r="S155" s="172">
        <v>0</v>
      </c>
      <c r="T155" s="17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143</v>
      </c>
      <c r="AT155" s="174" t="s">
        <v>139</v>
      </c>
      <c r="AU155" s="174" t="s">
        <v>92</v>
      </c>
      <c r="AY155" s="14" t="s">
        <v>134</v>
      </c>
      <c r="BE155" s="175">
        <f t="shared" si="14"/>
        <v>0</v>
      </c>
      <c r="BF155" s="175">
        <f t="shared" si="15"/>
        <v>0</v>
      </c>
      <c r="BG155" s="175">
        <f t="shared" si="16"/>
        <v>0</v>
      </c>
      <c r="BH155" s="175">
        <f t="shared" si="17"/>
        <v>0</v>
      </c>
      <c r="BI155" s="175">
        <f t="shared" si="18"/>
        <v>0</v>
      </c>
      <c r="BJ155" s="14" t="s">
        <v>82</v>
      </c>
      <c r="BK155" s="175">
        <f t="shared" si="19"/>
        <v>0</v>
      </c>
      <c r="BL155" s="14" t="s">
        <v>143</v>
      </c>
      <c r="BM155" s="174" t="s">
        <v>205</v>
      </c>
    </row>
    <row r="156" spans="1:65" s="2" customFormat="1" ht="48" customHeight="1">
      <c r="A156" s="29"/>
      <c r="B156" s="162"/>
      <c r="C156" s="163" t="s">
        <v>206</v>
      </c>
      <c r="D156" s="163" t="s">
        <v>139</v>
      </c>
      <c r="E156" s="164" t="s">
        <v>207</v>
      </c>
      <c r="F156" s="165" t="s">
        <v>208</v>
      </c>
      <c r="G156" s="166" t="s">
        <v>142</v>
      </c>
      <c r="H156" s="167">
        <v>1</v>
      </c>
      <c r="I156" s="168"/>
      <c r="J156" s="169">
        <f t="shared" si="10"/>
        <v>0</v>
      </c>
      <c r="K156" s="168"/>
      <c r="L156" s="30"/>
      <c r="M156" s="170" t="s">
        <v>1</v>
      </c>
      <c r="N156" s="171" t="s">
        <v>40</v>
      </c>
      <c r="O156" s="55"/>
      <c r="P156" s="172">
        <f t="shared" si="11"/>
        <v>0</v>
      </c>
      <c r="Q156" s="172">
        <v>0</v>
      </c>
      <c r="R156" s="172">
        <f t="shared" si="12"/>
        <v>0</v>
      </c>
      <c r="S156" s="172">
        <v>0</v>
      </c>
      <c r="T156" s="17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143</v>
      </c>
      <c r="AT156" s="174" t="s">
        <v>139</v>
      </c>
      <c r="AU156" s="174" t="s">
        <v>92</v>
      </c>
      <c r="AY156" s="14" t="s">
        <v>134</v>
      </c>
      <c r="BE156" s="175">
        <f t="shared" si="14"/>
        <v>0</v>
      </c>
      <c r="BF156" s="175">
        <f t="shared" si="15"/>
        <v>0</v>
      </c>
      <c r="BG156" s="175">
        <f t="shared" si="16"/>
        <v>0</v>
      </c>
      <c r="BH156" s="175">
        <f t="shared" si="17"/>
        <v>0</v>
      </c>
      <c r="BI156" s="175">
        <f t="shared" si="18"/>
        <v>0</v>
      </c>
      <c r="BJ156" s="14" t="s">
        <v>82</v>
      </c>
      <c r="BK156" s="175">
        <f t="shared" si="19"/>
        <v>0</v>
      </c>
      <c r="BL156" s="14" t="s">
        <v>143</v>
      </c>
      <c r="BM156" s="174" t="s">
        <v>209</v>
      </c>
    </row>
    <row r="157" spans="1:65" s="2" customFormat="1" ht="48" customHeight="1">
      <c r="A157" s="29"/>
      <c r="B157" s="162"/>
      <c r="C157" s="163" t="s">
        <v>210</v>
      </c>
      <c r="D157" s="163" t="s">
        <v>139</v>
      </c>
      <c r="E157" s="164" t="s">
        <v>211</v>
      </c>
      <c r="F157" s="165" t="s">
        <v>212</v>
      </c>
      <c r="G157" s="166" t="s">
        <v>142</v>
      </c>
      <c r="H157" s="167">
        <v>1</v>
      </c>
      <c r="I157" s="168"/>
      <c r="J157" s="169">
        <f t="shared" si="10"/>
        <v>0</v>
      </c>
      <c r="K157" s="168"/>
      <c r="L157" s="30"/>
      <c r="M157" s="170" t="s">
        <v>1</v>
      </c>
      <c r="N157" s="171" t="s">
        <v>40</v>
      </c>
      <c r="O157" s="55"/>
      <c r="P157" s="172">
        <f t="shared" si="11"/>
        <v>0</v>
      </c>
      <c r="Q157" s="172">
        <v>0</v>
      </c>
      <c r="R157" s="172">
        <f t="shared" si="12"/>
        <v>0</v>
      </c>
      <c r="S157" s="172">
        <v>0</v>
      </c>
      <c r="T157" s="17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143</v>
      </c>
      <c r="AT157" s="174" t="s">
        <v>139</v>
      </c>
      <c r="AU157" s="174" t="s">
        <v>92</v>
      </c>
      <c r="AY157" s="14" t="s">
        <v>134</v>
      </c>
      <c r="BE157" s="175">
        <f t="shared" si="14"/>
        <v>0</v>
      </c>
      <c r="BF157" s="175">
        <f t="shared" si="15"/>
        <v>0</v>
      </c>
      <c r="BG157" s="175">
        <f t="shared" si="16"/>
        <v>0</v>
      </c>
      <c r="BH157" s="175">
        <f t="shared" si="17"/>
        <v>0</v>
      </c>
      <c r="BI157" s="175">
        <f t="shared" si="18"/>
        <v>0</v>
      </c>
      <c r="BJ157" s="14" t="s">
        <v>82</v>
      </c>
      <c r="BK157" s="175">
        <f t="shared" si="19"/>
        <v>0</v>
      </c>
      <c r="BL157" s="14" t="s">
        <v>143</v>
      </c>
      <c r="BM157" s="174" t="s">
        <v>213</v>
      </c>
    </row>
    <row r="158" spans="1:65" s="2" customFormat="1" ht="48" customHeight="1">
      <c r="A158" s="29"/>
      <c r="B158" s="162"/>
      <c r="C158" s="163" t="s">
        <v>214</v>
      </c>
      <c r="D158" s="163" t="s">
        <v>139</v>
      </c>
      <c r="E158" s="164" t="s">
        <v>215</v>
      </c>
      <c r="F158" s="165" t="s">
        <v>216</v>
      </c>
      <c r="G158" s="166" t="s">
        <v>142</v>
      </c>
      <c r="H158" s="167">
        <v>1</v>
      </c>
      <c r="I158" s="168"/>
      <c r="J158" s="169">
        <f t="shared" si="10"/>
        <v>0</v>
      </c>
      <c r="K158" s="168"/>
      <c r="L158" s="30"/>
      <c r="M158" s="170" t="s">
        <v>1</v>
      </c>
      <c r="N158" s="171" t="s">
        <v>40</v>
      </c>
      <c r="O158" s="55"/>
      <c r="P158" s="172">
        <f t="shared" si="11"/>
        <v>0</v>
      </c>
      <c r="Q158" s="172">
        <v>0</v>
      </c>
      <c r="R158" s="172">
        <f t="shared" si="12"/>
        <v>0</v>
      </c>
      <c r="S158" s="172">
        <v>0</v>
      </c>
      <c r="T158" s="17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143</v>
      </c>
      <c r="AT158" s="174" t="s">
        <v>139</v>
      </c>
      <c r="AU158" s="174" t="s">
        <v>92</v>
      </c>
      <c r="AY158" s="14" t="s">
        <v>134</v>
      </c>
      <c r="BE158" s="175">
        <f t="shared" si="14"/>
        <v>0</v>
      </c>
      <c r="BF158" s="175">
        <f t="shared" si="15"/>
        <v>0</v>
      </c>
      <c r="BG158" s="175">
        <f t="shared" si="16"/>
        <v>0</v>
      </c>
      <c r="BH158" s="175">
        <f t="shared" si="17"/>
        <v>0</v>
      </c>
      <c r="BI158" s="175">
        <f t="shared" si="18"/>
        <v>0</v>
      </c>
      <c r="BJ158" s="14" t="s">
        <v>82</v>
      </c>
      <c r="BK158" s="175">
        <f t="shared" si="19"/>
        <v>0</v>
      </c>
      <c r="BL158" s="14" t="s">
        <v>143</v>
      </c>
      <c r="BM158" s="174" t="s">
        <v>217</v>
      </c>
    </row>
    <row r="159" spans="1:65" s="2" customFormat="1" ht="36" customHeight="1">
      <c r="A159" s="29"/>
      <c r="B159" s="162"/>
      <c r="C159" s="163" t="s">
        <v>218</v>
      </c>
      <c r="D159" s="163" t="s">
        <v>139</v>
      </c>
      <c r="E159" s="164" t="s">
        <v>219</v>
      </c>
      <c r="F159" s="165" t="s">
        <v>220</v>
      </c>
      <c r="G159" s="166" t="s">
        <v>142</v>
      </c>
      <c r="H159" s="167">
        <v>1</v>
      </c>
      <c r="I159" s="168"/>
      <c r="J159" s="169">
        <f t="shared" si="10"/>
        <v>0</v>
      </c>
      <c r="K159" s="168"/>
      <c r="L159" s="30"/>
      <c r="M159" s="170" t="s">
        <v>1</v>
      </c>
      <c r="N159" s="171" t="s">
        <v>40</v>
      </c>
      <c r="O159" s="55"/>
      <c r="P159" s="172">
        <f t="shared" si="11"/>
        <v>0</v>
      </c>
      <c r="Q159" s="172">
        <v>0</v>
      </c>
      <c r="R159" s="172">
        <f t="shared" si="12"/>
        <v>0</v>
      </c>
      <c r="S159" s="172">
        <v>0</v>
      </c>
      <c r="T159" s="17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143</v>
      </c>
      <c r="AT159" s="174" t="s">
        <v>139</v>
      </c>
      <c r="AU159" s="174" t="s">
        <v>92</v>
      </c>
      <c r="AY159" s="14" t="s">
        <v>134</v>
      </c>
      <c r="BE159" s="175">
        <f t="shared" si="14"/>
        <v>0</v>
      </c>
      <c r="BF159" s="175">
        <f t="shared" si="15"/>
        <v>0</v>
      </c>
      <c r="BG159" s="175">
        <f t="shared" si="16"/>
        <v>0</v>
      </c>
      <c r="BH159" s="175">
        <f t="shared" si="17"/>
        <v>0</v>
      </c>
      <c r="BI159" s="175">
        <f t="shared" si="18"/>
        <v>0</v>
      </c>
      <c r="BJ159" s="14" t="s">
        <v>82</v>
      </c>
      <c r="BK159" s="175">
        <f t="shared" si="19"/>
        <v>0</v>
      </c>
      <c r="BL159" s="14" t="s">
        <v>143</v>
      </c>
      <c r="BM159" s="174" t="s">
        <v>221</v>
      </c>
    </row>
    <row r="160" spans="1:65" s="2" customFormat="1" ht="48" customHeight="1">
      <c r="A160" s="29"/>
      <c r="B160" s="162"/>
      <c r="C160" s="163" t="s">
        <v>7</v>
      </c>
      <c r="D160" s="163" t="s">
        <v>139</v>
      </c>
      <c r="E160" s="164" t="s">
        <v>222</v>
      </c>
      <c r="F160" s="165" t="s">
        <v>223</v>
      </c>
      <c r="G160" s="166" t="s">
        <v>142</v>
      </c>
      <c r="H160" s="167">
        <v>1</v>
      </c>
      <c r="I160" s="168"/>
      <c r="J160" s="169">
        <f t="shared" si="10"/>
        <v>0</v>
      </c>
      <c r="K160" s="168"/>
      <c r="L160" s="30"/>
      <c r="M160" s="170" t="s">
        <v>1</v>
      </c>
      <c r="N160" s="171" t="s">
        <v>40</v>
      </c>
      <c r="O160" s="55"/>
      <c r="P160" s="172">
        <f t="shared" si="11"/>
        <v>0</v>
      </c>
      <c r="Q160" s="172">
        <v>0</v>
      </c>
      <c r="R160" s="172">
        <f t="shared" si="12"/>
        <v>0</v>
      </c>
      <c r="S160" s="172">
        <v>0</v>
      </c>
      <c r="T160" s="17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143</v>
      </c>
      <c r="AT160" s="174" t="s">
        <v>139</v>
      </c>
      <c r="AU160" s="174" t="s">
        <v>92</v>
      </c>
      <c r="AY160" s="14" t="s">
        <v>134</v>
      </c>
      <c r="BE160" s="175">
        <f t="shared" si="14"/>
        <v>0</v>
      </c>
      <c r="BF160" s="175">
        <f t="shared" si="15"/>
        <v>0</v>
      </c>
      <c r="BG160" s="175">
        <f t="shared" si="16"/>
        <v>0</v>
      </c>
      <c r="BH160" s="175">
        <f t="shared" si="17"/>
        <v>0</v>
      </c>
      <c r="BI160" s="175">
        <f t="shared" si="18"/>
        <v>0</v>
      </c>
      <c r="BJ160" s="14" t="s">
        <v>82</v>
      </c>
      <c r="BK160" s="175">
        <f t="shared" si="19"/>
        <v>0</v>
      </c>
      <c r="BL160" s="14" t="s">
        <v>143</v>
      </c>
      <c r="BM160" s="174" t="s">
        <v>224</v>
      </c>
    </row>
    <row r="161" spans="1:65" s="2" customFormat="1" ht="24" customHeight="1">
      <c r="A161" s="29"/>
      <c r="B161" s="162"/>
      <c r="C161" s="163" t="s">
        <v>225</v>
      </c>
      <c r="D161" s="163" t="s">
        <v>139</v>
      </c>
      <c r="E161" s="164" t="s">
        <v>226</v>
      </c>
      <c r="F161" s="165" t="s">
        <v>227</v>
      </c>
      <c r="G161" s="166" t="s">
        <v>142</v>
      </c>
      <c r="H161" s="167">
        <v>6</v>
      </c>
      <c r="I161" s="168"/>
      <c r="J161" s="169">
        <f t="shared" si="10"/>
        <v>0</v>
      </c>
      <c r="K161" s="168"/>
      <c r="L161" s="30"/>
      <c r="M161" s="170" t="s">
        <v>1</v>
      </c>
      <c r="N161" s="171" t="s">
        <v>40</v>
      </c>
      <c r="O161" s="55"/>
      <c r="P161" s="172">
        <f t="shared" si="11"/>
        <v>0</v>
      </c>
      <c r="Q161" s="172">
        <v>0</v>
      </c>
      <c r="R161" s="172">
        <f t="shared" si="12"/>
        <v>0</v>
      </c>
      <c r="S161" s="172">
        <v>0</v>
      </c>
      <c r="T161" s="17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143</v>
      </c>
      <c r="AT161" s="174" t="s">
        <v>139</v>
      </c>
      <c r="AU161" s="174" t="s">
        <v>92</v>
      </c>
      <c r="AY161" s="14" t="s">
        <v>134</v>
      </c>
      <c r="BE161" s="175">
        <f t="shared" si="14"/>
        <v>0</v>
      </c>
      <c r="BF161" s="175">
        <f t="shared" si="15"/>
        <v>0</v>
      </c>
      <c r="BG161" s="175">
        <f t="shared" si="16"/>
        <v>0</v>
      </c>
      <c r="BH161" s="175">
        <f t="shared" si="17"/>
        <v>0</v>
      </c>
      <c r="BI161" s="175">
        <f t="shared" si="18"/>
        <v>0</v>
      </c>
      <c r="BJ161" s="14" t="s">
        <v>82</v>
      </c>
      <c r="BK161" s="175">
        <f t="shared" si="19"/>
        <v>0</v>
      </c>
      <c r="BL161" s="14" t="s">
        <v>143</v>
      </c>
      <c r="BM161" s="174" t="s">
        <v>228</v>
      </c>
    </row>
    <row r="162" spans="1:65" s="2" customFormat="1" ht="24" customHeight="1">
      <c r="A162" s="29"/>
      <c r="B162" s="162"/>
      <c r="C162" s="163" t="s">
        <v>229</v>
      </c>
      <c r="D162" s="163" t="s">
        <v>139</v>
      </c>
      <c r="E162" s="164" t="s">
        <v>230</v>
      </c>
      <c r="F162" s="165" t="s">
        <v>231</v>
      </c>
      <c r="G162" s="166" t="s">
        <v>232</v>
      </c>
      <c r="H162" s="167">
        <v>1</v>
      </c>
      <c r="I162" s="168"/>
      <c r="J162" s="169">
        <f t="shared" si="10"/>
        <v>0</v>
      </c>
      <c r="K162" s="168"/>
      <c r="L162" s="30"/>
      <c r="M162" s="170" t="s">
        <v>1</v>
      </c>
      <c r="N162" s="171" t="s">
        <v>40</v>
      </c>
      <c r="O162" s="55"/>
      <c r="P162" s="172">
        <f t="shared" si="11"/>
        <v>0</v>
      </c>
      <c r="Q162" s="172">
        <v>0</v>
      </c>
      <c r="R162" s="172">
        <f t="shared" si="12"/>
        <v>0</v>
      </c>
      <c r="S162" s="172">
        <v>0</v>
      </c>
      <c r="T162" s="17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143</v>
      </c>
      <c r="AT162" s="174" t="s">
        <v>139</v>
      </c>
      <c r="AU162" s="174" t="s">
        <v>92</v>
      </c>
      <c r="AY162" s="14" t="s">
        <v>134</v>
      </c>
      <c r="BE162" s="175">
        <f t="shared" si="14"/>
        <v>0</v>
      </c>
      <c r="BF162" s="175">
        <f t="shared" si="15"/>
        <v>0</v>
      </c>
      <c r="BG162" s="175">
        <f t="shared" si="16"/>
        <v>0</v>
      </c>
      <c r="BH162" s="175">
        <f t="shared" si="17"/>
        <v>0</v>
      </c>
      <c r="BI162" s="175">
        <f t="shared" si="18"/>
        <v>0</v>
      </c>
      <c r="BJ162" s="14" t="s">
        <v>82</v>
      </c>
      <c r="BK162" s="175">
        <f t="shared" si="19"/>
        <v>0</v>
      </c>
      <c r="BL162" s="14" t="s">
        <v>143</v>
      </c>
      <c r="BM162" s="174" t="s">
        <v>233</v>
      </c>
    </row>
    <row r="163" spans="1:65" s="2" customFormat="1" ht="60" customHeight="1">
      <c r="A163" s="29"/>
      <c r="B163" s="162"/>
      <c r="C163" s="163" t="s">
        <v>234</v>
      </c>
      <c r="D163" s="163" t="s">
        <v>139</v>
      </c>
      <c r="E163" s="164" t="s">
        <v>235</v>
      </c>
      <c r="F163" s="165" t="s">
        <v>236</v>
      </c>
      <c r="G163" s="166" t="s">
        <v>142</v>
      </c>
      <c r="H163" s="167">
        <v>1</v>
      </c>
      <c r="I163" s="168"/>
      <c r="J163" s="169">
        <f t="shared" si="10"/>
        <v>0</v>
      </c>
      <c r="K163" s="168"/>
      <c r="L163" s="30"/>
      <c r="M163" s="170" t="s">
        <v>1</v>
      </c>
      <c r="N163" s="171" t="s">
        <v>40</v>
      </c>
      <c r="O163" s="55"/>
      <c r="P163" s="172">
        <f t="shared" si="11"/>
        <v>0</v>
      </c>
      <c r="Q163" s="172">
        <v>0</v>
      </c>
      <c r="R163" s="172">
        <f t="shared" si="12"/>
        <v>0</v>
      </c>
      <c r="S163" s="172">
        <v>0</v>
      </c>
      <c r="T163" s="17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143</v>
      </c>
      <c r="AT163" s="174" t="s">
        <v>139</v>
      </c>
      <c r="AU163" s="174" t="s">
        <v>92</v>
      </c>
      <c r="AY163" s="14" t="s">
        <v>134</v>
      </c>
      <c r="BE163" s="175">
        <f t="shared" si="14"/>
        <v>0</v>
      </c>
      <c r="BF163" s="175">
        <f t="shared" si="15"/>
        <v>0</v>
      </c>
      <c r="BG163" s="175">
        <f t="shared" si="16"/>
        <v>0</v>
      </c>
      <c r="BH163" s="175">
        <f t="shared" si="17"/>
        <v>0</v>
      </c>
      <c r="BI163" s="175">
        <f t="shared" si="18"/>
        <v>0</v>
      </c>
      <c r="BJ163" s="14" t="s">
        <v>82</v>
      </c>
      <c r="BK163" s="175">
        <f t="shared" si="19"/>
        <v>0</v>
      </c>
      <c r="BL163" s="14" t="s">
        <v>143</v>
      </c>
      <c r="BM163" s="174" t="s">
        <v>237</v>
      </c>
    </row>
    <row r="164" spans="1:65" s="2" customFormat="1" ht="108" customHeight="1">
      <c r="A164" s="29"/>
      <c r="B164" s="162"/>
      <c r="C164" s="163" t="s">
        <v>238</v>
      </c>
      <c r="D164" s="163" t="s">
        <v>139</v>
      </c>
      <c r="E164" s="164" t="s">
        <v>239</v>
      </c>
      <c r="F164" s="165" t="s">
        <v>240</v>
      </c>
      <c r="G164" s="166" t="s">
        <v>142</v>
      </c>
      <c r="H164" s="167">
        <v>1</v>
      </c>
      <c r="I164" s="168"/>
      <c r="J164" s="169">
        <f t="shared" si="10"/>
        <v>0</v>
      </c>
      <c r="K164" s="168"/>
      <c r="L164" s="30"/>
      <c r="M164" s="170" t="s">
        <v>1</v>
      </c>
      <c r="N164" s="171" t="s">
        <v>40</v>
      </c>
      <c r="O164" s="55"/>
      <c r="P164" s="172">
        <f t="shared" si="11"/>
        <v>0</v>
      </c>
      <c r="Q164" s="172">
        <v>0</v>
      </c>
      <c r="R164" s="172">
        <f t="shared" si="12"/>
        <v>0</v>
      </c>
      <c r="S164" s="172">
        <v>0</v>
      </c>
      <c r="T164" s="17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143</v>
      </c>
      <c r="AT164" s="174" t="s">
        <v>139</v>
      </c>
      <c r="AU164" s="174" t="s">
        <v>92</v>
      </c>
      <c r="AY164" s="14" t="s">
        <v>134</v>
      </c>
      <c r="BE164" s="175">
        <f t="shared" si="14"/>
        <v>0</v>
      </c>
      <c r="BF164" s="175">
        <f t="shared" si="15"/>
        <v>0</v>
      </c>
      <c r="BG164" s="175">
        <f t="shared" si="16"/>
        <v>0</v>
      </c>
      <c r="BH164" s="175">
        <f t="shared" si="17"/>
        <v>0</v>
      </c>
      <c r="BI164" s="175">
        <f t="shared" si="18"/>
        <v>0</v>
      </c>
      <c r="BJ164" s="14" t="s">
        <v>82</v>
      </c>
      <c r="BK164" s="175">
        <f t="shared" si="19"/>
        <v>0</v>
      </c>
      <c r="BL164" s="14" t="s">
        <v>143</v>
      </c>
      <c r="BM164" s="174" t="s">
        <v>241</v>
      </c>
    </row>
    <row r="165" spans="1:65" s="2" customFormat="1" ht="36" customHeight="1">
      <c r="A165" s="29"/>
      <c r="B165" s="162"/>
      <c r="C165" s="163" t="s">
        <v>242</v>
      </c>
      <c r="D165" s="163" t="s">
        <v>139</v>
      </c>
      <c r="E165" s="164" t="s">
        <v>243</v>
      </c>
      <c r="F165" s="165" t="s">
        <v>244</v>
      </c>
      <c r="G165" s="166" t="s">
        <v>142</v>
      </c>
      <c r="H165" s="167">
        <v>1</v>
      </c>
      <c r="I165" s="168"/>
      <c r="J165" s="169">
        <f t="shared" si="10"/>
        <v>0</v>
      </c>
      <c r="K165" s="168"/>
      <c r="L165" s="30"/>
      <c r="M165" s="170" t="s">
        <v>1</v>
      </c>
      <c r="N165" s="171" t="s">
        <v>40</v>
      </c>
      <c r="O165" s="55"/>
      <c r="P165" s="172">
        <f t="shared" si="11"/>
        <v>0</v>
      </c>
      <c r="Q165" s="172">
        <v>0</v>
      </c>
      <c r="R165" s="172">
        <f t="shared" si="12"/>
        <v>0</v>
      </c>
      <c r="S165" s="172">
        <v>0</v>
      </c>
      <c r="T165" s="17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143</v>
      </c>
      <c r="AT165" s="174" t="s">
        <v>139</v>
      </c>
      <c r="AU165" s="174" t="s">
        <v>92</v>
      </c>
      <c r="AY165" s="14" t="s">
        <v>134</v>
      </c>
      <c r="BE165" s="175">
        <f t="shared" si="14"/>
        <v>0</v>
      </c>
      <c r="BF165" s="175">
        <f t="shared" si="15"/>
        <v>0</v>
      </c>
      <c r="BG165" s="175">
        <f t="shared" si="16"/>
        <v>0</v>
      </c>
      <c r="BH165" s="175">
        <f t="shared" si="17"/>
        <v>0</v>
      </c>
      <c r="BI165" s="175">
        <f t="shared" si="18"/>
        <v>0</v>
      </c>
      <c r="BJ165" s="14" t="s">
        <v>82</v>
      </c>
      <c r="BK165" s="175">
        <f t="shared" si="19"/>
        <v>0</v>
      </c>
      <c r="BL165" s="14" t="s">
        <v>143</v>
      </c>
      <c r="BM165" s="174" t="s">
        <v>245</v>
      </c>
    </row>
    <row r="166" spans="1:65" s="2" customFormat="1" ht="36" customHeight="1">
      <c r="A166" s="29"/>
      <c r="B166" s="162"/>
      <c r="C166" s="163" t="s">
        <v>246</v>
      </c>
      <c r="D166" s="163" t="s">
        <v>139</v>
      </c>
      <c r="E166" s="164" t="s">
        <v>247</v>
      </c>
      <c r="F166" s="165" t="s">
        <v>248</v>
      </c>
      <c r="G166" s="166" t="s">
        <v>142</v>
      </c>
      <c r="H166" s="167">
        <v>1</v>
      </c>
      <c r="I166" s="168"/>
      <c r="J166" s="169">
        <f t="shared" si="10"/>
        <v>0</v>
      </c>
      <c r="K166" s="168"/>
      <c r="L166" s="30"/>
      <c r="M166" s="170" t="s">
        <v>1</v>
      </c>
      <c r="N166" s="171" t="s">
        <v>40</v>
      </c>
      <c r="O166" s="55"/>
      <c r="P166" s="172">
        <f t="shared" si="11"/>
        <v>0</v>
      </c>
      <c r="Q166" s="172">
        <v>0</v>
      </c>
      <c r="R166" s="172">
        <f t="shared" si="12"/>
        <v>0</v>
      </c>
      <c r="S166" s="172">
        <v>0</v>
      </c>
      <c r="T166" s="17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143</v>
      </c>
      <c r="AT166" s="174" t="s">
        <v>139</v>
      </c>
      <c r="AU166" s="174" t="s">
        <v>92</v>
      </c>
      <c r="AY166" s="14" t="s">
        <v>134</v>
      </c>
      <c r="BE166" s="175">
        <f t="shared" si="14"/>
        <v>0</v>
      </c>
      <c r="BF166" s="175">
        <f t="shared" si="15"/>
        <v>0</v>
      </c>
      <c r="BG166" s="175">
        <f t="shared" si="16"/>
        <v>0</v>
      </c>
      <c r="BH166" s="175">
        <f t="shared" si="17"/>
        <v>0</v>
      </c>
      <c r="BI166" s="175">
        <f t="shared" si="18"/>
        <v>0</v>
      </c>
      <c r="BJ166" s="14" t="s">
        <v>82</v>
      </c>
      <c r="BK166" s="175">
        <f t="shared" si="19"/>
        <v>0</v>
      </c>
      <c r="BL166" s="14" t="s">
        <v>143</v>
      </c>
      <c r="BM166" s="174" t="s">
        <v>249</v>
      </c>
    </row>
    <row r="167" spans="1:65" s="12" customFormat="1" ht="20.85" customHeight="1">
      <c r="B167" s="149"/>
      <c r="D167" s="150" t="s">
        <v>74</v>
      </c>
      <c r="E167" s="160" t="s">
        <v>250</v>
      </c>
      <c r="F167" s="160" t="s">
        <v>251</v>
      </c>
      <c r="I167" s="152"/>
      <c r="J167" s="161">
        <f>BK167</f>
        <v>0</v>
      </c>
      <c r="L167" s="149"/>
      <c r="M167" s="154"/>
      <c r="N167" s="155"/>
      <c r="O167" s="155"/>
      <c r="P167" s="156">
        <f>SUM(P168:P172)</f>
        <v>0</v>
      </c>
      <c r="Q167" s="155"/>
      <c r="R167" s="156">
        <f>SUM(R168:R172)</f>
        <v>0</v>
      </c>
      <c r="S167" s="155"/>
      <c r="T167" s="157">
        <f>SUM(T168:T172)</f>
        <v>0</v>
      </c>
      <c r="AR167" s="150" t="s">
        <v>92</v>
      </c>
      <c r="AT167" s="158" t="s">
        <v>74</v>
      </c>
      <c r="AU167" s="158" t="s">
        <v>84</v>
      </c>
      <c r="AY167" s="150" t="s">
        <v>134</v>
      </c>
      <c r="BK167" s="159">
        <f>SUM(BK168:BK172)</f>
        <v>0</v>
      </c>
    </row>
    <row r="168" spans="1:65" s="2" customFormat="1" ht="36" customHeight="1">
      <c r="A168" s="29"/>
      <c r="B168" s="162"/>
      <c r="C168" s="163" t="s">
        <v>252</v>
      </c>
      <c r="D168" s="163" t="s">
        <v>139</v>
      </c>
      <c r="E168" s="164" t="s">
        <v>253</v>
      </c>
      <c r="F168" s="165" t="s">
        <v>254</v>
      </c>
      <c r="G168" s="166" t="s">
        <v>142</v>
      </c>
      <c r="H168" s="167">
        <v>1</v>
      </c>
      <c r="I168" s="168"/>
      <c r="J168" s="169">
        <f>ROUND(I168*H168,2)</f>
        <v>0</v>
      </c>
      <c r="K168" s="168"/>
      <c r="L168" s="30"/>
      <c r="M168" s="170" t="s">
        <v>1</v>
      </c>
      <c r="N168" s="171" t="s">
        <v>40</v>
      </c>
      <c r="O168" s="55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143</v>
      </c>
      <c r="AT168" s="174" t="s">
        <v>139</v>
      </c>
      <c r="AU168" s="174" t="s">
        <v>92</v>
      </c>
      <c r="AY168" s="14" t="s">
        <v>134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4" t="s">
        <v>82</v>
      </c>
      <c r="BK168" s="175">
        <f>ROUND(I168*H168,2)</f>
        <v>0</v>
      </c>
      <c r="BL168" s="14" t="s">
        <v>143</v>
      </c>
      <c r="BM168" s="174" t="s">
        <v>255</v>
      </c>
    </row>
    <row r="169" spans="1:65" s="2" customFormat="1" ht="36" customHeight="1">
      <c r="A169" s="29"/>
      <c r="B169" s="162"/>
      <c r="C169" s="163" t="s">
        <v>256</v>
      </c>
      <c r="D169" s="163" t="s">
        <v>139</v>
      </c>
      <c r="E169" s="164" t="s">
        <v>257</v>
      </c>
      <c r="F169" s="165" t="s">
        <v>258</v>
      </c>
      <c r="G169" s="166" t="s">
        <v>142</v>
      </c>
      <c r="H169" s="167">
        <v>4</v>
      </c>
      <c r="I169" s="168"/>
      <c r="J169" s="169">
        <f>ROUND(I169*H169,2)</f>
        <v>0</v>
      </c>
      <c r="K169" s="168"/>
      <c r="L169" s="30"/>
      <c r="M169" s="170" t="s">
        <v>1</v>
      </c>
      <c r="N169" s="171" t="s">
        <v>40</v>
      </c>
      <c r="O169" s="55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143</v>
      </c>
      <c r="AT169" s="174" t="s">
        <v>139</v>
      </c>
      <c r="AU169" s="174" t="s">
        <v>92</v>
      </c>
      <c r="AY169" s="14" t="s">
        <v>134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4" t="s">
        <v>82</v>
      </c>
      <c r="BK169" s="175">
        <f>ROUND(I169*H169,2)</f>
        <v>0</v>
      </c>
      <c r="BL169" s="14" t="s">
        <v>143</v>
      </c>
      <c r="BM169" s="174" t="s">
        <v>259</v>
      </c>
    </row>
    <row r="170" spans="1:65" s="2" customFormat="1" ht="24" customHeight="1">
      <c r="A170" s="29"/>
      <c r="B170" s="162"/>
      <c r="C170" s="163" t="s">
        <v>260</v>
      </c>
      <c r="D170" s="163" t="s">
        <v>139</v>
      </c>
      <c r="E170" s="164" t="s">
        <v>261</v>
      </c>
      <c r="F170" s="165" t="s">
        <v>262</v>
      </c>
      <c r="G170" s="166" t="s">
        <v>142</v>
      </c>
      <c r="H170" s="167">
        <v>1</v>
      </c>
      <c r="I170" s="168"/>
      <c r="J170" s="169">
        <f>ROUND(I170*H170,2)</f>
        <v>0</v>
      </c>
      <c r="K170" s="168"/>
      <c r="L170" s="30"/>
      <c r="M170" s="170" t="s">
        <v>1</v>
      </c>
      <c r="N170" s="171" t="s">
        <v>40</v>
      </c>
      <c r="O170" s="55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143</v>
      </c>
      <c r="AT170" s="174" t="s">
        <v>139</v>
      </c>
      <c r="AU170" s="174" t="s">
        <v>92</v>
      </c>
      <c r="AY170" s="14" t="s">
        <v>134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4" t="s">
        <v>82</v>
      </c>
      <c r="BK170" s="175">
        <f>ROUND(I170*H170,2)</f>
        <v>0</v>
      </c>
      <c r="BL170" s="14" t="s">
        <v>143</v>
      </c>
      <c r="BM170" s="174" t="s">
        <v>263</v>
      </c>
    </row>
    <row r="171" spans="1:65" s="2" customFormat="1" ht="48" customHeight="1">
      <c r="A171" s="29"/>
      <c r="B171" s="162"/>
      <c r="C171" s="163" t="s">
        <v>264</v>
      </c>
      <c r="D171" s="163" t="s">
        <v>139</v>
      </c>
      <c r="E171" s="164" t="s">
        <v>265</v>
      </c>
      <c r="F171" s="165" t="s">
        <v>266</v>
      </c>
      <c r="G171" s="166" t="s">
        <v>142</v>
      </c>
      <c r="H171" s="167">
        <v>1</v>
      </c>
      <c r="I171" s="168"/>
      <c r="J171" s="169">
        <f>ROUND(I171*H171,2)</f>
        <v>0</v>
      </c>
      <c r="K171" s="168"/>
      <c r="L171" s="30"/>
      <c r="M171" s="170" t="s">
        <v>1</v>
      </c>
      <c r="N171" s="171" t="s">
        <v>40</v>
      </c>
      <c r="O171" s="55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143</v>
      </c>
      <c r="AT171" s="174" t="s">
        <v>139</v>
      </c>
      <c r="AU171" s="174" t="s">
        <v>92</v>
      </c>
      <c r="AY171" s="14" t="s">
        <v>134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4" t="s">
        <v>82</v>
      </c>
      <c r="BK171" s="175">
        <f>ROUND(I171*H171,2)</f>
        <v>0</v>
      </c>
      <c r="BL171" s="14" t="s">
        <v>143</v>
      </c>
      <c r="BM171" s="174" t="s">
        <v>267</v>
      </c>
    </row>
    <row r="172" spans="1:65" s="2" customFormat="1" ht="24" customHeight="1">
      <c r="A172" s="29"/>
      <c r="B172" s="162"/>
      <c r="C172" s="163" t="s">
        <v>268</v>
      </c>
      <c r="D172" s="163" t="s">
        <v>139</v>
      </c>
      <c r="E172" s="164" t="s">
        <v>269</v>
      </c>
      <c r="F172" s="165" t="s">
        <v>270</v>
      </c>
      <c r="G172" s="166" t="s">
        <v>142</v>
      </c>
      <c r="H172" s="167">
        <v>1</v>
      </c>
      <c r="I172" s="168"/>
      <c r="J172" s="169">
        <f>ROUND(I172*H172,2)</f>
        <v>0</v>
      </c>
      <c r="K172" s="168"/>
      <c r="L172" s="30"/>
      <c r="M172" s="176" t="s">
        <v>1</v>
      </c>
      <c r="N172" s="177" t="s">
        <v>40</v>
      </c>
      <c r="O172" s="178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143</v>
      </c>
      <c r="AT172" s="174" t="s">
        <v>139</v>
      </c>
      <c r="AU172" s="174" t="s">
        <v>92</v>
      </c>
      <c r="AY172" s="14" t="s">
        <v>134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4" t="s">
        <v>82</v>
      </c>
      <c r="BK172" s="175">
        <f>ROUND(I172*H172,2)</f>
        <v>0</v>
      </c>
      <c r="BL172" s="14" t="s">
        <v>143</v>
      </c>
      <c r="BM172" s="174" t="s">
        <v>271</v>
      </c>
    </row>
    <row r="173" spans="1:65" s="2" customFormat="1" ht="6.95" customHeight="1">
      <c r="A173" s="29"/>
      <c r="B173" s="44"/>
      <c r="C173" s="45"/>
      <c r="D173" s="45"/>
      <c r="E173" s="45"/>
      <c r="F173" s="45"/>
      <c r="G173" s="45"/>
      <c r="H173" s="45"/>
      <c r="I173" s="122"/>
      <c r="J173" s="45"/>
      <c r="K173" s="45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31:K172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opLeftCell="A83" workbookViewId="0">
      <selection activeCell="J124" sqref="J1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15.8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84</v>
      </c>
    </row>
    <row r="4" spans="1:46" s="1" customFormat="1" ht="24.95" customHeight="1">
      <c r="B4" s="17"/>
      <c r="D4" s="18" t="s">
        <v>100</v>
      </c>
      <c r="I4" s="95"/>
      <c r="L4" s="17"/>
      <c r="M4" s="97" t="s">
        <v>10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16</v>
      </c>
      <c r="I6" s="95"/>
      <c r="L6" s="17"/>
    </row>
    <row r="7" spans="1:46" s="1" customFormat="1" ht="16.5" customHeight="1">
      <c r="B7" s="17"/>
      <c r="E7" s="226" t="str">
        <f>'Rekapitulace '!K6</f>
        <v xml:space="preserve"> Dům hudby, Pardubice – modernizace</v>
      </c>
      <c r="F7" s="227"/>
      <c r="G7" s="227"/>
      <c r="H7" s="227"/>
      <c r="I7" s="95"/>
      <c r="L7" s="17"/>
    </row>
    <row r="8" spans="1:46" ht="12.75">
      <c r="B8" s="17"/>
      <c r="D8" s="24" t="s">
        <v>101</v>
      </c>
      <c r="L8" s="17"/>
    </row>
    <row r="9" spans="1:46" s="1" customFormat="1" ht="16.5" customHeight="1">
      <c r="B9" s="17"/>
      <c r="E9" s="226" t="s">
        <v>102</v>
      </c>
      <c r="F9" s="205"/>
      <c r="G9" s="205"/>
      <c r="H9" s="205"/>
      <c r="I9" s="95"/>
      <c r="L9" s="17"/>
    </row>
    <row r="10" spans="1:46" s="1" customFormat="1" ht="12" customHeight="1">
      <c r="B10" s="17"/>
      <c r="D10" s="24" t="s">
        <v>103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28" t="s">
        <v>104</v>
      </c>
      <c r="F11" s="229"/>
      <c r="G11" s="229"/>
      <c r="H11" s="22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105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12" t="s">
        <v>272</v>
      </c>
      <c r="F13" s="229"/>
      <c r="G13" s="229"/>
      <c r="H13" s="22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100" t="s">
        <v>19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100" t="s">
        <v>22</v>
      </c>
      <c r="J16" s="52" t="str">
        <f>'Rekapitulace '!AN8</f>
        <v>16. 3. 2019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24</v>
      </c>
      <c r="E18" s="29"/>
      <c r="F18" s="29"/>
      <c r="G18" s="29"/>
      <c r="H18" s="29"/>
      <c r="I18" s="100" t="s">
        <v>25</v>
      </c>
      <c r="J18" s="22" t="str">
        <f>IF('Rekapitulace '!AN10="","",'Rekapitulace '!AN10)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'!E11="","",'Rekapitulace '!E11)</f>
        <v xml:space="preserve"> </v>
      </c>
      <c r="F19" s="29"/>
      <c r="G19" s="29"/>
      <c r="H19" s="29"/>
      <c r="I19" s="100" t="s">
        <v>27</v>
      </c>
      <c r="J19" s="22" t="str">
        <f>IF('Rekapitulace '!AN11="","",'Rekapitulace '!AN11)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28</v>
      </c>
      <c r="E21" s="29"/>
      <c r="F21" s="29"/>
      <c r="G21" s="29"/>
      <c r="H21" s="29"/>
      <c r="I21" s="100" t="s">
        <v>25</v>
      </c>
      <c r="J21" s="25" t="str">
        <f>'Rekapitulace 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30" t="str">
        <f>'Rekapitulace '!E14</f>
        <v>Vyplň údaj</v>
      </c>
      <c r="F22" s="215"/>
      <c r="G22" s="215"/>
      <c r="H22" s="215"/>
      <c r="I22" s="100" t="s">
        <v>27</v>
      </c>
      <c r="J22" s="25" t="str">
        <f>'Rekapitulace 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30</v>
      </c>
      <c r="E24" s="29"/>
      <c r="F24" s="29"/>
      <c r="G24" s="29"/>
      <c r="H24" s="29"/>
      <c r="I24" s="100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27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33</v>
      </c>
      <c r="E27" s="29"/>
      <c r="F27" s="29"/>
      <c r="G27" s="29"/>
      <c r="H27" s="29"/>
      <c r="I27" s="100" t="s">
        <v>25</v>
      </c>
      <c r="J27" s="22" t="str">
        <f>IF('Rekapitulace '!AN19="","",'Rekapitulace 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IF('Rekapitulace '!E20="","",'Rekapitulace '!E20)</f>
        <v xml:space="preserve"> </v>
      </c>
      <c r="F28" s="29"/>
      <c r="G28" s="29"/>
      <c r="H28" s="29"/>
      <c r="I28" s="100" t="s">
        <v>27</v>
      </c>
      <c r="J28" s="22" t="str">
        <f>IF('Rekapitulace '!AN20="","",'Rekapitulace 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34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318.75" customHeight="1">
      <c r="A31" s="101"/>
      <c r="B31" s="102"/>
      <c r="C31" s="101"/>
      <c r="D31" s="101"/>
      <c r="E31" s="219"/>
      <c r="F31" s="219"/>
      <c r="G31" s="219"/>
      <c r="H31" s="219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35</v>
      </c>
      <c r="E34" s="29"/>
      <c r="F34" s="29"/>
      <c r="G34" s="29"/>
      <c r="H34" s="29"/>
      <c r="I34" s="99"/>
      <c r="J34" s="68">
        <f>ROUND(J130,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37</v>
      </c>
      <c r="G36" s="29"/>
      <c r="H36" s="29"/>
      <c r="I36" s="107" t="s">
        <v>36</v>
      </c>
      <c r="J36" s="33" t="s">
        <v>38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39</v>
      </c>
      <c r="E37" s="24" t="s">
        <v>40</v>
      </c>
      <c r="F37" s="108">
        <f>ROUND((SUM(BE130:BE152)),  2)</f>
        <v>0</v>
      </c>
      <c r="G37" s="29"/>
      <c r="H37" s="29"/>
      <c r="I37" s="109">
        <v>0.21</v>
      </c>
      <c r="J37" s="108">
        <f>ROUND(((SUM(BE130:BE152))*I37),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41</v>
      </c>
      <c r="F38" s="108">
        <f>ROUND((SUM(BF130:BF152)),  2)</f>
        <v>0</v>
      </c>
      <c r="G38" s="29"/>
      <c r="H38" s="29"/>
      <c r="I38" s="109">
        <v>0.15</v>
      </c>
      <c r="J38" s="108">
        <f>ROUND(((SUM(BF130:BF152))*I38),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ROUND((SUM(BG130:BG152)),  2)</f>
        <v>0</v>
      </c>
      <c r="G39" s="29"/>
      <c r="H39" s="29"/>
      <c r="I39" s="109">
        <v>0.21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43</v>
      </c>
      <c r="F40" s="108">
        <f>ROUND((SUM(BH130:BH152)),  2)</f>
        <v>0</v>
      </c>
      <c r="G40" s="29"/>
      <c r="H40" s="29"/>
      <c r="I40" s="109">
        <v>0.15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44</v>
      </c>
      <c r="F41" s="108">
        <f>ROUND((SUM(BI130:BI152)),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45</v>
      </c>
      <c r="E43" s="57"/>
      <c r="F43" s="57"/>
      <c r="G43" s="112" t="s">
        <v>46</v>
      </c>
      <c r="H43" s="113" t="s">
        <v>47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107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6" t="str">
        <f>E7</f>
        <v xml:space="preserve"> Dům hudby, Pardubice – modernizace</v>
      </c>
      <c r="F85" s="227"/>
      <c r="G85" s="227"/>
      <c r="H85" s="22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101</v>
      </c>
      <c r="I86" s="95"/>
      <c r="L86" s="17"/>
    </row>
    <row r="87" spans="1:31" s="1" customFormat="1" ht="16.5" customHeight="1">
      <c r="B87" s="17"/>
      <c r="E87" s="226" t="s">
        <v>102</v>
      </c>
      <c r="F87" s="205"/>
      <c r="G87" s="205"/>
      <c r="H87" s="205"/>
      <c r="I87" s="95"/>
      <c r="L87" s="17"/>
    </row>
    <row r="88" spans="1:31" s="1" customFormat="1" ht="12" customHeight="1">
      <c r="B88" s="17"/>
      <c r="C88" s="24" t="s">
        <v>103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28" t="s">
        <v>104</v>
      </c>
      <c r="F89" s="229"/>
      <c r="G89" s="229"/>
      <c r="H89" s="22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105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12" t="str">
        <f>E13</f>
        <v>SO 01.6.2 - AV technika - Malý sál</v>
      </c>
      <c r="F91" s="229"/>
      <c r="G91" s="229"/>
      <c r="H91" s="22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20</v>
      </c>
      <c r="D93" s="29"/>
      <c r="E93" s="29"/>
      <c r="F93" s="22" t="str">
        <f>F16</f>
        <v>Sukova třída 1260, 530 02 Pardubice</v>
      </c>
      <c r="G93" s="29"/>
      <c r="H93" s="29"/>
      <c r="I93" s="100" t="s">
        <v>22</v>
      </c>
      <c r="J93" s="52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27.95" customHeight="1">
      <c r="A95" s="29"/>
      <c r="B95" s="30"/>
      <c r="C95" s="24" t="s">
        <v>24</v>
      </c>
      <c r="D95" s="29"/>
      <c r="E95" s="29"/>
      <c r="F95" s="22" t="str">
        <f>E19</f>
        <v xml:space="preserve"> </v>
      </c>
      <c r="G95" s="29"/>
      <c r="H95" s="29"/>
      <c r="I95" s="100" t="s">
        <v>30</v>
      </c>
      <c r="J95" s="27" t="str">
        <f>E25</f>
        <v>ing. arch. Ondřej Tuček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100" t="s">
        <v>33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108</v>
      </c>
      <c r="D98" s="110"/>
      <c r="E98" s="110"/>
      <c r="F98" s="110"/>
      <c r="G98" s="110"/>
      <c r="H98" s="110"/>
      <c r="I98" s="125"/>
      <c r="J98" s="126" t="s">
        <v>109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110</v>
      </c>
      <c r="D100" s="29"/>
      <c r="E100" s="29"/>
      <c r="F100" s="29"/>
      <c r="G100" s="29"/>
      <c r="H100" s="29"/>
      <c r="I100" s="99"/>
      <c r="J100" s="68">
        <f>J130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111</v>
      </c>
    </row>
    <row r="101" spans="1:47" s="9" customFormat="1" ht="24.95" customHeight="1">
      <c r="B101" s="128"/>
      <c r="D101" s="129" t="s">
        <v>112</v>
      </c>
      <c r="E101" s="130"/>
      <c r="F101" s="130"/>
      <c r="G101" s="130"/>
      <c r="H101" s="130"/>
      <c r="I101" s="131"/>
      <c r="J101" s="132">
        <f>J131</f>
        <v>0</v>
      </c>
      <c r="L101" s="128"/>
    </row>
    <row r="102" spans="1:47" s="10" customFormat="1" ht="19.899999999999999" customHeight="1">
      <c r="B102" s="133"/>
      <c r="D102" s="134" t="s">
        <v>113</v>
      </c>
      <c r="E102" s="135"/>
      <c r="F102" s="135"/>
      <c r="G102" s="135"/>
      <c r="H102" s="135"/>
      <c r="I102" s="136"/>
      <c r="J102" s="137">
        <f>J132</f>
        <v>0</v>
      </c>
      <c r="L102" s="133"/>
    </row>
    <row r="103" spans="1:47" s="10" customFormat="1" ht="14.85" customHeight="1">
      <c r="B103" s="133"/>
      <c r="D103" s="134" t="s">
        <v>114</v>
      </c>
      <c r="E103" s="135"/>
      <c r="F103" s="135"/>
      <c r="G103" s="135"/>
      <c r="H103" s="135"/>
      <c r="I103" s="136"/>
      <c r="J103" s="137">
        <f>J133</f>
        <v>0</v>
      </c>
      <c r="L103" s="133"/>
    </row>
    <row r="104" spans="1:47" s="10" customFormat="1" ht="14.85" customHeight="1">
      <c r="B104" s="133"/>
      <c r="D104" s="134" t="s">
        <v>115</v>
      </c>
      <c r="E104" s="135"/>
      <c r="F104" s="135"/>
      <c r="G104" s="135"/>
      <c r="H104" s="135"/>
      <c r="I104" s="136"/>
      <c r="J104" s="137">
        <f>J137</f>
        <v>0</v>
      </c>
      <c r="L104" s="133"/>
    </row>
    <row r="105" spans="1:47" s="10" customFormat="1" ht="14.85" customHeight="1">
      <c r="B105" s="133"/>
      <c r="D105" s="134" t="s">
        <v>116</v>
      </c>
      <c r="E105" s="135"/>
      <c r="F105" s="135"/>
      <c r="G105" s="135"/>
      <c r="H105" s="135"/>
      <c r="I105" s="136"/>
      <c r="J105" s="137">
        <f>J142</f>
        <v>0</v>
      </c>
      <c r="L105" s="133"/>
    </row>
    <row r="106" spans="1:47" s="10" customFormat="1" ht="14.85" customHeight="1">
      <c r="B106" s="133"/>
      <c r="D106" s="134" t="s">
        <v>118</v>
      </c>
      <c r="E106" s="135"/>
      <c r="F106" s="135"/>
      <c r="G106" s="135"/>
      <c r="H106" s="135"/>
      <c r="I106" s="136"/>
      <c r="J106" s="137">
        <f>J146</f>
        <v>0</v>
      </c>
      <c r="L106" s="133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2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2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120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26" t="str">
        <f>E7</f>
        <v xml:space="preserve"> Dům hudby, Pardubice – modernizace</v>
      </c>
      <c r="F116" s="227"/>
      <c r="G116" s="227"/>
      <c r="H116" s="227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12" customHeight="1">
      <c r="B117" s="17"/>
      <c r="C117" s="24" t="s">
        <v>101</v>
      </c>
      <c r="I117" s="95"/>
      <c r="L117" s="17"/>
    </row>
    <row r="118" spans="1:31" s="1" customFormat="1" ht="16.5" customHeight="1">
      <c r="B118" s="17"/>
      <c r="E118" s="226" t="s">
        <v>102</v>
      </c>
      <c r="F118" s="205"/>
      <c r="G118" s="205"/>
      <c r="H118" s="205"/>
      <c r="I118" s="95"/>
      <c r="L118" s="17"/>
    </row>
    <row r="119" spans="1:31" s="1" customFormat="1" ht="12" customHeight="1">
      <c r="B119" s="17"/>
      <c r="C119" s="24" t="s">
        <v>103</v>
      </c>
      <c r="I119" s="95"/>
      <c r="L119" s="17"/>
    </row>
    <row r="120" spans="1:31" s="2" customFormat="1" ht="16.5" customHeight="1">
      <c r="A120" s="29"/>
      <c r="B120" s="30"/>
      <c r="C120" s="29"/>
      <c r="D120" s="29"/>
      <c r="E120" s="228" t="s">
        <v>104</v>
      </c>
      <c r="F120" s="229"/>
      <c r="G120" s="229"/>
      <c r="H120" s="2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105</v>
      </c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12" t="str">
        <f>E13</f>
        <v>SO 01.6.2 - AV technika - Malý sál</v>
      </c>
      <c r="F122" s="229"/>
      <c r="G122" s="229"/>
      <c r="H122" s="2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20</v>
      </c>
      <c r="D124" s="29"/>
      <c r="E124" s="29"/>
      <c r="F124" s="22" t="str">
        <f>F16</f>
        <v>Sukova třída 1260, 530 02 Pardubice</v>
      </c>
      <c r="G124" s="29"/>
      <c r="H124" s="29"/>
      <c r="I124" s="100" t="s">
        <v>22</v>
      </c>
      <c r="J124" s="52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4" t="s">
        <v>24</v>
      </c>
      <c r="D126" s="29"/>
      <c r="E126" s="29"/>
      <c r="F126" s="22" t="str">
        <f>E19</f>
        <v xml:space="preserve"> </v>
      </c>
      <c r="G126" s="29"/>
      <c r="H126" s="29"/>
      <c r="I126" s="100" t="s">
        <v>30</v>
      </c>
      <c r="J126" s="27" t="str">
        <f>E25</f>
        <v>ing. arch. Ondřej Tuček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28</v>
      </c>
      <c r="D127" s="29"/>
      <c r="E127" s="29"/>
      <c r="F127" s="22" t="str">
        <f>IF(E22="","",E22)</f>
        <v>Vyplň údaj</v>
      </c>
      <c r="G127" s="29"/>
      <c r="H127" s="29"/>
      <c r="I127" s="100" t="s">
        <v>33</v>
      </c>
      <c r="J127" s="27" t="str">
        <f>E28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121</v>
      </c>
      <c r="D129" s="141" t="s">
        <v>60</v>
      </c>
      <c r="E129" s="141" t="s">
        <v>56</v>
      </c>
      <c r="F129" s="141" t="s">
        <v>57</v>
      </c>
      <c r="G129" s="141" t="s">
        <v>122</v>
      </c>
      <c r="H129" s="141" t="s">
        <v>123</v>
      </c>
      <c r="I129" s="142" t="s">
        <v>124</v>
      </c>
      <c r="J129" s="143" t="s">
        <v>109</v>
      </c>
      <c r="K129" s="143" t="s">
        <v>334</v>
      </c>
      <c r="L129" s="144"/>
      <c r="M129" s="59" t="s">
        <v>1</v>
      </c>
      <c r="N129" s="60" t="s">
        <v>39</v>
      </c>
      <c r="O129" s="60" t="s">
        <v>125</v>
      </c>
      <c r="P129" s="60" t="s">
        <v>126</v>
      </c>
      <c r="Q129" s="60" t="s">
        <v>127</v>
      </c>
      <c r="R129" s="60" t="s">
        <v>128</v>
      </c>
      <c r="S129" s="60" t="s">
        <v>129</v>
      </c>
      <c r="T129" s="61" t="s">
        <v>130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6" t="s">
        <v>131</v>
      </c>
      <c r="D130" s="29"/>
      <c r="E130" s="29"/>
      <c r="F130" s="29"/>
      <c r="G130" s="29"/>
      <c r="H130" s="29"/>
      <c r="I130" s="99"/>
      <c r="J130" s="145">
        <f>BK130</f>
        <v>0</v>
      </c>
      <c r="K130" s="29"/>
      <c r="L130" s="30"/>
      <c r="M130" s="62"/>
      <c r="N130" s="53"/>
      <c r="O130" s="63"/>
      <c r="P130" s="146">
        <f>P131</f>
        <v>0</v>
      </c>
      <c r="Q130" s="63"/>
      <c r="R130" s="146">
        <f>R131</f>
        <v>0</v>
      </c>
      <c r="S130" s="63"/>
      <c r="T130" s="147">
        <f>T131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74</v>
      </c>
      <c r="AU130" s="14" t="s">
        <v>111</v>
      </c>
      <c r="BK130" s="148">
        <f>BK131</f>
        <v>0</v>
      </c>
    </row>
    <row r="131" spans="1:65" s="12" customFormat="1" ht="25.9" customHeight="1">
      <c r="B131" s="149"/>
      <c r="D131" s="150" t="s">
        <v>74</v>
      </c>
      <c r="E131" s="151" t="s">
        <v>132</v>
      </c>
      <c r="F131" s="151" t="s">
        <v>133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92</v>
      </c>
      <c r="AT131" s="158" t="s">
        <v>74</v>
      </c>
      <c r="AU131" s="158" t="s">
        <v>75</v>
      </c>
      <c r="AY131" s="150" t="s">
        <v>134</v>
      </c>
      <c r="BK131" s="159">
        <f>BK132</f>
        <v>0</v>
      </c>
    </row>
    <row r="132" spans="1:65" s="12" customFormat="1" ht="22.9" customHeight="1">
      <c r="B132" s="149"/>
      <c r="D132" s="150" t="s">
        <v>74</v>
      </c>
      <c r="E132" s="160" t="s">
        <v>135</v>
      </c>
      <c r="F132" s="160" t="s">
        <v>136</v>
      </c>
      <c r="I132" s="152"/>
      <c r="J132" s="161">
        <f>BK132</f>
        <v>0</v>
      </c>
      <c r="L132" s="149"/>
      <c r="M132" s="154"/>
      <c r="N132" s="155"/>
      <c r="O132" s="155"/>
      <c r="P132" s="156">
        <f>P133+P137+P142+P146</f>
        <v>0</v>
      </c>
      <c r="Q132" s="155"/>
      <c r="R132" s="156">
        <f>R133+R137+R142+R146</f>
        <v>0</v>
      </c>
      <c r="S132" s="155"/>
      <c r="T132" s="157">
        <f>T133+T137+T142+T146</f>
        <v>0</v>
      </c>
      <c r="AR132" s="150" t="s">
        <v>92</v>
      </c>
      <c r="AT132" s="158" t="s">
        <v>74</v>
      </c>
      <c r="AU132" s="158" t="s">
        <v>82</v>
      </c>
      <c r="AY132" s="150" t="s">
        <v>134</v>
      </c>
      <c r="BK132" s="159">
        <f>BK133+BK137+BK142+BK146</f>
        <v>0</v>
      </c>
    </row>
    <row r="133" spans="1:65" s="12" customFormat="1" ht="20.85" customHeight="1">
      <c r="B133" s="149"/>
      <c r="D133" s="150" t="s">
        <v>74</v>
      </c>
      <c r="E133" s="160" t="s">
        <v>137</v>
      </c>
      <c r="F133" s="160" t="s">
        <v>138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SUM(P134:P136)</f>
        <v>0</v>
      </c>
      <c r="Q133" s="155"/>
      <c r="R133" s="156">
        <f>SUM(R134:R136)</f>
        <v>0</v>
      </c>
      <c r="S133" s="155"/>
      <c r="T133" s="157">
        <f>SUM(T134:T136)</f>
        <v>0</v>
      </c>
      <c r="AR133" s="150" t="s">
        <v>92</v>
      </c>
      <c r="AT133" s="158" t="s">
        <v>74</v>
      </c>
      <c r="AU133" s="158" t="s">
        <v>84</v>
      </c>
      <c r="AY133" s="150" t="s">
        <v>134</v>
      </c>
      <c r="BK133" s="159">
        <f>SUM(BK134:BK136)</f>
        <v>0</v>
      </c>
    </row>
    <row r="134" spans="1:65" s="2" customFormat="1" ht="16.5" customHeight="1">
      <c r="A134" s="29"/>
      <c r="B134" s="162"/>
      <c r="C134" s="163" t="s">
        <v>82</v>
      </c>
      <c r="D134" s="163" t="s">
        <v>139</v>
      </c>
      <c r="E134" s="164" t="s">
        <v>140</v>
      </c>
      <c r="F134" s="165" t="s">
        <v>273</v>
      </c>
      <c r="G134" s="166" t="s">
        <v>142</v>
      </c>
      <c r="H134" s="167">
        <v>1</v>
      </c>
      <c r="I134" s="168"/>
      <c r="J134" s="169">
        <f>ROUND(I134*H134,2)</f>
        <v>0</v>
      </c>
      <c r="K134" s="168" t="s">
        <v>1</v>
      </c>
      <c r="L134" s="30"/>
      <c r="M134" s="170" t="s">
        <v>1</v>
      </c>
      <c r="N134" s="171" t="s">
        <v>40</v>
      </c>
      <c r="O134" s="55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143</v>
      </c>
      <c r="AT134" s="174" t="s">
        <v>139</v>
      </c>
      <c r="AU134" s="174" t="s">
        <v>92</v>
      </c>
      <c r="AY134" s="14" t="s">
        <v>134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4" t="s">
        <v>82</v>
      </c>
      <c r="BK134" s="175">
        <f>ROUND(I134*H134,2)</f>
        <v>0</v>
      </c>
      <c r="BL134" s="14" t="s">
        <v>143</v>
      </c>
      <c r="BM134" s="174" t="s">
        <v>274</v>
      </c>
    </row>
    <row r="135" spans="1:65" s="2" customFormat="1" ht="16.5" customHeight="1">
      <c r="A135" s="29"/>
      <c r="B135" s="162"/>
      <c r="C135" s="163" t="s">
        <v>84</v>
      </c>
      <c r="D135" s="163" t="s">
        <v>139</v>
      </c>
      <c r="E135" s="164" t="s">
        <v>145</v>
      </c>
      <c r="F135" s="165" t="s">
        <v>275</v>
      </c>
      <c r="G135" s="166" t="s">
        <v>142</v>
      </c>
      <c r="H135" s="167">
        <v>1</v>
      </c>
      <c r="I135" s="168"/>
      <c r="J135" s="169">
        <f>ROUND(I135*H135,2)</f>
        <v>0</v>
      </c>
      <c r="K135" s="168" t="s">
        <v>1</v>
      </c>
      <c r="L135" s="30"/>
      <c r="M135" s="170" t="s">
        <v>1</v>
      </c>
      <c r="N135" s="171" t="s">
        <v>40</v>
      </c>
      <c r="O135" s="55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143</v>
      </c>
      <c r="AT135" s="174" t="s">
        <v>139</v>
      </c>
      <c r="AU135" s="174" t="s">
        <v>92</v>
      </c>
      <c r="AY135" s="14" t="s">
        <v>134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4" t="s">
        <v>82</v>
      </c>
      <c r="BK135" s="175">
        <f>ROUND(I135*H135,2)</f>
        <v>0</v>
      </c>
      <c r="BL135" s="14" t="s">
        <v>143</v>
      </c>
      <c r="BM135" s="174" t="s">
        <v>276</v>
      </c>
    </row>
    <row r="136" spans="1:65" s="2" customFormat="1" ht="24" customHeight="1">
      <c r="A136" s="29"/>
      <c r="B136" s="162"/>
      <c r="C136" s="163" t="s">
        <v>92</v>
      </c>
      <c r="D136" s="163" t="s">
        <v>139</v>
      </c>
      <c r="E136" s="164" t="s">
        <v>148</v>
      </c>
      <c r="F136" s="165" t="s">
        <v>149</v>
      </c>
      <c r="G136" s="166" t="s">
        <v>142</v>
      </c>
      <c r="H136" s="167">
        <v>1</v>
      </c>
      <c r="I136" s="168"/>
      <c r="J136" s="169">
        <f>ROUND(I136*H136,2)</f>
        <v>0</v>
      </c>
      <c r="K136" s="168" t="s">
        <v>1</v>
      </c>
      <c r="L136" s="30"/>
      <c r="M136" s="170" t="s">
        <v>1</v>
      </c>
      <c r="N136" s="171" t="s">
        <v>40</v>
      </c>
      <c r="O136" s="55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143</v>
      </c>
      <c r="AT136" s="174" t="s">
        <v>139</v>
      </c>
      <c r="AU136" s="174" t="s">
        <v>92</v>
      </c>
      <c r="AY136" s="14" t="s">
        <v>134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4" t="s">
        <v>82</v>
      </c>
      <c r="BK136" s="175">
        <f>ROUND(I136*H136,2)</f>
        <v>0</v>
      </c>
      <c r="BL136" s="14" t="s">
        <v>143</v>
      </c>
      <c r="BM136" s="174" t="s">
        <v>277</v>
      </c>
    </row>
    <row r="137" spans="1:65" s="12" customFormat="1" ht="20.85" customHeight="1">
      <c r="B137" s="149"/>
      <c r="D137" s="150" t="s">
        <v>74</v>
      </c>
      <c r="E137" s="160" t="s">
        <v>151</v>
      </c>
      <c r="F137" s="160" t="s">
        <v>152</v>
      </c>
      <c r="I137" s="152"/>
      <c r="J137" s="161">
        <f>BK137</f>
        <v>0</v>
      </c>
      <c r="K137" s="181"/>
      <c r="L137" s="149"/>
      <c r="M137" s="154"/>
      <c r="N137" s="155"/>
      <c r="O137" s="155"/>
      <c r="P137" s="156">
        <f>SUM(P138:P141)</f>
        <v>0</v>
      </c>
      <c r="Q137" s="155"/>
      <c r="R137" s="156">
        <f>SUM(R138:R141)</f>
        <v>0</v>
      </c>
      <c r="S137" s="155"/>
      <c r="T137" s="157">
        <f>SUM(T138:T141)</f>
        <v>0</v>
      </c>
      <c r="AR137" s="150" t="s">
        <v>92</v>
      </c>
      <c r="AT137" s="158" t="s">
        <v>74</v>
      </c>
      <c r="AU137" s="158" t="s">
        <v>84</v>
      </c>
      <c r="AY137" s="150" t="s">
        <v>134</v>
      </c>
      <c r="BK137" s="159">
        <f>SUM(BK138:BK141)</f>
        <v>0</v>
      </c>
    </row>
    <row r="138" spans="1:65" s="2" customFormat="1" ht="96">
      <c r="A138" s="29"/>
      <c r="B138" s="162"/>
      <c r="C138" s="163" t="s">
        <v>143</v>
      </c>
      <c r="D138" s="163" t="s">
        <v>139</v>
      </c>
      <c r="E138" s="164" t="s">
        <v>153</v>
      </c>
      <c r="F138" s="165" t="s">
        <v>329</v>
      </c>
      <c r="G138" s="166" t="s">
        <v>142</v>
      </c>
      <c r="H138" s="167">
        <v>4</v>
      </c>
      <c r="I138" s="168"/>
      <c r="J138" s="169">
        <f>ROUND(I138*H138,2)</f>
        <v>0</v>
      </c>
      <c r="K138" s="168"/>
      <c r="L138" s="30"/>
      <c r="M138" s="170" t="s">
        <v>1</v>
      </c>
      <c r="N138" s="171" t="s">
        <v>40</v>
      </c>
      <c r="O138" s="55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143</v>
      </c>
      <c r="AT138" s="174" t="s">
        <v>139</v>
      </c>
      <c r="AU138" s="174" t="s">
        <v>92</v>
      </c>
      <c r="AY138" s="14" t="s">
        <v>134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4" t="s">
        <v>82</v>
      </c>
      <c r="BK138" s="175">
        <f>ROUND(I138*H138,2)</f>
        <v>0</v>
      </c>
      <c r="BL138" s="14" t="s">
        <v>143</v>
      </c>
      <c r="BM138" s="174" t="s">
        <v>278</v>
      </c>
    </row>
    <row r="139" spans="1:65" s="2" customFormat="1" ht="96">
      <c r="A139" s="29"/>
      <c r="B139" s="162"/>
      <c r="C139" s="163" t="s">
        <v>155</v>
      </c>
      <c r="D139" s="163" t="s">
        <v>139</v>
      </c>
      <c r="E139" s="164" t="s">
        <v>156</v>
      </c>
      <c r="F139" s="165" t="s">
        <v>330</v>
      </c>
      <c r="G139" s="166" t="s">
        <v>142</v>
      </c>
      <c r="H139" s="167">
        <v>4</v>
      </c>
      <c r="I139" s="168"/>
      <c r="J139" s="169">
        <f>ROUND(I139*H139,2)</f>
        <v>0</v>
      </c>
      <c r="K139" s="168" t="s">
        <v>1</v>
      </c>
      <c r="L139" s="30"/>
      <c r="M139" s="170" t="s">
        <v>1</v>
      </c>
      <c r="N139" s="171" t="s">
        <v>40</v>
      </c>
      <c r="O139" s="55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143</v>
      </c>
      <c r="AT139" s="174" t="s">
        <v>139</v>
      </c>
      <c r="AU139" s="174" t="s">
        <v>92</v>
      </c>
      <c r="AY139" s="14" t="s">
        <v>134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4" t="s">
        <v>82</v>
      </c>
      <c r="BK139" s="175">
        <f>ROUND(I139*H139,2)</f>
        <v>0</v>
      </c>
      <c r="BL139" s="14" t="s">
        <v>143</v>
      </c>
      <c r="BM139" s="174" t="s">
        <v>279</v>
      </c>
    </row>
    <row r="140" spans="1:65" s="2" customFormat="1" ht="84">
      <c r="A140" s="29"/>
      <c r="B140" s="162"/>
      <c r="C140" s="163" t="s">
        <v>158</v>
      </c>
      <c r="D140" s="163" t="s">
        <v>139</v>
      </c>
      <c r="E140" s="164" t="s">
        <v>159</v>
      </c>
      <c r="F140" s="165" t="s">
        <v>331</v>
      </c>
      <c r="G140" s="166" t="s">
        <v>142</v>
      </c>
      <c r="H140" s="167">
        <v>2</v>
      </c>
      <c r="I140" s="168"/>
      <c r="J140" s="169">
        <f>ROUND(I140*H140,2)</f>
        <v>0</v>
      </c>
      <c r="K140" s="168" t="s">
        <v>1</v>
      </c>
      <c r="L140" s="30"/>
      <c r="M140" s="170" t="s">
        <v>1</v>
      </c>
      <c r="N140" s="171" t="s">
        <v>40</v>
      </c>
      <c r="O140" s="55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143</v>
      </c>
      <c r="AT140" s="174" t="s">
        <v>139</v>
      </c>
      <c r="AU140" s="174" t="s">
        <v>92</v>
      </c>
      <c r="AY140" s="14" t="s">
        <v>134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4" t="s">
        <v>82</v>
      </c>
      <c r="BK140" s="175">
        <f>ROUND(I140*H140,2)</f>
        <v>0</v>
      </c>
      <c r="BL140" s="14" t="s">
        <v>143</v>
      </c>
      <c r="BM140" s="174" t="s">
        <v>280</v>
      </c>
    </row>
    <row r="141" spans="1:65" s="2" customFormat="1" ht="84">
      <c r="A141" s="29"/>
      <c r="B141" s="162"/>
      <c r="C141" s="163" t="s">
        <v>163</v>
      </c>
      <c r="D141" s="163" t="s">
        <v>139</v>
      </c>
      <c r="E141" s="164" t="s">
        <v>281</v>
      </c>
      <c r="F141" s="165" t="s">
        <v>326</v>
      </c>
      <c r="G141" s="166" t="s">
        <v>142</v>
      </c>
      <c r="H141" s="167">
        <v>4</v>
      </c>
      <c r="I141" s="168"/>
      <c r="J141" s="169">
        <f>ROUND(I141*H141,2)</f>
        <v>0</v>
      </c>
      <c r="K141" s="168" t="s">
        <v>1</v>
      </c>
      <c r="L141" s="30"/>
      <c r="M141" s="170" t="s">
        <v>1</v>
      </c>
      <c r="N141" s="171" t="s">
        <v>40</v>
      </c>
      <c r="O141" s="55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143</v>
      </c>
      <c r="AT141" s="174" t="s">
        <v>139</v>
      </c>
      <c r="AU141" s="174" t="s">
        <v>92</v>
      </c>
      <c r="AY141" s="14" t="s">
        <v>134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4" t="s">
        <v>82</v>
      </c>
      <c r="BK141" s="175">
        <f>ROUND(I141*H141,2)</f>
        <v>0</v>
      </c>
      <c r="BL141" s="14" t="s">
        <v>143</v>
      </c>
      <c r="BM141" s="174" t="s">
        <v>282</v>
      </c>
    </row>
    <row r="142" spans="1:65" s="12" customFormat="1" ht="20.85" customHeight="1">
      <c r="B142" s="149"/>
      <c r="D142" s="150" t="s">
        <v>74</v>
      </c>
      <c r="E142" s="160" t="s">
        <v>161</v>
      </c>
      <c r="F142" s="160" t="s">
        <v>162</v>
      </c>
      <c r="I142" s="152"/>
      <c r="J142" s="161">
        <f>BK142</f>
        <v>0</v>
      </c>
      <c r="K142" s="181" t="s">
        <v>1</v>
      </c>
      <c r="L142" s="149"/>
      <c r="M142" s="154"/>
      <c r="N142" s="155"/>
      <c r="O142" s="155"/>
      <c r="P142" s="156">
        <f>SUM(P143:P145)</f>
        <v>0</v>
      </c>
      <c r="Q142" s="155"/>
      <c r="R142" s="156">
        <f>SUM(R143:R145)</f>
        <v>0</v>
      </c>
      <c r="S142" s="155"/>
      <c r="T142" s="157">
        <f>SUM(T143:T145)</f>
        <v>0</v>
      </c>
      <c r="AR142" s="150" t="s">
        <v>92</v>
      </c>
      <c r="AT142" s="158" t="s">
        <v>74</v>
      </c>
      <c r="AU142" s="158" t="s">
        <v>84</v>
      </c>
      <c r="AY142" s="150" t="s">
        <v>134</v>
      </c>
      <c r="BK142" s="159">
        <f>SUM(BK143:BK145)</f>
        <v>0</v>
      </c>
    </row>
    <row r="143" spans="1:65" s="2" customFormat="1" ht="48" customHeight="1">
      <c r="A143" s="29"/>
      <c r="B143" s="162"/>
      <c r="C143" s="163" t="s">
        <v>167</v>
      </c>
      <c r="D143" s="163" t="s">
        <v>139</v>
      </c>
      <c r="E143" s="164" t="s">
        <v>164</v>
      </c>
      <c r="F143" s="165" t="s">
        <v>283</v>
      </c>
      <c r="G143" s="166" t="s">
        <v>142</v>
      </c>
      <c r="H143" s="167">
        <v>1</v>
      </c>
      <c r="I143" s="168"/>
      <c r="J143" s="169">
        <f>ROUND(I143*H143,2)</f>
        <v>0</v>
      </c>
      <c r="K143" s="168" t="s">
        <v>1</v>
      </c>
      <c r="L143" s="30"/>
      <c r="M143" s="170" t="s">
        <v>1</v>
      </c>
      <c r="N143" s="171" t="s">
        <v>40</v>
      </c>
      <c r="O143" s="55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143</v>
      </c>
      <c r="AT143" s="174" t="s">
        <v>139</v>
      </c>
      <c r="AU143" s="174" t="s">
        <v>92</v>
      </c>
      <c r="AY143" s="14" t="s">
        <v>134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4" t="s">
        <v>82</v>
      </c>
      <c r="BK143" s="175">
        <f>ROUND(I143*H143,2)</f>
        <v>0</v>
      </c>
      <c r="BL143" s="14" t="s">
        <v>143</v>
      </c>
      <c r="BM143" s="174" t="s">
        <v>284</v>
      </c>
    </row>
    <row r="144" spans="1:65" s="2" customFormat="1" ht="24" customHeight="1">
      <c r="A144" s="29"/>
      <c r="B144" s="162"/>
      <c r="C144" s="163" t="s">
        <v>171</v>
      </c>
      <c r="D144" s="163" t="s">
        <v>139</v>
      </c>
      <c r="E144" s="164" t="s">
        <v>168</v>
      </c>
      <c r="F144" s="165" t="s">
        <v>285</v>
      </c>
      <c r="G144" s="166" t="s">
        <v>142</v>
      </c>
      <c r="H144" s="167">
        <v>2</v>
      </c>
      <c r="I144" s="168"/>
      <c r="J144" s="169">
        <f>ROUND(I144*H144,2)</f>
        <v>0</v>
      </c>
      <c r="K144" s="168" t="s">
        <v>1</v>
      </c>
      <c r="L144" s="30"/>
      <c r="M144" s="170" t="s">
        <v>1</v>
      </c>
      <c r="N144" s="171" t="s">
        <v>40</v>
      </c>
      <c r="O144" s="55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143</v>
      </c>
      <c r="AT144" s="174" t="s">
        <v>139</v>
      </c>
      <c r="AU144" s="174" t="s">
        <v>92</v>
      </c>
      <c r="AY144" s="14" t="s">
        <v>134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4" t="s">
        <v>82</v>
      </c>
      <c r="BK144" s="175">
        <f>ROUND(I144*H144,2)</f>
        <v>0</v>
      </c>
      <c r="BL144" s="14" t="s">
        <v>143</v>
      </c>
      <c r="BM144" s="174" t="s">
        <v>286</v>
      </c>
    </row>
    <row r="145" spans="1:65" s="2" customFormat="1" ht="24" customHeight="1">
      <c r="A145" s="29"/>
      <c r="B145" s="162"/>
      <c r="C145" s="163" t="s">
        <v>175</v>
      </c>
      <c r="D145" s="163" t="s">
        <v>139</v>
      </c>
      <c r="E145" s="164" t="s">
        <v>172</v>
      </c>
      <c r="F145" s="165" t="s">
        <v>287</v>
      </c>
      <c r="G145" s="166" t="s">
        <v>142</v>
      </c>
      <c r="H145" s="167">
        <v>1</v>
      </c>
      <c r="I145" s="168"/>
      <c r="J145" s="169">
        <f>ROUND(I145*H145,2)</f>
        <v>0</v>
      </c>
      <c r="K145" s="168" t="s">
        <v>1</v>
      </c>
      <c r="L145" s="30"/>
      <c r="M145" s="170" t="s">
        <v>1</v>
      </c>
      <c r="N145" s="171" t="s">
        <v>40</v>
      </c>
      <c r="O145" s="55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143</v>
      </c>
      <c r="AT145" s="174" t="s">
        <v>139</v>
      </c>
      <c r="AU145" s="174" t="s">
        <v>92</v>
      </c>
      <c r="AY145" s="14" t="s">
        <v>134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4" t="s">
        <v>82</v>
      </c>
      <c r="BK145" s="175">
        <f>ROUND(I145*H145,2)</f>
        <v>0</v>
      </c>
      <c r="BL145" s="14" t="s">
        <v>143</v>
      </c>
      <c r="BM145" s="174" t="s">
        <v>288</v>
      </c>
    </row>
    <row r="146" spans="1:65" s="12" customFormat="1" ht="20.85" customHeight="1">
      <c r="B146" s="149"/>
      <c r="D146" s="150" t="s">
        <v>74</v>
      </c>
      <c r="E146" s="160" t="s">
        <v>193</v>
      </c>
      <c r="F146" s="160" t="s">
        <v>194</v>
      </c>
      <c r="I146" s="152"/>
      <c r="J146" s="161">
        <f>BK146</f>
        <v>0</v>
      </c>
      <c r="K146" s="181" t="s">
        <v>1</v>
      </c>
      <c r="L146" s="149"/>
      <c r="M146" s="154"/>
      <c r="N146" s="155"/>
      <c r="O146" s="155"/>
      <c r="P146" s="156">
        <f>SUM(P147:P152)</f>
        <v>0</v>
      </c>
      <c r="Q146" s="155"/>
      <c r="R146" s="156">
        <f>SUM(R147:R152)</f>
        <v>0</v>
      </c>
      <c r="S146" s="155"/>
      <c r="T146" s="157">
        <f>SUM(T147:T152)</f>
        <v>0</v>
      </c>
      <c r="AR146" s="150" t="s">
        <v>92</v>
      </c>
      <c r="AT146" s="158" t="s">
        <v>74</v>
      </c>
      <c r="AU146" s="158" t="s">
        <v>84</v>
      </c>
      <c r="AY146" s="150" t="s">
        <v>134</v>
      </c>
      <c r="BK146" s="159">
        <f>SUM(BK147:BK152)</f>
        <v>0</v>
      </c>
    </row>
    <row r="147" spans="1:65" s="2" customFormat="1" ht="60" customHeight="1">
      <c r="A147" s="29"/>
      <c r="B147" s="162"/>
      <c r="C147" s="163" t="s">
        <v>179</v>
      </c>
      <c r="D147" s="163" t="s">
        <v>139</v>
      </c>
      <c r="E147" s="164" t="s">
        <v>289</v>
      </c>
      <c r="F147" s="165" t="s">
        <v>290</v>
      </c>
      <c r="G147" s="166" t="s">
        <v>142</v>
      </c>
      <c r="H147" s="167">
        <v>1</v>
      </c>
      <c r="I147" s="168"/>
      <c r="J147" s="169">
        <f t="shared" ref="J147:J152" si="0">ROUND(I147*H147,2)</f>
        <v>0</v>
      </c>
      <c r="K147" s="168" t="s">
        <v>1</v>
      </c>
      <c r="L147" s="30"/>
      <c r="M147" s="170" t="s">
        <v>1</v>
      </c>
      <c r="N147" s="171" t="s">
        <v>40</v>
      </c>
      <c r="O147" s="55"/>
      <c r="P147" s="172">
        <f t="shared" ref="P147:P152" si="1">O147*H147</f>
        <v>0</v>
      </c>
      <c r="Q147" s="172">
        <v>0</v>
      </c>
      <c r="R147" s="172">
        <f t="shared" ref="R147:R152" si="2">Q147*H147</f>
        <v>0</v>
      </c>
      <c r="S147" s="172">
        <v>0</v>
      </c>
      <c r="T147" s="173">
        <f t="shared" ref="T147:T152" si="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143</v>
      </c>
      <c r="AT147" s="174" t="s">
        <v>139</v>
      </c>
      <c r="AU147" s="174" t="s">
        <v>92</v>
      </c>
      <c r="AY147" s="14" t="s">
        <v>134</v>
      </c>
      <c r="BE147" s="175">
        <f t="shared" ref="BE147:BE152" si="4">IF(N147="základní",J147,0)</f>
        <v>0</v>
      </c>
      <c r="BF147" s="175">
        <f t="shared" ref="BF147:BF152" si="5">IF(N147="snížená",J147,0)</f>
        <v>0</v>
      </c>
      <c r="BG147" s="175">
        <f t="shared" ref="BG147:BG152" si="6">IF(N147="zákl. přenesená",J147,0)</f>
        <v>0</v>
      </c>
      <c r="BH147" s="175">
        <f t="shared" ref="BH147:BH152" si="7">IF(N147="sníž. přenesená",J147,0)</f>
        <v>0</v>
      </c>
      <c r="BI147" s="175">
        <f t="shared" ref="BI147:BI152" si="8">IF(N147="nulová",J147,0)</f>
        <v>0</v>
      </c>
      <c r="BJ147" s="14" t="s">
        <v>82</v>
      </c>
      <c r="BK147" s="175">
        <f t="shared" ref="BK147:BK152" si="9">ROUND(I147*H147,2)</f>
        <v>0</v>
      </c>
      <c r="BL147" s="14" t="s">
        <v>143</v>
      </c>
      <c r="BM147" s="174" t="s">
        <v>291</v>
      </c>
    </row>
    <row r="148" spans="1:65" s="2" customFormat="1" ht="48" customHeight="1">
      <c r="A148" s="29"/>
      <c r="B148" s="162"/>
      <c r="C148" s="163" t="s">
        <v>183</v>
      </c>
      <c r="D148" s="163" t="s">
        <v>139</v>
      </c>
      <c r="E148" s="164" t="s">
        <v>292</v>
      </c>
      <c r="F148" s="165" t="s">
        <v>293</v>
      </c>
      <c r="G148" s="166" t="s">
        <v>142</v>
      </c>
      <c r="H148" s="167">
        <v>1</v>
      </c>
      <c r="I148" s="168"/>
      <c r="J148" s="169">
        <f t="shared" si="0"/>
        <v>0</v>
      </c>
      <c r="K148" s="168" t="s">
        <v>1</v>
      </c>
      <c r="L148" s="30"/>
      <c r="M148" s="170" t="s">
        <v>1</v>
      </c>
      <c r="N148" s="171" t="s">
        <v>40</v>
      </c>
      <c r="O148" s="55"/>
      <c r="P148" s="172">
        <f t="shared" si="1"/>
        <v>0</v>
      </c>
      <c r="Q148" s="172">
        <v>0</v>
      </c>
      <c r="R148" s="172">
        <f t="shared" si="2"/>
        <v>0</v>
      </c>
      <c r="S148" s="172">
        <v>0</v>
      </c>
      <c r="T148" s="17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143</v>
      </c>
      <c r="AT148" s="174" t="s">
        <v>139</v>
      </c>
      <c r="AU148" s="174" t="s">
        <v>92</v>
      </c>
      <c r="AY148" s="14" t="s">
        <v>134</v>
      </c>
      <c r="BE148" s="175">
        <f t="shared" si="4"/>
        <v>0</v>
      </c>
      <c r="BF148" s="175">
        <f t="shared" si="5"/>
        <v>0</v>
      </c>
      <c r="BG148" s="175">
        <f t="shared" si="6"/>
        <v>0</v>
      </c>
      <c r="BH148" s="175">
        <f t="shared" si="7"/>
        <v>0</v>
      </c>
      <c r="BI148" s="175">
        <f t="shared" si="8"/>
        <v>0</v>
      </c>
      <c r="BJ148" s="14" t="s">
        <v>82</v>
      </c>
      <c r="BK148" s="175">
        <f t="shared" si="9"/>
        <v>0</v>
      </c>
      <c r="BL148" s="14" t="s">
        <v>143</v>
      </c>
      <c r="BM148" s="174" t="s">
        <v>294</v>
      </c>
    </row>
    <row r="149" spans="1:65" s="2" customFormat="1" ht="36" customHeight="1">
      <c r="A149" s="29"/>
      <c r="B149" s="162"/>
      <c r="C149" s="163" t="s">
        <v>189</v>
      </c>
      <c r="D149" s="163" t="s">
        <v>139</v>
      </c>
      <c r="E149" s="164" t="s">
        <v>253</v>
      </c>
      <c r="F149" s="165" t="s">
        <v>295</v>
      </c>
      <c r="G149" s="166" t="s">
        <v>142</v>
      </c>
      <c r="H149" s="167">
        <v>1</v>
      </c>
      <c r="I149" s="168"/>
      <c r="J149" s="169">
        <f t="shared" si="0"/>
        <v>0</v>
      </c>
      <c r="K149" s="168" t="s">
        <v>1</v>
      </c>
      <c r="L149" s="30"/>
      <c r="M149" s="170" t="s">
        <v>1</v>
      </c>
      <c r="N149" s="171" t="s">
        <v>40</v>
      </c>
      <c r="O149" s="55"/>
      <c r="P149" s="172">
        <f t="shared" si="1"/>
        <v>0</v>
      </c>
      <c r="Q149" s="172">
        <v>0</v>
      </c>
      <c r="R149" s="172">
        <f t="shared" si="2"/>
        <v>0</v>
      </c>
      <c r="S149" s="172">
        <v>0</v>
      </c>
      <c r="T149" s="17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143</v>
      </c>
      <c r="AT149" s="174" t="s">
        <v>139</v>
      </c>
      <c r="AU149" s="174" t="s">
        <v>92</v>
      </c>
      <c r="AY149" s="14" t="s">
        <v>134</v>
      </c>
      <c r="BE149" s="175">
        <f t="shared" si="4"/>
        <v>0</v>
      </c>
      <c r="BF149" s="175">
        <f t="shared" si="5"/>
        <v>0</v>
      </c>
      <c r="BG149" s="175">
        <f t="shared" si="6"/>
        <v>0</v>
      </c>
      <c r="BH149" s="175">
        <f t="shared" si="7"/>
        <v>0</v>
      </c>
      <c r="BI149" s="175">
        <f t="shared" si="8"/>
        <v>0</v>
      </c>
      <c r="BJ149" s="14" t="s">
        <v>82</v>
      </c>
      <c r="BK149" s="175">
        <f t="shared" si="9"/>
        <v>0</v>
      </c>
      <c r="BL149" s="14" t="s">
        <v>143</v>
      </c>
      <c r="BM149" s="174" t="s">
        <v>296</v>
      </c>
    </row>
    <row r="150" spans="1:65" s="2" customFormat="1" ht="36" customHeight="1">
      <c r="A150" s="29"/>
      <c r="B150" s="162"/>
      <c r="C150" s="163" t="s">
        <v>195</v>
      </c>
      <c r="D150" s="163" t="s">
        <v>139</v>
      </c>
      <c r="E150" s="164" t="s">
        <v>297</v>
      </c>
      <c r="F150" s="165" t="s">
        <v>298</v>
      </c>
      <c r="G150" s="166" t="s">
        <v>142</v>
      </c>
      <c r="H150" s="167">
        <v>1</v>
      </c>
      <c r="I150" s="168"/>
      <c r="J150" s="169">
        <f t="shared" si="0"/>
        <v>0</v>
      </c>
      <c r="K150" s="168" t="s">
        <v>1</v>
      </c>
      <c r="L150" s="30"/>
      <c r="M150" s="170" t="s">
        <v>1</v>
      </c>
      <c r="N150" s="171" t="s">
        <v>40</v>
      </c>
      <c r="O150" s="55"/>
      <c r="P150" s="172">
        <f t="shared" si="1"/>
        <v>0</v>
      </c>
      <c r="Q150" s="172">
        <v>0</v>
      </c>
      <c r="R150" s="172">
        <f t="shared" si="2"/>
        <v>0</v>
      </c>
      <c r="S150" s="172">
        <v>0</v>
      </c>
      <c r="T150" s="17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143</v>
      </c>
      <c r="AT150" s="174" t="s">
        <v>139</v>
      </c>
      <c r="AU150" s="174" t="s">
        <v>92</v>
      </c>
      <c r="AY150" s="14" t="s">
        <v>134</v>
      </c>
      <c r="BE150" s="175">
        <f t="shared" si="4"/>
        <v>0</v>
      </c>
      <c r="BF150" s="175">
        <f t="shared" si="5"/>
        <v>0</v>
      </c>
      <c r="BG150" s="175">
        <f t="shared" si="6"/>
        <v>0</v>
      </c>
      <c r="BH150" s="175">
        <f t="shared" si="7"/>
        <v>0</v>
      </c>
      <c r="BI150" s="175">
        <f t="shared" si="8"/>
        <v>0</v>
      </c>
      <c r="BJ150" s="14" t="s">
        <v>82</v>
      </c>
      <c r="BK150" s="175">
        <f t="shared" si="9"/>
        <v>0</v>
      </c>
      <c r="BL150" s="14" t="s">
        <v>143</v>
      </c>
      <c r="BM150" s="174" t="s">
        <v>299</v>
      </c>
    </row>
    <row r="151" spans="1:65" s="2" customFormat="1" ht="36" customHeight="1">
      <c r="A151" s="29"/>
      <c r="B151" s="162"/>
      <c r="C151" s="163" t="s">
        <v>8</v>
      </c>
      <c r="D151" s="163" t="s">
        <v>139</v>
      </c>
      <c r="E151" s="164" t="s">
        <v>300</v>
      </c>
      <c r="F151" s="165" t="s">
        <v>301</v>
      </c>
      <c r="G151" s="166" t="s">
        <v>142</v>
      </c>
      <c r="H151" s="167">
        <v>1</v>
      </c>
      <c r="I151" s="168"/>
      <c r="J151" s="169">
        <f t="shared" si="0"/>
        <v>0</v>
      </c>
      <c r="K151" s="168" t="s">
        <v>1</v>
      </c>
      <c r="L151" s="30"/>
      <c r="M151" s="170" t="s">
        <v>1</v>
      </c>
      <c r="N151" s="171" t="s">
        <v>40</v>
      </c>
      <c r="O151" s="55"/>
      <c r="P151" s="172">
        <f t="shared" si="1"/>
        <v>0</v>
      </c>
      <c r="Q151" s="172">
        <v>0</v>
      </c>
      <c r="R151" s="172">
        <f t="shared" si="2"/>
        <v>0</v>
      </c>
      <c r="S151" s="172">
        <v>0</v>
      </c>
      <c r="T151" s="17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143</v>
      </c>
      <c r="AT151" s="174" t="s">
        <v>139</v>
      </c>
      <c r="AU151" s="174" t="s">
        <v>92</v>
      </c>
      <c r="AY151" s="14" t="s">
        <v>134</v>
      </c>
      <c r="BE151" s="175">
        <f t="shared" si="4"/>
        <v>0</v>
      </c>
      <c r="BF151" s="175">
        <f t="shared" si="5"/>
        <v>0</v>
      </c>
      <c r="BG151" s="175">
        <f t="shared" si="6"/>
        <v>0</v>
      </c>
      <c r="BH151" s="175">
        <f t="shared" si="7"/>
        <v>0</v>
      </c>
      <c r="BI151" s="175">
        <f t="shared" si="8"/>
        <v>0</v>
      </c>
      <c r="BJ151" s="14" t="s">
        <v>82</v>
      </c>
      <c r="BK151" s="175">
        <f t="shared" si="9"/>
        <v>0</v>
      </c>
      <c r="BL151" s="14" t="s">
        <v>143</v>
      </c>
      <c r="BM151" s="174" t="s">
        <v>302</v>
      </c>
    </row>
    <row r="152" spans="1:65" s="2" customFormat="1" ht="36" customHeight="1">
      <c r="A152" s="29"/>
      <c r="B152" s="162"/>
      <c r="C152" s="163" t="s">
        <v>202</v>
      </c>
      <c r="D152" s="163" t="s">
        <v>139</v>
      </c>
      <c r="E152" s="164" t="s">
        <v>239</v>
      </c>
      <c r="F152" s="165" t="s">
        <v>303</v>
      </c>
      <c r="G152" s="166" t="s">
        <v>142</v>
      </c>
      <c r="H152" s="167">
        <v>1</v>
      </c>
      <c r="I152" s="168"/>
      <c r="J152" s="169">
        <f t="shared" si="0"/>
        <v>0</v>
      </c>
      <c r="K152" s="168" t="s">
        <v>1</v>
      </c>
      <c r="L152" s="30"/>
      <c r="M152" s="176" t="s">
        <v>1</v>
      </c>
      <c r="N152" s="177" t="s">
        <v>40</v>
      </c>
      <c r="O152" s="178"/>
      <c r="P152" s="179">
        <f t="shared" si="1"/>
        <v>0</v>
      </c>
      <c r="Q152" s="179">
        <v>0</v>
      </c>
      <c r="R152" s="179">
        <f t="shared" si="2"/>
        <v>0</v>
      </c>
      <c r="S152" s="179">
        <v>0</v>
      </c>
      <c r="T152" s="180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143</v>
      </c>
      <c r="AT152" s="174" t="s">
        <v>139</v>
      </c>
      <c r="AU152" s="174" t="s">
        <v>92</v>
      </c>
      <c r="AY152" s="14" t="s">
        <v>134</v>
      </c>
      <c r="BE152" s="175">
        <f t="shared" si="4"/>
        <v>0</v>
      </c>
      <c r="BF152" s="175">
        <f t="shared" si="5"/>
        <v>0</v>
      </c>
      <c r="BG152" s="175">
        <f t="shared" si="6"/>
        <v>0</v>
      </c>
      <c r="BH152" s="175">
        <f t="shared" si="7"/>
        <v>0</v>
      </c>
      <c r="BI152" s="175">
        <f t="shared" si="8"/>
        <v>0</v>
      </c>
      <c r="BJ152" s="14" t="s">
        <v>82</v>
      </c>
      <c r="BK152" s="175">
        <f t="shared" si="9"/>
        <v>0</v>
      </c>
      <c r="BL152" s="14" t="s">
        <v>143</v>
      </c>
      <c r="BM152" s="174" t="s">
        <v>304</v>
      </c>
    </row>
    <row r="153" spans="1:65" s="2" customFormat="1" ht="6.95" customHeight="1">
      <c r="A153" s="29"/>
      <c r="B153" s="44"/>
      <c r="C153" s="45"/>
      <c r="D153" s="45"/>
      <c r="E153" s="45"/>
      <c r="F153" s="45"/>
      <c r="G153" s="45"/>
      <c r="H153" s="45"/>
      <c r="I153" s="122"/>
      <c r="J153" s="45"/>
      <c r="K153" s="45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</sheetData>
  <autoFilter ref="C129:K152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tabSelected="1" topLeftCell="A14" workbookViewId="0">
      <selection activeCell="J16" sqref="J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15.8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84</v>
      </c>
    </row>
    <row r="4" spans="1:46" s="1" customFormat="1" ht="24.95" customHeight="1">
      <c r="B4" s="17"/>
      <c r="D4" s="18" t="s">
        <v>100</v>
      </c>
      <c r="I4" s="95"/>
      <c r="L4" s="17"/>
      <c r="M4" s="97" t="s">
        <v>10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16</v>
      </c>
      <c r="I6" s="95"/>
      <c r="L6" s="17"/>
    </row>
    <row r="7" spans="1:46" s="1" customFormat="1" ht="16.5" customHeight="1">
      <c r="B7" s="17"/>
      <c r="E7" s="226" t="str">
        <f>'Rekapitulace '!K6</f>
        <v xml:space="preserve"> Dům hudby, Pardubice – modernizace</v>
      </c>
      <c r="F7" s="227"/>
      <c r="G7" s="227"/>
      <c r="H7" s="227"/>
      <c r="I7" s="95"/>
      <c r="L7" s="17"/>
    </row>
    <row r="8" spans="1:46" ht="12.75">
      <c r="B8" s="17"/>
      <c r="D8" s="24" t="s">
        <v>101</v>
      </c>
      <c r="L8" s="17"/>
    </row>
    <row r="9" spans="1:46" s="1" customFormat="1" ht="16.5" customHeight="1">
      <c r="B9" s="17"/>
      <c r="E9" s="226" t="s">
        <v>102</v>
      </c>
      <c r="F9" s="205"/>
      <c r="G9" s="205"/>
      <c r="H9" s="205"/>
      <c r="I9" s="95"/>
      <c r="L9" s="17"/>
    </row>
    <row r="10" spans="1:46" s="1" customFormat="1" ht="12" customHeight="1">
      <c r="B10" s="17"/>
      <c r="D10" s="24" t="s">
        <v>103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28" t="s">
        <v>104</v>
      </c>
      <c r="F11" s="229"/>
      <c r="G11" s="229"/>
      <c r="H11" s="22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105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12" t="s">
        <v>305</v>
      </c>
      <c r="F13" s="229"/>
      <c r="G13" s="229"/>
      <c r="H13" s="22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18</v>
      </c>
      <c r="E15" s="29"/>
      <c r="F15" s="22" t="s">
        <v>1</v>
      </c>
      <c r="G15" s="29"/>
      <c r="H15" s="29"/>
      <c r="I15" s="100" t="s">
        <v>19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20</v>
      </c>
      <c r="E16" s="29"/>
      <c r="F16" s="22" t="s">
        <v>21</v>
      </c>
      <c r="G16" s="29"/>
      <c r="H16" s="29"/>
      <c r="I16" s="100" t="s">
        <v>22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24</v>
      </c>
      <c r="E18" s="29"/>
      <c r="F18" s="29"/>
      <c r="G18" s="29"/>
      <c r="H18" s="29"/>
      <c r="I18" s="100" t="s">
        <v>25</v>
      </c>
      <c r="J18" s="22" t="str">
        <f>IF('Rekapitulace '!AN10="","",'Rekapitulace '!AN10)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'!E11="","",'Rekapitulace '!E11)</f>
        <v xml:space="preserve"> </v>
      </c>
      <c r="F19" s="29"/>
      <c r="G19" s="29"/>
      <c r="H19" s="29"/>
      <c r="I19" s="100" t="s">
        <v>27</v>
      </c>
      <c r="J19" s="22" t="str">
        <f>IF('Rekapitulace '!AN11="","",'Rekapitulace '!AN11)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28</v>
      </c>
      <c r="E21" s="29"/>
      <c r="F21" s="29"/>
      <c r="G21" s="29"/>
      <c r="H21" s="29"/>
      <c r="I21" s="100" t="s">
        <v>25</v>
      </c>
      <c r="J21" s="25" t="str">
        <f>'Rekapitulace 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30" t="str">
        <f>'Rekapitulace '!E14</f>
        <v>Vyplň údaj</v>
      </c>
      <c r="F22" s="215"/>
      <c r="G22" s="215"/>
      <c r="H22" s="215"/>
      <c r="I22" s="100" t="s">
        <v>27</v>
      </c>
      <c r="J22" s="25" t="str">
        <f>'Rekapitulace 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30</v>
      </c>
      <c r="E24" s="29"/>
      <c r="F24" s="29"/>
      <c r="G24" s="29"/>
      <c r="H24" s="29"/>
      <c r="I24" s="100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27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33</v>
      </c>
      <c r="E27" s="29"/>
      <c r="F27" s="29"/>
      <c r="G27" s="29"/>
      <c r="H27" s="29"/>
      <c r="I27" s="100" t="s">
        <v>25</v>
      </c>
      <c r="J27" s="22" t="str">
        <f>IF('Rekapitulace '!AN19="","",'Rekapitulace 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IF('Rekapitulace '!E20="","",'Rekapitulace '!E20)</f>
        <v xml:space="preserve"> </v>
      </c>
      <c r="F28" s="29"/>
      <c r="G28" s="29"/>
      <c r="H28" s="29"/>
      <c r="I28" s="100" t="s">
        <v>27</v>
      </c>
      <c r="J28" s="22" t="str">
        <f>IF('Rekapitulace '!AN20="","",'Rekapitulace 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34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318.75" customHeight="1">
      <c r="A31" s="101"/>
      <c r="B31" s="102"/>
      <c r="C31" s="101"/>
      <c r="D31" s="101"/>
      <c r="E31" s="219"/>
      <c r="F31" s="219"/>
      <c r="G31" s="219"/>
      <c r="H31" s="219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35</v>
      </c>
      <c r="E34" s="29"/>
      <c r="F34" s="29"/>
      <c r="G34" s="29"/>
      <c r="H34" s="29"/>
      <c r="I34" s="99"/>
      <c r="J34" s="68">
        <f>ROUND(J130,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37</v>
      </c>
      <c r="G36" s="29"/>
      <c r="H36" s="29"/>
      <c r="I36" s="107" t="s">
        <v>36</v>
      </c>
      <c r="J36" s="33" t="s">
        <v>38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39</v>
      </c>
      <c r="E37" s="24" t="s">
        <v>40</v>
      </c>
      <c r="F37" s="108">
        <f>ROUND((SUM(BE130:BE151)),  2)</f>
        <v>0</v>
      </c>
      <c r="G37" s="29"/>
      <c r="H37" s="29"/>
      <c r="I37" s="109">
        <v>0.21</v>
      </c>
      <c r="J37" s="108">
        <f>ROUND(((SUM(BE130:BE151))*I37),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41</v>
      </c>
      <c r="F38" s="108">
        <f>ROUND((SUM(BF130:BF151)),  2)</f>
        <v>0</v>
      </c>
      <c r="G38" s="29"/>
      <c r="H38" s="29"/>
      <c r="I38" s="109">
        <v>0.15</v>
      </c>
      <c r="J38" s="108">
        <f>ROUND(((SUM(BF130:BF151))*I38),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ROUND((SUM(BG130:BG151)),  2)</f>
        <v>0</v>
      </c>
      <c r="G39" s="29"/>
      <c r="H39" s="29"/>
      <c r="I39" s="109">
        <v>0.21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43</v>
      </c>
      <c r="F40" s="108">
        <f>ROUND((SUM(BH130:BH151)),  2)</f>
        <v>0</v>
      </c>
      <c r="G40" s="29"/>
      <c r="H40" s="29"/>
      <c r="I40" s="109">
        <v>0.15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44</v>
      </c>
      <c r="F41" s="108">
        <f>ROUND((SUM(BI130:BI151)),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45</v>
      </c>
      <c r="E43" s="57"/>
      <c r="F43" s="57"/>
      <c r="G43" s="112" t="s">
        <v>46</v>
      </c>
      <c r="H43" s="113" t="s">
        <v>47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107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6" t="str">
        <f>E7</f>
        <v xml:space="preserve"> Dům hudby, Pardubice – modernizace</v>
      </c>
      <c r="F85" s="227"/>
      <c r="G85" s="227"/>
      <c r="H85" s="22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101</v>
      </c>
      <c r="I86" s="95"/>
      <c r="L86" s="17"/>
    </row>
    <row r="87" spans="1:31" s="1" customFormat="1" ht="16.5" customHeight="1">
      <c r="B87" s="17"/>
      <c r="E87" s="226" t="s">
        <v>102</v>
      </c>
      <c r="F87" s="205"/>
      <c r="G87" s="205"/>
      <c r="H87" s="205"/>
      <c r="I87" s="95"/>
      <c r="L87" s="17"/>
    </row>
    <row r="88" spans="1:31" s="1" customFormat="1" ht="12" customHeight="1">
      <c r="B88" s="17"/>
      <c r="C88" s="24" t="s">
        <v>103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28" t="s">
        <v>104</v>
      </c>
      <c r="F89" s="229"/>
      <c r="G89" s="229"/>
      <c r="H89" s="22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105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12" t="str">
        <f>E13</f>
        <v>SO 01.6.3 - AV technika - Komorní sál</v>
      </c>
      <c r="F91" s="229"/>
      <c r="G91" s="229"/>
      <c r="H91" s="22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20</v>
      </c>
      <c r="D93" s="29"/>
      <c r="E93" s="29"/>
      <c r="F93" s="22" t="str">
        <f>F16</f>
        <v>Sukova třída 1260, 530 02 Pardubice</v>
      </c>
      <c r="G93" s="29"/>
      <c r="H93" s="29"/>
      <c r="I93" s="100" t="s">
        <v>22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27.95" customHeight="1">
      <c r="A95" s="29"/>
      <c r="B95" s="30"/>
      <c r="C95" s="24" t="s">
        <v>24</v>
      </c>
      <c r="D95" s="29"/>
      <c r="E95" s="29"/>
      <c r="F95" s="22" t="str">
        <f>E19</f>
        <v xml:space="preserve"> </v>
      </c>
      <c r="G95" s="29"/>
      <c r="H95" s="29"/>
      <c r="I95" s="100" t="s">
        <v>30</v>
      </c>
      <c r="J95" s="27" t="str">
        <f>E25</f>
        <v>ing. arch. Ondřej Tuček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28</v>
      </c>
      <c r="D96" s="29"/>
      <c r="E96" s="29"/>
      <c r="F96" s="22" t="str">
        <f>IF(E22="","",E22)</f>
        <v>Vyplň údaj</v>
      </c>
      <c r="G96" s="29"/>
      <c r="H96" s="29"/>
      <c r="I96" s="100" t="s">
        <v>33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108</v>
      </c>
      <c r="D98" s="110"/>
      <c r="E98" s="110"/>
      <c r="F98" s="110"/>
      <c r="G98" s="110"/>
      <c r="H98" s="110"/>
      <c r="I98" s="125"/>
      <c r="J98" s="126" t="s">
        <v>109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110</v>
      </c>
      <c r="D100" s="29"/>
      <c r="E100" s="29"/>
      <c r="F100" s="29"/>
      <c r="G100" s="29"/>
      <c r="H100" s="29"/>
      <c r="I100" s="99"/>
      <c r="J100" s="68">
        <f>J130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111</v>
      </c>
    </row>
    <row r="101" spans="1:47" s="9" customFormat="1" ht="24.95" customHeight="1">
      <c r="B101" s="128"/>
      <c r="D101" s="129" t="s">
        <v>112</v>
      </c>
      <c r="E101" s="130"/>
      <c r="F101" s="130"/>
      <c r="G101" s="130"/>
      <c r="H101" s="130"/>
      <c r="I101" s="131"/>
      <c r="J101" s="132">
        <f>J131</f>
        <v>0</v>
      </c>
      <c r="L101" s="128"/>
    </row>
    <row r="102" spans="1:47" s="10" customFormat="1" ht="19.899999999999999" customHeight="1">
      <c r="B102" s="133"/>
      <c r="D102" s="134" t="s">
        <v>113</v>
      </c>
      <c r="E102" s="135"/>
      <c r="F102" s="135"/>
      <c r="G102" s="135"/>
      <c r="H102" s="135"/>
      <c r="I102" s="136"/>
      <c r="J102" s="137">
        <f>J132</f>
        <v>0</v>
      </c>
      <c r="L102" s="133"/>
    </row>
    <row r="103" spans="1:47" s="10" customFormat="1" ht="14.85" customHeight="1">
      <c r="B103" s="133"/>
      <c r="D103" s="134" t="s">
        <v>114</v>
      </c>
      <c r="E103" s="135"/>
      <c r="F103" s="135"/>
      <c r="G103" s="135"/>
      <c r="H103" s="135"/>
      <c r="I103" s="136"/>
      <c r="J103" s="137">
        <f>J133</f>
        <v>0</v>
      </c>
      <c r="L103" s="133"/>
    </row>
    <row r="104" spans="1:47" s="10" customFormat="1" ht="14.85" customHeight="1">
      <c r="B104" s="133"/>
      <c r="D104" s="134" t="s">
        <v>115</v>
      </c>
      <c r="E104" s="135"/>
      <c r="F104" s="135"/>
      <c r="G104" s="135"/>
      <c r="H104" s="135"/>
      <c r="I104" s="136"/>
      <c r="J104" s="137">
        <f>J137</f>
        <v>0</v>
      </c>
      <c r="L104" s="133"/>
    </row>
    <row r="105" spans="1:47" s="10" customFormat="1" ht="14.85" customHeight="1">
      <c r="B105" s="133"/>
      <c r="D105" s="134" t="s">
        <v>116</v>
      </c>
      <c r="E105" s="135"/>
      <c r="F105" s="135"/>
      <c r="G105" s="135"/>
      <c r="H105" s="135"/>
      <c r="I105" s="136"/>
      <c r="J105" s="137">
        <f>J140</f>
        <v>0</v>
      </c>
      <c r="L105" s="133"/>
    </row>
    <row r="106" spans="1:47" s="10" customFormat="1" ht="14.85" customHeight="1">
      <c r="B106" s="133"/>
      <c r="D106" s="134" t="s">
        <v>118</v>
      </c>
      <c r="E106" s="135"/>
      <c r="F106" s="135"/>
      <c r="G106" s="135"/>
      <c r="H106" s="135"/>
      <c r="I106" s="136"/>
      <c r="J106" s="137">
        <f>J146</f>
        <v>0</v>
      </c>
      <c r="L106" s="133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2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2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120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26" t="str">
        <f>E7</f>
        <v xml:space="preserve"> Dům hudby, Pardubice – modernizace</v>
      </c>
      <c r="F116" s="227"/>
      <c r="G116" s="227"/>
      <c r="H116" s="227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12" customHeight="1">
      <c r="B117" s="17"/>
      <c r="C117" s="24" t="s">
        <v>101</v>
      </c>
      <c r="I117" s="95"/>
      <c r="L117" s="17"/>
    </row>
    <row r="118" spans="1:31" s="1" customFormat="1" ht="16.5" customHeight="1">
      <c r="B118" s="17"/>
      <c r="E118" s="226" t="s">
        <v>102</v>
      </c>
      <c r="F118" s="205"/>
      <c r="G118" s="205"/>
      <c r="H118" s="205"/>
      <c r="I118" s="95"/>
      <c r="L118" s="17"/>
    </row>
    <row r="119" spans="1:31" s="1" customFormat="1" ht="12" customHeight="1">
      <c r="B119" s="17"/>
      <c r="C119" s="24" t="s">
        <v>103</v>
      </c>
      <c r="I119" s="95"/>
      <c r="L119" s="17"/>
    </row>
    <row r="120" spans="1:31" s="2" customFormat="1" ht="16.5" customHeight="1">
      <c r="A120" s="29"/>
      <c r="B120" s="30"/>
      <c r="C120" s="29"/>
      <c r="D120" s="29"/>
      <c r="E120" s="228" t="s">
        <v>104</v>
      </c>
      <c r="F120" s="229"/>
      <c r="G120" s="229"/>
      <c r="H120" s="2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105</v>
      </c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12" t="str">
        <f>E13</f>
        <v>SO 01.6.3 - AV technika - Komorní sál</v>
      </c>
      <c r="F122" s="229"/>
      <c r="G122" s="229"/>
      <c r="H122" s="2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20</v>
      </c>
      <c r="D124" s="29"/>
      <c r="E124" s="29"/>
      <c r="F124" s="22" t="str">
        <f>F16</f>
        <v>Sukova třída 1260, 530 02 Pardubice</v>
      </c>
      <c r="G124" s="29"/>
      <c r="H124" s="29"/>
      <c r="I124" s="100" t="s">
        <v>22</v>
      </c>
      <c r="J124" s="52" t="str">
        <f>IF(J16="","",J16)</f>
        <v/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4" t="s">
        <v>24</v>
      </c>
      <c r="D126" s="29"/>
      <c r="E126" s="29"/>
      <c r="F126" s="22" t="str">
        <f>E19</f>
        <v xml:space="preserve"> </v>
      </c>
      <c r="G126" s="29"/>
      <c r="H126" s="29"/>
      <c r="I126" s="100" t="s">
        <v>30</v>
      </c>
      <c r="J126" s="27" t="str">
        <f>E25</f>
        <v>ing. arch. Ondřej Tuček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28</v>
      </c>
      <c r="D127" s="29"/>
      <c r="E127" s="29"/>
      <c r="F127" s="22" t="str">
        <f>IF(E22="","",E22)</f>
        <v>Vyplň údaj</v>
      </c>
      <c r="G127" s="29"/>
      <c r="H127" s="29"/>
      <c r="I127" s="100" t="s">
        <v>33</v>
      </c>
      <c r="J127" s="27" t="str">
        <f>E28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121</v>
      </c>
      <c r="D129" s="141" t="s">
        <v>60</v>
      </c>
      <c r="E129" s="141" t="s">
        <v>56</v>
      </c>
      <c r="F129" s="141" t="s">
        <v>57</v>
      </c>
      <c r="G129" s="141" t="s">
        <v>122</v>
      </c>
      <c r="H129" s="141" t="s">
        <v>123</v>
      </c>
      <c r="I129" s="142" t="s">
        <v>124</v>
      </c>
      <c r="J129" s="143" t="s">
        <v>109</v>
      </c>
      <c r="K129" s="143" t="s">
        <v>334</v>
      </c>
      <c r="L129" s="144"/>
      <c r="M129" s="59" t="s">
        <v>1</v>
      </c>
      <c r="N129" s="60" t="s">
        <v>39</v>
      </c>
      <c r="O129" s="60" t="s">
        <v>125</v>
      </c>
      <c r="P129" s="60" t="s">
        <v>126</v>
      </c>
      <c r="Q129" s="60" t="s">
        <v>127</v>
      </c>
      <c r="R129" s="60" t="s">
        <v>128</v>
      </c>
      <c r="S129" s="60" t="s">
        <v>129</v>
      </c>
      <c r="T129" s="61" t="s">
        <v>130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6" t="s">
        <v>131</v>
      </c>
      <c r="D130" s="29"/>
      <c r="E130" s="29"/>
      <c r="F130" s="29"/>
      <c r="G130" s="29"/>
      <c r="H130" s="29"/>
      <c r="I130" s="99"/>
      <c r="J130" s="145">
        <f>BK130</f>
        <v>0</v>
      </c>
      <c r="K130" s="29"/>
      <c r="L130" s="30"/>
      <c r="M130" s="62"/>
      <c r="N130" s="53"/>
      <c r="O130" s="63"/>
      <c r="P130" s="146">
        <f>P131</f>
        <v>0</v>
      </c>
      <c r="Q130" s="63"/>
      <c r="R130" s="146">
        <f>R131</f>
        <v>0</v>
      </c>
      <c r="S130" s="63"/>
      <c r="T130" s="147">
        <f>T131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74</v>
      </c>
      <c r="AU130" s="14" t="s">
        <v>111</v>
      </c>
      <c r="BK130" s="148">
        <f>BK131</f>
        <v>0</v>
      </c>
    </row>
    <row r="131" spans="1:65" s="12" customFormat="1" ht="25.9" customHeight="1">
      <c r="B131" s="149"/>
      <c r="D131" s="150" t="s">
        <v>74</v>
      </c>
      <c r="E131" s="151" t="s">
        <v>132</v>
      </c>
      <c r="F131" s="151" t="s">
        <v>133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92</v>
      </c>
      <c r="AT131" s="158" t="s">
        <v>74</v>
      </c>
      <c r="AU131" s="158" t="s">
        <v>75</v>
      </c>
      <c r="AY131" s="150" t="s">
        <v>134</v>
      </c>
      <c r="BK131" s="159">
        <f>BK132</f>
        <v>0</v>
      </c>
    </row>
    <row r="132" spans="1:65" s="12" customFormat="1" ht="22.9" customHeight="1">
      <c r="B132" s="149"/>
      <c r="D132" s="150" t="s">
        <v>74</v>
      </c>
      <c r="E132" s="160" t="s">
        <v>135</v>
      </c>
      <c r="F132" s="160" t="s">
        <v>136</v>
      </c>
      <c r="I132" s="152"/>
      <c r="J132" s="161">
        <f>BK132</f>
        <v>0</v>
      </c>
      <c r="L132" s="149"/>
      <c r="M132" s="154"/>
      <c r="N132" s="155"/>
      <c r="O132" s="155"/>
      <c r="P132" s="156">
        <f>P133+P137+P140+P146</f>
        <v>0</v>
      </c>
      <c r="Q132" s="155"/>
      <c r="R132" s="156">
        <f>R133+R137+R140+R146</f>
        <v>0</v>
      </c>
      <c r="S132" s="155"/>
      <c r="T132" s="157">
        <f>T133+T137+T140+T146</f>
        <v>0</v>
      </c>
      <c r="AR132" s="150" t="s">
        <v>92</v>
      </c>
      <c r="AT132" s="158" t="s">
        <v>74</v>
      </c>
      <c r="AU132" s="158" t="s">
        <v>82</v>
      </c>
      <c r="AY132" s="150" t="s">
        <v>134</v>
      </c>
      <c r="BK132" s="159">
        <f>BK133+BK137+BK140+BK146</f>
        <v>0</v>
      </c>
    </row>
    <row r="133" spans="1:65" s="12" customFormat="1" ht="20.85" customHeight="1">
      <c r="B133" s="149"/>
      <c r="D133" s="150" t="s">
        <v>74</v>
      </c>
      <c r="E133" s="160" t="s">
        <v>137</v>
      </c>
      <c r="F133" s="160" t="s">
        <v>138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SUM(P134:P136)</f>
        <v>0</v>
      </c>
      <c r="Q133" s="155"/>
      <c r="R133" s="156">
        <f>SUM(R134:R136)</f>
        <v>0</v>
      </c>
      <c r="S133" s="155"/>
      <c r="T133" s="157">
        <f>SUM(T134:T136)</f>
        <v>0</v>
      </c>
      <c r="AR133" s="150" t="s">
        <v>92</v>
      </c>
      <c r="AT133" s="158" t="s">
        <v>74</v>
      </c>
      <c r="AU133" s="158" t="s">
        <v>84</v>
      </c>
      <c r="AY133" s="150" t="s">
        <v>134</v>
      </c>
      <c r="BK133" s="159">
        <f>SUM(BK134:BK136)</f>
        <v>0</v>
      </c>
    </row>
    <row r="134" spans="1:65" s="2" customFormat="1" ht="16.5" customHeight="1">
      <c r="A134" s="29"/>
      <c r="B134" s="162"/>
      <c r="C134" s="163" t="s">
        <v>82</v>
      </c>
      <c r="D134" s="163" t="s">
        <v>139</v>
      </c>
      <c r="E134" s="164" t="s">
        <v>140</v>
      </c>
      <c r="F134" s="165" t="s">
        <v>273</v>
      </c>
      <c r="G134" s="166" t="s">
        <v>142</v>
      </c>
      <c r="H134" s="167">
        <v>1</v>
      </c>
      <c r="I134" s="168"/>
      <c r="J134" s="169">
        <f>ROUND(I134*H134,2)</f>
        <v>0</v>
      </c>
      <c r="K134" s="168" t="s">
        <v>1</v>
      </c>
      <c r="L134" s="30"/>
      <c r="M134" s="170" t="s">
        <v>1</v>
      </c>
      <c r="N134" s="171" t="s">
        <v>40</v>
      </c>
      <c r="O134" s="55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143</v>
      </c>
      <c r="AT134" s="174" t="s">
        <v>139</v>
      </c>
      <c r="AU134" s="174" t="s">
        <v>92</v>
      </c>
      <c r="AY134" s="14" t="s">
        <v>134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4" t="s">
        <v>82</v>
      </c>
      <c r="BK134" s="175">
        <f>ROUND(I134*H134,2)</f>
        <v>0</v>
      </c>
      <c r="BL134" s="14" t="s">
        <v>143</v>
      </c>
      <c r="BM134" s="174" t="s">
        <v>306</v>
      </c>
    </row>
    <row r="135" spans="1:65" s="2" customFormat="1" ht="24" customHeight="1">
      <c r="A135" s="29"/>
      <c r="B135" s="162"/>
      <c r="C135" s="163" t="s">
        <v>84</v>
      </c>
      <c r="D135" s="163" t="s">
        <v>139</v>
      </c>
      <c r="E135" s="164" t="s">
        <v>145</v>
      </c>
      <c r="F135" s="165" t="s">
        <v>307</v>
      </c>
      <c r="G135" s="166" t="s">
        <v>142</v>
      </c>
      <c r="H135" s="167">
        <v>1</v>
      </c>
      <c r="I135" s="168"/>
      <c r="J135" s="169">
        <f>ROUND(I135*H135,2)</f>
        <v>0</v>
      </c>
      <c r="K135" s="168" t="s">
        <v>1</v>
      </c>
      <c r="L135" s="30"/>
      <c r="M135" s="170" t="s">
        <v>1</v>
      </c>
      <c r="N135" s="171" t="s">
        <v>40</v>
      </c>
      <c r="O135" s="55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143</v>
      </c>
      <c r="AT135" s="174" t="s">
        <v>139</v>
      </c>
      <c r="AU135" s="174" t="s">
        <v>92</v>
      </c>
      <c r="AY135" s="14" t="s">
        <v>134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4" t="s">
        <v>82</v>
      </c>
      <c r="BK135" s="175">
        <f>ROUND(I135*H135,2)</f>
        <v>0</v>
      </c>
      <c r="BL135" s="14" t="s">
        <v>143</v>
      </c>
      <c r="BM135" s="174" t="s">
        <v>308</v>
      </c>
    </row>
    <row r="136" spans="1:65" s="2" customFormat="1" ht="24" customHeight="1">
      <c r="A136" s="29"/>
      <c r="B136" s="162"/>
      <c r="C136" s="163" t="s">
        <v>92</v>
      </c>
      <c r="D136" s="163" t="s">
        <v>139</v>
      </c>
      <c r="E136" s="164" t="s">
        <v>148</v>
      </c>
      <c r="F136" s="165" t="s">
        <v>149</v>
      </c>
      <c r="G136" s="166" t="s">
        <v>142</v>
      </c>
      <c r="H136" s="167">
        <v>1</v>
      </c>
      <c r="I136" s="168"/>
      <c r="J136" s="169">
        <f>ROUND(I136*H136,2)</f>
        <v>0</v>
      </c>
      <c r="K136" s="168" t="s">
        <v>1</v>
      </c>
      <c r="L136" s="30"/>
      <c r="M136" s="170" t="s">
        <v>1</v>
      </c>
      <c r="N136" s="171" t="s">
        <v>40</v>
      </c>
      <c r="O136" s="55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4" t="s">
        <v>143</v>
      </c>
      <c r="AT136" s="174" t="s">
        <v>139</v>
      </c>
      <c r="AU136" s="174" t="s">
        <v>92</v>
      </c>
      <c r="AY136" s="14" t="s">
        <v>134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4" t="s">
        <v>82</v>
      </c>
      <c r="BK136" s="175">
        <f>ROUND(I136*H136,2)</f>
        <v>0</v>
      </c>
      <c r="BL136" s="14" t="s">
        <v>143</v>
      </c>
      <c r="BM136" s="174" t="s">
        <v>309</v>
      </c>
    </row>
    <row r="137" spans="1:65" s="12" customFormat="1" ht="20.85" customHeight="1">
      <c r="B137" s="149"/>
      <c r="D137" s="150" t="s">
        <v>74</v>
      </c>
      <c r="E137" s="160" t="s">
        <v>151</v>
      </c>
      <c r="F137" s="160" t="s">
        <v>152</v>
      </c>
      <c r="I137" s="152"/>
      <c r="J137" s="161">
        <f>BK137</f>
        <v>0</v>
      </c>
      <c r="K137" s="181"/>
      <c r="L137" s="149"/>
      <c r="M137" s="154"/>
      <c r="N137" s="155"/>
      <c r="O137" s="155"/>
      <c r="P137" s="156">
        <f>SUM(P138:P139)</f>
        <v>0</v>
      </c>
      <c r="Q137" s="155"/>
      <c r="R137" s="156">
        <f>SUM(R138:R139)</f>
        <v>0</v>
      </c>
      <c r="S137" s="155"/>
      <c r="T137" s="157">
        <f>SUM(T138:T139)</f>
        <v>0</v>
      </c>
      <c r="AR137" s="150" t="s">
        <v>92</v>
      </c>
      <c r="AT137" s="158" t="s">
        <v>74</v>
      </c>
      <c r="AU137" s="158" t="s">
        <v>84</v>
      </c>
      <c r="AY137" s="150" t="s">
        <v>134</v>
      </c>
      <c r="BK137" s="159">
        <f>SUM(BK138:BK139)</f>
        <v>0</v>
      </c>
    </row>
    <row r="138" spans="1:65" s="2" customFormat="1" ht="96">
      <c r="A138" s="29"/>
      <c r="B138" s="162"/>
      <c r="C138" s="163" t="s">
        <v>143</v>
      </c>
      <c r="D138" s="163" t="s">
        <v>139</v>
      </c>
      <c r="E138" s="164" t="s">
        <v>153</v>
      </c>
      <c r="F138" s="165" t="s">
        <v>329</v>
      </c>
      <c r="G138" s="166" t="s">
        <v>142</v>
      </c>
      <c r="H138" s="167">
        <v>6</v>
      </c>
      <c r="I138" s="168"/>
      <c r="J138" s="169">
        <f>ROUND(I138*H138,2)</f>
        <v>0</v>
      </c>
      <c r="K138" s="168"/>
      <c r="L138" s="30"/>
      <c r="M138" s="170" t="s">
        <v>1</v>
      </c>
      <c r="N138" s="171" t="s">
        <v>40</v>
      </c>
      <c r="O138" s="55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143</v>
      </c>
      <c r="AT138" s="174" t="s">
        <v>139</v>
      </c>
      <c r="AU138" s="174" t="s">
        <v>92</v>
      </c>
      <c r="AY138" s="14" t="s">
        <v>134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4" t="s">
        <v>82</v>
      </c>
      <c r="BK138" s="175">
        <f>ROUND(I138*H138,2)</f>
        <v>0</v>
      </c>
      <c r="BL138" s="14" t="s">
        <v>143</v>
      </c>
      <c r="BM138" s="174" t="s">
        <v>310</v>
      </c>
    </row>
    <row r="139" spans="1:65" s="2" customFormat="1" ht="84">
      <c r="A139" s="29"/>
      <c r="B139" s="162"/>
      <c r="C139" s="163" t="s">
        <v>155</v>
      </c>
      <c r="D139" s="163" t="s">
        <v>139</v>
      </c>
      <c r="E139" s="164" t="s">
        <v>159</v>
      </c>
      <c r="F139" s="165" t="s">
        <v>332</v>
      </c>
      <c r="G139" s="166" t="s">
        <v>142</v>
      </c>
      <c r="H139" s="167">
        <v>2</v>
      </c>
      <c r="I139" s="168"/>
      <c r="J139" s="169">
        <f>ROUND(I139*H139,2)</f>
        <v>0</v>
      </c>
      <c r="K139" s="168" t="s">
        <v>1</v>
      </c>
      <c r="L139" s="30"/>
      <c r="M139" s="170" t="s">
        <v>1</v>
      </c>
      <c r="N139" s="171" t="s">
        <v>40</v>
      </c>
      <c r="O139" s="55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143</v>
      </c>
      <c r="AT139" s="174" t="s">
        <v>139</v>
      </c>
      <c r="AU139" s="174" t="s">
        <v>92</v>
      </c>
      <c r="AY139" s="14" t="s">
        <v>134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4" t="s">
        <v>82</v>
      </c>
      <c r="BK139" s="175">
        <f>ROUND(I139*H139,2)</f>
        <v>0</v>
      </c>
      <c r="BL139" s="14" t="s">
        <v>143</v>
      </c>
      <c r="BM139" s="174" t="s">
        <v>311</v>
      </c>
    </row>
    <row r="140" spans="1:65" s="12" customFormat="1" ht="20.85" customHeight="1">
      <c r="B140" s="149"/>
      <c r="D140" s="150" t="s">
        <v>74</v>
      </c>
      <c r="E140" s="160" t="s">
        <v>161</v>
      </c>
      <c r="F140" s="160" t="s">
        <v>162</v>
      </c>
      <c r="I140" s="152"/>
      <c r="J140" s="161">
        <f>BK140</f>
        <v>0</v>
      </c>
      <c r="K140" s="181" t="s">
        <v>1</v>
      </c>
      <c r="L140" s="149"/>
      <c r="M140" s="154"/>
      <c r="N140" s="155"/>
      <c r="O140" s="155"/>
      <c r="P140" s="156">
        <f>SUM(P141:P145)</f>
        <v>0</v>
      </c>
      <c r="Q140" s="155"/>
      <c r="R140" s="156">
        <f>SUM(R141:R145)</f>
        <v>0</v>
      </c>
      <c r="S140" s="155"/>
      <c r="T140" s="157">
        <f>SUM(T141:T145)</f>
        <v>0</v>
      </c>
      <c r="AR140" s="150" t="s">
        <v>92</v>
      </c>
      <c r="AT140" s="158" t="s">
        <v>74</v>
      </c>
      <c r="AU140" s="158" t="s">
        <v>84</v>
      </c>
      <c r="AY140" s="150" t="s">
        <v>134</v>
      </c>
      <c r="BK140" s="159">
        <f>SUM(BK141:BK145)</f>
        <v>0</v>
      </c>
    </row>
    <row r="141" spans="1:65" s="2" customFormat="1" ht="72" customHeight="1">
      <c r="A141" s="29"/>
      <c r="B141" s="162"/>
      <c r="C141" s="163" t="s">
        <v>158</v>
      </c>
      <c r="D141" s="163" t="s">
        <v>139</v>
      </c>
      <c r="E141" s="164" t="s">
        <v>164</v>
      </c>
      <c r="F141" s="165" t="s">
        <v>312</v>
      </c>
      <c r="G141" s="166" t="s">
        <v>142</v>
      </c>
      <c r="H141" s="167">
        <v>1</v>
      </c>
      <c r="I141" s="168"/>
      <c r="J141" s="169">
        <f>ROUND(I141*H141,2)</f>
        <v>0</v>
      </c>
      <c r="K141" s="168" t="s">
        <v>1</v>
      </c>
      <c r="L141" s="30"/>
      <c r="M141" s="170" t="s">
        <v>1</v>
      </c>
      <c r="N141" s="171" t="s">
        <v>40</v>
      </c>
      <c r="O141" s="55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143</v>
      </c>
      <c r="AT141" s="174" t="s">
        <v>139</v>
      </c>
      <c r="AU141" s="174" t="s">
        <v>92</v>
      </c>
      <c r="AY141" s="14" t="s">
        <v>134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4" t="s">
        <v>82</v>
      </c>
      <c r="BK141" s="175">
        <f>ROUND(I141*H141,2)</f>
        <v>0</v>
      </c>
      <c r="BL141" s="14" t="s">
        <v>143</v>
      </c>
      <c r="BM141" s="174" t="s">
        <v>313</v>
      </c>
    </row>
    <row r="142" spans="1:65" s="2" customFormat="1" ht="24" customHeight="1">
      <c r="A142" s="29"/>
      <c r="B142" s="162"/>
      <c r="C142" s="163" t="s">
        <v>163</v>
      </c>
      <c r="D142" s="163" t="s">
        <v>139</v>
      </c>
      <c r="E142" s="164" t="s">
        <v>168</v>
      </c>
      <c r="F142" s="165" t="s">
        <v>314</v>
      </c>
      <c r="G142" s="166" t="s">
        <v>142</v>
      </c>
      <c r="H142" s="167">
        <v>2</v>
      </c>
      <c r="I142" s="168"/>
      <c r="J142" s="169">
        <f>ROUND(I142*H142,2)</f>
        <v>0</v>
      </c>
      <c r="K142" s="168" t="s">
        <v>1</v>
      </c>
      <c r="L142" s="30"/>
      <c r="M142" s="170" t="s">
        <v>1</v>
      </c>
      <c r="N142" s="171" t="s">
        <v>40</v>
      </c>
      <c r="O142" s="55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143</v>
      </c>
      <c r="AT142" s="174" t="s">
        <v>139</v>
      </c>
      <c r="AU142" s="174" t="s">
        <v>92</v>
      </c>
      <c r="AY142" s="14" t="s">
        <v>134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4" t="s">
        <v>82</v>
      </c>
      <c r="BK142" s="175">
        <f>ROUND(I142*H142,2)</f>
        <v>0</v>
      </c>
      <c r="BL142" s="14" t="s">
        <v>143</v>
      </c>
      <c r="BM142" s="174" t="s">
        <v>315</v>
      </c>
    </row>
    <row r="143" spans="1:65" s="2" customFormat="1" ht="48" customHeight="1">
      <c r="A143" s="29"/>
      <c r="B143" s="162"/>
      <c r="C143" s="163" t="s">
        <v>167</v>
      </c>
      <c r="D143" s="163" t="s">
        <v>139</v>
      </c>
      <c r="E143" s="164" t="s">
        <v>172</v>
      </c>
      <c r="F143" s="165" t="s">
        <v>283</v>
      </c>
      <c r="G143" s="166" t="s">
        <v>142</v>
      </c>
      <c r="H143" s="167">
        <v>1</v>
      </c>
      <c r="I143" s="168"/>
      <c r="J143" s="169">
        <f>ROUND(I143*H143,2)</f>
        <v>0</v>
      </c>
      <c r="K143" s="168" t="s">
        <v>1</v>
      </c>
      <c r="L143" s="30"/>
      <c r="M143" s="170" t="s">
        <v>1</v>
      </c>
      <c r="N143" s="171" t="s">
        <v>40</v>
      </c>
      <c r="O143" s="55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143</v>
      </c>
      <c r="AT143" s="174" t="s">
        <v>139</v>
      </c>
      <c r="AU143" s="174" t="s">
        <v>92</v>
      </c>
      <c r="AY143" s="14" t="s">
        <v>134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4" t="s">
        <v>82</v>
      </c>
      <c r="BK143" s="175">
        <f>ROUND(I143*H143,2)</f>
        <v>0</v>
      </c>
      <c r="BL143" s="14" t="s">
        <v>143</v>
      </c>
      <c r="BM143" s="174" t="s">
        <v>316</v>
      </c>
    </row>
    <row r="144" spans="1:65" s="2" customFormat="1" ht="16.5" customHeight="1">
      <c r="A144" s="29"/>
      <c r="B144" s="162"/>
      <c r="C144" s="163" t="s">
        <v>171</v>
      </c>
      <c r="D144" s="163" t="s">
        <v>139</v>
      </c>
      <c r="E144" s="164" t="s">
        <v>176</v>
      </c>
      <c r="F144" s="165" t="s">
        <v>317</v>
      </c>
      <c r="G144" s="166" t="s">
        <v>142</v>
      </c>
      <c r="H144" s="167">
        <v>1</v>
      </c>
      <c r="I144" s="168"/>
      <c r="J144" s="169">
        <f>ROUND(I144*H144,2)</f>
        <v>0</v>
      </c>
      <c r="K144" s="168" t="s">
        <v>1</v>
      </c>
      <c r="L144" s="30"/>
      <c r="M144" s="170" t="s">
        <v>1</v>
      </c>
      <c r="N144" s="171" t="s">
        <v>40</v>
      </c>
      <c r="O144" s="55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143</v>
      </c>
      <c r="AT144" s="174" t="s">
        <v>139</v>
      </c>
      <c r="AU144" s="174" t="s">
        <v>92</v>
      </c>
      <c r="AY144" s="14" t="s">
        <v>134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4" t="s">
        <v>82</v>
      </c>
      <c r="BK144" s="175">
        <f>ROUND(I144*H144,2)</f>
        <v>0</v>
      </c>
      <c r="BL144" s="14" t="s">
        <v>143</v>
      </c>
      <c r="BM144" s="174" t="s">
        <v>318</v>
      </c>
    </row>
    <row r="145" spans="1:65" s="2" customFormat="1" ht="24" customHeight="1">
      <c r="A145" s="29"/>
      <c r="B145" s="162"/>
      <c r="C145" s="163" t="s">
        <v>175</v>
      </c>
      <c r="D145" s="163" t="s">
        <v>139</v>
      </c>
      <c r="E145" s="164" t="s">
        <v>180</v>
      </c>
      <c r="F145" s="165" t="s">
        <v>287</v>
      </c>
      <c r="G145" s="166" t="s">
        <v>142</v>
      </c>
      <c r="H145" s="167">
        <v>1</v>
      </c>
      <c r="I145" s="168"/>
      <c r="J145" s="169">
        <f>ROUND(I145*H145,2)</f>
        <v>0</v>
      </c>
      <c r="K145" s="168" t="s">
        <v>1</v>
      </c>
      <c r="L145" s="30"/>
      <c r="M145" s="170" t="s">
        <v>1</v>
      </c>
      <c r="N145" s="171" t="s">
        <v>40</v>
      </c>
      <c r="O145" s="55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143</v>
      </c>
      <c r="AT145" s="174" t="s">
        <v>139</v>
      </c>
      <c r="AU145" s="174" t="s">
        <v>92</v>
      </c>
      <c r="AY145" s="14" t="s">
        <v>134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4" t="s">
        <v>82</v>
      </c>
      <c r="BK145" s="175">
        <f>ROUND(I145*H145,2)</f>
        <v>0</v>
      </c>
      <c r="BL145" s="14" t="s">
        <v>143</v>
      </c>
      <c r="BM145" s="174" t="s">
        <v>319</v>
      </c>
    </row>
    <row r="146" spans="1:65" s="12" customFormat="1" ht="20.85" customHeight="1">
      <c r="B146" s="149"/>
      <c r="D146" s="150" t="s">
        <v>74</v>
      </c>
      <c r="E146" s="160" t="s">
        <v>193</v>
      </c>
      <c r="F146" s="160" t="s">
        <v>194</v>
      </c>
      <c r="I146" s="152"/>
      <c r="J146" s="161">
        <f>BK146</f>
        <v>0</v>
      </c>
      <c r="K146" s="181" t="s">
        <v>1</v>
      </c>
      <c r="L146" s="149"/>
      <c r="M146" s="154"/>
      <c r="N146" s="155"/>
      <c r="O146" s="155"/>
      <c r="P146" s="156">
        <f>SUM(P147:P151)</f>
        <v>0</v>
      </c>
      <c r="Q146" s="155"/>
      <c r="R146" s="156">
        <f>SUM(R147:R151)</f>
        <v>0</v>
      </c>
      <c r="S146" s="155"/>
      <c r="T146" s="157">
        <f>SUM(T147:T151)</f>
        <v>0</v>
      </c>
      <c r="AR146" s="150" t="s">
        <v>92</v>
      </c>
      <c r="AT146" s="158" t="s">
        <v>74</v>
      </c>
      <c r="AU146" s="158" t="s">
        <v>84</v>
      </c>
      <c r="AY146" s="150" t="s">
        <v>134</v>
      </c>
      <c r="BK146" s="159">
        <f>SUM(BK147:BK151)</f>
        <v>0</v>
      </c>
    </row>
    <row r="147" spans="1:65" s="2" customFormat="1" ht="60" customHeight="1">
      <c r="A147" s="29"/>
      <c r="B147" s="162"/>
      <c r="C147" s="163" t="s">
        <v>179</v>
      </c>
      <c r="D147" s="163" t="s">
        <v>139</v>
      </c>
      <c r="E147" s="164" t="s">
        <v>257</v>
      </c>
      <c r="F147" s="165" t="s">
        <v>320</v>
      </c>
      <c r="G147" s="166" t="s">
        <v>142</v>
      </c>
      <c r="H147" s="167">
        <v>1</v>
      </c>
      <c r="I147" s="168"/>
      <c r="J147" s="169">
        <f>ROUND(I147*H147,2)</f>
        <v>0</v>
      </c>
      <c r="K147" s="168" t="s">
        <v>1</v>
      </c>
      <c r="L147" s="30"/>
      <c r="M147" s="170" t="s">
        <v>1</v>
      </c>
      <c r="N147" s="171" t="s">
        <v>40</v>
      </c>
      <c r="O147" s="55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143</v>
      </c>
      <c r="AT147" s="174" t="s">
        <v>139</v>
      </c>
      <c r="AU147" s="174" t="s">
        <v>92</v>
      </c>
      <c r="AY147" s="14" t="s">
        <v>134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4" t="s">
        <v>82</v>
      </c>
      <c r="BK147" s="175">
        <f>ROUND(I147*H147,2)</f>
        <v>0</v>
      </c>
      <c r="BL147" s="14" t="s">
        <v>143</v>
      </c>
      <c r="BM147" s="174" t="s">
        <v>321</v>
      </c>
    </row>
    <row r="148" spans="1:65" s="2" customFormat="1" ht="36" customHeight="1">
      <c r="A148" s="29"/>
      <c r="B148" s="162"/>
      <c r="C148" s="163" t="s">
        <v>183</v>
      </c>
      <c r="D148" s="163" t="s">
        <v>139</v>
      </c>
      <c r="E148" s="164" t="s">
        <v>261</v>
      </c>
      <c r="F148" s="165" t="s">
        <v>295</v>
      </c>
      <c r="G148" s="166" t="s">
        <v>142</v>
      </c>
      <c r="H148" s="167">
        <v>1</v>
      </c>
      <c r="I148" s="168"/>
      <c r="J148" s="169">
        <f>ROUND(I148*H148,2)</f>
        <v>0</v>
      </c>
      <c r="K148" s="168" t="s">
        <v>1</v>
      </c>
      <c r="L148" s="30"/>
      <c r="M148" s="170" t="s">
        <v>1</v>
      </c>
      <c r="N148" s="171" t="s">
        <v>40</v>
      </c>
      <c r="O148" s="55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143</v>
      </c>
      <c r="AT148" s="174" t="s">
        <v>139</v>
      </c>
      <c r="AU148" s="174" t="s">
        <v>92</v>
      </c>
      <c r="AY148" s="14" t="s">
        <v>134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4" t="s">
        <v>82</v>
      </c>
      <c r="BK148" s="175">
        <f>ROUND(I148*H148,2)</f>
        <v>0</v>
      </c>
      <c r="BL148" s="14" t="s">
        <v>143</v>
      </c>
      <c r="BM148" s="174" t="s">
        <v>322</v>
      </c>
    </row>
    <row r="149" spans="1:65" s="2" customFormat="1" ht="36" customHeight="1">
      <c r="A149" s="29"/>
      <c r="B149" s="162"/>
      <c r="C149" s="163" t="s">
        <v>189</v>
      </c>
      <c r="D149" s="163" t="s">
        <v>139</v>
      </c>
      <c r="E149" s="164" t="s">
        <v>265</v>
      </c>
      <c r="F149" s="165" t="s">
        <v>298</v>
      </c>
      <c r="G149" s="166" t="s">
        <v>142</v>
      </c>
      <c r="H149" s="167">
        <v>1</v>
      </c>
      <c r="I149" s="168"/>
      <c r="J149" s="169">
        <f>ROUND(I149*H149,2)</f>
        <v>0</v>
      </c>
      <c r="K149" s="168" t="s">
        <v>1</v>
      </c>
      <c r="L149" s="30"/>
      <c r="M149" s="170" t="s">
        <v>1</v>
      </c>
      <c r="N149" s="171" t="s">
        <v>40</v>
      </c>
      <c r="O149" s="55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143</v>
      </c>
      <c r="AT149" s="174" t="s">
        <v>139</v>
      </c>
      <c r="AU149" s="174" t="s">
        <v>92</v>
      </c>
      <c r="AY149" s="14" t="s">
        <v>134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4" t="s">
        <v>82</v>
      </c>
      <c r="BK149" s="175">
        <f>ROUND(I149*H149,2)</f>
        <v>0</v>
      </c>
      <c r="BL149" s="14" t="s">
        <v>143</v>
      </c>
      <c r="BM149" s="174" t="s">
        <v>323</v>
      </c>
    </row>
    <row r="150" spans="1:65" s="2" customFormat="1" ht="36" customHeight="1">
      <c r="A150" s="29"/>
      <c r="B150" s="162"/>
      <c r="C150" s="163" t="s">
        <v>195</v>
      </c>
      <c r="D150" s="163" t="s">
        <v>139</v>
      </c>
      <c r="E150" s="164" t="s">
        <v>292</v>
      </c>
      <c r="F150" s="165" t="s">
        <v>301</v>
      </c>
      <c r="G150" s="166" t="s">
        <v>142</v>
      </c>
      <c r="H150" s="167">
        <v>1</v>
      </c>
      <c r="I150" s="168"/>
      <c r="J150" s="169">
        <f>ROUND(I150*H150,2)</f>
        <v>0</v>
      </c>
      <c r="K150" s="168" t="s">
        <v>1</v>
      </c>
      <c r="L150" s="30"/>
      <c r="M150" s="170" t="s">
        <v>1</v>
      </c>
      <c r="N150" s="171" t="s">
        <v>40</v>
      </c>
      <c r="O150" s="55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143</v>
      </c>
      <c r="AT150" s="174" t="s">
        <v>139</v>
      </c>
      <c r="AU150" s="174" t="s">
        <v>92</v>
      </c>
      <c r="AY150" s="14" t="s">
        <v>134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4" t="s">
        <v>82</v>
      </c>
      <c r="BK150" s="175">
        <f>ROUND(I150*H150,2)</f>
        <v>0</v>
      </c>
      <c r="BL150" s="14" t="s">
        <v>143</v>
      </c>
      <c r="BM150" s="174" t="s">
        <v>324</v>
      </c>
    </row>
    <row r="151" spans="1:65" s="2" customFormat="1" ht="36" customHeight="1">
      <c r="A151" s="29"/>
      <c r="B151" s="162"/>
      <c r="C151" s="163" t="s">
        <v>8</v>
      </c>
      <c r="D151" s="163" t="s">
        <v>139</v>
      </c>
      <c r="E151" s="164" t="s">
        <v>239</v>
      </c>
      <c r="F151" s="165" t="s">
        <v>303</v>
      </c>
      <c r="G151" s="166" t="s">
        <v>142</v>
      </c>
      <c r="H151" s="167">
        <v>1</v>
      </c>
      <c r="I151" s="168"/>
      <c r="J151" s="169">
        <f>ROUND(I151*H151,2)</f>
        <v>0</v>
      </c>
      <c r="K151" s="168" t="s">
        <v>1</v>
      </c>
      <c r="L151" s="30"/>
      <c r="M151" s="176" t="s">
        <v>1</v>
      </c>
      <c r="N151" s="177" t="s">
        <v>40</v>
      </c>
      <c r="O151" s="178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143</v>
      </c>
      <c r="AT151" s="174" t="s">
        <v>139</v>
      </c>
      <c r="AU151" s="174" t="s">
        <v>92</v>
      </c>
      <c r="AY151" s="14" t="s">
        <v>134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4" t="s">
        <v>82</v>
      </c>
      <c r="BK151" s="175">
        <f>ROUND(I151*H151,2)</f>
        <v>0</v>
      </c>
      <c r="BL151" s="14" t="s">
        <v>143</v>
      </c>
      <c r="BM151" s="174" t="s">
        <v>325</v>
      </c>
    </row>
    <row r="152" spans="1:65" s="2" customFormat="1" ht="6.95" customHeight="1">
      <c r="A152" s="29"/>
      <c r="B152" s="44"/>
      <c r="C152" s="45"/>
      <c r="D152" s="45"/>
      <c r="E152" s="45"/>
      <c r="F152" s="45"/>
      <c r="G152" s="45"/>
      <c r="H152" s="45"/>
      <c r="I152" s="122"/>
      <c r="J152" s="45"/>
      <c r="K152" s="45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9:K151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</vt:lpstr>
      <vt:lpstr>SO 01.6.1 - AV technika -...</vt:lpstr>
      <vt:lpstr>SO 01.6.2 - AV technika -...</vt:lpstr>
      <vt:lpstr>SO 01.6.3 - AV technika -...</vt:lpstr>
      <vt:lpstr>'Rekapitulace '!Názvy_tisku</vt:lpstr>
      <vt:lpstr>'SO 01.6.1 - AV technika -...'!Názvy_tisku</vt:lpstr>
      <vt:lpstr>'SO 01.6.2 - AV technika -...'!Názvy_tisku</vt:lpstr>
      <vt:lpstr>'SO 01.6.3 - AV technika -...'!Názvy_tisku</vt:lpstr>
      <vt:lpstr>'Rekapitulace '!Oblast_tisku</vt:lpstr>
      <vt:lpstr>'SO 01.6.1 - AV technika -...'!Oblast_tisku</vt:lpstr>
      <vt:lpstr>'SO 01.6.2 - AV technika -...'!Oblast_tisku</vt:lpstr>
      <vt:lpstr>'SO 01.6.3 - AV technika -...'!Oblast_tisku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Stuchlik-PC\Stuchlík</dc:creator>
  <cp:lastModifiedBy>Pavel Menšl</cp:lastModifiedBy>
  <dcterms:created xsi:type="dcterms:W3CDTF">2019-11-09T18:32:59Z</dcterms:created>
  <dcterms:modified xsi:type="dcterms:W3CDTF">2019-11-28T11:39:13Z</dcterms:modified>
</cp:coreProperties>
</file>