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mc:AlternateContent xmlns:mc="http://schemas.openxmlformats.org/markup-compatibility/2006">
    <mc:Choice Requires="x15">
      <x15ac:absPath xmlns:x15ac="http://schemas.microsoft.com/office/spreadsheetml/2010/11/ac" url="S:\02_PROJEKTY\50_MOR\50_MOR-Z\01_DSP-Z\04_ROZPOCTY\finalni_rozpocet\"/>
    </mc:Choice>
  </mc:AlternateContent>
  <xr:revisionPtr revIDLastSave="0" documentId="13_ncr:1_{E63A6E25-7F88-4B8C-88CF-1A495044857C}" xr6:coauthVersionLast="43" xr6:coauthVersionMax="43" xr10:uidLastSave="{00000000-0000-0000-0000-000000000000}"/>
  <bookViews>
    <workbookView xWindow="-120" yWindow="-120" windowWidth="29040" windowHeight="15840" activeTab="4" xr2:uid="{00000000-000D-0000-FFFF-FFFF00000000}"/>
  </bookViews>
  <sheets>
    <sheet name="Titulka" sheetId="4" r:id="rId1"/>
    <sheet name="Rekapitulace stavby" sheetId="1" r:id="rId2"/>
    <sheet name="50_MOR-Z - Realizace úspo..." sheetId="2" r:id="rId3"/>
    <sheet name="Všeobecné podmínky" sheetId="5" r:id="rId4"/>
    <sheet name="Pokyny pro vyplnění" sheetId="6" r:id="rId5"/>
  </sheets>
  <definedNames>
    <definedName name="_xlnm._FilterDatabase" localSheetId="2" hidden="1">'50_MOR-Z - Realizace úspo...'!$C$99:$K$844</definedName>
    <definedName name="_xlnm.Print_Titles" localSheetId="2">'50_MOR-Z - Realizace úspo...'!$99:$99</definedName>
    <definedName name="_xlnm.Print_Titles" localSheetId="1">'Rekapitulace stavby'!$52:$52</definedName>
    <definedName name="_xlnm.Print_Area" localSheetId="2">'50_MOR-Z - Realizace úspo...'!$C$4:$J$37,'50_MOR-Z - Realizace úspo...'!$C$43:$J$83,'50_MOR-Z - Realizace úspo...'!$C$89:$K$844</definedName>
    <definedName name="_xlnm.Print_Area" localSheetId="1">'Rekapitulace stavby'!$D$4:$AO$36,'Rekapitulace stavby'!$C$42:$AQ$56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35" i="2" l="1"/>
  <c r="J34" i="2"/>
  <c r="AY55" i="1"/>
  <c r="J33" i="2"/>
  <c r="AX55" i="1" s="1"/>
  <c r="BI843" i="2"/>
  <c r="BH843" i="2"/>
  <c r="BG843" i="2"/>
  <c r="BF843" i="2"/>
  <c r="T843" i="2"/>
  <c r="R843" i="2"/>
  <c r="P843" i="2"/>
  <c r="BK843" i="2"/>
  <c r="J843" i="2"/>
  <c r="BE843" i="2"/>
  <c r="BI841" i="2"/>
  <c r="BH841" i="2"/>
  <c r="BG841" i="2"/>
  <c r="BF841" i="2"/>
  <c r="T841" i="2"/>
  <c r="R841" i="2"/>
  <c r="P841" i="2"/>
  <c r="BK841" i="2"/>
  <c r="J841" i="2"/>
  <c r="BE841" i="2"/>
  <c r="BI839" i="2"/>
  <c r="BH839" i="2"/>
  <c r="BG839" i="2"/>
  <c r="BF839" i="2"/>
  <c r="T839" i="2"/>
  <c r="T838" i="2"/>
  <c r="R839" i="2"/>
  <c r="R838" i="2"/>
  <c r="P839" i="2"/>
  <c r="P838" i="2" s="1"/>
  <c r="BK839" i="2"/>
  <c r="BK838" i="2" s="1"/>
  <c r="J838" i="2" s="1"/>
  <c r="J82" i="2" s="1"/>
  <c r="J839" i="2"/>
  <c r="BE839" i="2" s="1"/>
  <c r="BI836" i="2"/>
  <c r="BH836" i="2"/>
  <c r="BG836" i="2"/>
  <c r="BF836" i="2"/>
  <c r="T836" i="2"/>
  <c r="R836" i="2"/>
  <c r="R834" i="2" s="1"/>
  <c r="P836" i="2"/>
  <c r="BK836" i="2"/>
  <c r="J836" i="2"/>
  <c r="BE836" i="2"/>
  <c r="BI835" i="2"/>
  <c r="BH835" i="2"/>
  <c r="BG835" i="2"/>
  <c r="BF835" i="2"/>
  <c r="T835" i="2"/>
  <c r="T834" i="2"/>
  <c r="R835" i="2"/>
  <c r="P835" i="2"/>
  <c r="P834" i="2" s="1"/>
  <c r="BK835" i="2"/>
  <c r="BK834" i="2"/>
  <c r="J834" i="2" s="1"/>
  <c r="J81" i="2" s="1"/>
  <c r="J835" i="2"/>
  <c r="BE835" i="2" s="1"/>
  <c r="BI832" i="2"/>
  <c r="BH832" i="2"/>
  <c r="BG832" i="2"/>
  <c r="BF832" i="2"/>
  <c r="T832" i="2"/>
  <c r="R832" i="2"/>
  <c r="P832" i="2"/>
  <c r="BK832" i="2"/>
  <c r="J832" i="2"/>
  <c r="BE832" i="2" s="1"/>
  <c r="BI830" i="2"/>
  <c r="BH830" i="2"/>
  <c r="BG830" i="2"/>
  <c r="BF830" i="2"/>
  <c r="T830" i="2"/>
  <c r="R830" i="2"/>
  <c r="P830" i="2"/>
  <c r="BK830" i="2"/>
  <c r="J830" i="2"/>
  <c r="BE830" i="2"/>
  <c r="BI828" i="2"/>
  <c r="BH828" i="2"/>
  <c r="BG828" i="2"/>
  <c r="BF828" i="2"/>
  <c r="T828" i="2"/>
  <c r="R828" i="2"/>
  <c r="P828" i="2"/>
  <c r="BK828" i="2"/>
  <c r="J828" i="2"/>
  <c r="BE828" i="2"/>
  <c r="BI826" i="2"/>
  <c r="BH826" i="2"/>
  <c r="BG826" i="2"/>
  <c r="BF826" i="2"/>
  <c r="T826" i="2"/>
  <c r="R826" i="2"/>
  <c r="P826" i="2"/>
  <c r="BK826" i="2"/>
  <c r="J826" i="2"/>
  <c r="BE826" i="2"/>
  <c r="BI824" i="2"/>
  <c r="BH824" i="2"/>
  <c r="BG824" i="2"/>
  <c r="BF824" i="2"/>
  <c r="T824" i="2"/>
  <c r="R824" i="2"/>
  <c r="P824" i="2"/>
  <c r="BK824" i="2"/>
  <c r="J824" i="2"/>
  <c r="BE824" i="2" s="1"/>
  <c r="BI822" i="2"/>
  <c r="BH822" i="2"/>
  <c r="BG822" i="2"/>
  <c r="BF822" i="2"/>
  <c r="T822" i="2"/>
  <c r="R822" i="2"/>
  <c r="P822" i="2"/>
  <c r="BK822" i="2"/>
  <c r="J822" i="2"/>
  <c r="BE822" i="2"/>
  <c r="BI820" i="2"/>
  <c r="BH820" i="2"/>
  <c r="BG820" i="2"/>
  <c r="BF820" i="2"/>
  <c r="T820" i="2"/>
  <c r="T819" i="2" s="1"/>
  <c r="R820" i="2"/>
  <c r="R819" i="2"/>
  <c r="P820" i="2"/>
  <c r="P819" i="2"/>
  <c r="BK820" i="2"/>
  <c r="BK819" i="2" s="1"/>
  <c r="J819" i="2" s="1"/>
  <c r="J80" i="2" s="1"/>
  <c r="J820" i="2"/>
  <c r="BE820" i="2" s="1"/>
  <c r="BI817" i="2"/>
  <c r="BH817" i="2"/>
  <c r="BG817" i="2"/>
  <c r="BF817" i="2"/>
  <c r="T817" i="2"/>
  <c r="R817" i="2"/>
  <c r="P817" i="2"/>
  <c r="BK817" i="2"/>
  <c r="J817" i="2"/>
  <c r="BE817" i="2"/>
  <c r="BI815" i="2"/>
  <c r="BH815" i="2"/>
  <c r="BG815" i="2"/>
  <c r="BF815" i="2"/>
  <c r="T815" i="2"/>
  <c r="R815" i="2"/>
  <c r="P815" i="2"/>
  <c r="BK815" i="2"/>
  <c r="J815" i="2"/>
  <c r="BE815" i="2"/>
  <c r="BI813" i="2"/>
  <c r="BH813" i="2"/>
  <c r="BG813" i="2"/>
  <c r="BF813" i="2"/>
  <c r="T813" i="2"/>
  <c r="R813" i="2"/>
  <c r="P813" i="2"/>
  <c r="BK813" i="2"/>
  <c r="J813" i="2"/>
  <c r="BE813" i="2" s="1"/>
  <c r="BI812" i="2"/>
  <c r="BH812" i="2"/>
  <c r="BG812" i="2"/>
  <c r="BF812" i="2"/>
  <c r="T812" i="2"/>
  <c r="R812" i="2"/>
  <c r="P812" i="2"/>
  <c r="P810" i="2" s="1"/>
  <c r="BK812" i="2"/>
  <c r="J812" i="2"/>
  <c r="BE812" i="2"/>
  <c r="BI811" i="2"/>
  <c r="BH811" i="2"/>
  <c r="BG811" i="2"/>
  <c r="BF811" i="2"/>
  <c r="T811" i="2"/>
  <c r="T810" i="2" s="1"/>
  <c r="R811" i="2"/>
  <c r="R810" i="2" s="1"/>
  <c r="R809" i="2" s="1"/>
  <c r="P811" i="2"/>
  <c r="BK811" i="2"/>
  <c r="BK810" i="2" s="1"/>
  <c r="J811" i="2"/>
  <c r="BE811" i="2"/>
  <c r="BI808" i="2"/>
  <c r="BH808" i="2"/>
  <c r="BG808" i="2"/>
  <c r="BF808" i="2"/>
  <c r="T808" i="2"/>
  <c r="R808" i="2"/>
  <c r="P808" i="2"/>
  <c r="P805" i="2" s="1"/>
  <c r="BK808" i="2"/>
  <c r="J808" i="2"/>
  <c r="BE808" i="2"/>
  <c r="BI807" i="2"/>
  <c r="BH807" i="2"/>
  <c r="BG807" i="2"/>
  <c r="BF807" i="2"/>
  <c r="T807" i="2"/>
  <c r="R807" i="2"/>
  <c r="P807" i="2"/>
  <c r="BK807" i="2"/>
  <c r="J807" i="2"/>
  <c r="BE807" i="2"/>
  <c r="BI806" i="2"/>
  <c r="BH806" i="2"/>
  <c r="BG806" i="2"/>
  <c r="BF806" i="2"/>
  <c r="T806" i="2"/>
  <c r="T805" i="2"/>
  <c r="R806" i="2"/>
  <c r="R805" i="2"/>
  <c r="P806" i="2"/>
  <c r="BK806" i="2"/>
  <c r="BK805" i="2" s="1"/>
  <c r="J805" i="2" s="1"/>
  <c r="J77" i="2" s="1"/>
  <c r="J806" i="2"/>
  <c r="BE806" i="2" s="1"/>
  <c r="BI804" i="2"/>
  <c r="BH804" i="2"/>
  <c r="BG804" i="2"/>
  <c r="BF804" i="2"/>
  <c r="T804" i="2"/>
  <c r="R804" i="2"/>
  <c r="P804" i="2"/>
  <c r="BK804" i="2"/>
  <c r="J804" i="2"/>
  <c r="BE804" i="2"/>
  <c r="BI803" i="2"/>
  <c r="BH803" i="2"/>
  <c r="BG803" i="2"/>
  <c r="BF803" i="2"/>
  <c r="T803" i="2"/>
  <c r="R803" i="2"/>
  <c r="P803" i="2"/>
  <c r="BK803" i="2"/>
  <c r="J803" i="2"/>
  <c r="BE803" i="2" s="1"/>
  <c r="BI802" i="2"/>
  <c r="BH802" i="2"/>
  <c r="BG802" i="2"/>
  <c r="BF802" i="2"/>
  <c r="T802" i="2"/>
  <c r="R802" i="2"/>
  <c r="P802" i="2"/>
  <c r="BK802" i="2"/>
  <c r="J802" i="2"/>
  <c r="BE802" i="2"/>
  <c r="BI799" i="2"/>
  <c r="BH799" i="2"/>
  <c r="BG799" i="2"/>
  <c r="BF799" i="2"/>
  <c r="T799" i="2"/>
  <c r="R799" i="2"/>
  <c r="P799" i="2"/>
  <c r="BK799" i="2"/>
  <c r="J799" i="2"/>
  <c r="BE799" i="2"/>
  <c r="BI798" i="2"/>
  <c r="BH798" i="2"/>
  <c r="BG798" i="2"/>
  <c r="BF798" i="2"/>
  <c r="T798" i="2"/>
  <c r="R798" i="2"/>
  <c r="P798" i="2"/>
  <c r="BK798" i="2"/>
  <c r="J798" i="2"/>
  <c r="BE798" i="2"/>
  <c r="BI797" i="2"/>
  <c r="BH797" i="2"/>
  <c r="BG797" i="2"/>
  <c r="BF797" i="2"/>
  <c r="T797" i="2"/>
  <c r="R797" i="2"/>
  <c r="P797" i="2"/>
  <c r="BK797" i="2"/>
  <c r="J797" i="2"/>
  <c r="BE797" i="2" s="1"/>
  <c r="BI796" i="2"/>
  <c r="BH796" i="2"/>
  <c r="BG796" i="2"/>
  <c r="BF796" i="2"/>
  <c r="T796" i="2"/>
  <c r="R796" i="2"/>
  <c r="P796" i="2"/>
  <c r="BK796" i="2"/>
  <c r="J796" i="2"/>
  <c r="BE796" i="2"/>
  <c r="BI794" i="2"/>
  <c r="BH794" i="2"/>
  <c r="BG794" i="2"/>
  <c r="BF794" i="2"/>
  <c r="T794" i="2"/>
  <c r="T788" i="2" s="1"/>
  <c r="R794" i="2"/>
  <c r="P794" i="2"/>
  <c r="BK794" i="2"/>
  <c r="BK788" i="2" s="1"/>
  <c r="J788" i="2" s="1"/>
  <c r="J76" i="2" s="1"/>
  <c r="J794" i="2"/>
  <c r="BE794" i="2"/>
  <c r="BI793" i="2"/>
  <c r="BH793" i="2"/>
  <c r="BG793" i="2"/>
  <c r="BF793" i="2"/>
  <c r="T793" i="2"/>
  <c r="R793" i="2"/>
  <c r="P793" i="2"/>
  <c r="BK793" i="2"/>
  <c r="J793" i="2"/>
  <c r="BE793" i="2"/>
  <c r="BI791" i="2"/>
  <c r="BH791" i="2"/>
  <c r="BG791" i="2"/>
  <c r="BF791" i="2"/>
  <c r="T791" i="2"/>
  <c r="R791" i="2"/>
  <c r="P791" i="2"/>
  <c r="BK791" i="2"/>
  <c r="J791" i="2"/>
  <c r="BE791" i="2" s="1"/>
  <c r="BI789" i="2"/>
  <c r="BH789" i="2"/>
  <c r="BG789" i="2"/>
  <c r="BF789" i="2"/>
  <c r="T789" i="2"/>
  <c r="R789" i="2"/>
  <c r="R788" i="2" s="1"/>
  <c r="P789" i="2"/>
  <c r="P788" i="2"/>
  <c r="BK789" i="2"/>
  <c r="J789" i="2"/>
  <c r="BE789" i="2"/>
  <c r="BI786" i="2"/>
  <c r="BH786" i="2"/>
  <c r="BG786" i="2"/>
  <c r="BF786" i="2"/>
  <c r="T786" i="2"/>
  <c r="R786" i="2"/>
  <c r="P786" i="2"/>
  <c r="BK786" i="2"/>
  <c r="J786" i="2"/>
  <c r="BE786" i="2"/>
  <c r="BI784" i="2"/>
  <c r="BH784" i="2"/>
  <c r="BG784" i="2"/>
  <c r="BF784" i="2"/>
  <c r="T784" i="2"/>
  <c r="R784" i="2"/>
  <c r="P784" i="2"/>
  <c r="BK784" i="2"/>
  <c r="J784" i="2"/>
  <c r="BE784" i="2"/>
  <c r="BI781" i="2"/>
  <c r="BH781" i="2"/>
  <c r="BG781" i="2"/>
  <c r="BF781" i="2"/>
  <c r="T781" i="2"/>
  <c r="R781" i="2"/>
  <c r="R778" i="2" s="1"/>
  <c r="P781" i="2"/>
  <c r="BK781" i="2"/>
  <c r="J781" i="2"/>
  <c r="BE781" i="2"/>
  <c r="BI779" i="2"/>
  <c r="BH779" i="2"/>
  <c r="BG779" i="2"/>
  <c r="BF779" i="2"/>
  <c r="T779" i="2"/>
  <c r="T778" i="2"/>
  <c r="R779" i="2"/>
  <c r="P779" i="2"/>
  <c r="P778" i="2" s="1"/>
  <c r="BK779" i="2"/>
  <c r="BK778" i="2"/>
  <c r="J778" i="2" s="1"/>
  <c r="J75" i="2" s="1"/>
  <c r="J779" i="2"/>
  <c r="BE779" i="2" s="1"/>
  <c r="BI776" i="2"/>
  <c r="BH776" i="2"/>
  <c r="BG776" i="2"/>
  <c r="BF776" i="2"/>
  <c r="T776" i="2"/>
  <c r="R776" i="2"/>
  <c r="P776" i="2"/>
  <c r="BK776" i="2"/>
  <c r="J776" i="2"/>
  <c r="BE776" i="2" s="1"/>
  <c r="BI774" i="2"/>
  <c r="BH774" i="2"/>
  <c r="BG774" i="2"/>
  <c r="BF774" i="2"/>
  <c r="T774" i="2"/>
  <c r="R774" i="2"/>
  <c r="P774" i="2"/>
  <c r="BK774" i="2"/>
  <c r="J774" i="2"/>
  <c r="BE774" i="2"/>
  <c r="BI770" i="2"/>
  <c r="BH770" i="2"/>
  <c r="BG770" i="2"/>
  <c r="BF770" i="2"/>
  <c r="T770" i="2"/>
  <c r="R770" i="2"/>
  <c r="P770" i="2"/>
  <c r="BK770" i="2"/>
  <c r="J770" i="2"/>
  <c r="BE770" i="2"/>
  <c r="BI768" i="2"/>
  <c r="BH768" i="2"/>
  <c r="BG768" i="2"/>
  <c r="BF768" i="2"/>
  <c r="T768" i="2"/>
  <c r="R768" i="2"/>
  <c r="P768" i="2"/>
  <c r="BK768" i="2"/>
  <c r="J768" i="2"/>
  <c r="BE768" i="2"/>
  <c r="BI767" i="2"/>
  <c r="BH767" i="2"/>
  <c r="BG767" i="2"/>
  <c r="BF767" i="2"/>
  <c r="T767" i="2"/>
  <c r="R767" i="2"/>
  <c r="P767" i="2"/>
  <c r="BK767" i="2"/>
  <c r="J767" i="2"/>
  <c r="BE767" i="2" s="1"/>
  <c r="BI764" i="2"/>
  <c r="BH764" i="2"/>
  <c r="BG764" i="2"/>
  <c r="BF764" i="2"/>
  <c r="T764" i="2"/>
  <c r="R764" i="2"/>
  <c r="P764" i="2"/>
  <c r="BK764" i="2"/>
  <c r="J764" i="2"/>
  <c r="BE764" i="2"/>
  <c r="BI763" i="2"/>
  <c r="BH763" i="2"/>
  <c r="BG763" i="2"/>
  <c r="BF763" i="2"/>
  <c r="T763" i="2"/>
  <c r="R763" i="2"/>
  <c r="P763" i="2"/>
  <c r="BK763" i="2"/>
  <c r="J763" i="2"/>
  <c r="BE763" i="2"/>
  <c r="BI762" i="2"/>
  <c r="BH762" i="2"/>
  <c r="BG762" i="2"/>
  <c r="BF762" i="2"/>
  <c r="T762" i="2"/>
  <c r="R762" i="2"/>
  <c r="P762" i="2"/>
  <c r="BK762" i="2"/>
  <c r="J762" i="2"/>
  <c r="BE762" i="2"/>
  <c r="BI761" i="2"/>
  <c r="BH761" i="2"/>
  <c r="BG761" i="2"/>
  <c r="BF761" i="2"/>
  <c r="T761" i="2"/>
  <c r="R761" i="2"/>
  <c r="P761" i="2"/>
  <c r="BK761" i="2"/>
  <c r="J761" i="2"/>
  <c r="BE761" i="2" s="1"/>
  <c r="BI760" i="2"/>
  <c r="BH760" i="2"/>
  <c r="BG760" i="2"/>
  <c r="BF760" i="2"/>
  <c r="T760" i="2"/>
  <c r="R760" i="2"/>
  <c r="P760" i="2"/>
  <c r="BK760" i="2"/>
  <c r="J760" i="2"/>
  <c r="BE760" i="2"/>
  <c r="BI758" i="2"/>
  <c r="BH758" i="2"/>
  <c r="BG758" i="2"/>
  <c r="BF758" i="2"/>
  <c r="T758" i="2"/>
  <c r="R758" i="2"/>
  <c r="P758" i="2"/>
  <c r="BK758" i="2"/>
  <c r="J758" i="2"/>
  <c r="BE758" i="2"/>
  <c r="BI756" i="2"/>
  <c r="BH756" i="2"/>
  <c r="BG756" i="2"/>
  <c r="BF756" i="2"/>
  <c r="T756" i="2"/>
  <c r="R756" i="2"/>
  <c r="P756" i="2"/>
  <c r="BK756" i="2"/>
  <c r="J756" i="2"/>
  <c r="BE756" i="2"/>
  <c r="BI754" i="2"/>
  <c r="BH754" i="2"/>
  <c r="BG754" i="2"/>
  <c r="BF754" i="2"/>
  <c r="T754" i="2"/>
  <c r="R754" i="2"/>
  <c r="P754" i="2"/>
  <c r="BK754" i="2"/>
  <c r="J754" i="2"/>
  <c r="BE754" i="2" s="1"/>
  <c r="BI752" i="2"/>
  <c r="BH752" i="2"/>
  <c r="BG752" i="2"/>
  <c r="BF752" i="2"/>
  <c r="T752" i="2"/>
  <c r="R752" i="2"/>
  <c r="P752" i="2"/>
  <c r="BK752" i="2"/>
  <c r="J752" i="2"/>
  <c r="BE752" i="2"/>
  <c r="BI746" i="2"/>
  <c r="BH746" i="2"/>
  <c r="BG746" i="2"/>
  <c r="BF746" i="2"/>
  <c r="T746" i="2"/>
  <c r="R746" i="2"/>
  <c r="P746" i="2"/>
  <c r="BK746" i="2"/>
  <c r="J746" i="2"/>
  <c r="BE746" i="2"/>
  <c r="BI745" i="2"/>
  <c r="BH745" i="2"/>
  <c r="BG745" i="2"/>
  <c r="BF745" i="2"/>
  <c r="T745" i="2"/>
  <c r="R745" i="2"/>
  <c r="P745" i="2"/>
  <c r="BK745" i="2"/>
  <c r="J745" i="2"/>
  <c r="BE745" i="2"/>
  <c r="BI744" i="2"/>
  <c r="BH744" i="2"/>
  <c r="BG744" i="2"/>
  <c r="BF744" i="2"/>
  <c r="T744" i="2"/>
  <c r="R744" i="2"/>
  <c r="P744" i="2"/>
  <c r="BK744" i="2"/>
  <c r="J744" i="2"/>
  <c r="BE744" i="2" s="1"/>
  <c r="BI742" i="2"/>
  <c r="BH742" i="2"/>
  <c r="BG742" i="2"/>
  <c r="BF742" i="2"/>
  <c r="T742" i="2"/>
  <c r="R742" i="2"/>
  <c r="P742" i="2"/>
  <c r="BK742" i="2"/>
  <c r="J742" i="2"/>
  <c r="BE742" i="2"/>
  <c r="BI740" i="2"/>
  <c r="BH740" i="2"/>
  <c r="BG740" i="2"/>
  <c r="BF740" i="2"/>
  <c r="T740" i="2"/>
  <c r="R740" i="2"/>
  <c r="P740" i="2"/>
  <c r="BK740" i="2"/>
  <c r="J740" i="2"/>
  <c r="BE740" i="2"/>
  <c r="BI738" i="2"/>
  <c r="BH738" i="2"/>
  <c r="BG738" i="2"/>
  <c r="BF738" i="2"/>
  <c r="T738" i="2"/>
  <c r="R738" i="2"/>
  <c r="P738" i="2"/>
  <c r="BK738" i="2"/>
  <c r="J738" i="2"/>
  <c r="BE738" i="2"/>
  <c r="BI736" i="2"/>
  <c r="BH736" i="2"/>
  <c r="BG736" i="2"/>
  <c r="BF736" i="2"/>
  <c r="T736" i="2"/>
  <c r="R736" i="2"/>
  <c r="P736" i="2"/>
  <c r="BK736" i="2"/>
  <c r="J736" i="2"/>
  <c r="BE736" i="2" s="1"/>
  <c r="BI734" i="2"/>
  <c r="BH734" i="2"/>
  <c r="BG734" i="2"/>
  <c r="BF734" i="2"/>
  <c r="T734" i="2"/>
  <c r="R734" i="2"/>
  <c r="P734" i="2"/>
  <c r="BK734" i="2"/>
  <c r="J734" i="2"/>
  <c r="BE734" i="2"/>
  <c r="BI732" i="2"/>
  <c r="BH732" i="2"/>
  <c r="BG732" i="2"/>
  <c r="BF732" i="2"/>
  <c r="T732" i="2"/>
  <c r="T717" i="2" s="1"/>
  <c r="R732" i="2"/>
  <c r="P732" i="2"/>
  <c r="BK732" i="2"/>
  <c r="BK717" i="2" s="1"/>
  <c r="J717" i="2" s="1"/>
  <c r="J74" i="2" s="1"/>
  <c r="J732" i="2"/>
  <c r="BE732" i="2"/>
  <c r="BI727" i="2"/>
  <c r="BH727" i="2"/>
  <c r="BG727" i="2"/>
  <c r="BF727" i="2"/>
  <c r="T727" i="2"/>
  <c r="R727" i="2"/>
  <c r="P727" i="2"/>
  <c r="BK727" i="2"/>
  <c r="J727" i="2"/>
  <c r="BE727" i="2"/>
  <c r="BI726" i="2"/>
  <c r="BH726" i="2"/>
  <c r="BG726" i="2"/>
  <c r="BF726" i="2"/>
  <c r="T726" i="2"/>
  <c r="R726" i="2"/>
  <c r="P726" i="2"/>
  <c r="BK726" i="2"/>
  <c r="J726" i="2"/>
  <c r="BE726" i="2" s="1"/>
  <c r="BI718" i="2"/>
  <c r="BH718" i="2"/>
  <c r="BG718" i="2"/>
  <c r="BF718" i="2"/>
  <c r="T718" i="2"/>
  <c r="R718" i="2"/>
  <c r="R717" i="2" s="1"/>
  <c r="P718" i="2"/>
  <c r="P717" i="2"/>
  <c r="BK718" i="2"/>
  <c r="J718" i="2"/>
  <c r="BE718" i="2"/>
  <c r="BI715" i="2"/>
  <c r="BH715" i="2"/>
  <c r="BG715" i="2"/>
  <c r="BF715" i="2"/>
  <c r="T715" i="2"/>
  <c r="R715" i="2"/>
  <c r="P715" i="2"/>
  <c r="BK715" i="2"/>
  <c r="J715" i="2"/>
  <c r="BE715" i="2"/>
  <c r="BI713" i="2"/>
  <c r="BH713" i="2"/>
  <c r="BG713" i="2"/>
  <c r="BF713" i="2"/>
  <c r="T713" i="2"/>
  <c r="R713" i="2"/>
  <c r="P713" i="2"/>
  <c r="BK713" i="2"/>
  <c r="J713" i="2"/>
  <c r="BE713" i="2"/>
  <c r="BI712" i="2"/>
  <c r="BH712" i="2"/>
  <c r="BG712" i="2"/>
  <c r="BF712" i="2"/>
  <c r="T712" i="2"/>
  <c r="R712" i="2"/>
  <c r="P712" i="2"/>
  <c r="BK712" i="2"/>
  <c r="J712" i="2"/>
  <c r="BE712" i="2"/>
  <c r="BI710" i="2"/>
  <c r="BH710" i="2"/>
  <c r="BG710" i="2"/>
  <c r="BF710" i="2"/>
  <c r="T710" i="2"/>
  <c r="R710" i="2"/>
  <c r="P710" i="2"/>
  <c r="BK710" i="2"/>
  <c r="J710" i="2"/>
  <c r="BE710" i="2" s="1"/>
  <c r="BI708" i="2"/>
  <c r="BH708" i="2"/>
  <c r="BG708" i="2"/>
  <c r="BF708" i="2"/>
  <c r="T708" i="2"/>
  <c r="R708" i="2"/>
  <c r="P708" i="2"/>
  <c r="BK708" i="2"/>
  <c r="J708" i="2"/>
  <c r="BE708" i="2"/>
  <c r="BI706" i="2"/>
  <c r="BH706" i="2"/>
  <c r="BG706" i="2"/>
  <c r="BF706" i="2"/>
  <c r="T706" i="2"/>
  <c r="R706" i="2"/>
  <c r="P706" i="2"/>
  <c r="BK706" i="2"/>
  <c r="J706" i="2"/>
  <c r="BE706" i="2"/>
  <c r="BI704" i="2"/>
  <c r="BH704" i="2"/>
  <c r="BG704" i="2"/>
  <c r="BF704" i="2"/>
  <c r="T704" i="2"/>
  <c r="R704" i="2"/>
  <c r="P704" i="2"/>
  <c r="BK704" i="2"/>
  <c r="J704" i="2"/>
  <c r="BE704" i="2"/>
  <c r="BI703" i="2"/>
  <c r="BH703" i="2"/>
  <c r="BG703" i="2"/>
  <c r="BF703" i="2"/>
  <c r="T703" i="2"/>
  <c r="R703" i="2"/>
  <c r="P703" i="2"/>
  <c r="BK703" i="2"/>
  <c r="J703" i="2"/>
  <c r="BE703" i="2" s="1"/>
  <c r="BI701" i="2"/>
  <c r="BH701" i="2"/>
  <c r="BG701" i="2"/>
  <c r="BF701" i="2"/>
  <c r="T701" i="2"/>
  <c r="R701" i="2"/>
  <c r="P701" i="2"/>
  <c r="BK701" i="2"/>
  <c r="J701" i="2"/>
  <c r="BE701" i="2"/>
  <c r="BI699" i="2"/>
  <c r="BH699" i="2"/>
  <c r="BG699" i="2"/>
  <c r="BF699" i="2"/>
  <c r="T699" i="2"/>
  <c r="R699" i="2"/>
  <c r="P699" i="2"/>
  <c r="BK699" i="2"/>
  <c r="J699" i="2"/>
  <c r="BE699" i="2"/>
  <c r="BI697" i="2"/>
  <c r="BH697" i="2"/>
  <c r="BG697" i="2"/>
  <c r="BF697" i="2"/>
  <c r="T697" i="2"/>
  <c r="R697" i="2"/>
  <c r="P697" i="2"/>
  <c r="BK697" i="2"/>
  <c r="J697" i="2"/>
  <c r="BE697" i="2"/>
  <c r="BI690" i="2"/>
  <c r="BH690" i="2"/>
  <c r="BG690" i="2"/>
  <c r="BF690" i="2"/>
  <c r="T690" i="2"/>
  <c r="R690" i="2"/>
  <c r="P690" i="2"/>
  <c r="BK690" i="2"/>
  <c r="J690" i="2"/>
  <c r="BE690" i="2" s="1"/>
  <c r="BI686" i="2"/>
  <c r="BH686" i="2"/>
  <c r="BG686" i="2"/>
  <c r="BF686" i="2"/>
  <c r="T686" i="2"/>
  <c r="R686" i="2"/>
  <c r="P686" i="2"/>
  <c r="BK686" i="2"/>
  <c r="J686" i="2"/>
  <c r="BE686" i="2"/>
  <c r="BI683" i="2"/>
  <c r="BH683" i="2"/>
  <c r="BG683" i="2"/>
  <c r="BF683" i="2"/>
  <c r="T683" i="2"/>
  <c r="R683" i="2"/>
  <c r="P683" i="2"/>
  <c r="BK683" i="2"/>
  <c r="J683" i="2"/>
  <c r="BE683" i="2"/>
  <c r="BI677" i="2"/>
  <c r="BH677" i="2"/>
  <c r="BG677" i="2"/>
  <c r="BF677" i="2"/>
  <c r="T677" i="2"/>
  <c r="R677" i="2"/>
  <c r="P677" i="2"/>
  <c r="BK677" i="2"/>
  <c r="J677" i="2"/>
  <c r="BE677" i="2"/>
  <c r="BI672" i="2"/>
  <c r="BH672" i="2"/>
  <c r="BG672" i="2"/>
  <c r="BF672" i="2"/>
  <c r="T672" i="2"/>
  <c r="R672" i="2"/>
  <c r="P672" i="2"/>
  <c r="BK672" i="2"/>
  <c r="J672" i="2"/>
  <c r="BE672" i="2" s="1"/>
  <c r="BI669" i="2"/>
  <c r="BH669" i="2"/>
  <c r="BG669" i="2"/>
  <c r="BF669" i="2"/>
  <c r="T669" i="2"/>
  <c r="R669" i="2"/>
  <c r="P669" i="2"/>
  <c r="BK669" i="2"/>
  <c r="J669" i="2"/>
  <c r="BE669" i="2"/>
  <c r="BI666" i="2"/>
  <c r="BH666" i="2"/>
  <c r="BG666" i="2"/>
  <c r="BF666" i="2"/>
  <c r="T666" i="2"/>
  <c r="T657" i="2" s="1"/>
  <c r="R666" i="2"/>
  <c r="P666" i="2"/>
  <c r="BK666" i="2"/>
  <c r="BK657" i="2" s="1"/>
  <c r="J657" i="2" s="1"/>
  <c r="J73" i="2" s="1"/>
  <c r="J666" i="2"/>
  <c r="BE666" i="2"/>
  <c r="BI661" i="2"/>
  <c r="BH661" i="2"/>
  <c r="BG661" i="2"/>
  <c r="BF661" i="2"/>
  <c r="T661" i="2"/>
  <c r="R661" i="2"/>
  <c r="P661" i="2"/>
  <c r="BK661" i="2"/>
  <c r="J661" i="2"/>
  <c r="BE661" i="2"/>
  <c r="BI659" i="2"/>
  <c r="BH659" i="2"/>
  <c r="BG659" i="2"/>
  <c r="BF659" i="2"/>
  <c r="T659" i="2"/>
  <c r="R659" i="2"/>
  <c r="P659" i="2"/>
  <c r="BK659" i="2"/>
  <c r="J659" i="2"/>
  <c r="BE659" i="2" s="1"/>
  <c r="BI658" i="2"/>
  <c r="BH658" i="2"/>
  <c r="BG658" i="2"/>
  <c r="BF658" i="2"/>
  <c r="T658" i="2"/>
  <c r="R658" i="2"/>
  <c r="R657" i="2" s="1"/>
  <c r="P658" i="2"/>
  <c r="P657" i="2"/>
  <c r="BK658" i="2"/>
  <c r="J658" i="2"/>
  <c r="BE658" i="2"/>
  <c r="BI655" i="2"/>
  <c r="BH655" i="2"/>
  <c r="BG655" i="2"/>
  <c r="BF655" i="2"/>
  <c r="T655" i="2"/>
  <c r="R655" i="2"/>
  <c r="P655" i="2"/>
  <c r="BK655" i="2"/>
  <c r="J655" i="2"/>
  <c r="BE655" i="2"/>
  <c r="BI654" i="2"/>
  <c r="BH654" i="2"/>
  <c r="BG654" i="2"/>
  <c r="BF654" i="2"/>
  <c r="T654" i="2"/>
  <c r="R654" i="2"/>
  <c r="P654" i="2"/>
  <c r="BK654" i="2"/>
  <c r="J654" i="2"/>
  <c r="BE654" i="2"/>
  <c r="BI652" i="2"/>
  <c r="BH652" i="2"/>
  <c r="BG652" i="2"/>
  <c r="BF652" i="2"/>
  <c r="T652" i="2"/>
  <c r="R652" i="2"/>
  <c r="P652" i="2"/>
  <c r="BK652" i="2"/>
  <c r="J652" i="2"/>
  <c r="BE652" i="2"/>
  <c r="BI650" i="2"/>
  <c r="BH650" i="2"/>
  <c r="BG650" i="2"/>
  <c r="BF650" i="2"/>
  <c r="T650" i="2"/>
  <c r="R650" i="2"/>
  <c r="P650" i="2"/>
  <c r="BK650" i="2"/>
  <c r="J650" i="2"/>
  <c r="BE650" i="2" s="1"/>
  <c r="BI648" i="2"/>
  <c r="BH648" i="2"/>
  <c r="BG648" i="2"/>
  <c r="BF648" i="2"/>
  <c r="T648" i="2"/>
  <c r="R648" i="2"/>
  <c r="P648" i="2"/>
  <c r="BK648" i="2"/>
  <c r="J648" i="2"/>
  <c r="BE648" i="2"/>
  <c r="BI647" i="2"/>
  <c r="BH647" i="2"/>
  <c r="BG647" i="2"/>
  <c r="BF647" i="2"/>
  <c r="T647" i="2"/>
  <c r="R647" i="2"/>
  <c r="P647" i="2"/>
  <c r="BK647" i="2"/>
  <c r="J647" i="2"/>
  <c r="BE647" i="2"/>
  <c r="BI646" i="2"/>
  <c r="BH646" i="2"/>
  <c r="BG646" i="2"/>
  <c r="BF646" i="2"/>
  <c r="T646" i="2"/>
  <c r="R646" i="2"/>
  <c r="P646" i="2"/>
  <c r="BK646" i="2"/>
  <c r="J646" i="2"/>
  <c r="BE646" i="2"/>
  <c r="BI645" i="2"/>
  <c r="BH645" i="2"/>
  <c r="BG645" i="2"/>
  <c r="BF645" i="2"/>
  <c r="T645" i="2"/>
  <c r="R645" i="2"/>
  <c r="P645" i="2"/>
  <c r="BK645" i="2"/>
  <c r="J645" i="2"/>
  <c r="BE645" i="2" s="1"/>
  <c r="BI643" i="2"/>
  <c r="BH643" i="2"/>
  <c r="BG643" i="2"/>
  <c r="BF643" i="2"/>
  <c r="T643" i="2"/>
  <c r="R643" i="2"/>
  <c r="P643" i="2"/>
  <c r="BK643" i="2"/>
  <c r="J643" i="2"/>
  <c r="BE643" i="2"/>
  <c r="BI641" i="2"/>
  <c r="BH641" i="2"/>
  <c r="BG641" i="2"/>
  <c r="BF641" i="2"/>
  <c r="T641" i="2"/>
  <c r="R641" i="2"/>
  <c r="P641" i="2"/>
  <c r="BK641" i="2"/>
  <c r="J641" i="2"/>
  <c r="BE641" i="2"/>
  <c r="BI639" i="2"/>
  <c r="BH639" i="2"/>
  <c r="BG639" i="2"/>
  <c r="BF639" i="2"/>
  <c r="T639" i="2"/>
  <c r="R639" i="2"/>
  <c r="P639" i="2"/>
  <c r="BK639" i="2"/>
  <c r="J639" i="2"/>
  <c r="BE639" i="2"/>
  <c r="BI637" i="2"/>
  <c r="BH637" i="2"/>
  <c r="BG637" i="2"/>
  <c r="BF637" i="2"/>
  <c r="T637" i="2"/>
  <c r="R637" i="2"/>
  <c r="P637" i="2"/>
  <c r="BK637" i="2"/>
  <c r="J637" i="2"/>
  <c r="BE637" i="2" s="1"/>
  <c r="BI635" i="2"/>
  <c r="BH635" i="2"/>
  <c r="BG635" i="2"/>
  <c r="BF635" i="2"/>
  <c r="T635" i="2"/>
  <c r="R635" i="2"/>
  <c r="P635" i="2"/>
  <c r="BK635" i="2"/>
  <c r="J635" i="2"/>
  <c r="BE635" i="2"/>
  <c r="BI633" i="2"/>
  <c r="BH633" i="2"/>
  <c r="BG633" i="2"/>
  <c r="BF633" i="2"/>
  <c r="T633" i="2"/>
  <c r="R633" i="2"/>
  <c r="P633" i="2"/>
  <c r="BK633" i="2"/>
  <c r="J633" i="2"/>
  <c r="BE633" i="2"/>
  <c r="BI631" i="2"/>
  <c r="BH631" i="2"/>
  <c r="BG631" i="2"/>
  <c r="BF631" i="2"/>
  <c r="T631" i="2"/>
  <c r="R631" i="2"/>
  <c r="P631" i="2"/>
  <c r="BK631" i="2"/>
  <c r="J631" i="2"/>
  <c r="BE631" i="2"/>
  <c r="BI625" i="2"/>
  <c r="BH625" i="2"/>
  <c r="BG625" i="2"/>
  <c r="BF625" i="2"/>
  <c r="T625" i="2"/>
  <c r="R625" i="2"/>
  <c r="P625" i="2"/>
  <c r="BK625" i="2"/>
  <c r="J625" i="2"/>
  <c r="BE625" i="2" s="1"/>
  <c r="BI624" i="2"/>
  <c r="BH624" i="2"/>
  <c r="BG624" i="2"/>
  <c r="BF624" i="2"/>
  <c r="T624" i="2"/>
  <c r="R624" i="2"/>
  <c r="P624" i="2"/>
  <c r="BK624" i="2"/>
  <c r="J624" i="2"/>
  <c r="BE624" i="2"/>
  <c r="BI620" i="2"/>
  <c r="BH620" i="2"/>
  <c r="BG620" i="2"/>
  <c r="BF620" i="2"/>
  <c r="T620" i="2"/>
  <c r="R620" i="2"/>
  <c r="P620" i="2"/>
  <c r="BK620" i="2"/>
  <c r="J620" i="2"/>
  <c r="BE620" i="2"/>
  <c r="BI619" i="2"/>
  <c r="BH619" i="2"/>
  <c r="BG619" i="2"/>
  <c r="BF619" i="2"/>
  <c r="T619" i="2"/>
  <c r="R619" i="2"/>
  <c r="P619" i="2"/>
  <c r="BK619" i="2"/>
  <c r="J619" i="2"/>
  <c r="BE619" i="2"/>
  <c r="BI617" i="2"/>
  <c r="BH617" i="2"/>
  <c r="BG617" i="2"/>
  <c r="BF617" i="2"/>
  <c r="T617" i="2"/>
  <c r="R617" i="2"/>
  <c r="P617" i="2"/>
  <c r="BK617" i="2"/>
  <c r="J617" i="2"/>
  <c r="BE617" i="2" s="1"/>
  <c r="BI615" i="2"/>
  <c r="BH615" i="2"/>
  <c r="BG615" i="2"/>
  <c r="BF615" i="2"/>
  <c r="T615" i="2"/>
  <c r="R615" i="2"/>
  <c r="P615" i="2"/>
  <c r="BK615" i="2"/>
  <c r="J615" i="2"/>
  <c r="BE615" i="2"/>
  <c r="BI613" i="2"/>
  <c r="BH613" i="2"/>
  <c r="BG613" i="2"/>
  <c r="BF613" i="2"/>
  <c r="T613" i="2"/>
  <c r="R613" i="2"/>
  <c r="P613" i="2"/>
  <c r="BK613" i="2"/>
  <c r="J613" i="2"/>
  <c r="BE613" i="2"/>
  <c r="BI612" i="2"/>
  <c r="BH612" i="2"/>
  <c r="BG612" i="2"/>
  <c r="BF612" i="2"/>
  <c r="T612" i="2"/>
  <c r="R612" i="2"/>
  <c r="P612" i="2"/>
  <c r="BK612" i="2"/>
  <c r="BK604" i="2" s="1"/>
  <c r="J604" i="2" s="1"/>
  <c r="J72" i="2" s="1"/>
  <c r="J612" i="2"/>
  <c r="BE612" i="2"/>
  <c r="BI610" i="2"/>
  <c r="BH610" i="2"/>
  <c r="BG610" i="2"/>
  <c r="BF610" i="2"/>
  <c r="T610" i="2"/>
  <c r="R610" i="2"/>
  <c r="P610" i="2"/>
  <c r="BK610" i="2"/>
  <c r="J610" i="2"/>
  <c r="BE610" i="2" s="1"/>
  <c r="BI607" i="2"/>
  <c r="BH607" i="2"/>
  <c r="BG607" i="2"/>
  <c r="BF607" i="2"/>
  <c r="T607" i="2"/>
  <c r="R607" i="2"/>
  <c r="P607" i="2"/>
  <c r="BK607" i="2"/>
  <c r="J607" i="2"/>
  <c r="BE607" i="2"/>
  <c r="BI605" i="2"/>
  <c r="BH605" i="2"/>
  <c r="BG605" i="2"/>
  <c r="BF605" i="2"/>
  <c r="T605" i="2"/>
  <c r="T604" i="2" s="1"/>
  <c r="R605" i="2"/>
  <c r="R604" i="2"/>
  <c r="P605" i="2"/>
  <c r="P604" i="2"/>
  <c r="BK605" i="2"/>
  <c r="J605" i="2"/>
  <c r="BE605" i="2" s="1"/>
  <c r="BI602" i="2"/>
  <c r="BH602" i="2"/>
  <c r="BG602" i="2"/>
  <c r="BF602" i="2"/>
  <c r="T602" i="2"/>
  <c r="R602" i="2"/>
  <c r="P602" i="2"/>
  <c r="BK602" i="2"/>
  <c r="J602" i="2"/>
  <c r="BE602" i="2"/>
  <c r="BI601" i="2"/>
  <c r="BH601" i="2"/>
  <c r="BG601" i="2"/>
  <c r="BF601" i="2"/>
  <c r="T601" i="2"/>
  <c r="T600" i="2"/>
  <c r="R601" i="2"/>
  <c r="R600" i="2"/>
  <c r="P601" i="2"/>
  <c r="P600" i="2"/>
  <c r="BK601" i="2"/>
  <c r="BK600" i="2" s="1"/>
  <c r="J600" i="2" s="1"/>
  <c r="J71" i="2" s="1"/>
  <c r="J601" i="2"/>
  <c r="BE601" i="2" s="1"/>
  <c r="BI598" i="2"/>
  <c r="BH598" i="2"/>
  <c r="BG598" i="2"/>
  <c r="BF598" i="2"/>
  <c r="T598" i="2"/>
  <c r="R598" i="2"/>
  <c r="P598" i="2"/>
  <c r="BK598" i="2"/>
  <c r="J598" i="2"/>
  <c r="BE598" i="2"/>
  <c r="BI596" i="2"/>
  <c r="BH596" i="2"/>
  <c r="BG596" i="2"/>
  <c r="BF596" i="2"/>
  <c r="T596" i="2"/>
  <c r="R596" i="2"/>
  <c r="P596" i="2"/>
  <c r="BK596" i="2"/>
  <c r="J596" i="2"/>
  <c r="BE596" i="2" s="1"/>
  <c r="BI594" i="2"/>
  <c r="BH594" i="2"/>
  <c r="BG594" i="2"/>
  <c r="BF594" i="2"/>
  <c r="T594" i="2"/>
  <c r="R594" i="2"/>
  <c r="P594" i="2"/>
  <c r="BK594" i="2"/>
  <c r="J594" i="2"/>
  <c r="BE594" i="2"/>
  <c r="BI592" i="2"/>
  <c r="BH592" i="2"/>
  <c r="BG592" i="2"/>
  <c r="BF592" i="2"/>
  <c r="T592" i="2"/>
  <c r="R592" i="2"/>
  <c r="P592" i="2"/>
  <c r="BK592" i="2"/>
  <c r="J592" i="2"/>
  <c r="BE592" i="2"/>
  <c r="BI590" i="2"/>
  <c r="BH590" i="2"/>
  <c r="BG590" i="2"/>
  <c r="BF590" i="2"/>
  <c r="T590" i="2"/>
  <c r="R590" i="2"/>
  <c r="P590" i="2"/>
  <c r="BK590" i="2"/>
  <c r="J590" i="2"/>
  <c r="BE590" i="2"/>
  <c r="BI588" i="2"/>
  <c r="BH588" i="2"/>
  <c r="BG588" i="2"/>
  <c r="BF588" i="2"/>
  <c r="T588" i="2"/>
  <c r="R588" i="2"/>
  <c r="P588" i="2"/>
  <c r="BK588" i="2"/>
  <c r="J588" i="2"/>
  <c r="BE588" i="2" s="1"/>
  <c r="BI586" i="2"/>
  <c r="BH586" i="2"/>
  <c r="BG586" i="2"/>
  <c r="BF586" i="2"/>
  <c r="T586" i="2"/>
  <c r="R586" i="2"/>
  <c r="P586" i="2"/>
  <c r="BK586" i="2"/>
  <c r="J586" i="2"/>
  <c r="BE586" i="2"/>
  <c r="BI584" i="2"/>
  <c r="BH584" i="2"/>
  <c r="BG584" i="2"/>
  <c r="BF584" i="2"/>
  <c r="T584" i="2"/>
  <c r="R584" i="2"/>
  <c r="P584" i="2"/>
  <c r="BK584" i="2"/>
  <c r="J584" i="2"/>
  <c r="BE584" i="2"/>
  <c r="BI582" i="2"/>
  <c r="BH582" i="2"/>
  <c r="BG582" i="2"/>
  <c r="BF582" i="2"/>
  <c r="T582" i="2"/>
  <c r="R582" i="2"/>
  <c r="P582" i="2"/>
  <c r="BK582" i="2"/>
  <c r="J582" i="2"/>
  <c r="BE582" i="2"/>
  <c r="BI579" i="2"/>
  <c r="BH579" i="2"/>
  <c r="BG579" i="2"/>
  <c r="BF579" i="2"/>
  <c r="T579" i="2"/>
  <c r="R579" i="2"/>
  <c r="P579" i="2"/>
  <c r="BK579" i="2"/>
  <c r="J579" i="2"/>
  <c r="BE579" i="2" s="1"/>
  <c r="BI577" i="2"/>
  <c r="BH577" i="2"/>
  <c r="BG577" i="2"/>
  <c r="BF577" i="2"/>
  <c r="T577" i="2"/>
  <c r="R577" i="2"/>
  <c r="P577" i="2"/>
  <c r="BK577" i="2"/>
  <c r="J577" i="2"/>
  <c r="BE577" i="2"/>
  <c r="BI575" i="2"/>
  <c r="BH575" i="2"/>
  <c r="BG575" i="2"/>
  <c r="BF575" i="2"/>
  <c r="T575" i="2"/>
  <c r="R575" i="2"/>
  <c r="P575" i="2"/>
  <c r="BK575" i="2"/>
  <c r="J575" i="2"/>
  <c r="BE575" i="2"/>
  <c r="BI574" i="2"/>
  <c r="BH574" i="2"/>
  <c r="BG574" i="2"/>
  <c r="BF574" i="2"/>
  <c r="T574" i="2"/>
  <c r="R574" i="2"/>
  <c r="P574" i="2"/>
  <c r="BK574" i="2"/>
  <c r="J574" i="2"/>
  <c r="BE574" i="2"/>
  <c r="BI572" i="2"/>
  <c r="BH572" i="2"/>
  <c r="BG572" i="2"/>
  <c r="BF572" i="2"/>
  <c r="T572" i="2"/>
  <c r="R572" i="2"/>
  <c r="P572" i="2"/>
  <c r="BK572" i="2"/>
  <c r="J572" i="2"/>
  <c r="BE572" i="2" s="1"/>
  <c r="BI571" i="2"/>
  <c r="BH571" i="2"/>
  <c r="BG571" i="2"/>
  <c r="BF571" i="2"/>
  <c r="T571" i="2"/>
  <c r="R571" i="2"/>
  <c r="P571" i="2"/>
  <c r="BK571" i="2"/>
  <c r="J571" i="2"/>
  <c r="BE571" i="2"/>
  <c r="BI569" i="2"/>
  <c r="BH569" i="2"/>
  <c r="BG569" i="2"/>
  <c r="BF569" i="2"/>
  <c r="T569" i="2"/>
  <c r="R569" i="2"/>
  <c r="P569" i="2"/>
  <c r="BK569" i="2"/>
  <c r="J569" i="2"/>
  <c r="BE569" i="2"/>
  <c r="BI568" i="2"/>
  <c r="BH568" i="2"/>
  <c r="BG568" i="2"/>
  <c r="BF568" i="2"/>
  <c r="T568" i="2"/>
  <c r="R568" i="2"/>
  <c r="P568" i="2"/>
  <c r="BK568" i="2"/>
  <c r="J568" i="2"/>
  <c r="BE568" i="2"/>
  <c r="BI566" i="2"/>
  <c r="BH566" i="2"/>
  <c r="BG566" i="2"/>
  <c r="BF566" i="2"/>
  <c r="T566" i="2"/>
  <c r="R566" i="2"/>
  <c r="P566" i="2"/>
  <c r="BK566" i="2"/>
  <c r="J566" i="2"/>
  <c r="BE566" i="2" s="1"/>
  <c r="BI565" i="2"/>
  <c r="BH565" i="2"/>
  <c r="BG565" i="2"/>
  <c r="BF565" i="2"/>
  <c r="T565" i="2"/>
  <c r="R565" i="2"/>
  <c r="P565" i="2"/>
  <c r="BK565" i="2"/>
  <c r="J565" i="2"/>
  <c r="BE565" i="2"/>
  <c r="BI563" i="2"/>
  <c r="BH563" i="2"/>
  <c r="BG563" i="2"/>
  <c r="BF563" i="2"/>
  <c r="T563" i="2"/>
  <c r="R563" i="2"/>
  <c r="P563" i="2"/>
  <c r="BK563" i="2"/>
  <c r="J563" i="2"/>
  <c r="BE563" i="2"/>
  <c r="BI562" i="2"/>
  <c r="BH562" i="2"/>
  <c r="BG562" i="2"/>
  <c r="BF562" i="2"/>
  <c r="T562" i="2"/>
  <c r="R562" i="2"/>
  <c r="P562" i="2"/>
  <c r="BK562" i="2"/>
  <c r="J562" i="2"/>
  <c r="BE562" i="2"/>
  <c r="BI560" i="2"/>
  <c r="BH560" i="2"/>
  <c r="BG560" i="2"/>
  <c r="BF560" i="2"/>
  <c r="T560" i="2"/>
  <c r="R560" i="2"/>
  <c r="P560" i="2"/>
  <c r="BK560" i="2"/>
  <c r="J560" i="2"/>
  <c r="BE560" i="2" s="1"/>
  <c r="BI558" i="2"/>
  <c r="BH558" i="2"/>
  <c r="BG558" i="2"/>
  <c r="BF558" i="2"/>
  <c r="T558" i="2"/>
  <c r="R558" i="2"/>
  <c r="P558" i="2"/>
  <c r="BK558" i="2"/>
  <c r="J558" i="2"/>
  <c r="BE558" i="2"/>
  <c r="BI557" i="2"/>
  <c r="BH557" i="2"/>
  <c r="BG557" i="2"/>
  <c r="BF557" i="2"/>
  <c r="T557" i="2"/>
  <c r="R557" i="2"/>
  <c r="P557" i="2"/>
  <c r="BK557" i="2"/>
  <c r="J557" i="2"/>
  <c r="BE557" i="2"/>
  <c r="BI555" i="2"/>
  <c r="BH555" i="2"/>
  <c r="BG555" i="2"/>
  <c r="BF555" i="2"/>
  <c r="T555" i="2"/>
  <c r="R555" i="2"/>
  <c r="P555" i="2"/>
  <c r="BK555" i="2"/>
  <c r="J555" i="2"/>
  <c r="BE555" i="2"/>
  <c r="BI553" i="2"/>
  <c r="BH553" i="2"/>
  <c r="BG553" i="2"/>
  <c r="BF553" i="2"/>
  <c r="T553" i="2"/>
  <c r="R553" i="2"/>
  <c r="P553" i="2"/>
  <c r="BK553" i="2"/>
  <c r="J553" i="2"/>
  <c r="BE553" i="2" s="1"/>
  <c r="BI551" i="2"/>
  <c r="BH551" i="2"/>
  <c r="BG551" i="2"/>
  <c r="BF551" i="2"/>
  <c r="T551" i="2"/>
  <c r="R551" i="2"/>
  <c r="P551" i="2"/>
  <c r="BK551" i="2"/>
  <c r="J551" i="2"/>
  <c r="BE551" i="2"/>
  <c r="BI549" i="2"/>
  <c r="BH549" i="2"/>
  <c r="BG549" i="2"/>
  <c r="BF549" i="2"/>
  <c r="T549" i="2"/>
  <c r="R549" i="2"/>
  <c r="P549" i="2"/>
  <c r="BK549" i="2"/>
  <c r="J549" i="2"/>
  <c r="BE549" i="2"/>
  <c r="BI548" i="2"/>
  <c r="BH548" i="2"/>
  <c r="BG548" i="2"/>
  <c r="BF548" i="2"/>
  <c r="T548" i="2"/>
  <c r="R548" i="2"/>
  <c r="P548" i="2"/>
  <c r="BK548" i="2"/>
  <c r="J548" i="2"/>
  <c r="BE548" i="2"/>
  <c r="BI546" i="2"/>
  <c r="BH546" i="2"/>
  <c r="BG546" i="2"/>
  <c r="BF546" i="2"/>
  <c r="T546" i="2"/>
  <c r="R546" i="2"/>
  <c r="P546" i="2"/>
  <c r="BK546" i="2"/>
  <c r="J546" i="2"/>
  <c r="BE546" i="2" s="1"/>
  <c r="BI544" i="2"/>
  <c r="BH544" i="2"/>
  <c r="BG544" i="2"/>
  <c r="BF544" i="2"/>
  <c r="T544" i="2"/>
  <c r="R544" i="2"/>
  <c r="P544" i="2"/>
  <c r="BK544" i="2"/>
  <c r="J544" i="2"/>
  <c r="BE544" i="2"/>
  <c r="BI542" i="2"/>
  <c r="BH542" i="2"/>
  <c r="BG542" i="2"/>
  <c r="BF542" i="2"/>
  <c r="T542" i="2"/>
  <c r="R542" i="2"/>
  <c r="P542" i="2"/>
  <c r="BK542" i="2"/>
  <c r="J542" i="2"/>
  <c r="BE542" i="2"/>
  <c r="BI541" i="2"/>
  <c r="BH541" i="2"/>
  <c r="BG541" i="2"/>
  <c r="BF541" i="2"/>
  <c r="T541" i="2"/>
  <c r="R541" i="2"/>
  <c r="P541" i="2"/>
  <c r="BK541" i="2"/>
  <c r="J541" i="2"/>
  <c r="BE541" i="2"/>
  <c r="BI539" i="2"/>
  <c r="BH539" i="2"/>
  <c r="BG539" i="2"/>
  <c r="BF539" i="2"/>
  <c r="T539" i="2"/>
  <c r="R539" i="2"/>
  <c r="P539" i="2"/>
  <c r="BK539" i="2"/>
  <c r="J539" i="2"/>
  <c r="BE539" i="2" s="1"/>
  <c r="BI537" i="2"/>
  <c r="BH537" i="2"/>
  <c r="BG537" i="2"/>
  <c r="BF537" i="2"/>
  <c r="T537" i="2"/>
  <c r="R537" i="2"/>
  <c r="P537" i="2"/>
  <c r="BK537" i="2"/>
  <c r="J537" i="2"/>
  <c r="BE537" i="2"/>
  <c r="BI535" i="2"/>
  <c r="BH535" i="2"/>
  <c r="BG535" i="2"/>
  <c r="BF535" i="2"/>
  <c r="T535" i="2"/>
  <c r="R535" i="2"/>
  <c r="P535" i="2"/>
  <c r="BK535" i="2"/>
  <c r="BK529" i="2" s="1"/>
  <c r="J529" i="2" s="1"/>
  <c r="J70" i="2" s="1"/>
  <c r="J535" i="2"/>
  <c r="BE535" i="2"/>
  <c r="BI533" i="2"/>
  <c r="BH533" i="2"/>
  <c r="BG533" i="2"/>
  <c r="BF533" i="2"/>
  <c r="T533" i="2"/>
  <c r="R533" i="2"/>
  <c r="P533" i="2"/>
  <c r="BK533" i="2"/>
  <c r="J533" i="2"/>
  <c r="BE533" i="2"/>
  <c r="BI531" i="2"/>
  <c r="BH531" i="2"/>
  <c r="BG531" i="2"/>
  <c r="BF531" i="2"/>
  <c r="T531" i="2"/>
  <c r="R531" i="2"/>
  <c r="R529" i="2" s="1"/>
  <c r="P531" i="2"/>
  <c r="BK531" i="2"/>
  <c r="J531" i="2"/>
  <c r="BE531" i="2"/>
  <c r="BI530" i="2"/>
  <c r="BH530" i="2"/>
  <c r="BG530" i="2"/>
  <c r="BF530" i="2"/>
  <c r="T530" i="2"/>
  <c r="T529" i="2"/>
  <c r="R530" i="2"/>
  <c r="P530" i="2"/>
  <c r="P529" i="2"/>
  <c r="BK530" i="2"/>
  <c r="J530" i="2"/>
  <c r="BE530" i="2" s="1"/>
  <c r="BI527" i="2"/>
  <c r="BH527" i="2"/>
  <c r="BG527" i="2"/>
  <c r="BF527" i="2"/>
  <c r="T527" i="2"/>
  <c r="R527" i="2"/>
  <c r="P527" i="2"/>
  <c r="BK527" i="2"/>
  <c r="J527" i="2"/>
  <c r="BE527" i="2"/>
  <c r="BI525" i="2"/>
  <c r="BH525" i="2"/>
  <c r="BG525" i="2"/>
  <c r="BF525" i="2"/>
  <c r="T525" i="2"/>
  <c r="T524" i="2" s="1"/>
  <c r="R525" i="2"/>
  <c r="R524" i="2"/>
  <c r="P525" i="2"/>
  <c r="P524" i="2"/>
  <c r="BK525" i="2"/>
  <c r="BK524" i="2"/>
  <c r="J524" i="2" s="1"/>
  <c r="J69" i="2" s="1"/>
  <c r="J525" i="2"/>
  <c r="BE525" i="2" s="1"/>
  <c r="BI522" i="2"/>
  <c r="BH522" i="2"/>
  <c r="BG522" i="2"/>
  <c r="BF522" i="2"/>
  <c r="T522" i="2"/>
  <c r="R522" i="2"/>
  <c r="P522" i="2"/>
  <c r="BK522" i="2"/>
  <c r="J522" i="2"/>
  <c r="BE522" i="2"/>
  <c r="BI520" i="2"/>
  <c r="BH520" i="2"/>
  <c r="BG520" i="2"/>
  <c r="BF520" i="2"/>
  <c r="T520" i="2"/>
  <c r="R520" i="2"/>
  <c r="P520" i="2"/>
  <c r="BK520" i="2"/>
  <c r="J520" i="2"/>
  <c r="BE520" i="2"/>
  <c r="BI519" i="2"/>
  <c r="BH519" i="2"/>
  <c r="BG519" i="2"/>
  <c r="BF519" i="2"/>
  <c r="T519" i="2"/>
  <c r="R519" i="2"/>
  <c r="P519" i="2"/>
  <c r="BK519" i="2"/>
  <c r="J519" i="2"/>
  <c r="BE519" i="2"/>
  <c r="BI518" i="2"/>
  <c r="BH518" i="2"/>
  <c r="BG518" i="2"/>
  <c r="BF518" i="2"/>
  <c r="T518" i="2"/>
  <c r="R518" i="2"/>
  <c r="P518" i="2"/>
  <c r="BK518" i="2"/>
  <c r="J518" i="2"/>
  <c r="BE518" i="2"/>
  <c r="BI517" i="2"/>
  <c r="BH517" i="2"/>
  <c r="BG517" i="2"/>
  <c r="BF517" i="2"/>
  <c r="T517" i="2"/>
  <c r="R517" i="2"/>
  <c r="P517" i="2"/>
  <c r="BK517" i="2"/>
  <c r="J517" i="2"/>
  <c r="BE517" i="2"/>
  <c r="BI516" i="2"/>
  <c r="BH516" i="2"/>
  <c r="BG516" i="2"/>
  <c r="BF516" i="2"/>
  <c r="T516" i="2"/>
  <c r="R516" i="2"/>
  <c r="P516" i="2"/>
  <c r="BK516" i="2"/>
  <c r="J516" i="2"/>
  <c r="BE516" i="2"/>
  <c r="BI515" i="2"/>
  <c r="BH515" i="2"/>
  <c r="BG515" i="2"/>
  <c r="BF515" i="2"/>
  <c r="T515" i="2"/>
  <c r="R515" i="2"/>
  <c r="P515" i="2"/>
  <c r="BK515" i="2"/>
  <c r="J515" i="2"/>
  <c r="BE515" i="2"/>
  <c r="BI514" i="2"/>
  <c r="BH514" i="2"/>
  <c r="BG514" i="2"/>
  <c r="BF514" i="2"/>
  <c r="T514" i="2"/>
  <c r="R514" i="2"/>
  <c r="P514" i="2"/>
  <c r="BK514" i="2"/>
  <c r="J514" i="2"/>
  <c r="BE514" i="2"/>
  <c r="BI513" i="2"/>
  <c r="BH513" i="2"/>
  <c r="BG513" i="2"/>
  <c r="BF513" i="2"/>
  <c r="T513" i="2"/>
  <c r="R513" i="2"/>
  <c r="P513" i="2"/>
  <c r="BK513" i="2"/>
  <c r="J513" i="2"/>
  <c r="BE513" i="2"/>
  <c r="BI512" i="2"/>
  <c r="BH512" i="2"/>
  <c r="BG512" i="2"/>
  <c r="BF512" i="2"/>
  <c r="T512" i="2"/>
  <c r="R512" i="2"/>
  <c r="P512" i="2"/>
  <c r="BK512" i="2"/>
  <c r="J512" i="2"/>
  <c r="BE512" i="2"/>
  <c r="BI511" i="2"/>
  <c r="BH511" i="2"/>
  <c r="BG511" i="2"/>
  <c r="BF511" i="2"/>
  <c r="T511" i="2"/>
  <c r="R511" i="2"/>
  <c r="P511" i="2"/>
  <c r="BK511" i="2"/>
  <c r="J511" i="2"/>
  <c r="BE511" i="2"/>
  <c r="BI510" i="2"/>
  <c r="BH510" i="2"/>
  <c r="BG510" i="2"/>
  <c r="BF510" i="2"/>
  <c r="T510" i="2"/>
  <c r="R510" i="2"/>
  <c r="P510" i="2"/>
  <c r="BK510" i="2"/>
  <c r="J510" i="2"/>
  <c r="BE510" i="2"/>
  <c r="BI508" i="2"/>
  <c r="BH508" i="2"/>
  <c r="BG508" i="2"/>
  <c r="BF508" i="2"/>
  <c r="T508" i="2"/>
  <c r="R508" i="2"/>
  <c r="P508" i="2"/>
  <c r="BK508" i="2"/>
  <c r="J508" i="2"/>
  <c r="BE508" i="2"/>
  <c r="BI507" i="2"/>
  <c r="BH507" i="2"/>
  <c r="BG507" i="2"/>
  <c r="BF507" i="2"/>
  <c r="T507" i="2"/>
  <c r="R507" i="2"/>
  <c r="P507" i="2"/>
  <c r="BK507" i="2"/>
  <c r="J507" i="2"/>
  <c r="BE507" i="2"/>
  <c r="BI505" i="2"/>
  <c r="BH505" i="2"/>
  <c r="BG505" i="2"/>
  <c r="BF505" i="2"/>
  <c r="T505" i="2"/>
  <c r="R505" i="2"/>
  <c r="P505" i="2"/>
  <c r="BK505" i="2"/>
  <c r="J505" i="2"/>
  <c r="BE505" i="2"/>
  <c r="BI504" i="2"/>
  <c r="BH504" i="2"/>
  <c r="BG504" i="2"/>
  <c r="BF504" i="2"/>
  <c r="T504" i="2"/>
  <c r="R504" i="2"/>
  <c r="P504" i="2"/>
  <c r="BK504" i="2"/>
  <c r="J504" i="2"/>
  <c r="BE504" i="2"/>
  <c r="BI503" i="2"/>
  <c r="BH503" i="2"/>
  <c r="BG503" i="2"/>
  <c r="BF503" i="2"/>
  <c r="T503" i="2"/>
  <c r="R503" i="2"/>
  <c r="P503" i="2"/>
  <c r="BK503" i="2"/>
  <c r="J503" i="2"/>
  <c r="BE503" i="2"/>
  <c r="BI501" i="2"/>
  <c r="BH501" i="2"/>
  <c r="BG501" i="2"/>
  <c r="BF501" i="2"/>
  <c r="T501" i="2"/>
  <c r="R501" i="2"/>
  <c r="P501" i="2"/>
  <c r="BK501" i="2"/>
  <c r="J501" i="2"/>
  <c r="BE501" i="2"/>
  <c r="BI500" i="2"/>
  <c r="BH500" i="2"/>
  <c r="BG500" i="2"/>
  <c r="BF500" i="2"/>
  <c r="T500" i="2"/>
  <c r="R500" i="2"/>
  <c r="P500" i="2"/>
  <c r="BK500" i="2"/>
  <c r="J500" i="2"/>
  <c r="BE500" i="2"/>
  <c r="BI497" i="2"/>
  <c r="BH497" i="2"/>
  <c r="BG497" i="2"/>
  <c r="BF497" i="2"/>
  <c r="T497" i="2"/>
  <c r="R497" i="2"/>
  <c r="P497" i="2"/>
  <c r="BK497" i="2"/>
  <c r="J497" i="2"/>
  <c r="BE497" i="2"/>
  <c r="BI495" i="2"/>
  <c r="BH495" i="2"/>
  <c r="BG495" i="2"/>
  <c r="BF495" i="2"/>
  <c r="T495" i="2"/>
  <c r="R495" i="2"/>
  <c r="P495" i="2"/>
  <c r="BK495" i="2"/>
  <c r="J495" i="2"/>
  <c r="BE495" i="2"/>
  <c r="BI494" i="2"/>
  <c r="BH494" i="2"/>
  <c r="BG494" i="2"/>
  <c r="BF494" i="2"/>
  <c r="T494" i="2"/>
  <c r="R494" i="2"/>
  <c r="P494" i="2"/>
  <c r="BK494" i="2"/>
  <c r="J494" i="2"/>
  <c r="BE494" i="2"/>
  <c r="BI493" i="2"/>
  <c r="BH493" i="2"/>
  <c r="BG493" i="2"/>
  <c r="BF493" i="2"/>
  <c r="T493" i="2"/>
  <c r="R493" i="2"/>
  <c r="P493" i="2"/>
  <c r="BK493" i="2"/>
  <c r="J493" i="2"/>
  <c r="BE493" i="2"/>
  <c r="BI490" i="2"/>
  <c r="BH490" i="2"/>
  <c r="BG490" i="2"/>
  <c r="BF490" i="2"/>
  <c r="T490" i="2"/>
  <c r="R490" i="2"/>
  <c r="P490" i="2"/>
  <c r="BK490" i="2"/>
  <c r="J490" i="2"/>
  <c r="BE490" i="2"/>
  <c r="BI489" i="2"/>
  <c r="BH489" i="2"/>
  <c r="BG489" i="2"/>
  <c r="BF489" i="2"/>
  <c r="T489" i="2"/>
  <c r="R489" i="2"/>
  <c r="P489" i="2"/>
  <c r="BK489" i="2"/>
  <c r="J489" i="2"/>
  <c r="BE489" i="2"/>
  <c r="BI486" i="2"/>
  <c r="BH486" i="2"/>
  <c r="BG486" i="2"/>
  <c r="BF486" i="2"/>
  <c r="T486" i="2"/>
  <c r="R486" i="2"/>
  <c r="P486" i="2"/>
  <c r="BK486" i="2"/>
  <c r="J486" i="2"/>
  <c r="BE486" i="2"/>
  <c r="BI485" i="2"/>
  <c r="BH485" i="2"/>
  <c r="BG485" i="2"/>
  <c r="BF485" i="2"/>
  <c r="T485" i="2"/>
  <c r="R485" i="2"/>
  <c r="P485" i="2"/>
  <c r="BK485" i="2"/>
  <c r="J485" i="2"/>
  <c r="BE485" i="2"/>
  <c r="BI484" i="2"/>
  <c r="BH484" i="2"/>
  <c r="BG484" i="2"/>
  <c r="BF484" i="2"/>
  <c r="T484" i="2"/>
  <c r="R484" i="2"/>
  <c r="P484" i="2"/>
  <c r="BK484" i="2"/>
  <c r="J484" i="2"/>
  <c r="BE484" i="2"/>
  <c r="BI482" i="2"/>
  <c r="BH482" i="2"/>
  <c r="BG482" i="2"/>
  <c r="BF482" i="2"/>
  <c r="T482" i="2"/>
  <c r="R482" i="2"/>
  <c r="P482" i="2"/>
  <c r="BK482" i="2"/>
  <c r="J482" i="2"/>
  <c r="BE482" i="2"/>
  <c r="BI481" i="2"/>
  <c r="BH481" i="2"/>
  <c r="BG481" i="2"/>
  <c r="BF481" i="2"/>
  <c r="T481" i="2"/>
  <c r="R481" i="2"/>
  <c r="P481" i="2"/>
  <c r="BK481" i="2"/>
  <c r="J481" i="2"/>
  <c r="BE481" i="2"/>
  <c r="BI480" i="2"/>
  <c r="BH480" i="2"/>
  <c r="BG480" i="2"/>
  <c r="BF480" i="2"/>
  <c r="T480" i="2"/>
  <c r="R480" i="2"/>
  <c r="P480" i="2"/>
  <c r="BK480" i="2"/>
  <c r="J480" i="2"/>
  <c r="BE480" i="2"/>
  <c r="BI479" i="2"/>
  <c r="BH479" i="2"/>
  <c r="BG479" i="2"/>
  <c r="BF479" i="2"/>
  <c r="T479" i="2"/>
  <c r="R479" i="2"/>
  <c r="P479" i="2"/>
  <c r="BK479" i="2"/>
  <c r="J479" i="2"/>
  <c r="BE479" i="2"/>
  <c r="BI478" i="2"/>
  <c r="BH478" i="2"/>
  <c r="BG478" i="2"/>
  <c r="BF478" i="2"/>
  <c r="T478" i="2"/>
  <c r="R478" i="2"/>
  <c r="P478" i="2"/>
  <c r="BK478" i="2"/>
  <c r="BK469" i="2" s="1"/>
  <c r="J469" i="2" s="1"/>
  <c r="J68" i="2" s="1"/>
  <c r="J478" i="2"/>
  <c r="BE478" i="2"/>
  <c r="BI477" i="2"/>
  <c r="BH477" i="2"/>
  <c r="BG477" i="2"/>
  <c r="BF477" i="2"/>
  <c r="T477" i="2"/>
  <c r="R477" i="2"/>
  <c r="P477" i="2"/>
  <c r="BK477" i="2"/>
  <c r="J477" i="2"/>
  <c r="BE477" i="2"/>
  <c r="BI476" i="2"/>
  <c r="BH476" i="2"/>
  <c r="BG476" i="2"/>
  <c r="BF476" i="2"/>
  <c r="T476" i="2"/>
  <c r="R476" i="2"/>
  <c r="R469" i="2" s="1"/>
  <c r="P476" i="2"/>
  <c r="BK476" i="2"/>
  <c r="J476" i="2"/>
  <c r="BE476" i="2"/>
  <c r="BI470" i="2"/>
  <c r="BH470" i="2"/>
  <c r="BG470" i="2"/>
  <c r="BF470" i="2"/>
  <c r="T470" i="2"/>
  <c r="T469" i="2"/>
  <c r="R470" i="2"/>
  <c r="P470" i="2"/>
  <c r="P469" i="2"/>
  <c r="BK470" i="2"/>
  <c r="J470" i="2"/>
  <c r="BE470" i="2" s="1"/>
  <c r="BI467" i="2"/>
  <c r="BH467" i="2"/>
  <c r="BG467" i="2"/>
  <c r="BF467" i="2"/>
  <c r="T467" i="2"/>
  <c r="R467" i="2"/>
  <c r="P467" i="2"/>
  <c r="BK467" i="2"/>
  <c r="J467" i="2"/>
  <c r="BE467" i="2"/>
  <c r="BI466" i="2"/>
  <c r="BH466" i="2"/>
  <c r="BG466" i="2"/>
  <c r="BF466" i="2"/>
  <c r="T466" i="2"/>
  <c r="R466" i="2"/>
  <c r="P466" i="2"/>
  <c r="BK466" i="2"/>
  <c r="BK464" i="2" s="1"/>
  <c r="J464" i="2" s="1"/>
  <c r="J67" i="2" s="1"/>
  <c r="J466" i="2"/>
  <c r="BE466" i="2"/>
  <c r="BI465" i="2"/>
  <c r="BH465" i="2"/>
  <c r="BG465" i="2"/>
  <c r="BF465" i="2"/>
  <c r="T465" i="2"/>
  <c r="T464" i="2"/>
  <c r="R465" i="2"/>
  <c r="R464" i="2"/>
  <c r="P465" i="2"/>
  <c r="P464" i="2"/>
  <c r="BK465" i="2"/>
  <c r="J465" i="2"/>
  <c r="BE465" i="2" s="1"/>
  <c r="BI462" i="2"/>
  <c r="BH462" i="2"/>
  <c r="BG462" i="2"/>
  <c r="BF462" i="2"/>
  <c r="T462" i="2"/>
  <c r="R462" i="2"/>
  <c r="P462" i="2"/>
  <c r="BK462" i="2"/>
  <c r="J462" i="2"/>
  <c r="BE462" i="2"/>
  <c r="BI460" i="2"/>
  <c r="BH460" i="2"/>
  <c r="BG460" i="2"/>
  <c r="BF460" i="2"/>
  <c r="T460" i="2"/>
  <c r="R460" i="2"/>
  <c r="P460" i="2"/>
  <c r="BK460" i="2"/>
  <c r="J460" i="2"/>
  <c r="BE460" i="2"/>
  <c r="BI459" i="2"/>
  <c r="BH459" i="2"/>
  <c r="BG459" i="2"/>
  <c r="BF459" i="2"/>
  <c r="T459" i="2"/>
  <c r="R459" i="2"/>
  <c r="P459" i="2"/>
  <c r="BK459" i="2"/>
  <c r="J459" i="2"/>
  <c r="BE459" i="2"/>
  <c r="BI458" i="2"/>
  <c r="BH458" i="2"/>
  <c r="BG458" i="2"/>
  <c r="BF458" i="2"/>
  <c r="T458" i="2"/>
  <c r="R458" i="2"/>
  <c r="P458" i="2"/>
  <c r="BK458" i="2"/>
  <c r="J458" i="2"/>
  <c r="BE458" i="2"/>
  <c r="BI456" i="2"/>
  <c r="BH456" i="2"/>
  <c r="BG456" i="2"/>
  <c r="BF456" i="2"/>
  <c r="T456" i="2"/>
  <c r="R456" i="2"/>
  <c r="P456" i="2"/>
  <c r="BK456" i="2"/>
  <c r="J456" i="2"/>
  <c r="BE456" i="2"/>
  <c r="BI452" i="2"/>
  <c r="BH452" i="2"/>
  <c r="BG452" i="2"/>
  <c r="BF452" i="2"/>
  <c r="T452" i="2"/>
  <c r="R452" i="2"/>
  <c r="P452" i="2"/>
  <c r="BK452" i="2"/>
  <c r="J452" i="2"/>
  <c r="BE452" i="2"/>
  <c r="BI451" i="2"/>
  <c r="BH451" i="2"/>
  <c r="BG451" i="2"/>
  <c r="BF451" i="2"/>
  <c r="T451" i="2"/>
  <c r="R451" i="2"/>
  <c r="P451" i="2"/>
  <c r="BK451" i="2"/>
  <c r="J451" i="2"/>
  <c r="BE451" i="2"/>
  <c r="BI446" i="2"/>
  <c r="BH446" i="2"/>
  <c r="BG446" i="2"/>
  <c r="BF446" i="2"/>
  <c r="T446" i="2"/>
  <c r="R446" i="2"/>
  <c r="P446" i="2"/>
  <c r="BK446" i="2"/>
  <c r="BK429" i="2" s="1"/>
  <c r="J429" i="2" s="1"/>
  <c r="J66" i="2" s="1"/>
  <c r="J446" i="2"/>
  <c r="BE446" i="2"/>
  <c r="BI443" i="2"/>
  <c r="BH443" i="2"/>
  <c r="BG443" i="2"/>
  <c r="BF443" i="2"/>
  <c r="T443" i="2"/>
  <c r="R443" i="2"/>
  <c r="P443" i="2"/>
  <c r="BK443" i="2"/>
  <c r="J443" i="2"/>
  <c r="BE443" i="2"/>
  <c r="BI436" i="2"/>
  <c r="BH436" i="2"/>
  <c r="BG436" i="2"/>
  <c r="BF436" i="2"/>
  <c r="T436" i="2"/>
  <c r="R436" i="2"/>
  <c r="P436" i="2"/>
  <c r="BK436" i="2"/>
  <c r="J436" i="2"/>
  <c r="BE436" i="2"/>
  <c r="BI434" i="2"/>
  <c r="BH434" i="2"/>
  <c r="BG434" i="2"/>
  <c r="BF434" i="2"/>
  <c r="T434" i="2"/>
  <c r="R434" i="2"/>
  <c r="P434" i="2"/>
  <c r="BK434" i="2"/>
  <c r="J434" i="2"/>
  <c r="BE434" i="2"/>
  <c r="BI430" i="2"/>
  <c r="BH430" i="2"/>
  <c r="BG430" i="2"/>
  <c r="BF430" i="2"/>
  <c r="T430" i="2"/>
  <c r="T429" i="2"/>
  <c r="R430" i="2"/>
  <c r="R429" i="2"/>
  <c r="P430" i="2"/>
  <c r="P429" i="2"/>
  <c r="BK430" i="2"/>
  <c r="J430" i="2"/>
  <c r="BE430" i="2" s="1"/>
  <c r="BI427" i="2"/>
  <c r="BH427" i="2"/>
  <c r="BG427" i="2"/>
  <c r="BF427" i="2"/>
  <c r="T427" i="2"/>
  <c r="R427" i="2"/>
  <c r="P427" i="2"/>
  <c r="BK427" i="2"/>
  <c r="J427" i="2"/>
  <c r="BE427" i="2"/>
  <c r="BI425" i="2"/>
  <c r="BH425" i="2"/>
  <c r="BG425" i="2"/>
  <c r="BF425" i="2"/>
  <c r="T425" i="2"/>
  <c r="R425" i="2"/>
  <c r="P425" i="2"/>
  <c r="BK425" i="2"/>
  <c r="J425" i="2"/>
  <c r="BE425" i="2"/>
  <c r="BI423" i="2"/>
  <c r="BH423" i="2"/>
  <c r="BG423" i="2"/>
  <c r="BF423" i="2"/>
  <c r="T423" i="2"/>
  <c r="R423" i="2"/>
  <c r="P423" i="2"/>
  <c r="BK423" i="2"/>
  <c r="J423" i="2"/>
  <c r="BE423" i="2"/>
  <c r="BI421" i="2"/>
  <c r="BH421" i="2"/>
  <c r="BG421" i="2"/>
  <c r="BF421" i="2"/>
  <c r="T421" i="2"/>
  <c r="R421" i="2"/>
  <c r="P421" i="2"/>
  <c r="BK421" i="2"/>
  <c r="J421" i="2"/>
  <c r="BE421" i="2"/>
  <c r="BI414" i="2"/>
  <c r="BH414" i="2"/>
  <c r="BG414" i="2"/>
  <c r="BF414" i="2"/>
  <c r="T414" i="2"/>
  <c r="R414" i="2"/>
  <c r="P414" i="2"/>
  <c r="BK414" i="2"/>
  <c r="J414" i="2"/>
  <c r="BE414" i="2"/>
  <c r="BI411" i="2"/>
  <c r="BH411" i="2"/>
  <c r="BG411" i="2"/>
  <c r="BF411" i="2"/>
  <c r="T411" i="2"/>
  <c r="R411" i="2"/>
  <c r="P411" i="2"/>
  <c r="BK411" i="2"/>
  <c r="J411" i="2"/>
  <c r="BE411" i="2"/>
  <c r="BI404" i="2"/>
  <c r="BH404" i="2"/>
  <c r="BG404" i="2"/>
  <c r="BF404" i="2"/>
  <c r="T404" i="2"/>
  <c r="R404" i="2"/>
  <c r="P404" i="2"/>
  <c r="BK404" i="2"/>
  <c r="J404" i="2"/>
  <c r="BE404" i="2"/>
  <c r="BI402" i="2"/>
  <c r="BH402" i="2"/>
  <c r="BG402" i="2"/>
  <c r="BF402" i="2"/>
  <c r="T402" i="2"/>
  <c r="R402" i="2"/>
  <c r="P402" i="2"/>
  <c r="BK402" i="2"/>
  <c r="J402" i="2"/>
  <c r="BE402" i="2"/>
  <c r="BI395" i="2"/>
  <c r="BH395" i="2"/>
  <c r="BG395" i="2"/>
  <c r="BF395" i="2"/>
  <c r="T395" i="2"/>
  <c r="R395" i="2"/>
  <c r="P395" i="2"/>
  <c r="BK395" i="2"/>
  <c r="J395" i="2"/>
  <c r="BE395" i="2"/>
  <c r="BI392" i="2"/>
  <c r="BH392" i="2"/>
  <c r="BG392" i="2"/>
  <c r="BF392" i="2"/>
  <c r="T392" i="2"/>
  <c r="R392" i="2"/>
  <c r="P392" i="2"/>
  <c r="BK392" i="2"/>
  <c r="J392" i="2"/>
  <c r="BE392" i="2"/>
  <c r="BI385" i="2"/>
  <c r="BH385" i="2"/>
  <c r="BG385" i="2"/>
  <c r="BF385" i="2"/>
  <c r="T385" i="2"/>
  <c r="R385" i="2"/>
  <c r="P385" i="2"/>
  <c r="BK385" i="2"/>
  <c r="J385" i="2"/>
  <c r="BE385" i="2"/>
  <c r="BI381" i="2"/>
  <c r="BH381" i="2"/>
  <c r="BG381" i="2"/>
  <c r="BF381" i="2"/>
  <c r="T381" i="2"/>
  <c r="R381" i="2"/>
  <c r="P381" i="2"/>
  <c r="BK381" i="2"/>
  <c r="J381" i="2"/>
  <c r="BE381" i="2"/>
  <c r="BI379" i="2"/>
  <c r="BH379" i="2"/>
  <c r="BG379" i="2"/>
  <c r="BF379" i="2"/>
  <c r="T379" i="2"/>
  <c r="T378" i="2"/>
  <c r="T377" i="2" s="1"/>
  <c r="R379" i="2"/>
  <c r="R378" i="2" s="1"/>
  <c r="R377" i="2" s="1"/>
  <c r="P379" i="2"/>
  <c r="P378" i="2"/>
  <c r="BK379" i="2"/>
  <c r="BK378" i="2" s="1"/>
  <c r="J379" i="2"/>
  <c r="BE379" i="2"/>
  <c r="BI375" i="2"/>
  <c r="BH375" i="2"/>
  <c r="BG375" i="2"/>
  <c r="BF375" i="2"/>
  <c r="T375" i="2"/>
  <c r="T374" i="2"/>
  <c r="R375" i="2"/>
  <c r="R374" i="2"/>
  <c r="P375" i="2"/>
  <c r="P374" i="2"/>
  <c r="BK375" i="2"/>
  <c r="BK374" i="2"/>
  <c r="J374" i="2" s="1"/>
  <c r="J63" i="2" s="1"/>
  <c r="J375" i="2"/>
  <c r="BE375" i="2" s="1"/>
  <c r="BI371" i="2"/>
  <c r="BH371" i="2"/>
  <c r="BG371" i="2"/>
  <c r="BF371" i="2"/>
  <c r="T371" i="2"/>
  <c r="R371" i="2"/>
  <c r="P371" i="2"/>
  <c r="BK371" i="2"/>
  <c r="J371" i="2"/>
  <c r="BE371" i="2"/>
  <c r="BI368" i="2"/>
  <c r="BH368" i="2"/>
  <c r="BG368" i="2"/>
  <c r="BF368" i="2"/>
  <c r="T368" i="2"/>
  <c r="R368" i="2"/>
  <c r="P368" i="2"/>
  <c r="BK368" i="2"/>
  <c r="J368" i="2"/>
  <c r="BE368" i="2"/>
  <c r="BI365" i="2"/>
  <c r="BH365" i="2"/>
  <c r="BG365" i="2"/>
  <c r="BF365" i="2"/>
  <c r="T365" i="2"/>
  <c r="R365" i="2"/>
  <c r="P365" i="2"/>
  <c r="BK365" i="2"/>
  <c r="J365" i="2"/>
  <c r="BE365" i="2"/>
  <c r="BI362" i="2"/>
  <c r="BH362" i="2"/>
  <c r="BG362" i="2"/>
  <c r="BF362" i="2"/>
  <c r="T362" i="2"/>
  <c r="R362" i="2"/>
  <c r="P362" i="2"/>
  <c r="BK362" i="2"/>
  <c r="J362" i="2"/>
  <c r="BE362" i="2"/>
  <c r="BI359" i="2"/>
  <c r="BH359" i="2"/>
  <c r="BG359" i="2"/>
  <c r="BF359" i="2"/>
  <c r="T359" i="2"/>
  <c r="R359" i="2"/>
  <c r="P359" i="2"/>
  <c r="BK359" i="2"/>
  <c r="J359" i="2"/>
  <c r="BE359" i="2"/>
  <c r="BI355" i="2"/>
  <c r="BH355" i="2"/>
  <c r="BG355" i="2"/>
  <c r="BF355" i="2"/>
  <c r="T355" i="2"/>
  <c r="R355" i="2"/>
  <c r="P355" i="2"/>
  <c r="BK355" i="2"/>
  <c r="J355" i="2"/>
  <c r="BE355" i="2"/>
  <c r="BI353" i="2"/>
  <c r="BH353" i="2"/>
  <c r="BG353" i="2"/>
  <c r="BF353" i="2"/>
  <c r="T353" i="2"/>
  <c r="R353" i="2"/>
  <c r="R350" i="2" s="1"/>
  <c r="P353" i="2"/>
  <c r="BK353" i="2"/>
  <c r="J353" i="2"/>
  <c r="BE353" i="2"/>
  <c r="BI351" i="2"/>
  <c r="BH351" i="2"/>
  <c r="BG351" i="2"/>
  <c r="BF351" i="2"/>
  <c r="T351" i="2"/>
  <c r="T350" i="2"/>
  <c r="R351" i="2"/>
  <c r="P351" i="2"/>
  <c r="P350" i="2"/>
  <c r="BK351" i="2"/>
  <c r="BK350" i="2"/>
  <c r="J350" i="2" s="1"/>
  <c r="J62" i="2" s="1"/>
  <c r="J351" i="2"/>
  <c r="BE351" i="2" s="1"/>
  <c r="BI347" i="2"/>
  <c r="BH347" i="2"/>
  <c r="BG347" i="2"/>
  <c r="BF347" i="2"/>
  <c r="T347" i="2"/>
  <c r="R347" i="2"/>
  <c r="P347" i="2"/>
  <c r="BK347" i="2"/>
  <c r="J347" i="2"/>
  <c r="BE347" i="2"/>
  <c r="BI343" i="2"/>
  <c r="BH343" i="2"/>
  <c r="BG343" i="2"/>
  <c r="BF343" i="2"/>
  <c r="T343" i="2"/>
  <c r="R343" i="2"/>
  <c r="P343" i="2"/>
  <c r="BK343" i="2"/>
  <c r="J343" i="2"/>
  <c r="BE343" i="2"/>
  <c r="BI340" i="2"/>
  <c r="BH340" i="2"/>
  <c r="BG340" i="2"/>
  <c r="BF340" i="2"/>
  <c r="T340" i="2"/>
  <c r="R340" i="2"/>
  <c r="P340" i="2"/>
  <c r="BK340" i="2"/>
  <c r="J340" i="2"/>
  <c r="BE340" i="2"/>
  <c r="BI338" i="2"/>
  <c r="BH338" i="2"/>
  <c r="BG338" i="2"/>
  <c r="BF338" i="2"/>
  <c r="T338" i="2"/>
  <c r="R338" i="2"/>
  <c r="P338" i="2"/>
  <c r="BK338" i="2"/>
  <c r="J338" i="2"/>
  <c r="BE338" i="2"/>
  <c r="BI335" i="2"/>
  <c r="BH335" i="2"/>
  <c r="BG335" i="2"/>
  <c r="BF335" i="2"/>
  <c r="T335" i="2"/>
  <c r="R335" i="2"/>
  <c r="P335" i="2"/>
  <c r="BK335" i="2"/>
  <c r="J335" i="2"/>
  <c r="BE335" i="2"/>
  <c r="BI330" i="2"/>
  <c r="BH330" i="2"/>
  <c r="BG330" i="2"/>
  <c r="BF330" i="2"/>
  <c r="T330" i="2"/>
  <c r="R330" i="2"/>
  <c r="P330" i="2"/>
  <c r="BK330" i="2"/>
  <c r="J330" i="2"/>
  <c r="BE330" i="2"/>
  <c r="BI329" i="2"/>
  <c r="BH329" i="2"/>
  <c r="BG329" i="2"/>
  <c r="BF329" i="2"/>
  <c r="T329" i="2"/>
  <c r="R329" i="2"/>
  <c r="P329" i="2"/>
  <c r="BK329" i="2"/>
  <c r="J329" i="2"/>
  <c r="BE329" i="2"/>
  <c r="BI328" i="2"/>
  <c r="BH328" i="2"/>
  <c r="BG328" i="2"/>
  <c r="BF328" i="2"/>
  <c r="T328" i="2"/>
  <c r="R328" i="2"/>
  <c r="P328" i="2"/>
  <c r="BK328" i="2"/>
  <c r="J328" i="2"/>
  <c r="BE328" i="2"/>
  <c r="BI327" i="2"/>
  <c r="BH327" i="2"/>
  <c r="BG327" i="2"/>
  <c r="BF327" i="2"/>
  <c r="T327" i="2"/>
  <c r="R327" i="2"/>
  <c r="P327" i="2"/>
  <c r="BK327" i="2"/>
  <c r="J327" i="2"/>
  <c r="BE327" i="2"/>
  <c r="BI326" i="2"/>
  <c r="BH326" i="2"/>
  <c r="BG326" i="2"/>
  <c r="BF326" i="2"/>
  <c r="T326" i="2"/>
  <c r="R326" i="2"/>
  <c r="P326" i="2"/>
  <c r="BK326" i="2"/>
  <c r="J326" i="2"/>
  <c r="BE326" i="2"/>
  <c r="BI325" i="2"/>
  <c r="BH325" i="2"/>
  <c r="BG325" i="2"/>
  <c r="BF325" i="2"/>
  <c r="T325" i="2"/>
  <c r="R325" i="2"/>
  <c r="P325" i="2"/>
  <c r="BK325" i="2"/>
  <c r="J325" i="2"/>
  <c r="BE325" i="2"/>
  <c r="BI321" i="2"/>
  <c r="BH321" i="2"/>
  <c r="BG321" i="2"/>
  <c r="BF321" i="2"/>
  <c r="T321" i="2"/>
  <c r="R321" i="2"/>
  <c r="P321" i="2"/>
  <c r="BK321" i="2"/>
  <c r="J321" i="2"/>
  <c r="BE321" i="2"/>
  <c r="BI314" i="2"/>
  <c r="BH314" i="2"/>
  <c r="BG314" i="2"/>
  <c r="BF314" i="2"/>
  <c r="T314" i="2"/>
  <c r="R314" i="2"/>
  <c r="P314" i="2"/>
  <c r="BK314" i="2"/>
  <c r="J314" i="2"/>
  <c r="BE314" i="2"/>
  <c r="BI310" i="2"/>
  <c r="BH310" i="2"/>
  <c r="BG310" i="2"/>
  <c r="BF310" i="2"/>
  <c r="T310" i="2"/>
  <c r="R310" i="2"/>
  <c r="P310" i="2"/>
  <c r="BK310" i="2"/>
  <c r="J310" i="2"/>
  <c r="BE310" i="2"/>
  <c r="BI306" i="2"/>
  <c r="BH306" i="2"/>
  <c r="BG306" i="2"/>
  <c r="BF306" i="2"/>
  <c r="T306" i="2"/>
  <c r="R306" i="2"/>
  <c r="P306" i="2"/>
  <c r="BK306" i="2"/>
  <c r="J306" i="2"/>
  <c r="BE306" i="2"/>
  <c r="BI302" i="2"/>
  <c r="BH302" i="2"/>
  <c r="BG302" i="2"/>
  <c r="BF302" i="2"/>
  <c r="T302" i="2"/>
  <c r="R302" i="2"/>
  <c r="P302" i="2"/>
  <c r="BK302" i="2"/>
  <c r="J302" i="2"/>
  <c r="BE302" i="2"/>
  <c r="BI296" i="2"/>
  <c r="BH296" i="2"/>
  <c r="BG296" i="2"/>
  <c r="BF296" i="2"/>
  <c r="T296" i="2"/>
  <c r="R296" i="2"/>
  <c r="P296" i="2"/>
  <c r="BK296" i="2"/>
  <c r="J296" i="2"/>
  <c r="BE296" i="2"/>
  <c r="BI293" i="2"/>
  <c r="BH293" i="2"/>
  <c r="BG293" i="2"/>
  <c r="BF293" i="2"/>
  <c r="T293" i="2"/>
  <c r="R293" i="2"/>
  <c r="P293" i="2"/>
  <c r="BK293" i="2"/>
  <c r="J293" i="2"/>
  <c r="BE293" i="2"/>
  <c r="BI288" i="2"/>
  <c r="BH288" i="2"/>
  <c r="BG288" i="2"/>
  <c r="BF288" i="2"/>
  <c r="T288" i="2"/>
  <c r="R288" i="2"/>
  <c r="P288" i="2"/>
  <c r="BK288" i="2"/>
  <c r="J288" i="2"/>
  <c r="BE288" i="2"/>
  <c r="BI285" i="2"/>
  <c r="BH285" i="2"/>
  <c r="BG285" i="2"/>
  <c r="BF285" i="2"/>
  <c r="T285" i="2"/>
  <c r="R285" i="2"/>
  <c r="P285" i="2"/>
  <c r="BK285" i="2"/>
  <c r="J285" i="2"/>
  <c r="BE285" i="2"/>
  <c r="BI281" i="2"/>
  <c r="BH281" i="2"/>
  <c r="BG281" i="2"/>
  <c r="BF281" i="2"/>
  <c r="T281" i="2"/>
  <c r="R281" i="2"/>
  <c r="P281" i="2"/>
  <c r="BK281" i="2"/>
  <c r="J281" i="2"/>
  <c r="BE281" i="2"/>
  <c r="BI270" i="2"/>
  <c r="BH270" i="2"/>
  <c r="BG270" i="2"/>
  <c r="BF270" i="2"/>
  <c r="T270" i="2"/>
  <c r="R270" i="2"/>
  <c r="P270" i="2"/>
  <c r="BK270" i="2"/>
  <c r="J270" i="2"/>
  <c r="BE270" i="2"/>
  <c r="BI268" i="2"/>
  <c r="BH268" i="2"/>
  <c r="BG268" i="2"/>
  <c r="BF268" i="2"/>
  <c r="T268" i="2"/>
  <c r="R268" i="2"/>
  <c r="P268" i="2"/>
  <c r="BK268" i="2"/>
  <c r="J268" i="2"/>
  <c r="BE268" i="2"/>
  <c r="BI262" i="2"/>
  <c r="BH262" i="2"/>
  <c r="BG262" i="2"/>
  <c r="BF262" i="2"/>
  <c r="T262" i="2"/>
  <c r="R262" i="2"/>
  <c r="P262" i="2"/>
  <c r="BK262" i="2"/>
  <c r="J262" i="2"/>
  <c r="BE262" i="2"/>
  <c r="BI259" i="2"/>
  <c r="BH259" i="2"/>
  <c r="BG259" i="2"/>
  <c r="BF259" i="2"/>
  <c r="T259" i="2"/>
  <c r="R259" i="2"/>
  <c r="P259" i="2"/>
  <c r="BK259" i="2"/>
  <c r="J259" i="2"/>
  <c r="BE259" i="2"/>
  <c r="BI257" i="2"/>
  <c r="BH257" i="2"/>
  <c r="BG257" i="2"/>
  <c r="BF257" i="2"/>
  <c r="T257" i="2"/>
  <c r="R257" i="2"/>
  <c r="P257" i="2"/>
  <c r="BK257" i="2"/>
  <c r="J257" i="2"/>
  <c r="BE257" i="2"/>
  <c r="BI255" i="2"/>
  <c r="BH255" i="2"/>
  <c r="BG255" i="2"/>
  <c r="BF255" i="2"/>
  <c r="T255" i="2"/>
  <c r="R255" i="2"/>
  <c r="P255" i="2"/>
  <c r="BK255" i="2"/>
  <c r="J255" i="2"/>
  <c r="BE255" i="2"/>
  <c r="BI253" i="2"/>
  <c r="BH253" i="2"/>
  <c r="BG253" i="2"/>
  <c r="BF253" i="2"/>
  <c r="T253" i="2"/>
  <c r="R253" i="2"/>
  <c r="P253" i="2"/>
  <c r="BK253" i="2"/>
  <c r="J253" i="2"/>
  <c r="BE253" i="2"/>
  <c r="BI251" i="2"/>
  <c r="BH251" i="2"/>
  <c r="BG251" i="2"/>
  <c r="BF251" i="2"/>
  <c r="T251" i="2"/>
  <c r="R251" i="2"/>
  <c r="P251" i="2"/>
  <c r="BK251" i="2"/>
  <c r="J251" i="2"/>
  <c r="BE251" i="2"/>
  <c r="BI249" i="2"/>
  <c r="BH249" i="2"/>
  <c r="BG249" i="2"/>
  <c r="BF249" i="2"/>
  <c r="T249" i="2"/>
  <c r="R249" i="2"/>
  <c r="P249" i="2"/>
  <c r="BK249" i="2"/>
  <c r="J249" i="2"/>
  <c r="BE249" i="2"/>
  <c r="BI246" i="2"/>
  <c r="BH246" i="2"/>
  <c r="BG246" i="2"/>
  <c r="BF246" i="2"/>
  <c r="T246" i="2"/>
  <c r="R246" i="2"/>
  <c r="P246" i="2"/>
  <c r="BK246" i="2"/>
  <c r="J246" i="2"/>
  <c r="BE246" i="2"/>
  <c r="BI243" i="2"/>
  <c r="BH243" i="2"/>
  <c r="BG243" i="2"/>
  <c r="BF243" i="2"/>
  <c r="T243" i="2"/>
  <c r="R243" i="2"/>
  <c r="P243" i="2"/>
  <c r="BK243" i="2"/>
  <c r="J243" i="2"/>
  <c r="BE243" i="2"/>
  <c r="BI242" i="2"/>
  <c r="BH242" i="2"/>
  <c r="BG242" i="2"/>
  <c r="BF242" i="2"/>
  <c r="T242" i="2"/>
  <c r="R242" i="2"/>
  <c r="P242" i="2"/>
  <c r="BK242" i="2"/>
  <c r="J242" i="2"/>
  <c r="BE242" i="2"/>
  <c r="BI239" i="2"/>
  <c r="BH239" i="2"/>
  <c r="BG239" i="2"/>
  <c r="BF239" i="2"/>
  <c r="T239" i="2"/>
  <c r="R239" i="2"/>
  <c r="P239" i="2"/>
  <c r="BK239" i="2"/>
  <c r="J239" i="2"/>
  <c r="BE239" i="2"/>
  <c r="BI237" i="2"/>
  <c r="BH237" i="2"/>
  <c r="BG237" i="2"/>
  <c r="BF237" i="2"/>
  <c r="T237" i="2"/>
  <c r="R237" i="2"/>
  <c r="P237" i="2"/>
  <c r="BK237" i="2"/>
  <c r="BK227" i="2" s="1"/>
  <c r="J227" i="2" s="1"/>
  <c r="J61" i="2" s="1"/>
  <c r="J237" i="2"/>
  <c r="BE237" i="2"/>
  <c r="BI235" i="2"/>
  <c r="BH235" i="2"/>
  <c r="BG235" i="2"/>
  <c r="BF235" i="2"/>
  <c r="T235" i="2"/>
  <c r="R235" i="2"/>
  <c r="P235" i="2"/>
  <c r="BK235" i="2"/>
  <c r="J235" i="2"/>
  <c r="BE235" i="2"/>
  <c r="BI232" i="2"/>
  <c r="BH232" i="2"/>
  <c r="BG232" i="2"/>
  <c r="BF232" i="2"/>
  <c r="T232" i="2"/>
  <c r="R232" i="2"/>
  <c r="P232" i="2"/>
  <c r="BK232" i="2"/>
  <c r="J232" i="2"/>
  <c r="BE232" i="2"/>
  <c r="BI230" i="2"/>
  <c r="BH230" i="2"/>
  <c r="BG230" i="2"/>
  <c r="BF230" i="2"/>
  <c r="T230" i="2"/>
  <c r="R230" i="2"/>
  <c r="P230" i="2"/>
  <c r="BK230" i="2"/>
  <c r="J230" i="2"/>
  <c r="BE230" i="2"/>
  <c r="BI228" i="2"/>
  <c r="BH228" i="2"/>
  <c r="BG228" i="2"/>
  <c r="BF228" i="2"/>
  <c r="T228" i="2"/>
  <c r="T227" i="2"/>
  <c r="R228" i="2"/>
  <c r="R227" i="2"/>
  <c r="P228" i="2"/>
  <c r="P227" i="2"/>
  <c r="BK228" i="2"/>
  <c r="J228" i="2"/>
  <c r="BE228" i="2" s="1"/>
  <c r="BI225" i="2"/>
  <c r="BH225" i="2"/>
  <c r="BG225" i="2"/>
  <c r="BF225" i="2"/>
  <c r="T225" i="2"/>
  <c r="R225" i="2"/>
  <c r="P225" i="2"/>
  <c r="BK225" i="2"/>
  <c r="J225" i="2"/>
  <c r="BE225" i="2"/>
  <c r="BI223" i="2"/>
  <c r="BH223" i="2"/>
  <c r="BG223" i="2"/>
  <c r="BF223" i="2"/>
  <c r="T223" i="2"/>
  <c r="R223" i="2"/>
  <c r="P223" i="2"/>
  <c r="BK223" i="2"/>
  <c r="J223" i="2"/>
  <c r="BE223" i="2"/>
  <c r="BI221" i="2"/>
  <c r="BH221" i="2"/>
  <c r="BG221" i="2"/>
  <c r="BF221" i="2"/>
  <c r="T221" i="2"/>
  <c r="R221" i="2"/>
  <c r="P221" i="2"/>
  <c r="BK221" i="2"/>
  <c r="J221" i="2"/>
  <c r="BE221" i="2"/>
  <c r="BI219" i="2"/>
  <c r="BH219" i="2"/>
  <c r="BG219" i="2"/>
  <c r="BF219" i="2"/>
  <c r="T219" i="2"/>
  <c r="R219" i="2"/>
  <c r="P219" i="2"/>
  <c r="BK219" i="2"/>
  <c r="J219" i="2"/>
  <c r="BE219" i="2"/>
  <c r="BI217" i="2"/>
  <c r="BH217" i="2"/>
  <c r="BG217" i="2"/>
  <c r="BF217" i="2"/>
  <c r="T217" i="2"/>
  <c r="R217" i="2"/>
  <c r="P217" i="2"/>
  <c r="BK217" i="2"/>
  <c r="J217" i="2"/>
  <c r="BE217" i="2"/>
  <c r="BI215" i="2"/>
  <c r="BH215" i="2"/>
  <c r="BG215" i="2"/>
  <c r="BF215" i="2"/>
  <c r="T215" i="2"/>
  <c r="R215" i="2"/>
  <c r="P215" i="2"/>
  <c r="BK215" i="2"/>
  <c r="J215" i="2"/>
  <c r="BE215" i="2"/>
  <c r="BI214" i="2"/>
  <c r="BH214" i="2"/>
  <c r="BG214" i="2"/>
  <c r="BF214" i="2"/>
  <c r="T214" i="2"/>
  <c r="R214" i="2"/>
  <c r="P214" i="2"/>
  <c r="BK214" i="2"/>
  <c r="J214" i="2"/>
  <c r="BE214" i="2"/>
  <c r="BI213" i="2"/>
  <c r="BH213" i="2"/>
  <c r="BG213" i="2"/>
  <c r="BF213" i="2"/>
  <c r="T213" i="2"/>
  <c r="R213" i="2"/>
  <c r="P213" i="2"/>
  <c r="BK213" i="2"/>
  <c r="J213" i="2"/>
  <c r="BE213" i="2"/>
  <c r="BI212" i="2"/>
  <c r="BH212" i="2"/>
  <c r="BG212" i="2"/>
  <c r="BF212" i="2"/>
  <c r="T212" i="2"/>
  <c r="R212" i="2"/>
  <c r="P212" i="2"/>
  <c r="BK212" i="2"/>
  <c r="J212" i="2"/>
  <c r="BE212" i="2"/>
  <c r="BI206" i="2"/>
  <c r="BH206" i="2"/>
  <c r="BG206" i="2"/>
  <c r="BF206" i="2"/>
  <c r="T206" i="2"/>
  <c r="R206" i="2"/>
  <c r="P206" i="2"/>
  <c r="BK206" i="2"/>
  <c r="J206" i="2"/>
  <c r="BE206" i="2"/>
  <c r="BI204" i="2"/>
  <c r="BH204" i="2"/>
  <c r="BG204" i="2"/>
  <c r="BF204" i="2"/>
  <c r="T204" i="2"/>
  <c r="R204" i="2"/>
  <c r="P204" i="2"/>
  <c r="BK204" i="2"/>
  <c r="J204" i="2"/>
  <c r="BE204" i="2"/>
  <c r="BI202" i="2"/>
  <c r="BH202" i="2"/>
  <c r="BG202" i="2"/>
  <c r="BF202" i="2"/>
  <c r="T202" i="2"/>
  <c r="R202" i="2"/>
  <c r="P202" i="2"/>
  <c r="BK202" i="2"/>
  <c r="J202" i="2"/>
  <c r="BE202" i="2"/>
  <c r="BI200" i="2"/>
  <c r="BH200" i="2"/>
  <c r="BG200" i="2"/>
  <c r="BF200" i="2"/>
  <c r="T200" i="2"/>
  <c r="R200" i="2"/>
  <c r="P200" i="2"/>
  <c r="BK200" i="2"/>
  <c r="J200" i="2"/>
  <c r="BE200" i="2"/>
  <c r="BI188" i="2"/>
  <c r="BH188" i="2"/>
  <c r="BG188" i="2"/>
  <c r="BF188" i="2"/>
  <c r="T188" i="2"/>
  <c r="R188" i="2"/>
  <c r="P188" i="2"/>
  <c r="BK188" i="2"/>
  <c r="J188" i="2"/>
  <c r="BE188" i="2"/>
  <c r="BI186" i="2"/>
  <c r="BH186" i="2"/>
  <c r="BG186" i="2"/>
  <c r="BF186" i="2"/>
  <c r="T186" i="2"/>
  <c r="R186" i="2"/>
  <c r="P186" i="2"/>
  <c r="BK186" i="2"/>
  <c r="J186" i="2"/>
  <c r="BE186" i="2"/>
  <c r="BI185" i="2"/>
  <c r="BH185" i="2"/>
  <c r="BG185" i="2"/>
  <c r="BF185" i="2"/>
  <c r="T185" i="2"/>
  <c r="R185" i="2"/>
  <c r="P185" i="2"/>
  <c r="BK185" i="2"/>
  <c r="J185" i="2"/>
  <c r="BE185" i="2"/>
  <c r="BI183" i="2"/>
  <c r="BH183" i="2"/>
  <c r="BG183" i="2"/>
  <c r="BF183" i="2"/>
  <c r="T183" i="2"/>
  <c r="R183" i="2"/>
  <c r="P183" i="2"/>
  <c r="BK183" i="2"/>
  <c r="J183" i="2"/>
  <c r="BE183" i="2"/>
  <c r="BI179" i="2"/>
  <c r="BH179" i="2"/>
  <c r="BG179" i="2"/>
  <c r="BF179" i="2"/>
  <c r="T179" i="2"/>
  <c r="R179" i="2"/>
  <c r="P179" i="2"/>
  <c r="BK179" i="2"/>
  <c r="J179" i="2"/>
  <c r="BE179" i="2"/>
  <c r="BI178" i="2"/>
  <c r="BH178" i="2"/>
  <c r="BG178" i="2"/>
  <c r="BF178" i="2"/>
  <c r="T178" i="2"/>
  <c r="R178" i="2"/>
  <c r="P178" i="2"/>
  <c r="BK178" i="2"/>
  <c r="J178" i="2"/>
  <c r="BE178" i="2"/>
  <c r="BI176" i="2"/>
  <c r="BH176" i="2"/>
  <c r="BG176" i="2"/>
  <c r="BF176" i="2"/>
  <c r="T176" i="2"/>
  <c r="R176" i="2"/>
  <c r="P176" i="2"/>
  <c r="BK176" i="2"/>
  <c r="J176" i="2"/>
  <c r="BE176" i="2"/>
  <c r="BI174" i="2"/>
  <c r="BH174" i="2"/>
  <c r="BG174" i="2"/>
  <c r="BF174" i="2"/>
  <c r="T174" i="2"/>
  <c r="R174" i="2"/>
  <c r="P174" i="2"/>
  <c r="BK174" i="2"/>
  <c r="J174" i="2"/>
  <c r="BE174" i="2"/>
  <c r="BI172" i="2"/>
  <c r="BH172" i="2"/>
  <c r="BG172" i="2"/>
  <c r="BF172" i="2"/>
  <c r="T172" i="2"/>
  <c r="R172" i="2"/>
  <c r="R169" i="2" s="1"/>
  <c r="P172" i="2"/>
  <c r="BK172" i="2"/>
  <c r="J172" i="2"/>
  <c r="BE172" i="2"/>
  <c r="BI170" i="2"/>
  <c r="BH170" i="2"/>
  <c r="BG170" i="2"/>
  <c r="BF170" i="2"/>
  <c r="T170" i="2"/>
  <c r="T169" i="2"/>
  <c r="R170" i="2"/>
  <c r="P170" i="2"/>
  <c r="P169" i="2"/>
  <c r="BK170" i="2"/>
  <c r="BK169" i="2"/>
  <c r="J169" i="2" s="1"/>
  <c r="J60" i="2" s="1"/>
  <c r="J170" i="2"/>
  <c r="BE170" i="2" s="1"/>
  <c r="BI167" i="2"/>
  <c r="BH167" i="2"/>
  <c r="BG167" i="2"/>
  <c r="BF167" i="2"/>
  <c r="T167" i="2"/>
  <c r="R167" i="2"/>
  <c r="P167" i="2"/>
  <c r="BK167" i="2"/>
  <c r="J167" i="2"/>
  <c r="BE167" i="2"/>
  <c r="BI158" i="2"/>
  <c r="BH158" i="2"/>
  <c r="BG158" i="2"/>
  <c r="BF158" i="2"/>
  <c r="T158" i="2"/>
  <c r="R158" i="2"/>
  <c r="P158" i="2"/>
  <c r="BK158" i="2"/>
  <c r="J158" i="2"/>
  <c r="BE158" i="2"/>
  <c r="BI155" i="2"/>
  <c r="BH155" i="2"/>
  <c r="BG155" i="2"/>
  <c r="BF155" i="2"/>
  <c r="T155" i="2"/>
  <c r="R155" i="2"/>
  <c r="P155" i="2"/>
  <c r="BK155" i="2"/>
  <c r="J155" i="2"/>
  <c r="BE155" i="2"/>
  <c r="BI152" i="2"/>
  <c r="BH152" i="2"/>
  <c r="BG152" i="2"/>
  <c r="BF152" i="2"/>
  <c r="T152" i="2"/>
  <c r="R152" i="2"/>
  <c r="P152" i="2"/>
  <c r="BK152" i="2"/>
  <c r="J152" i="2"/>
  <c r="BE152" i="2"/>
  <c r="BI145" i="2"/>
  <c r="BH145" i="2"/>
  <c r="BG145" i="2"/>
  <c r="BF145" i="2"/>
  <c r="T145" i="2"/>
  <c r="R145" i="2"/>
  <c r="P145" i="2"/>
  <c r="BK145" i="2"/>
  <c r="J145" i="2"/>
  <c r="BE145" i="2"/>
  <c r="BI137" i="2"/>
  <c r="BH137" i="2"/>
  <c r="BG137" i="2"/>
  <c r="BF137" i="2"/>
  <c r="T137" i="2"/>
  <c r="R137" i="2"/>
  <c r="P137" i="2"/>
  <c r="BK137" i="2"/>
  <c r="J137" i="2"/>
  <c r="BE137" i="2"/>
  <c r="BI129" i="2"/>
  <c r="BH129" i="2"/>
  <c r="BG129" i="2"/>
  <c r="BF129" i="2"/>
  <c r="T129" i="2"/>
  <c r="R129" i="2"/>
  <c r="P129" i="2"/>
  <c r="BK129" i="2"/>
  <c r="J129" i="2"/>
  <c r="BE129" i="2"/>
  <c r="BI126" i="2"/>
  <c r="BH126" i="2"/>
  <c r="BG126" i="2"/>
  <c r="BF126" i="2"/>
  <c r="T126" i="2"/>
  <c r="R126" i="2"/>
  <c r="R123" i="2" s="1"/>
  <c r="P126" i="2"/>
  <c r="BK126" i="2"/>
  <c r="J126" i="2"/>
  <c r="BE126" i="2"/>
  <c r="BI124" i="2"/>
  <c r="BH124" i="2"/>
  <c r="BG124" i="2"/>
  <c r="BF124" i="2"/>
  <c r="T124" i="2"/>
  <c r="T123" i="2"/>
  <c r="R124" i="2"/>
  <c r="P124" i="2"/>
  <c r="P123" i="2"/>
  <c r="BK124" i="2"/>
  <c r="BK123" i="2"/>
  <c r="J123" i="2" s="1"/>
  <c r="J59" i="2" s="1"/>
  <c r="J124" i="2"/>
  <c r="BE124" i="2" s="1"/>
  <c r="BI121" i="2"/>
  <c r="BH121" i="2"/>
  <c r="BG121" i="2"/>
  <c r="BF121" i="2"/>
  <c r="T121" i="2"/>
  <c r="R121" i="2"/>
  <c r="R116" i="2" s="1"/>
  <c r="P121" i="2"/>
  <c r="BK121" i="2"/>
  <c r="J121" i="2"/>
  <c r="BE121" i="2"/>
  <c r="BI117" i="2"/>
  <c r="BH117" i="2"/>
  <c r="BG117" i="2"/>
  <c r="BF117" i="2"/>
  <c r="T117" i="2"/>
  <c r="T116" i="2"/>
  <c r="R117" i="2"/>
  <c r="P117" i="2"/>
  <c r="P116" i="2"/>
  <c r="BK117" i="2"/>
  <c r="BK116" i="2"/>
  <c r="J116" i="2" s="1"/>
  <c r="J58" i="2" s="1"/>
  <c r="J117" i="2"/>
  <c r="BE117" i="2" s="1"/>
  <c r="BI113" i="2"/>
  <c r="BH113" i="2"/>
  <c r="BG113" i="2"/>
  <c r="BF113" i="2"/>
  <c r="T113" i="2"/>
  <c r="R113" i="2"/>
  <c r="P113" i="2"/>
  <c r="BK113" i="2"/>
  <c r="J113" i="2"/>
  <c r="BE113" i="2"/>
  <c r="BI110" i="2"/>
  <c r="BH110" i="2"/>
  <c r="BG110" i="2"/>
  <c r="BF110" i="2"/>
  <c r="T110" i="2"/>
  <c r="R110" i="2"/>
  <c r="P110" i="2"/>
  <c r="BK110" i="2"/>
  <c r="J110" i="2"/>
  <c r="BE110" i="2"/>
  <c r="BI107" i="2"/>
  <c r="BH107" i="2"/>
  <c r="BG107" i="2"/>
  <c r="BF107" i="2"/>
  <c r="T107" i="2"/>
  <c r="R107" i="2"/>
  <c r="R102" i="2" s="1"/>
  <c r="P107" i="2"/>
  <c r="BK107" i="2"/>
  <c r="J107" i="2"/>
  <c r="BE107" i="2"/>
  <c r="BI103" i="2"/>
  <c r="F35" i="2"/>
  <c r="BD55" i="1" s="1"/>
  <c r="BD54" i="1" s="1"/>
  <c r="W33" i="1" s="1"/>
  <c r="BH103" i="2"/>
  <c r="F34" i="2" s="1"/>
  <c r="BC55" i="1" s="1"/>
  <c r="BC54" i="1" s="1"/>
  <c r="BG103" i="2"/>
  <c r="F33" i="2"/>
  <c r="BB55" i="1" s="1"/>
  <c r="BB54" i="1" s="1"/>
  <c r="BF103" i="2"/>
  <c r="J32" i="2" s="1"/>
  <c r="AW55" i="1" s="1"/>
  <c r="T103" i="2"/>
  <c r="T102" i="2"/>
  <c r="T101" i="2" s="1"/>
  <c r="R103" i="2"/>
  <c r="P103" i="2"/>
  <c r="P102" i="2"/>
  <c r="P101" i="2" s="1"/>
  <c r="BK103" i="2"/>
  <c r="BK102" i="2" s="1"/>
  <c r="J103" i="2"/>
  <c r="BE103" i="2" s="1"/>
  <c r="J97" i="2"/>
  <c r="J96" i="2"/>
  <c r="F96" i="2"/>
  <c r="F94" i="2"/>
  <c r="E92" i="2"/>
  <c r="J51" i="2"/>
  <c r="J50" i="2"/>
  <c r="F50" i="2"/>
  <c r="F48" i="2"/>
  <c r="E46" i="2"/>
  <c r="J16" i="2"/>
  <c r="E16" i="2"/>
  <c r="F97" i="2" s="1"/>
  <c r="F51" i="2"/>
  <c r="J15" i="2"/>
  <c r="J10" i="2"/>
  <c r="J94" i="2" s="1"/>
  <c r="AS54" i="1"/>
  <c r="L50" i="1"/>
  <c r="AM50" i="1"/>
  <c r="AM49" i="1"/>
  <c r="L49" i="1"/>
  <c r="AM47" i="1"/>
  <c r="L47" i="1"/>
  <c r="L45" i="1"/>
  <c r="L44" i="1"/>
  <c r="W32" i="1" l="1"/>
  <c r="AY54" i="1"/>
  <c r="T100" i="2"/>
  <c r="J378" i="2"/>
  <c r="J65" i="2" s="1"/>
  <c r="BK377" i="2"/>
  <c r="J377" i="2" s="1"/>
  <c r="J64" i="2" s="1"/>
  <c r="J810" i="2"/>
  <c r="J79" i="2" s="1"/>
  <c r="BK809" i="2"/>
  <c r="J809" i="2" s="1"/>
  <c r="J78" i="2" s="1"/>
  <c r="P377" i="2"/>
  <c r="P100" i="2" s="1"/>
  <c r="AU55" i="1" s="1"/>
  <c r="AU54" i="1" s="1"/>
  <c r="J31" i="2"/>
  <c r="AV55" i="1" s="1"/>
  <c r="AT55" i="1" s="1"/>
  <c r="F31" i="2"/>
  <c r="AZ55" i="1" s="1"/>
  <c r="AZ54" i="1" s="1"/>
  <c r="AX54" i="1"/>
  <c r="W31" i="1"/>
  <c r="J102" i="2"/>
  <c r="J57" i="2" s="1"/>
  <c r="BK101" i="2"/>
  <c r="R101" i="2"/>
  <c r="R100" i="2" s="1"/>
  <c r="T809" i="2"/>
  <c r="P809" i="2"/>
  <c r="F32" i="2"/>
  <c r="BA55" i="1" s="1"/>
  <c r="BA54" i="1" s="1"/>
  <c r="J48" i="2"/>
  <c r="J101" i="2" l="1"/>
  <c r="J56" i="2" s="1"/>
  <c r="BK100" i="2"/>
  <c r="J100" i="2" s="1"/>
  <c r="AV54" i="1"/>
  <c r="W29" i="1"/>
  <c r="W30" i="1"/>
  <c r="AW54" i="1"/>
  <c r="AK30" i="1" s="1"/>
  <c r="AK29" i="1" l="1"/>
  <c r="AT54" i="1"/>
  <c r="J55" i="2"/>
  <c r="J28" i="2"/>
  <c r="J37" i="2" l="1"/>
  <c r="AG55" i="1"/>
  <c r="AN55" i="1" l="1"/>
  <c r="AG54" i="1"/>
  <c r="AN54" i="1" l="1"/>
  <c r="AK26" i="1"/>
  <c r="AK35" i="1" s="1"/>
</calcChain>
</file>

<file path=xl/sharedStrings.xml><?xml version="1.0" encoding="utf-8"?>
<sst xmlns="http://schemas.openxmlformats.org/spreadsheetml/2006/main" count="8097" uniqueCount="1802">
  <si>
    <t>Export Komplet</t>
  </si>
  <si>
    <t>VZ</t>
  </si>
  <si>
    <t>2.0</t>
  </si>
  <si>
    <t>ZAMOK</t>
  </si>
  <si>
    <t>False</t>
  </si>
  <si>
    <t>{1fbc4bc2-b251-48d4-845d-615c424fd511}</t>
  </si>
  <si>
    <t>0,01</t>
  </si>
  <si>
    <t>21</t>
  </si>
  <si>
    <t>15</t>
  </si>
  <si>
    <t>REKAPITULACE STAVBY</t>
  </si>
  <si>
    <t>v ---  níže se nacházejí doplnkové a pomocné údaje k sestavám  --- v</t>
  </si>
  <si>
    <t>Návod na vyplnění</t>
  </si>
  <si>
    <t>0,001</t>
  </si>
  <si>
    <t>Kód:</t>
  </si>
  <si>
    <t>50_MOR-Z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</si>
  <si>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</si>
  <si>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</si>
  <si>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Realizace úspor energie ISŠ Moravská Třebová, budova dílen J.K.Tyla</t>
  </si>
  <si>
    <t>KSO:</t>
  </si>
  <si>
    <t/>
  </si>
  <si>
    <t>CC-CZ:</t>
  </si>
  <si>
    <t>Místo:</t>
  </si>
  <si>
    <t>J.K.Tyla 1275/9, Moravská Třebová</t>
  </si>
  <si>
    <t>Datum:</t>
  </si>
  <si>
    <t>3. 12. 2018</t>
  </si>
  <si>
    <t>Zadavatel:</t>
  </si>
  <si>
    <t>IČ:</t>
  </si>
  <si>
    <t>70892822</t>
  </si>
  <si>
    <t>Pardubický kraj</t>
  </si>
  <si>
    <t>DIČ:</t>
  </si>
  <si>
    <t>CZ70892822</t>
  </si>
  <si>
    <t>Uchazeč:</t>
  </si>
  <si>
    <t>Vyplň údaj</t>
  </si>
  <si>
    <t>Projektant:</t>
  </si>
  <si>
    <t>03301087</t>
  </si>
  <si>
    <t>SVIŽN s.r.o.</t>
  </si>
  <si>
    <t>CZ03301087</t>
  </si>
  <si>
    <t>True</t>
  </si>
  <si>
    <t>Zpracovatel:</t>
  </si>
  <si>
    <t>Viktor Vegricht</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</si>
  <si>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</si>
  <si>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</si>
  <si>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</si>
  <si>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</si>
  <si>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</si>
  <si>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</si>
  <si>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</si>
  <si>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</si>
  <si>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</si>
  <si>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</si>
  <si>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</si>
  <si>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</si>
  <si>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</si>
  <si>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</si>
  <si>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</si>
  <si>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</si>
  <si>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</si>
  <si>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</si>
  <si>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</si>
  <si>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</si>
  <si>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</si>
  <si>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</si>
  <si>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</si>
  <si>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</si>
  <si>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</si>
  <si>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</si>
  <si>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</si>
  <si>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</si>
  <si>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</si>
  <si>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</si>
  <si>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</si>
  <si>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</si>
  <si>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</si>
  <si>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</si>
  <si>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</si>
  <si>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</si>
  <si>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</si>
  <si>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</si>
  <si>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</si>
  <si>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</si>
  <si>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</si>
  <si>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</si>
  <si>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</si>
  <si>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2</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</si>
  <si>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</si>
  <si>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</si>
  <si>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</si>
  <si>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</si>
  <si>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</si>
  <si>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</si>
  <si>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</si>
  <si>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</si>
  <si>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</si>
  <si>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</si>
  <si>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</si>
  <si>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</si>
  <si>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</si>
  <si>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</si>
  <si>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</si>
  <si>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</si>
  <si>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723 - Zdravotechnika - vnitřní plynovod</t>
  </si>
  <si>
    <t xml:space="preserve">    741 - Elektroinstalace - silnoproud</t>
  </si>
  <si>
    <t xml:space="preserve">    742 - Elektroinstalace - slaboproud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</si>
  <si>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</si>
  <si>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</si>
  <si>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</si>
  <si>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</si>
  <si>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</si>
  <si>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</si>
  <si>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</si>
  <si>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</si>
  <si>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</si>
  <si>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</si>
  <si>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</si>
  <si>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</si>
  <si>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</si>
  <si>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</si>
  <si>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</si>
  <si>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</si>
  <si>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</si>
  <si>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</si>
  <si>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</si>
  <si>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</si>
  <si>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</si>
  <si>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</si>
  <si>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</si>
  <si>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</si>
  <si>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</si>
  <si>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</si>
  <si>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</si>
  <si>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</si>
  <si>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</si>
  <si>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</si>
  <si>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</si>
  <si>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</si>
  <si>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</si>
  <si>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m2</t>
  </si>
  <si>
    <t>CS ÚRS 2018 02</t>
  </si>
  <si>
    <t>4</t>
  </si>
  <si>
    <t>1767566564</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</si>
  <si>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</si>
  <si>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</si>
  <si>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t>
  </si>
  <si>
    <t>Poznámka k položce:_x000D_
okapový chodník</t>
  </si>
  <si>
    <t>VV</t>
  </si>
  <si>
    <t>112*0,5</t>
  </si>
  <si>
    <t>113107143</t>
  </si>
  <si>
    <t>Odstranění podkladů nebo krytů ručně s přemístěním hmot na skládku na vzdálenost do 3 m nebo s naložením na dopravní prostředek živičných, o tl. vrstvy přes 100 do 150 mm</t>
  </si>
  <si>
    <t>1053761758</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</si>
  <si>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</si>
  <si>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17*0,6</t>
  </si>
  <si>
    <t>3</t>
  </si>
  <si>
    <t>131201101</t>
  </si>
  <si>
    <t>Hloubení nezapažených jam a zářezů s urovnáním dna do předepsaného profilu a spádu v hornině tř. 3 do 100 m3</t>
  </si>
  <si>
    <t>m3</t>
  </si>
  <si>
    <t>1934840359</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</si>
  <si>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</si>
  <si>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4,4*6,3*0,3</t>
  </si>
  <si>
    <t>132212101</t>
  </si>
  <si>
    <t>Hloubení zapažených i nezapažených rýh šířky do 600 mm ručním nebo pneumatickým nářadím s urovnáním dna do předepsaného profilu a spádu v horninách tř. 3 soudržných</t>
  </si>
  <si>
    <t>72207843</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</si>
  <si>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</si>
  <si>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192,5*0,3*0,6</t>
  </si>
  <si>
    <t>Svislé a kompletní konstrukce</t>
  </si>
  <si>
    <t>5</t>
  </si>
  <si>
    <t>317941123</t>
  </si>
  <si>
    <t>Osazování ocelových válcovaných nosníků na zdivu I nebo IE nebo U nebo UE nebo L č. 14 až 22 nebo výšky do 220 mm</t>
  </si>
  <si>
    <t>t</t>
  </si>
  <si>
    <t>472942082</t>
  </si>
  <si>
    <t xml:space="preserve">Poznámka k souboru cen:_x000D_
1. Ceny jsou určeny pro zednické osazování na cementovou maltu(min. MC 15)._x000D_
2. Dodávka ocelových nosníků se oceňuje ve specifikaci._x000D_
3. Ztratné lze dohodnout ve směrné výši 8 % na krytí nákladů na řezání příslušných délek z hutních délek nosníků a na zbytkový odpad (prořez)._x000D_
</t>
  </si>
  <si>
    <t>8ks IPE 140 - 13,4kg/m - d.1900 mm</t>
  </si>
  <si>
    <t>0,0134*1,9*8</t>
  </si>
  <si>
    <t>6</t>
  </si>
  <si>
    <t>M</t>
  </si>
  <si>
    <t>13010746</t>
  </si>
  <si>
    <t>ocel profilová IPE 140 jakost 11 375</t>
  </si>
  <si>
    <t>8</t>
  </si>
  <si>
    <t>-308916008</t>
  </si>
  <si>
    <t>Poznámka k položce:_x000D_
8ks - d. 1900 mm</t>
  </si>
  <si>
    <t>Komunikace pozemní</t>
  </si>
  <si>
    <t>7</t>
  </si>
  <si>
    <t>637211123R</t>
  </si>
  <si>
    <t>Okapový chodník z dlaždic betonových kladených do štěrku, tl. dlaždic 50 mm</t>
  </si>
  <si>
    <t>odvozeno z CS ÚRS 2018 02</t>
  </si>
  <si>
    <t>-465044298</t>
  </si>
  <si>
    <t>(3+32+5+33+3+4,5+6+63)*0,5</t>
  </si>
  <si>
    <t>637411114R</t>
  </si>
  <si>
    <t>Rigol z betonových tvarovek</t>
  </si>
  <si>
    <t>-1818190774</t>
  </si>
  <si>
    <t xml:space="preserve">Poznámka k souboru cen:_x000D_
1. Ceny rigolů lze použít, je-li rigol součástí objektu, např. u okapového chodníčku podél budovy. Náklady na rigoly v dlažbách jsou obsaženy v cenách dlažeb._x000D_
2. Úprava podkladu se oceňuje samostatně._x000D_
</t>
  </si>
  <si>
    <t>16*0,5</t>
  </si>
  <si>
    <t>9</t>
  </si>
  <si>
    <t>564740012</t>
  </si>
  <si>
    <t>Podklad nebo kryt z kameniva hrubého drceného vel. 8-16 mm s rozprostřením a zhutněním, po zhutnění tl. 130 mm</t>
  </si>
  <si>
    <t>1976122722</t>
  </si>
  <si>
    <t>plocha pro jízdní kola</t>
  </si>
  <si>
    <t>7*4,23</t>
  </si>
  <si>
    <t>vstupy do objektu</t>
  </si>
  <si>
    <t>7,24+7,2</t>
  </si>
  <si>
    <t>okapový chodník, odvodňovací žlab, doplnění asfalt.plochy</t>
  </si>
  <si>
    <t>(165,5+16+27)*0,5</t>
  </si>
  <si>
    <t>Součet</t>
  </si>
  <si>
    <t>10</t>
  </si>
  <si>
    <t>564750111</t>
  </si>
  <si>
    <t>Podklad nebo kryt z kameniva hrubého drceného vel. 16-32 mm s rozprostřením a zhutněním, po zhutnění tl. 150 mm</t>
  </si>
  <si>
    <t>317960252</t>
  </si>
  <si>
    <t>11</t>
  </si>
  <si>
    <t>916231213</t>
  </si>
  <si>
    <t>Osazení chodníkového obrubníku betonového se zřízením lože, s vyplněním a zatřením spár cementovou maltou stojatého s boční opěrou z betonu prostého, do lože z betonu prostého</t>
  </si>
  <si>
    <t>m</t>
  </si>
  <si>
    <t>1922991194</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</si>
  <si>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</si>
  <si>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6,6+5,6</t>
  </si>
  <si>
    <t>4,23+7+0,93</t>
  </si>
  <si>
    <t>12</t>
  </si>
  <si>
    <t>59217017</t>
  </si>
  <si>
    <t>obrubník betonový chodníkový 100x10x25 cm</t>
  </si>
  <si>
    <t>661969430</t>
  </si>
  <si>
    <t>13</t>
  </si>
  <si>
    <t>59217010</t>
  </si>
  <si>
    <t>obrubník betonový zahradní přírodní šedá 50x5x15 cm</t>
  </si>
  <si>
    <t>1311986619</t>
  </si>
  <si>
    <t>14</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</si>
  <si>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</si>
  <si>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</si>
  <si>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375214871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</si>
  <si>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</si>
  <si>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odpočet rohože</t>
  </si>
  <si>
    <t>-1,47</t>
  </si>
  <si>
    <t>59245020</t>
  </si>
  <si>
    <t>dlažba skladebná betonová 20x10x8 cm přírodní</t>
  </si>
  <si>
    <t>872617751</t>
  </si>
  <si>
    <t>42,58*1,03 'Přepočtené koeficientem množství</t>
  </si>
  <si>
    <t>Úpravy povrchů, podlahy a osazování výplní</t>
  </si>
  <si>
    <t>16</t>
  </si>
  <si>
    <t>612311131</t>
  </si>
  <si>
    <t>Potažení vnitřních ploch štukem tloušťky do 3 mm svislých konstrukcí stěn</t>
  </si>
  <si>
    <t>-2101226799</t>
  </si>
  <si>
    <t>70,14*1,5 'Přepočtené koeficientem množství</t>
  </si>
  <si>
    <t>17</t>
  </si>
  <si>
    <t>619991001</t>
  </si>
  <si>
    <t>Zakrytí vnitřních ploch před znečištěním včetně pozdějšího odkrytí podlah fólií přilepenou lepící páskou</t>
  </si>
  <si>
    <t>705442647</t>
  </si>
  <si>
    <t xml:space="preserve">Poznámka k souboru cen:_x000D_
1. U ceny -1011 se množství měrných jednotek určuje v m2 rozvinuté plochy jednotlivých konstrukcí a prvků._x000D_
2. Zakrytí výplní otvorů se oceňuje příslušnými cenami souboru cen 629 99-10.. Zakrytí vnějších ploch před znečištěním._x000D_
</t>
  </si>
  <si>
    <t>18</t>
  </si>
  <si>
    <t>619991011</t>
  </si>
  <si>
    <t>Zakrytí vnitřních ploch před znečištěním včetně pozdějšího odkrytí konstrukcí a prvků obalením fólií a přelepením páskou</t>
  </si>
  <si>
    <t>1844433698</t>
  </si>
  <si>
    <t>19</t>
  </si>
  <si>
    <t>622131111</t>
  </si>
  <si>
    <t>Podkladní a spojovací vrstva vnějších omítaných ploch polymercementový spojovací můstek nanášený ručně stěn</t>
  </si>
  <si>
    <t>-427621456</t>
  </si>
  <si>
    <t>Poznámka k položce:_x000D_
adhézní můstek pod keramický obklad fasády</t>
  </si>
  <si>
    <t>20</t>
  </si>
  <si>
    <t>622131121</t>
  </si>
  <si>
    <t>Podkladní a spojovací vrstva vnějších omítaných ploch penetrace akrylát-silikonová nanášená ručně stěn</t>
  </si>
  <si>
    <t>-860045761</t>
  </si>
  <si>
    <t>622135001</t>
  </si>
  <si>
    <t>Vyrovnání nerovností podkladu vnějších omítaných ploch maltou, tloušťky do 10 mm vápenocementovou stěn</t>
  </si>
  <si>
    <t>-1729631358</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</si>
  <si>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</si>
  <si>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Poznámka k položce:_x000D_
po odstranění kabřince</t>
  </si>
  <si>
    <t>6,35+101,14</t>
  </si>
  <si>
    <t>22</t>
  </si>
  <si>
    <t>622211031</t>
  </si>
  <si>
    <t>Montáž kontaktního zateplení z polystyrenových desek nebo z kombinovaných desek na vnější stěny, tloušťky desek přes 120 do 160 mm</t>
  </si>
  <si>
    <t>-2143432820</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</si>
  <si>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</si>
  <si>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23</t>
  </si>
  <si>
    <t>28375985</t>
  </si>
  <si>
    <t>deska EPS 100 fasádní λ=0,037 tl 160mm</t>
  </si>
  <si>
    <t>386456663</t>
  </si>
  <si>
    <t>24</t>
  </si>
  <si>
    <t>28376383</t>
  </si>
  <si>
    <t>deska z polystyrénu XPS, hrana polodrážková a hladký povrch s vyšší odolností tl 120mm</t>
  </si>
  <si>
    <t>2103582889</t>
  </si>
  <si>
    <t>125,1*1,02 'Přepočtené koeficientem množství</t>
  </si>
  <si>
    <t>25</t>
  </si>
  <si>
    <t>622212001R</t>
  </si>
  <si>
    <t>Montáž kontaktního zateplení vnitřního ostění, nadpraží nebo parapetu z polystyrenových desek hloubky špalet do 200 mm, tloušťky desek do 40 mm</t>
  </si>
  <si>
    <t>odvozeno CS ÚRS 2018 02</t>
  </si>
  <si>
    <t>1502560510</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</si>
  <si>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</si>
  <si>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1,5*(17+48+3+2)*2</t>
  </si>
  <si>
    <t>0,6*2</t>
  </si>
  <si>
    <t>2,4*2*2</t>
  </si>
  <si>
    <t>2,1*17</t>
  </si>
  <si>
    <t>1,8*48</t>
  </si>
  <si>
    <t>0,6*3</t>
  </si>
  <si>
    <t>1,2</t>
  </si>
  <si>
    <t>1,5*2</t>
  </si>
  <si>
    <t>0,9*2</t>
  </si>
  <si>
    <t>26</t>
  </si>
  <si>
    <t>28375931</t>
  </si>
  <si>
    <t>deska EPS 70 fasádní tl 30mm</t>
  </si>
  <si>
    <t>428977797</t>
  </si>
  <si>
    <t>350,7*0,2</t>
  </si>
  <si>
    <t>27</t>
  </si>
  <si>
    <t>622212061</t>
  </si>
  <si>
    <t>Montáž kontaktního zateplení vnějšího ostění, nadpraží nebo parapetu z polystyrenových desek hloubky špalet přes 200 do 400 mm, tloušťky desek přes 40 do 80 mm</t>
  </si>
  <si>
    <t>723702921</t>
  </si>
  <si>
    <t>28</t>
  </si>
  <si>
    <t>28375933</t>
  </si>
  <si>
    <t>deska EPS 70 fasádní λ=0,039 tl 50mm</t>
  </si>
  <si>
    <t>540382655</t>
  </si>
  <si>
    <t>461,1*0,35</t>
  </si>
  <si>
    <t>29</t>
  </si>
  <si>
    <t>622335204R</t>
  </si>
  <si>
    <t>Oprava cementové škrábané (břízolitové) omítky vnějších ploch stěn, v rozsahu opravované plochy do 10% - pod KZS</t>
  </si>
  <si>
    <t>-1648984862</t>
  </si>
  <si>
    <t>Poznámka k položce:_x000D_
břízolit bude v rozsahu do 10% plochy nahrazen vápenocementovou hrubou zatřenou omítkou</t>
  </si>
  <si>
    <t>1016,222</t>
  </si>
  <si>
    <t>odpočet vyrovnání omítek po odstranění kabřince</t>
  </si>
  <si>
    <t>-107,49</t>
  </si>
  <si>
    <t>30</t>
  </si>
  <si>
    <t>6225310011R</t>
  </si>
  <si>
    <t>Tenkovrstvá silikonová hladká omítka včetně penetrace vnějších stěn</t>
  </si>
  <si>
    <t>3386040</t>
  </si>
  <si>
    <t>31</t>
  </si>
  <si>
    <t>622531011</t>
  </si>
  <si>
    <t>Omítka tenkovrstvá silikonová vnějších ploch probarvená, včetně penetrace podkladu zrnitá, tloušťky 1,5 mm stěn</t>
  </si>
  <si>
    <t>-1460344171</t>
  </si>
  <si>
    <t>32</t>
  </si>
  <si>
    <t>622531021</t>
  </si>
  <si>
    <t>Omítka tenkovrstvá silikonová vnějších ploch probarvená, včetně penetrace podkladu zrnitá, tloušťky 2,0 mm stěn</t>
  </si>
  <si>
    <t>-1987451293</t>
  </si>
  <si>
    <t>33</t>
  </si>
  <si>
    <t>629991001</t>
  </si>
  <si>
    <t>Zakrytí vnějších ploch před znečištěním včetně pozdějšího odkrytí ploch podélných rovných (např. chodníků) fólií položenou volně</t>
  </si>
  <si>
    <t>-2046587139</t>
  </si>
  <si>
    <t xml:space="preserve">Poznámka k souboru cen:_x000D_
1. V ceně -1012 nejsou započteny náklady na dodávku a montáž začišťovací lišty; tyto se oceňují cenou 622 14-3004 této části katalogu a materiálem ve specifikaci._x000D_
</t>
  </si>
  <si>
    <t>34</t>
  </si>
  <si>
    <t>629991011</t>
  </si>
  <si>
    <t>Zakrytí vnějších ploch před znečištěním včetně pozdějšího odkrytí výplní otvorů a svislých ploch fólií přilepenou lepící páskou</t>
  </si>
  <si>
    <t>-866873760</t>
  </si>
  <si>
    <t>35</t>
  </si>
  <si>
    <t>629995101</t>
  </si>
  <si>
    <t>Očištění vnějších ploch tlakovou vodou omytím</t>
  </si>
  <si>
    <t>1114549850</t>
  </si>
  <si>
    <t>14,952+2,97+4,58+9,17+5,28+59,67+35,34+151,05+32,75+55,81+72,72+178,82+10,66+37,64+11,05+11,33+5,52+4,61+37,14+70,06+43,93+54,82+106,35</t>
  </si>
  <si>
    <t>36</t>
  </si>
  <si>
    <t>642942721</t>
  </si>
  <si>
    <t>Osazování zárubní nebo rámů kovových dveřních lisovaných nebo z úhelníků bez dveřních křídel na montážní pěnu, plochy otvoru přes 2,5 do 4,5 m2</t>
  </si>
  <si>
    <t>kus</t>
  </si>
  <si>
    <t>-1042122108</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</si>
  <si>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vyzdění._x000D_
2. Ceny lze použít i pro osazení ocelových rámů na maltu určených pro zasklívání sklem profilovaným oceňované cenami katalogu 800-787 Zasklívání._x000D_
3. V cenách jsou započteny i náklady na kotvení rámů do zdiva._x000D_
4. Ceny jsou určeny pro jakýkoliv způsob provádění (např. bodovým přivařením k obnažené výztuži, uklínováním, zalitím pracen apod.)._x000D_
5. V cenách nejsou započteny náklady na dodávku zárubní nebo rámů, tyto se oceňují ve specifikaci._x000D_
6. V ceně -2951 jsou započteny náklady na usazení a vyvážení, včetně kotevního materiálu._x000D_
7. V ceně -2951 nejsou započteny náklady na připravenost stavebního otvoru, natažení jádrové a vrchní jemné omítky, tyto náklady se oceňují cenami části A04 Úpravy povrchů._x000D_
</t>
  </si>
  <si>
    <t>37</t>
  </si>
  <si>
    <t>D1-1.13N</t>
  </si>
  <si>
    <t>dveře Al vchodové dvoukřídlové s nadsvětlíkem 1640x2100 mm</t>
  </si>
  <si>
    <t>průzkum trhu</t>
  </si>
  <si>
    <t>206548326</t>
  </si>
  <si>
    <t>Poznámka k položce:_x000D_
D1-1.13N</t>
  </si>
  <si>
    <t>38</t>
  </si>
  <si>
    <t>D1-1.34N</t>
  </si>
  <si>
    <t>dveře Al vchodové dvoukřídlové s nadsvětlíkem 1600x2100 mm</t>
  </si>
  <si>
    <t>-173080495</t>
  </si>
  <si>
    <t>Poznámka k položce:_x000D_
D1-1.34N</t>
  </si>
  <si>
    <t>Ostatní konstrukce a práce, bourání</t>
  </si>
  <si>
    <t>39</t>
  </si>
  <si>
    <t>919735113</t>
  </si>
  <si>
    <t>Řezání stávajícího živičného krytu nebo podkladu hloubky přes 100 do 150 mm</t>
  </si>
  <si>
    <t>1618330648</t>
  </si>
  <si>
    <t xml:space="preserve">Poznámka k souboru cen:_x000D_
1. V cenách jsou započteny i náklady na spotřebu vody._x000D_
</t>
  </si>
  <si>
    <t>40</t>
  </si>
  <si>
    <t>941211111</t>
  </si>
  <si>
    <t>Montáž lešení řadového rámového lehkého pracovního s podlahami s provozním zatížením tř. 3 do 200 kg/m2 šířky tř. SW06 přes 0,6 do 0,9 m, výšky do 10 m</t>
  </si>
  <si>
    <t>-495244300</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</si>
  <si>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</si>
  <si>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41</t>
  </si>
  <si>
    <t>941211211</t>
  </si>
  <si>
    <t>Montáž lešení řadového rámového lehkého pracovního s podlahami s provozním zatížením tř. 3 do 200 kg/m2 Příplatek za první a každý další den použití lešení k ceně -1111 nebo -1112</t>
  </si>
  <si>
    <t>402132144</t>
  </si>
  <si>
    <t>1343*60 'Přepočtené koeficientem množství</t>
  </si>
  <si>
    <t>42</t>
  </si>
  <si>
    <t>941211811</t>
  </si>
  <si>
    <t>Demontáž lešení řadového rámového lehkého pracovního s provozním zatížením tř. 3 do 200 kg/m2 šířky tř. SW06 přes 0,6 do 0,9 m, výšky do 10 m</t>
  </si>
  <si>
    <t>1700151748</t>
  </si>
  <si>
    <t xml:space="preserve">Poznámka k souboru cen:_x000D_
1. Demontáž lešení řadového rámového lehkého výšky přes 40 m se oceňuje individuálně._x000D_
</t>
  </si>
  <si>
    <t>43</t>
  </si>
  <si>
    <t>944511111</t>
  </si>
  <si>
    <t>Montáž ochranné sítě zavěšené na konstrukci lešení z textilie z umělých vláken</t>
  </si>
  <si>
    <t>-591056758</t>
  </si>
  <si>
    <t xml:space="preserve">Poznámka k souboru cen:_x000D_
1. V cenách nejsou započteny náklady na lešení potřebné pro zavěšení sítí; toto lešení se oceňuje příslušnými cenami lešení._x000D_
</t>
  </si>
  <si>
    <t>44</t>
  </si>
  <si>
    <t>944511211</t>
  </si>
  <si>
    <t>Montáž ochranné sítě Příplatek za první a každý další den použití sítě k ceně -1111</t>
  </si>
  <si>
    <t>196217600</t>
  </si>
  <si>
    <t>45</t>
  </si>
  <si>
    <t>944511811</t>
  </si>
  <si>
    <t>Demontáž ochranné sítě zavěšené na konstrukci lešení z textilie z umělých vláken</t>
  </si>
  <si>
    <t>860051426</t>
  </si>
  <si>
    <t>46</t>
  </si>
  <si>
    <t>944711112</t>
  </si>
  <si>
    <t>Montáž záchytné stříšky zřizované současně s lehkým nebo těžkým lešením, šířky přes 1,5 do 2,0 m</t>
  </si>
  <si>
    <t>-1854999411</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</si>
  <si>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</si>
  <si>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5,6+5,8</t>
  </si>
  <si>
    <t>47</t>
  </si>
  <si>
    <t>944711212</t>
  </si>
  <si>
    <t>Montáž záchytné stříšky Příplatek za první a každý další den použití záchytné stříšky k ceně -1112</t>
  </si>
  <si>
    <t>-1395290725</t>
  </si>
  <si>
    <t>11,4*60 'Přepočtené koeficientem množství</t>
  </si>
  <si>
    <t>48</t>
  </si>
  <si>
    <t>944711812</t>
  </si>
  <si>
    <t>Demontáž záchytné stříšky zřizované současně s lehkým nebo těžkým lešením, šířky přes 1,5 do 2,0 m</t>
  </si>
  <si>
    <t>1398376237</t>
  </si>
  <si>
    <t xml:space="preserve">Poznámka k souboru cen:_x000D_
1. Ceny nelze použít pro samostatnou záchytnou stříšku či jiné ochranné konstrukce, které mají za účel chránit chodce před padající omítkou či zchátralými římsami apod._x000D_
</t>
  </si>
  <si>
    <t>49</t>
  </si>
  <si>
    <t>949101111</t>
  </si>
  <si>
    <t>Lešení pomocné pracovní pro objekty pozemních staveb pro zatížení do 150 kg/m2, o výšce lešeňové podlahy do 1,9 m</t>
  </si>
  <si>
    <t>225643089</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</si>
  <si>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</si>
  <si>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50</t>
  </si>
  <si>
    <t>952901111</t>
  </si>
  <si>
    <t>Vyčištění budov nebo objektů před předáním do užívání budov bytové nebo občanské výstavby, světlé výšky podlaží do 4 m</t>
  </si>
  <si>
    <t>-983131064</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</si>
  <si>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</si>
  <si>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51</t>
  </si>
  <si>
    <t>952902131</t>
  </si>
  <si>
    <t>Čištění budov při provádění oprav a udržovacích prací podlah drsných nebo chodníků omytím</t>
  </si>
  <si>
    <t>1082748412</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</si>
  <si>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</si>
  <si>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52</t>
  </si>
  <si>
    <t>952902491</t>
  </si>
  <si>
    <t>Čištění budov při provádění oprav a udržovacích prací nezpevněných venkovních ploch vyhrabáním</t>
  </si>
  <si>
    <t>-193395975</t>
  </si>
  <si>
    <t>53</t>
  </si>
  <si>
    <t>961044111</t>
  </si>
  <si>
    <t>Bourání základů z betonu prostého</t>
  </si>
  <si>
    <t>-103338968</t>
  </si>
  <si>
    <t>částečné odbourání základového pasu</t>
  </si>
  <si>
    <t>(4,4+6,3)*0,5*0,45</t>
  </si>
  <si>
    <t>54</t>
  </si>
  <si>
    <t>961055111</t>
  </si>
  <si>
    <t>Bourání základů z betonu železového</t>
  </si>
  <si>
    <t>1875157457</t>
  </si>
  <si>
    <t>vstup u D1-1.13N</t>
  </si>
  <si>
    <t>7,24*0,3</t>
  </si>
  <si>
    <t>vstup u D1-1.34N</t>
  </si>
  <si>
    <t>7,2*0,3</t>
  </si>
  <si>
    <t>55</t>
  </si>
  <si>
    <t>962031132</t>
  </si>
  <si>
    <t>Bourání příček z cihel, tvárnic nebo příčkovek z cihel pálených, plných nebo dutých na maltu vápennou nebo vápenocementovou, tl. do 100 mm</t>
  </si>
  <si>
    <t>754725937</t>
  </si>
  <si>
    <t>2*3*2,77</t>
  </si>
  <si>
    <t>56</t>
  </si>
  <si>
    <t>962032432</t>
  </si>
  <si>
    <t>Bourání zdiva nadzákladového z cihel nebo tvárnic z dutých cihel nebo tvárnic pálených nebo nepálených, na maltu vápennou nebo vápenocementovou, objemu přes 1 m3</t>
  </si>
  <si>
    <t>-765762782</t>
  </si>
  <si>
    <t xml:space="preserve">Poznámka k souboru cen:_x000D_
1. Bourání pilířů o průřezu přes 0,36 m2 se oceňuje příslušnými cenami -2230, -2231, -2240, -2241,-2253 a -2254 jako bourání zdiva nadzákladového cihelného._x000D_
</t>
  </si>
  <si>
    <t>bouraný přístavek</t>
  </si>
  <si>
    <t>zdivo nad základem</t>
  </si>
  <si>
    <t>(4,4+6,3)*0,3*0,65</t>
  </si>
  <si>
    <t>zdivo horní stavby</t>
  </si>
  <si>
    <t>6,3*0,3*2,77</t>
  </si>
  <si>
    <t>3*0,3*3,19</t>
  </si>
  <si>
    <t>dveře odpočet</t>
  </si>
  <si>
    <t>-(3*0,8*1,97)</t>
  </si>
  <si>
    <t>57</t>
  </si>
  <si>
    <t>963051113</t>
  </si>
  <si>
    <t>Bourání železobetonových stropů deskových, tl. přes 80 mm</t>
  </si>
  <si>
    <t>-500205788</t>
  </si>
  <si>
    <t xml:space="preserve">Poznámka k souboru cen:_x000D_
1. Cenu -1313 lze použít i pro bourání bedničkových stropů. Množství jednotek se určuje v m3 včetně dutin._x000D_
</t>
  </si>
  <si>
    <t>betonová deska-podlaha</t>
  </si>
  <si>
    <t>6,3*4,4*0,15</t>
  </si>
  <si>
    <t>58</t>
  </si>
  <si>
    <t>965081213</t>
  </si>
  <si>
    <t>Bourání podlah z dlaždic bez podkladního lože nebo mazaniny, s jakoukoliv výplní spár keramických nebo xylolitových tl. do 10 mm, plochy přes 1 m2</t>
  </si>
  <si>
    <t>-1204578693</t>
  </si>
  <si>
    <t xml:space="preserve">Poznámka k souboru cen:_x000D_
1. Odsekání soklíků se oceňuje cenami souboru cen 965 08._x000D_
</t>
  </si>
  <si>
    <t>59</t>
  </si>
  <si>
    <t>968062244</t>
  </si>
  <si>
    <t>Vybourání dřevěných rámů oken s křídly, dveřních zárubní, vrat, stěn, ostění nebo obkladů rámů oken s křídly jednoduchých, plochy do 1 m2</t>
  </si>
  <si>
    <t>1941850875</t>
  </si>
  <si>
    <t xml:space="preserve">Poznámka k souboru cen:_x000D_
1. V cenách -2244 až -2747 jsou započteny i náklady na vyvěšení křídel._x000D_
</t>
  </si>
  <si>
    <t>3*(1,5*0,6)</t>
  </si>
  <si>
    <t>0,6*1,2</t>
  </si>
  <si>
    <t>60</t>
  </si>
  <si>
    <t>968062245</t>
  </si>
  <si>
    <t>Vybourání dřevěných rámů oken s křídly, dveřních zárubní, vrat, stěn, ostění nebo obkladů rámů oken s křídly jednoduchých, plochy do 2 m2</t>
  </si>
  <si>
    <t>1961055327</t>
  </si>
  <si>
    <t>2*(1,5*0,9)</t>
  </si>
  <si>
    <t>61</t>
  </si>
  <si>
    <t>968062246</t>
  </si>
  <si>
    <t>Vybourání dřevěných rámů oken s křídly, dveřních zárubní, vrat, stěn, ostění nebo obkladů rámů oken s křídly jednoduchých, plochy do 4 m2</t>
  </si>
  <si>
    <t>2018411038</t>
  </si>
  <si>
    <t>15*(1,5*2,1)</t>
  </si>
  <si>
    <t>48*(1,5*1,8)</t>
  </si>
  <si>
    <t>2*(2,4*1,5)</t>
  </si>
  <si>
    <t>62</t>
  </si>
  <si>
    <t>968072455</t>
  </si>
  <si>
    <t>Vybourání kovových rámů oken s křídly, dveřních zárubní, vrat, stěn, ostění nebo obkladů dveřních zárubní, plochy do 2 m2</t>
  </si>
  <si>
    <t>-1446118667</t>
  </si>
  <si>
    <t xml:space="preserve">Poznámka k souboru cen:_x000D_
1. V cenách -2244 až -2559 jsou započteny i náklady na vyvěšení křídel._x000D_
2. Cenou -2641 se oceňuje i vybourání nosné ocelové konstrukce pro sádrokartonové příčky._x000D_
</t>
  </si>
  <si>
    <t>m.č. 1-1.12; 1.42; 1.43</t>
  </si>
  <si>
    <t>3*0,8*1,97</t>
  </si>
  <si>
    <t>63</t>
  </si>
  <si>
    <t>968072456</t>
  </si>
  <si>
    <t>Vybourání kovových rámů oken s křídly, dveřních zárubní, vrat, stěn, ostění nebo obkladů dveřních zárubní, plochy přes 2 m2</t>
  </si>
  <si>
    <t>-2031784795</t>
  </si>
  <si>
    <t>m.č. 1-1.29</t>
  </si>
  <si>
    <t>1,64*2,1</t>
  </si>
  <si>
    <t>64</t>
  </si>
  <si>
    <t>968072558</t>
  </si>
  <si>
    <t>Vybourání kovových rámů oken s křídly, dveřních zárubní, vrat, stěn, ostění nebo obkladů vrat, mimo posuvných a skládacích, plochy do 5 m2</t>
  </si>
  <si>
    <t>547193010</t>
  </si>
  <si>
    <t>m.č. 1-1.41</t>
  </si>
  <si>
    <t>2*1,97</t>
  </si>
  <si>
    <t>65</t>
  </si>
  <si>
    <t>968072559</t>
  </si>
  <si>
    <t>Vybourání kovových rámů oken s křídly, dveřních zárubní, vrat, stěn, ostění nebo obkladů vrat, mimo posuvných a skládacích, plochy přes 5 m2</t>
  </si>
  <si>
    <t>1900827855</t>
  </si>
  <si>
    <t>m.č. 1-1.11</t>
  </si>
  <si>
    <t>2,4*2,4</t>
  </si>
  <si>
    <t>m.č. 1-1.20</t>
  </si>
  <si>
    <t>2,34*2,4</t>
  </si>
  <si>
    <t>66</t>
  </si>
  <si>
    <t>968082022</t>
  </si>
  <si>
    <t>Vybourání plastových rámů oken s křídly, dveřních zárubní, vrat dveřních zárubní, plochy přes 2 do 4 m2</t>
  </si>
  <si>
    <t>1593276698</t>
  </si>
  <si>
    <t xml:space="preserve">Poznámka k souboru cen:_x000D_
1. Ceny neplatí pro oceňování vybourání kovových rámů s plastovým povrchem; tyto práce lze oceňovat např. cenami souboru cen 968 07-2 . Vybourání kovových rámů._x000D_
2. V cenách - 2015 až -2018 jsou započteny i náklady na vyvěšení křídel._x000D_
</t>
  </si>
  <si>
    <t>m.č. 1-1.01</t>
  </si>
  <si>
    <t>67</t>
  </si>
  <si>
    <t>971038251</t>
  </si>
  <si>
    <t>Vybourání otvorů ve zdivu základovém nebo nadzákladovém z cihel, tvárnic, příčkovek dutých tvárnic nebo příčkovek, velikosti plochy do 0,0225 m2, tl. do 450 mm</t>
  </si>
  <si>
    <t>-2041226938</t>
  </si>
  <si>
    <t>68</t>
  </si>
  <si>
    <t>971038351</t>
  </si>
  <si>
    <t>Vybourání otvorů ve zdivu základovém nebo nadzákladovém z cihel, tvárnic, příčkovek dutých tvárnic nebo příčkovek, velikosti plochy do 0,09 m2, tl. do 450 mm</t>
  </si>
  <si>
    <t>1744819317</t>
  </si>
  <si>
    <t>69</t>
  </si>
  <si>
    <t>971038441</t>
  </si>
  <si>
    <t>Vybourání otvorů ve zdivu základovém nebo nadzákladovém z cihel, tvárnic, příčkovek dutých tvárnic nebo příčkovek, velikosti plochy do 0,25 m2, tl. do 300 mm</t>
  </si>
  <si>
    <t>509958791</t>
  </si>
  <si>
    <t>70</t>
  </si>
  <si>
    <t>971038451</t>
  </si>
  <si>
    <t>Vybourání otvorů ve zdivu základovém nebo nadzákladovém z cihel, tvárnic, příčkovek dutých tvárnic nebo příčkovek, velikosti plochy do 0,25 m2, tl. do 450 mm</t>
  </si>
  <si>
    <t>543588071</t>
  </si>
  <si>
    <t>71</t>
  </si>
  <si>
    <t>971038511</t>
  </si>
  <si>
    <t>Vybourání otvorů ve zdivu základovém nebo nadzákladovém z cihel, tvárnic, příčkovek dutých tvárnic nebo příčkovek, velikosti plochy do 1 m2, tl. do 50 mm</t>
  </si>
  <si>
    <t>-1458292255</t>
  </si>
  <si>
    <t>72</t>
  </si>
  <si>
    <t>971038591</t>
  </si>
  <si>
    <t>Vybourání otvorů ve zdivu základovém nebo nadzákladovém z cihel, tvárnic, příčkovek dutých tvárnic nebo příčkovek, velikosti plochy do 1 m2, tl. přes 150 mm</t>
  </si>
  <si>
    <t>-932668554</t>
  </si>
  <si>
    <t>0,455*0,375</t>
  </si>
  <si>
    <t>0,34*0,375</t>
  </si>
  <si>
    <t>0,37*0,375</t>
  </si>
  <si>
    <t>73</t>
  </si>
  <si>
    <t>971038691</t>
  </si>
  <si>
    <t>Vybourání otvorů ve zdivu základovém nebo nadzákladovém z cihel, tvárnic, příčkovek dutých tvárnic nebo příčkovek, velikosti plochy do 4 m2, tl. přes 150 mm</t>
  </si>
  <si>
    <t>-788955347</t>
  </si>
  <si>
    <t>otvor pro okna O1-1.05N, 1.06N</t>
  </si>
  <si>
    <t>2*1,5*2,1*0,375</t>
  </si>
  <si>
    <t>74</t>
  </si>
  <si>
    <t>972054491</t>
  </si>
  <si>
    <t>Vybourání otvorů ve stropech nebo klenbách železobetonových bez odstranění podlahy a násypu, plochy do 1 m2, tl. přes 80 mm</t>
  </si>
  <si>
    <t>661781168</t>
  </si>
  <si>
    <t>(0,23+0,25+0,455+0,37)*0,25</t>
  </si>
  <si>
    <t>75</t>
  </si>
  <si>
    <t>9740316641R</t>
  </si>
  <si>
    <t>Vysekání rýh ve zdivu cihelném na maltu vápennou nebo vápenocementovou pro vtahování nosníků do zdí, před vybouráním otvoru do hl. 200 mm, při v. nosníku do 150 mm</t>
  </si>
  <si>
    <t>646407954</t>
  </si>
  <si>
    <t>překlady PR1.01, PR1.02</t>
  </si>
  <si>
    <t>4*1,9</t>
  </si>
  <si>
    <t>76</t>
  </si>
  <si>
    <t>978059611</t>
  </si>
  <si>
    <t>Odsekání obkladů stěn včetně otlučení podkladní omítky až na zdivo z obkládaček vnějších, z jakýchkoliv materiálů, plochy do 1 m2</t>
  </si>
  <si>
    <t>-1446495245</t>
  </si>
  <si>
    <t>kabřinec</t>
  </si>
  <si>
    <t>0,9+0,8+0,4+0,2+1+0,45+1+0,6+1</t>
  </si>
  <si>
    <t>77</t>
  </si>
  <si>
    <t>978059641</t>
  </si>
  <si>
    <t>Odsekání obkladů stěn včetně otlučení podkladní omítky až na zdivo z obkládaček vnějších, z jakýchkoliv materiálů, plochy přes 1 m2</t>
  </si>
  <si>
    <t>1643783708</t>
  </si>
  <si>
    <t>4,3+2,6+1,8+3+1,9+4,3+9,81+2,58+10,2+11+4,9+12,6+1,3+4,5+6,2+5,8+3,12+1,92+1,92+3,84+1,43+2,12</t>
  </si>
  <si>
    <t>997</t>
  </si>
  <si>
    <t>Přesun sutě</t>
  </si>
  <si>
    <t>78</t>
  </si>
  <si>
    <t>997013152</t>
  </si>
  <si>
    <t>Vnitrostaveništní doprava suti a vybouraných hmot vodorovně do 50 m svisle s omezením mechanizace pro budovy a haly výšky přes 6 do 9 m</t>
  </si>
  <si>
    <t>1449300075</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</si>
  <si>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</si>
  <si>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79</t>
  </si>
  <si>
    <t>997013501</t>
  </si>
  <si>
    <t>Odvoz suti a vybouraných hmot na skládku nebo meziskládku se složením, na vzdálenost do 1 km</t>
  </si>
  <si>
    <t>-14587995</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</si>
  <si>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</si>
  <si>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80</t>
  </si>
  <si>
    <t>997013509</t>
  </si>
  <si>
    <t>Odvoz suti a vybouraných hmot na skládku nebo meziskládku se složením, na vzdálenost Příplatek k ceně za každý další i započatý 1 km přes 1 km</t>
  </si>
  <si>
    <t>1103509213</t>
  </si>
  <si>
    <t>Poznámka k položce:_x000D_
skládka 32 km</t>
  </si>
  <si>
    <t>128,907*31 'Přepočtené koeficientem množství</t>
  </si>
  <si>
    <t>81</t>
  </si>
  <si>
    <t>997013801</t>
  </si>
  <si>
    <t>Poplatek za uložení stavebního odpadu na skládce (skládkovné) z prostého betonu zatříděného do Katalogu odpadů pod kódem 170 101</t>
  </si>
  <si>
    <t>55264776</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</si>
  <si>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</si>
  <si>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14,28+4,816+10,397+9,979+0,782</t>
  </si>
  <si>
    <t>82</t>
  </si>
  <si>
    <t>997013803</t>
  </si>
  <si>
    <t>Poplatek za uložení stavebního odpadu na skládce (skládkovné) cihelného zatříděného do Katalogu odpadů pod kódem 170 102</t>
  </si>
  <si>
    <t>-13472773</t>
  </si>
  <si>
    <t>2,177+6,421+0,024+0,047+0,172+0,258+0,02+0,657+3,545+0,319</t>
  </si>
  <si>
    <t>83</t>
  </si>
  <si>
    <t>997013811</t>
  </si>
  <si>
    <t>Poplatek za uložení stavebního odpadu na skládce (skládkovné) dřevěného zatříděného do Katalogu odpadů pod kódem 170 201</t>
  </si>
  <si>
    <t>423929347</t>
  </si>
  <si>
    <t>0,14+0,084+4,969+23,203</t>
  </si>
  <si>
    <t>84</t>
  </si>
  <si>
    <t>997013831</t>
  </si>
  <si>
    <t>Poplatek za uložení stavebního odpadu na skládce (skládkovné) směsného stavebního a demoličního zatříděného do Katalogu odpadů pod kódem 170 904</t>
  </si>
  <si>
    <t>1210247159</t>
  </si>
  <si>
    <t>0,505+0,565+9,001</t>
  </si>
  <si>
    <t>85</t>
  </si>
  <si>
    <t>997223845</t>
  </si>
  <si>
    <t>Poplatek za uložení stavebního odpadu na skládce (skládkovné) asfaltového bez obsahu dehtu zatříděného do Katalogu odpadů pod kódem 170 302</t>
  </si>
  <si>
    <t>-1299105677</t>
  </si>
  <si>
    <t>3,223+17,097+12,411</t>
  </si>
  <si>
    <t>998</t>
  </si>
  <si>
    <t>Přesun hmot</t>
  </si>
  <si>
    <t>86</t>
  </si>
  <si>
    <t>998012022</t>
  </si>
  <si>
    <t>Přesun hmot pro budovy občanské výstavby, bydlení, výrobu a služby s nosnou svislou konstrukcí monolitickou betonovou tyčovou nebo plošnou s jakýkoliv obvodovým pláštěm kromě vyzdívaného vodorovná dopravní vzdálenost do 100 m pro budovy výšky přes 6 do 12 m</t>
  </si>
  <si>
    <t>94448183</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</si>
  <si>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</si>
  <si>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</si>
  <si>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</si>
  <si>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</si>
  <si>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</si>
  <si>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87</t>
  </si>
  <si>
    <t>712300833</t>
  </si>
  <si>
    <t>Odstranění ze střech plochých do 10° krytiny povlakové třívrstvé</t>
  </si>
  <si>
    <t>1950391457</t>
  </si>
  <si>
    <t>196,49+11,72+589,35+395,82+27,82</t>
  </si>
  <si>
    <t>88</t>
  </si>
  <si>
    <t>712300834</t>
  </si>
  <si>
    <t>Odstranění ze střech plochých do 10° krytiny povlakové Příplatek k ceně - 0833 za každou další vrstvu</t>
  </si>
  <si>
    <t>-1258406203</t>
  </si>
  <si>
    <t>196,49+589,35+11,72</t>
  </si>
  <si>
    <t>(395,82+27,82)*3</t>
  </si>
  <si>
    <t>89</t>
  </si>
  <si>
    <t>712311101</t>
  </si>
  <si>
    <t>Provedení povlakové krytiny střech plochých do 10° natěradly a tmely za studena nátěrem lakem penetračním nebo asfaltovým</t>
  </si>
  <si>
    <t>1867791850</t>
  </si>
  <si>
    <t xml:space="preserve">Poznámka k souboru cen:_x000D_
1. Povlakové krytiny střech jednotlivě do 10 m2 se oceňují skladebně cenou příslušné izolace a cenou 712 39-9095 Příplatek za plochu do 10 m2._x000D_
</t>
  </si>
  <si>
    <t>HN01</t>
  </si>
  <si>
    <t>395,82+589,35+196,49+11,72</t>
  </si>
  <si>
    <t>HN02</t>
  </si>
  <si>
    <t>27,82</t>
  </si>
  <si>
    <t>90</t>
  </si>
  <si>
    <t>24551001R</t>
  </si>
  <si>
    <t>penetrace tekutá na bázi elastomerového bitumenu rychleschnoucí</t>
  </si>
  <si>
    <t>kg</t>
  </si>
  <si>
    <t>-1640426517</t>
  </si>
  <si>
    <t>Poznámka k položce:_x000D_
skladba střechy HN01, HN02</t>
  </si>
  <si>
    <t>1221,2*0,2 'Přepočtené koeficientem množství</t>
  </si>
  <si>
    <t>91</t>
  </si>
  <si>
    <t>712331111</t>
  </si>
  <si>
    <t>Provedení povlakové krytiny střech plochých do 10° pásy na sucho podkladní samolepící asfaltový pás</t>
  </si>
  <si>
    <t>-635180675</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</si>
  <si>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</si>
  <si>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92</t>
  </si>
  <si>
    <t>62866280</t>
  </si>
  <si>
    <t>pás asfaltový modifikovaný za studena samolepící  tl. 3 mm na polystyren</t>
  </si>
  <si>
    <t>-310986155</t>
  </si>
  <si>
    <t>1221,2*1,15 'Přepočtené koeficientem množství</t>
  </si>
  <si>
    <t>93</t>
  </si>
  <si>
    <t>712341558R</t>
  </si>
  <si>
    <t>Provedení parotěsné zábrany střech plochých do 10° pásy přitavením v plné ploše</t>
  </si>
  <si>
    <t>1767419112</t>
  </si>
  <si>
    <t xml:space="preserve">Poznámka k souboru cen:_x000D_
1. Povlakové krytiny střech jednotlivě do 10 m2 se oceňují skladebně cenou příslušné izolace a cenou 712 39-9097 Příplatek za plochu do 10 m2._x000D_
</t>
  </si>
  <si>
    <t>94</t>
  </si>
  <si>
    <t>62856001R</t>
  </si>
  <si>
    <t>pás asfaltovaný modifikovaný nosná vložka hliníková folie se skelnou rohoží spodní strana mikrotenová folie</t>
  </si>
  <si>
    <t>-1797416900</t>
  </si>
  <si>
    <t>95</t>
  </si>
  <si>
    <t>712341559</t>
  </si>
  <si>
    <t>Provedení povlakové krytiny střech plochých do 10° pásy přitavením NAIP v plné ploše</t>
  </si>
  <si>
    <t>-1327606867</t>
  </si>
  <si>
    <t>96</t>
  </si>
  <si>
    <t>62833158</t>
  </si>
  <si>
    <t>pás asfaltový s minerálním posypem tl 4mm s vložkou ze skelné tkaniny 200g/m2</t>
  </si>
  <si>
    <t>2015511499</t>
  </si>
  <si>
    <t>97</t>
  </si>
  <si>
    <t>712999003R</t>
  </si>
  <si>
    <t>Provedení povlakové krytiny střech - ostatní práce montáž tvarovky pro dvětrání kanalizace</t>
  </si>
  <si>
    <t>1297061792</t>
  </si>
  <si>
    <t xml:space="preserve">Poznámka k souboru cen:_x000D_
1. Cena -8106 se používá pro střechy s kačírkem nebo s jinými přitěžujícím souvrstvím._x000D_
</t>
  </si>
  <si>
    <t>98</t>
  </si>
  <si>
    <t>59660212R</t>
  </si>
  <si>
    <t>nástavec pro odvětrání kanalizace - ploché střechy</t>
  </si>
  <si>
    <t>-1191247857</t>
  </si>
  <si>
    <t>Poznámka k položce:_x000D_
Kniha ostatních prvků X1.39 - 43</t>
  </si>
  <si>
    <t>99</t>
  </si>
  <si>
    <t>998712102</t>
  </si>
  <si>
    <t>Přesun hmot pro povlakové krytiny stanovený z hmotnosti přesunovaného materiálu vodorovná dopravní vzdálenost do 50 m v objektech výšky přes 6 do 12 m</t>
  </si>
  <si>
    <t>1493445988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</si>
  <si>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</si>
  <si>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</si>
  <si>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</si>
  <si>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100</t>
  </si>
  <si>
    <t>713111127</t>
  </si>
  <si>
    <t>Montáž tepelné izolace stropů rohožemi, pásy, dílci, deskami, bloky (izolační materiál ve specifikaci) rovných spodem lepením celoplošně</t>
  </si>
  <si>
    <t>-1638156308</t>
  </si>
  <si>
    <t>5,655*1,995</t>
  </si>
  <si>
    <t>5,78*3,115</t>
  </si>
  <si>
    <t>101</t>
  </si>
  <si>
    <t>28375950</t>
  </si>
  <si>
    <t>deska EPS 100 fasádní λ=0,037 tl 100mm</t>
  </si>
  <si>
    <t>414145593</t>
  </si>
  <si>
    <t>29,287*1,02 'Přepočtené koeficientem množství</t>
  </si>
  <si>
    <t>102</t>
  </si>
  <si>
    <t>713141151</t>
  </si>
  <si>
    <t>Montáž tepelné izolace střech plochých rohožemi, pásy, deskami, dílci, bloky (izolační materiál ve specifikaci) kladenými volně jednovrstvá</t>
  </si>
  <si>
    <t>-550367559</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</si>
  <si>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t>
  </si>
  <si>
    <t>103</t>
  </si>
  <si>
    <t>28376081R</t>
  </si>
  <si>
    <t>deska EPS grafitová střešní  λ=0,031  tl 180mm</t>
  </si>
  <si>
    <t>1555878115</t>
  </si>
  <si>
    <t>1221,2*1,02 'Přepočtené koeficientem množství</t>
  </si>
  <si>
    <t>104</t>
  </si>
  <si>
    <t>713141221</t>
  </si>
  <si>
    <t>Montáž tepelné izolace střech plochých mechanické přikotvení šrouby včetně dodávky šroubů, bez položení tepelné izolace tl. izolace do 100 mm do betonu nebo pórobetonu</t>
  </si>
  <si>
    <t>1030416852</t>
  </si>
  <si>
    <t>105</t>
  </si>
  <si>
    <t>28372309</t>
  </si>
  <si>
    <t>deska EPS 100 pro trvalé zatížení v tlaku (max. 2000 kg/m2) tl 100mm</t>
  </si>
  <si>
    <t>-1005288244</t>
  </si>
  <si>
    <t>106</t>
  </si>
  <si>
    <t>713141336</t>
  </si>
  <si>
    <t>Montáž tepelné izolace střech plochých spádovými klíny v ploše přilepenými za studena nízkoexpanzní (PUR) pěnou</t>
  </si>
  <si>
    <t>-845232020</t>
  </si>
  <si>
    <t>107</t>
  </si>
  <si>
    <t>28376141</t>
  </si>
  <si>
    <t>klín izolační z pěnového polystyrenu EPS 100 spádový</t>
  </si>
  <si>
    <t>-648548839</t>
  </si>
  <si>
    <t>99,88+61,04+37,39</t>
  </si>
  <si>
    <t>108</t>
  </si>
  <si>
    <t>713411141</t>
  </si>
  <si>
    <t>Montáž izolace tepelné potrubí a ohybů pásy nebo rohožemi s povrchovou úpravou hliníkovou fólií připevněnými samolepící hliníkovou páskou potrubí jednovrstvá</t>
  </si>
  <si>
    <t>1361037953</t>
  </si>
  <si>
    <t>109</t>
  </si>
  <si>
    <t>63151673</t>
  </si>
  <si>
    <t>pás izolační minerální lamelový s Al folií tl 80mm</t>
  </si>
  <si>
    <t>-778692098</t>
  </si>
  <si>
    <t>110</t>
  </si>
  <si>
    <t>998713102</t>
  </si>
  <si>
    <t>Přesun hmot pro izolace tepelné stanovený z hmotnosti přesunovaného materiálu vodorovná dopravní vzdálenost do 50 m v objektech výšky přes 6 m do 12 m</t>
  </si>
  <si>
    <t>-603820419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</si>
  <si>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</si>
  <si>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111</t>
  </si>
  <si>
    <t>998713181</t>
  </si>
  <si>
    <t>Přesun hmot pro izolace tepelné stanovený z hmotnosti přesunovaného materiálu Příplatek k cenám za přesun prováděný bez použití mechanizace pro jakoukoliv výšku objektu</t>
  </si>
  <si>
    <t>188171166</t>
  </si>
  <si>
    <t>723</t>
  </si>
  <si>
    <t>Zdravotechnika - vnitřní plynovod</t>
  </si>
  <si>
    <t>112</t>
  </si>
  <si>
    <t>723120805</t>
  </si>
  <si>
    <t>Demontáž potrubí svařovaného z ocelových trubek závitových přes 25 do DN 50</t>
  </si>
  <si>
    <t>1445020852</t>
  </si>
  <si>
    <t>113</t>
  </si>
  <si>
    <t>723120805R</t>
  </si>
  <si>
    <t>Demontáž a zpětná montáž potrubí svařovaného z ocelových trubek závitových přes 25 do DN 50</t>
  </si>
  <si>
    <t>451037523</t>
  </si>
  <si>
    <t>114</t>
  </si>
  <si>
    <t>723190907</t>
  </si>
  <si>
    <t>Opravy plynovodního potrubí odvzdušnění a napuštění potrubí</t>
  </si>
  <si>
    <t>-1281253812</t>
  </si>
  <si>
    <t xml:space="preserve">Poznámka k souboru cen:_x000D_
1. Cenami -0901 až -0909 se oceňuje jeden úsek, t.j. potrubí od hlavního uzávěru k plynoměru nebo od plynoměru po uzávěry před zařizovacím předmětem nebo výpustkou._x000D_
2. Při uzavírání nebo otevírání se za úsek považuje i potrubí od uzávěru stoupacího potrubí k plynoměru._x000D_
3. Pro oceňování účasti dodavatele stavebních prací při úředních tlakových zkouškách oprav a rekonstrukcí rozvodů plynu platí čl. 1311 Všeobecných podmínek části A 03._x000D_
</t>
  </si>
  <si>
    <t>741</t>
  </si>
  <si>
    <t>Elektroinstalace - silnoproud</t>
  </si>
  <si>
    <t>115</t>
  </si>
  <si>
    <t>741110062</t>
  </si>
  <si>
    <t>Montáž trubek elektroinstalačních s nasunutím nebo našroubováním do krabic plastových ohebných, uložených pod omítku, vnější Ø přes 23 do 35 mm</t>
  </si>
  <si>
    <t>-1189611669</t>
  </si>
  <si>
    <t>průměr 25 mm</t>
  </si>
  <si>
    <t>průmer 32 mm</t>
  </si>
  <si>
    <t>116</t>
  </si>
  <si>
    <t>34571064</t>
  </si>
  <si>
    <t>trubka elektroinstalační ohebná z PVC</t>
  </si>
  <si>
    <t>-971159421</t>
  </si>
  <si>
    <t>117</t>
  </si>
  <si>
    <t>741112022</t>
  </si>
  <si>
    <t>Montáž krabic elektroinstalačních bez napojení na trubky a lišty, demontáže a montáže víčka a přístroje protahovacích nebo odbočných nástěnných plastových čtyřhranných, vel. do 160x160 mm</t>
  </si>
  <si>
    <t>-1158443111</t>
  </si>
  <si>
    <t>118</t>
  </si>
  <si>
    <t>34571525R</t>
  </si>
  <si>
    <t>krabice elektroinstalační IP 54</t>
  </si>
  <si>
    <t>526112851</t>
  </si>
  <si>
    <t>119</t>
  </si>
  <si>
    <t>741120001</t>
  </si>
  <si>
    <t>Montáž vodičů izolovaných měděných bez ukončení uložených pod omítku plných a laněných (CY), průřezu žíly 0,35 až 6 mm2</t>
  </si>
  <si>
    <t>-480494461</t>
  </si>
  <si>
    <t>120</t>
  </si>
  <si>
    <t>34140844</t>
  </si>
  <si>
    <t>vodič izolovaný s Cu jádrem 6mm2</t>
  </si>
  <si>
    <t>81039832</t>
  </si>
  <si>
    <t>121</t>
  </si>
  <si>
    <t>741122031</t>
  </si>
  <si>
    <t>Montáž kabelů měděných bez ukončení uložených pod omítku plných kulatých (CYKY), počtu a průřezu žil 5x1,5 až 2,5 mm2</t>
  </si>
  <si>
    <t>-2088257066</t>
  </si>
  <si>
    <t>122</t>
  </si>
  <si>
    <t>34111094</t>
  </si>
  <si>
    <t>kabel silový s Cu jádrem 1 kV 5x2,5mm2</t>
  </si>
  <si>
    <t>2060468721</t>
  </si>
  <si>
    <t>75*1,2 'Přepočtené koeficientem množství</t>
  </si>
  <si>
    <t>123</t>
  </si>
  <si>
    <t>741320165</t>
  </si>
  <si>
    <t>Montáž jističů se zapojením vodičů třípólových nn do 25 A ve skříni</t>
  </si>
  <si>
    <t>423814479</t>
  </si>
  <si>
    <t>124</t>
  </si>
  <si>
    <t>741410003</t>
  </si>
  <si>
    <t>Montáž uzemňovacího vedení s upevněním, propojením a připojením pomocí svorek na povrchu drátu nebo lana Ø do 10 mm</t>
  </si>
  <si>
    <t>-1132315166</t>
  </si>
  <si>
    <t>125</t>
  </si>
  <si>
    <t>35441073</t>
  </si>
  <si>
    <t>drát D 10mm FeZn</t>
  </si>
  <si>
    <t>-810088390</t>
  </si>
  <si>
    <t>Poznámka k položce:_x000D_
0,62 kg/m</t>
  </si>
  <si>
    <t>85*0,62 'Přepočtené koeficientem množství</t>
  </si>
  <si>
    <t>126</t>
  </si>
  <si>
    <t>741410021</t>
  </si>
  <si>
    <t>Montáž uzemňovacího vedení s upevněním, propojením a připojením pomocí svorek v zemi s izolací spojů pásku průřezu do 120 mm2 v městské zástavbě</t>
  </si>
  <si>
    <t>-132254093</t>
  </si>
  <si>
    <t>127</t>
  </si>
  <si>
    <t>35442062</t>
  </si>
  <si>
    <t>pás zemnící 30x4mm FeZn</t>
  </si>
  <si>
    <t>-234478881</t>
  </si>
  <si>
    <t>Poznámka k položce:_x000D_
0,95 kg/m</t>
  </si>
  <si>
    <t>240*0,95 'Přepočtené koeficientem množství</t>
  </si>
  <si>
    <t>128</t>
  </si>
  <si>
    <t>741410062</t>
  </si>
  <si>
    <t>Montáž uzemňovacího vedení s upevněním, propojením a připojením pomocí svorek doplňků ochranného pospojování ochranné trubky s pláštěm vodiče oboustranně</t>
  </si>
  <si>
    <t>1672215070</t>
  </si>
  <si>
    <t>129</t>
  </si>
  <si>
    <t>35441832</t>
  </si>
  <si>
    <t>trubka ochranná na ochranu svodu - 1700 mmm, FeZn</t>
  </si>
  <si>
    <t>-1059422589</t>
  </si>
  <si>
    <t>130</t>
  </si>
  <si>
    <t>741420001</t>
  </si>
  <si>
    <t>Montáž hromosvodného vedení svodových drátů nebo lan s podpěrami, Ø do 10 mm</t>
  </si>
  <si>
    <t>1980536279</t>
  </si>
  <si>
    <t xml:space="preserve">Poznámka k souboru cen:_x000D_
1. Svodovými dráty se rozumí i jímací vedení na střeše._x000D_
</t>
  </si>
  <si>
    <t>131</t>
  </si>
  <si>
    <t>35441077</t>
  </si>
  <si>
    <t>drát D 8mm AlMgSi</t>
  </si>
  <si>
    <t>384249529</t>
  </si>
  <si>
    <t>Poznámka k položce:_x000D_
0,135kg/m</t>
  </si>
  <si>
    <t>485*0,135 'Přepočtené koeficientem množství</t>
  </si>
  <si>
    <t>132</t>
  </si>
  <si>
    <t>35441550</t>
  </si>
  <si>
    <t>podpěra vedení FeZn na lepenkovou krytinu</t>
  </si>
  <si>
    <t>-699414611</t>
  </si>
  <si>
    <t>133</t>
  </si>
  <si>
    <t>741420021</t>
  </si>
  <si>
    <t>Montáž hromosvodného vedení svorek se 2 šrouby - pásek drát</t>
  </si>
  <si>
    <t>-708759313</t>
  </si>
  <si>
    <t>134</t>
  </si>
  <si>
    <t>35441996</t>
  </si>
  <si>
    <t>svorka odbočovací a spojovací pro spojování kruhových a páskových vodičů, FeZn</t>
  </si>
  <si>
    <t>-1877672315</t>
  </si>
  <si>
    <t>135</t>
  </si>
  <si>
    <t>35431162</t>
  </si>
  <si>
    <t>svorky SU, SO, ST, SK</t>
  </si>
  <si>
    <t>936742268</t>
  </si>
  <si>
    <t>136</t>
  </si>
  <si>
    <t>741420022</t>
  </si>
  <si>
    <t>Montáž hromosvodného vedení svorek se 3 a více šrouby</t>
  </si>
  <si>
    <t>-667065239</t>
  </si>
  <si>
    <t>137</t>
  </si>
  <si>
    <t>35441925</t>
  </si>
  <si>
    <t>svorka zkušební pro lano D 6-12 mm, FeZn</t>
  </si>
  <si>
    <t>-1490746971</t>
  </si>
  <si>
    <t>138</t>
  </si>
  <si>
    <t>741420083</t>
  </si>
  <si>
    <t>Montáž hromosvodného vedení doplňků štítků k označení svodů</t>
  </si>
  <si>
    <t>-1229565521</t>
  </si>
  <si>
    <t>139</t>
  </si>
  <si>
    <t>35442110</t>
  </si>
  <si>
    <t>štítek plastový -  čísla svodů</t>
  </si>
  <si>
    <t>954197061</t>
  </si>
  <si>
    <t>140</t>
  </si>
  <si>
    <t>741420101</t>
  </si>
  <si>
    <t>Montáž oddáleného vedení držáků do zdiva</t>
  </si>
  <si>
    <t>96630059</t>
  </si>
  <si>
    <t>141</t>
  </si>
  <si>
    <t>35441849</t>
  </si>
  <si>
    <t>držák vedení - svodové</t>
  </si>
  <si>
    <t>-1182824328</t>
  </si>
  <si>
    <t>142</t>
  </si>
  <si>
    <t>741421811</t>
  </si>
  <si>
    <t>Demontáž hromosvodného vedení bez zachování funkčnosti svodových drátů nebo lan kolmého svodu, průměru do 8 mm</t>
  </si>
  <si>
    <t>-1878867905</t>
  </si>
  <si>
    <t>143</t>
  </si>
  <si>
    <t>741421821</t>
  </si>
  <si>
    <t>Demontáž hromosvodného vedení bez zachování funkčnosti svodových drátů nebo lan na rovné střeše, průměru do 8 mm</t>
  </si>
  <si>
    <t>803680593</t>
  </si>
  <si>
    <t>144</t>
  </si>
  <si>
    <t>741430005</t>
  </si>
  <si>
    <t>Montáž jímacích tyčí délky do 3 m, na stojan</t>
  </si>
  <si>
    <t>-1689762257</t>
  </si>
  <si>
    <t>145</t>
  </si>
  <si>
    <t>35441060</t>
  </si>
  <si>
    <t>tyč jímací s rovným koncem 1000 mm FeZn</t>
  </si>
  <si>
    <t>2045494875</t>
  </si>
  <si>
    <t>146</t>
  </si>
  <si>
    <t>741820013</t>
  </si>
  <si>
    <t>Měření zemních odporů zemnicí sítě délky pásku přes 200 do 500 m</t>
  </si>
  <si>
    <t>-450458462</t>
  </si>
  <si>
    <t>147</t>
  </si>
  <si>
    <t>741R01</t>
  </si>
  <si>
    <t>Úprava stávajícího rozvaděče RH - doplnění přístrojů včetně průchodek a přístrojové náplně</t>
  </si>
  <si>
    <t>soub</t>
  </si>
  <si>
    <t>2020931656</t>
  </si>
  <si>
    <t>148</t>
  </si>
  <si>
    <t>741R03</t>
  </si>
  <si>
    <t>Demontáž a zpětná montáž stávajícího zařízení na fasádě - svítidla, čidla, kamery</t>
  </si>
  <si>
    <t>1568352630</t>
  </si>
  <si>
    <t>149</t>
  </si>
  <si>
    <t>998741102</t>
  </si>
  <si>
    <t>Přesun hmot pro silnoproud stanovený z hmotnosti přesunovaného materiálu vodorovná dopravní vzdálenost do 50 m v objektech výšky přes 6 do 12 m</t>
  </si>
  <si>
    <t>-612594824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</si>
  <si>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</si>
  <si>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150</t>
  </si>
  <si>
    <t>998741181</t>
  </si>
  <si>
    <t>Přesun hmot pro silnoproud stanovený z hmotnosti přesunovaného materiálu Příplatek k ceně za přesun prováděný bez použití mechanizace pro jakoukoliv výšku objektu</t>
  </si>
  <si>
    <t>-56463608</t>
  </si>
  <si>
    <t>742</t>
  </si>
  <si>
    <t>Elektroinstalace - slaboproud</t>
  </si>
  <si>
    <t>151</t>
  </si>
  <si>
    <t>742121001</t>
  </si>
  <si>
    <t>Montáž kabelů sdělovacích pro vnitřní rozvody počtu žil do 15</t>
  </si>
  <si>
    <t>-1573372899</t>
  </si>
  <si>
    <t xml:space="preserve">Poznámka k souboru cen:_x000D_
1. Ceny lze použít i pro ocenění koaxiálních kabelů._x000D_
</t>
  </si>
  <si>
    <t>152</t>
  </si>
  <si>
    <t>998742202</t>
  </si>
  <si>
    <t>Přesun hmot pro slaboproud stanovený procentní sazbou (%) z ceny vodorovná dopravní vzdálenost do 50 m v objektech výšky přes 6 do 12 m</t>
  </si>
  <si>
    <t>%</t>
  </si>
  <si>
    <t>-648898222</t>
  </si>
  <si>
    <t>751</t>
  </si>
  <si>
    <t>Vzduchotechnika</t>
  </si>
  <si>
    <t>153</t>
  </si>
  <si>
    <t>7512R</t>
  </si>
  <si>
    <t>Montáž požární klapky čtyřhranné</t>
  </si>
  <si>
    <t>800355695</t>
  </si>
  <si>
    <t>154</t>
  </si>
  <si>
    <t>429R04</t>
  </si>
  <si>
    <t>Požární klapka čtyřhranná EIS 90 450x315 mm</t>
  </si>
  <si>
    <t>-1373184217</t>
  </si>
  <si>
    <t>Poznámka k položce:_x000D_
projekt část D.1.4.3.</t>
  </si>
  <si>
    <t>155</t>
  </si>
  <si>
    <t>429R05</t>
  </si>
  <si>
    <t>Požární klapka čtyřhranná EIS 90 900x355 mm</t>
  </si>
  <si>
    <t>-962126616</t>
  </si>
  <si>
    <t>156</t>
  </si>
  <si>
    <t>429R06</t>
  </si>
  <si>
    <t>Požární klapka čtyřhranná EIS 90 710x355 mm</t>
  </si>
  <si>
    <t>-1973127241</t>
  </si>
  <si>
    <t>157</t>
  </si>
  <si>
    <t>429R07</t>
  </si>
  <si>
    <t>Požární klapka čtyřhranná EIS 90 1000x630 mm</t>
  </si>
  <si>
    <t>583563736</t>
  </si>
  <si>
    <t>158</t>
  </si>
  <si>
    <t>429R08</t>
  </si>
  <si>
    <t>Požární klapka čtyřhranná EIS 90 560x315 mm</t>
  </si>
  <si>
    <t>-50093664</t>
  </si>
  <si>
    <t>159</t>
  </si>
  <si>
    <t>751344125</t>
  </si>
  <si>
    <t>Montáž tlumičů hluku pro čtyřhranné potrubí, průřezu přes 0,600 m2</t>
  </si>
  <si>
    <t>1920729051</t>
  </si>
  <si>
    <t>160</t>
  </si>
  <si>
    <t>553R01</t>
  </si>
  <si>
    <t>Kulisový tlumič 1250x600x1500, kulisa 200/50</t>
  </si>
  <si>
    <t>-1548991451</t>
  </si>
  <si>
    <t>161</t>
  </si>
  <si>
    <t>553R02</t>
  </si>
  <si>
    <t>Kulisový tlumič 750x600x1000, kulisa 200/50</t>
  </si>
  <si>
    <t>-1419989980</t>
  </si>
  <si>
    <t>162</t>
  </si>
  <si>
    <t>553R03</t>
  </si>
  <si>
    <t>Kulisový tlumič 1000x600x1000, kulisa 200/50</t>
  </si>
  <si>
    <t>-1828287500</t>
  </si>
  <si>
    <t>163</t>
  </si>
  <si>
    <t>751398021</t>
  </si>
  <si>
    <t>Montáž ostatních zařízení větrací mřížky stěnové, průřezu do 0,040 m2</t>
  </si>
  <si>
    <t>-78616753</t>
  </si>
  <si>
    <t>164</t>
  </si>
  <si>
    <t>429R01</t>
  </si>
  <si>
    <t>Mřížka ventilační 200x100 dvouřadá, regulace protiběžnými listy, eloxovaný hliník</t>
  </si>
  <si>
    <t>-138631206</t>
  </si>
  <si>
    <t>165</t>
  </si>
  <si>
    <t>429R02</t>
  </si>
  <si>
    <t>Mřížka ventilační 200x150 dvouřadá, regulace protiběžnými listy, eloxovaný hliník</t>
  </si>
  <si>
    <t>682955968</t>
  </si>
  <si>
    <t>166</t>
  </si>
  <si>
    <t>429R011</t>
  </si>
  <si>
    <t>Mřížka ventilační 200x100 dvouřadá, regulace protiběžnými listy, čelní vertikální listy, eloxovaný hliník</t>
  </si>
  <si>
    <t>-1044257916</t>
  </si>
  <si>
    <t>167</t>
  </si>
  <si>
    <t>429R022</t>
  </si>
  <si>
    <t>Mřížka ventilační 200x150 dvouřadá, regulace protiběžnými listy, čelní vertikální listy, eloxovaný hliník</t>
  </si>
  <si>
    <t>729718994</t>
  </si>
  <si>
    <t>168</t>
  </si>
  <si>
    <t>751398022</t>
  </si>
  <si>
    <t>Montáž ostatních zařízení větrací mřížky stěnové, průřezu přes 0,04 do 0,100 m2</t>
  </si>
  <si>
    <t>-241411344</t>
  </si>
  <si>
    <t>169</t>
  </si>
  <si>
    <t>429R03</t>
  </si>
  <si>
    <t>Mřížka ventilační 300x150 dvouřadá, regulace protiběžnými listy, eloxovaný hliník</t>
  </si>
  <si>
    <t>-1770207013</t>
  </si>
  <si>
    <t>170</t>
  </si>
  <si>
    <t>429R033</t>
  </si>
  <si>
    <t>Mřížka ventilační 300x150 dvouřadá, regulace protiběžnými listy, čelní vertikální listy, eloxovaný hliník</t>
  </si>
  <si>
    <t>592604131</t>
  </si>
  <si>
    <t>171</t>
  </si>
  <si>
    <t>751398022R</t>
  </si>
  <si>
    <t>Montáž ostatních zařízení regulační klapky, průřezu přes 0,04 do 0,100 m2</t>
  </si>
  <si>
    <t>-1134255101</t>
  </si>
  <si>
    <t>172</t>
  </si>
  <si>
    <t>42982405R</t>
  </si>
  <si>
    <t>klapka regulační žaluziová Pz VZT 315x200mm</t>
  </si>
  <si>
    <t>-286868369</t>
  </si>
  <si>
    <t>173</t>
  </si>
  <si>
    <t>751398023R</t>
  </si>
  <si>
    <t>Montáž ostatních zařízení regulační klapky, průřezu přes 0,100 do 0,150 m2</t>
  </si>
  <si>
    <t>-1920995413</t>
  </si>
  <si>
    <t>174</t>
  </si>
  <si>
    <t>42982405R1</t>
  </si>
  <si>
    <t>klapka regulační žaluziová Pz VZT 315x315mm</t>
  </si>
  <si>
    <t>1460222671</t>
  </si>
  <si>
    <t>175</t>
  </si>
  <si>
    <t>751398024</t>
  </si>
  <si>
    <t>Montáž ostatních zařízení větrací mřížky stěnové, průřezu přes 0,150 do 0,200 m2</t>
  </si>
  <si>
    <t>-1615374118</t>
  </si>
  <si>
    <t>176</t>
  </si>
  <si>
    <t>553R002</t>
  </si>
  <si>
    <t>mřížka větrací ocelová se samotížnou žaluzií 435x435 mm</t>
  </si>
  <si>
    <t>-263857591</t>
  </si>
  <si>
    <t>Poznámka k položce:_x000D_
kniha ostatních prvků X1.02 - 05</t>
  </si>
  <si>
    <t>177</t>
  </si>
  <si>
    <t>751398024R</t>
  </si>
  <si>
    <t>Montáž ostatních zařízení regulační klapka, průřezu přes 0,150 do 0,200 m2</t>
  </si>
  <si>
    <t>-1851443111</t>
  </si>
  <si>
    <t>178</t>
  </si>
  <si>
    <t>42982410R</t>
  </si>
  <si>
    <t>klapka regulační žaluziová Pz VZT 500x315mm</t>
  </si>
  <si>
    <t>2127593824</t>
  </si>
  <si>
    <t>179</t>
  </si>
  <si>
    <t>751398025</t>
  </si>
  <si>
    <t>Montáž ostatních zařízení větrací mřížky stěnové, průřezu přes 0,200 m2</t>
  </si>
  <si>
    <t>-112931510</t>
  </si>
  <si>
    <t>180</t>
  </si>
  <si>
    <t>553R001</t>
  </si>
  <si>
    <t>mřížka větrací ocelová se samotížnou žaluzií 600x600 mm</t>
  </si>
  <si>
    <t>-412979801</t>
  </si>
  <si>
    <t>Poznámka k položce:_x000D_
kniha ostatních prvků X1.01</t>
  </si>
  <si>
    <t>181</t>
  </si>
  <si>
    <t>553R003</t>
  </si>
  <si>
    <t>mřížka větrací z vysoce extrudovaného hliníku 700x400 mm</t>
  </si>
  <si>
    <t>-1978917699</t>
  </si>
  <si>
    <t>Poznámka k položce:_x000D_
kniha ostatních prvků X1.09 - 13</t>
  </si>
  <si>
    <t>182</t>
  </si>
  <si>
    <t>7513R</t>
  </si>
  <si>
    <t>Rovnotlaká vzduchotechnická jednotka průtok 5405 m3/h včetně příslušenství</t>
  </si>
  <si>
    <t>1349608736</t>
  </si>
  <si>
    <t xml:space="preserve">Poznámka k souboru cen:_x000D_
1. V cenách nejsou započteny náklady na připojení na rozvody a na regulaci._x000D_
2. Vzduchotechnické jednotky s výměnou vzduchu nad uvedený rozsah se oceňují individuálně._x000D_
</t>
  </si>
  <si>
    <t>183</t>
  </si>
  <si>
    <t>7511R</t>
  </si>
  <si>
    <t>D+ M regulace VZT 1</t>
  </si>
  <si>
    <t>1630687725</t>
  </si>
  <si>
    <t>184</t>
  </si>
  <si>
    <t>751510011</t>
  </si>
  <si>
    <t>Vzduchotechnické potrubí z pozinkovaného plechu čtyřhranné s přírubou, průřezu přes 0,01 do 0,03 m2</t>
  </si>
  <si>
    <t>-1358120453</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</si>
  <si>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</si>
  <si>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185</t>
  </si>
  <si>
    <t>751510012</t>
  </si>
  <si>
    <t>Vzduchotechnické potrubí z pozinkovaného plechu čtyřhranné s přírubou, průřezu přes 0,03 do 0,07 m2</t>
  </si>
  <si>
    <t>296772136</t>
  </si>
  <si>
    <t>186</t>
  </si>
  <si>
    <t>751510013</t>
  </si>
  <si>
    <t>Vzduchotechnické potrubí z pozinkovaného plechu čtyřhranné s přírubou, průřezu přes 0,07 do 0,13 m2</t>
  </si>
  <si>
    <t>1854046547</t>
  </si>
  <si>
    <t>187</t>
  </si>
  <si>
    <t>751510014</t>
  </si>
  <si>
    <t>Vzduchotechnické potrubí z pozinkovaného plechu čtyřhranné s přírubou, průřezu přes 0,13 do 0,28 m2</t>
  </si>
  <si>
    <t>1720873138</t>
  </si>
  <si>
    <t>188</t>
  </si>
  <si>
    <t>751510015</t>
  </si>
  <si>
    <t>Vzduchotechnické potrubí z pozinkovaného plechu čtyřhranné s přírubou, průřezu přes 0,28 do 0,50 m2</t>
  </si>
  <si>
    <t>447883118</t>
  </si>
  <si>
    <t>189</t>
  </si>
  <si>
    <t>751510016</t>
  </si>
  <si>
    <t>Vzduchotechnické potrubí z pozinkovaného plechu čtyřhranné s přírubou, průřezu přes 0,50 do 0,79 m2</t>
  </si>
  <si>
    <t>-628734297</t>
  </si>
  <si>
    <t>190</t>
  </si>
  <si>
    <t>998751101</t>
  </si>
  <si>
    <t>Přesun hmot pro vzduchotechniku stanovený z hmotnosti přesunovaného materiálu vodorovná dopravní vzdálenost do 100 m v objektech výšky do 12 m</t>
  </si>
  <si>
    <t>310535791</t>
  </si>
  <si>
    <t>191</t>
  </si>
  <si>
    <t>998751181</t>
  </si>
  <si>
    <t>Přesun hmot pro vzduchotechniku stanovený z hmotnosti přesunovaného materiálu Příplatek k cenám za přesun prováděný bez použití mechanizace pro jakoukoliv výšku objektu</t>
  </si>
  <si>
    <t>1433281839</t>
  </si>
  <si>
    <t>762</t>
  </si>
  <si>
    <t>Konstrukce tesařské</t>
  </si>
  <si>
    <t>192</t>
  </si>
  <si>
    <t>762331816R</t>
  </si>
  <si>
    <t>Demontáž vázaných konstrukcí krovů sklonu do 60° z hranolů, hranolků, fošen, jakékoliv průřezové plochy</t>
  </si>
  <si>
    <t>-1919569058</t>
  </si>
  <si>
    <t>193</t>
  </si>
  <si>
    <t>762341811</t>
  </si>
  <si>
    <t>Demontáž bednění a laťování bednění střech rovných, obloukových, sklonu do 60° se všemi nadstřešními konstrukcemi z prken hrubých, hoblovaných tl. do 32 mm</t>
  </si>
  <si>
    <t>939295129</t>
  </si>
  <si>
    <t>27,82+395,82+589,35+196,49+11,72</t>
  </si>
  <si>
    <t>764</t>
  </si>
  <si>
    <t>Konstrukce klempířské</t>
  </si>
  <si>
    <t>194</t>
  </si>
  <si>
    <t>764001821</t>
  </si>
  <si>
    <t>Demontáž klempířských konstrukcí krytiny ze svitků nebo tabulí do suti</t>
  </si>
  <si>
    <t>-334873731</t>
  </si>
  <si>
    <t>3,6+7,2</t>
  </si>
  <si>
    <t>195</t>
  </si>
  <si>
    <t>764001841</t>
  </si>
  <si>
    <t>Demontáž klempířských konstrukcí krytiny ze šablon do suti</t>
  </si>
  <si>
    <t>-551258612</t>
  </si>
  <si>
    <t>střecha na přístavkem</t>
  </si>
  <si>
    <t>4,4*6,3</t>
  </si>
  <si>
    <t>196</t>
  </si>
  <si>
    <t>764002841</t>
  </si>
  <si>
    <t>Demontáž klempířských konstrukcí oplechování horních ploch zdí a nadezdívek do suti</t>
  </si>
  <si>
    <t>48533297</t>
  </si>
  <si>
    <t>197</t>
  </si>
  <si>
    <t>764002851</t>
  </si>
  <si>
    <t>Demontáž klempířských konstrukcí oplechování parapetů do suti</t>
  </si>
  <si>
    <t>1310547017</t>
  </si>
  <si>
    <t>198</t>
  </si>
  <si>
    <t>764002871</t>
  </si>
  <si>
    <t>Demontáž klempířských konstrukcí lemování zdí do suti</t>
  </si>
  <si>
    <t>-870837515</t>
  </si>
  <si>
    <t>20,7+26,8</t>
  </si>
  <si>
    <t>199</t>
  </si>
  <si>
    <t>764004801</t>
  </si>
  <si>
    <t>Demontáž klempířských konstrukcí žlabu podokapního do suti</t>
  </si>
  <si>
    <t>2099532538</t>
  </si>
  <si>
    <t>37,4+31+36</t>
  </si>
  <si>
    <t>200</t>
  </si>
  <si>
    <t>764004861</t>
  </si>
  <si>
    <t>Demontáž klempířských konstrukcí svodu do suti</t>
  </si>
  <si>
    <t>-918234550</t>
  </si>
  <si>
    <t>10,6+8,3+32,4</t>
  </si>
  <si>
    <t>201</t>
  </si>
  <si>
    <t>764041420R1</t>
  </si>
  <si>
    <t>Zakončovací lišta z titanzinkového předzvětralého plechu, včetně tmelení rš 80 mm</t>
  </si>
  <si>
    <t>1055431082</t>
  </si>
  <si>
    <t>202</t>
  </si>
  <si>
    <t>764141431</t>
  </si>
  <si>
    <t>Krytina ze svitků nebo tabulí z titanzinkového předzvětralého plechu s úpravou u okapů, prostupů a výčnělků střechy rovné drážkováním z tabulí, velikosti 1000 x 2000 mm, sklon střechy do 30°</t>
  </si>
  <si>
    <t>596293851</t>
  </si>
  <si>
    <t>203</t>
  </si>
  <si>
    <t>764141491</t>
  </si>
  <si>
    <t>Krytina ze svitků nebo tabulí z titanzinkového předzvětralého plechu s úpravou u okapů, prostupů a výčnělků Příplatek k cenám za těsnění drážek ve sklonu do 10°</t>
  </si>
  <si>
    <t>229211484</t>
  </si>
  <si>
    <t>204</t>
  </si>
  <si>
    <t>764226445R</t>
  </si>
  <si>
    <t>Oplechování parapetů z hliníkového plechu extrudovaného celoplošně lepené hl. 355 mm</t>
  </si>
  <si>
    <t>485892918</t>
  </si>
  <si>
    <t>Poznámka k položce:_x000D_
barva RAL 7016</t>
  </si>
  <si>
    <t>70*1,5</t>
  </si>
  <si>
    <t>1*0,6</t>
  </si>
  <si>
    <t>2*2,4</t>
  </si>
  <si>
    <t>205</t>
  </si>
  <si>
    <t>764242404</t>
  </si>
  <si>
    <t>Oplechování střešních prvků z titanzinkového předzvětralého plechu štítu závětrnou lištou rš 330 mm</t>
  </si>
  <si>
    <t>3986135</t>
  </si>
  <si>
    <t xml:space="preserve">Poznámka k souboru cen:_x000D_
1. V cenách 764 24-1405 až - 2457 nejsou započteny náklady na podkladní plech. Ten se oceňuje souborem cen 764 01-14..Podkladní plech z pozinkovaného plechu v tl. 1,0 mm a rozvinuté šířce dle rš střešního prvku._x000D_
</t>
  </si>
  <si>
    <t>206</t>
  </si>
  <si>
    <t>764244407</t>
  </si>
  <si>
    <t>Oplechování horních ploch zdí a nadezdívek (atik) z titanzinkového předzvětralého plechu mechanicky kotvené rš 670 mm</t>
  </si>
  <si>
    <t>-803267548</t>
  </si>
  <si>
    <t>16,245+5,875+1,105+24,09+1,705+5,875+15,645+16,245+12,39+0,6+16,245+12,595+13,095+14,950+2,9+4,305+3,3</t>
  </si>
  <si>
    <t>207</t>
  </si>
  <si>
    <t>764341413</t>
  </si>
  <si>
    <t>Lemování zdí z titanzinkového předzvětralého plechu boční nebo horní rovných, střech s krytinou skládanou mimo prejzovou rš 250 mm</t>
  </si>
  <si>
    <t>1291959067</t>
  </si>
  <si>
    <t>16,245+4,44</t>
  </si>
  <si>
    <t>208</t>
  </si>
  <si>
    <t>764341414</t>
  </si>
  <si>
    <t>Lemování zdí z titanzinkového předzvětralého plechu boční nebo horní rovných, střech s krytinou skládanou mimo prejzovou rš 330 mm</t>
  </si>
  <si>
    <t>996593300</t>
  </si>
  <si>
    <t>4,075+6,045+16,66</t>
  </si>
  <si>
    <t>209</t>
  </si>
  <si>
    <t>764541404</t>
  </si>
  <si>
    <t>Žlab podokapní z titanzinkového předzvětralého plechu včetně háků a čel půlkruhový rš 280 mm</t>
  </si>
  <si>
    <t>901826832</t>
  </si>
  <si>
    <t>6,245+5,78+3,245+6,345+3,9+5,835+6,01</t>
  </si>
  <si>
    <t>210</t>
  </si>
  <si>
    <t>764541405</t>
  </si>
  <si>
    <t>Žlab podokapní z titanzinkového předzvětralého plechu včetně háků a čel půlkruhový rš 330 mm</t>
  </si>
  <si>
    <t>1407688605</t>
  </si>
  <si>
    <t>9,595+7,775+7,775+5,845</t>
  </si>
  <si>
    <t>211</t>
  </si>
  <si>
    <t>764541407</t>
  </si>
  <si>
    <t>Žlab podokapní z titanzinkového předzvětralého plechu včetně háků a čel půlkruhový rš 400 mm</t>
  </si>
  <si>
    <t>-1755123805</t>
  </si>
  <si>
    <t>6,155+4,345+4,4+2,925+2,925+4,570+4,570+6,345</t>
  </si>
  <si>
    <t>212</t>
  </si>
  <si>
    <t>7645414441R</t>
  </si>
  <si>
    <t>Žlab podokapní z titanzinkového předzvětralého plechu včetně háků a čel kotlík oválný (trychtýřový), rš žlabu/průměr svodu 280/100 mm</t>
  </si>
  <si>
    <t>1690061534</t>
  </si>
  <si>
    <t>213</t>
  </si>
  <si>
    <t>7645414471R</t>
  </si>
  <si>
    <t>Žlab podokapní z titanzinkového předzvětralého plechu včetně háků a čel kotlík oválný (trychtýřový), rš žlabu/průměr svodu 330/125 mm</t>
  </si>
  <si>
    <t>-1200356846</t>
  </si>
  <si>
    <t>214</t>
  </si>
  <si>
    <t>7645414481R</t>
  </si>
  <si>
    <t>Žlab podokapní z titanzinkového předzvětralého plechu včetně háků a čel kotlík oválný (trychtýřový), rš žlabu/průměr svodu 400/150 mm</t>
  </si>
  <si>
    <t>1585319135</t>
  </si>
  <si>
    <t>215</t>
  </si>
  <si>
    <t>764548423</t>
  </si>
  <si>
    <t>Svod z titanzinkového předzvětralého plechu včetně objímek, kolen a odskoků kruhový, průměru 100 mm</t>
  </si>
  <si>
    <t>1663251290</t>
  </si>
  <si>
    <t>3,895+3,38+3,4</t>
  </si>
  <si>
    <t>216</t>
  </si>
  <si>
    <t>764548424R</t>
  </si>
  <si>
    <t>Svod z titanzinkového předzvětralého plechu včetně objímek, kolen a odskoků kruhový, průměru 125 mm</t>
  </si>
  <si>
    <t>1592420115</t>
  </si>
  <si>
    <t>4,12+4,19</t>
  </si>
  <si>
    <t>217</t>
  </si>
  <si>
    <t>764548425</t>
  </si>
  <si>
    <t>Svod z titanzinkového předzvětralého plechu včetně objímek, kolen a odskoků kruhový, průměru 150 mm</t>
  </si>
  <si>
    <t>-1266778535</t>
  </si>
  <si>
    <t>6,77+6,77+6,77+6,77+3,05+2,1+0,17</t>
  </si>
  <si>
    <t>218</t>
  </si>
  <si>
    <t>764R1</t>
  </si>
  <si>
    <t>Oplechování VZT potrubí - ochrana tepelné izolace</t>
  </si>
  <si>
    <t>-290797719</t>
  </si>
  <si>
    <t>219</t>
  </si>
  <si>
    <t>998764102</t>
  </si>
  <si>
    <t>Přesun hmot pro konstrukce klempířské stanovený z hmotnosti přesunovaného materiálu vodorovná dopravní vzdálenost do 50 m v objektech výšky přes 6 do 12 m</t>
  </si>
  <si>
    <t>1268439457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</si>
  <si>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</si>
  <si>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</si>
  <si>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</si>
  <si>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220</t>
  </si>
  <si>
    <t>766621724R</t>
  </si>
  <si>
    <t>Montáž okenních doplňků - venkovní žaluzie</t>
  </si>
  <si>
    <t>87519291</t>
  </si>
  <si>
    <t>221</t>
  </si>
  <si>
    <t>61124348R</t>
  </si>
  <si>
    <t>žaluzie Al exteriérová 1500x1800 mechanická</t>
  </si>
  <si>
    <t>1155876846</t>
  </si>
  <si>
    <t>Poznámka k položce:_x000D_
kniha ostatních prvků X1.14 - 35</t>
  </si>
  <si>
    <t>222</t>
  </si>
  <si>
    <t>766622131</t>
  </si>
  <si>
    <t>Montáž oken plastových včetně montáže rámu na polyuretanovou pěnu plochy přes 1 m2 otevíravých nebo sklápěcích do zdiva, výšky do 1,5 m</t>
  </si>
  <si>
    <t>-70214244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</si>
  <si>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</si>
  <si>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2,4*1,5*2</t>
  </si>
  <si>
    <t>1,5*0,9*2</t>
  </si>
  <si>
    <t>223</t>
  </si>
  <si>
    <t>61143803R</t>
  </si>
  <si>
    <t>okno plastové dvoukřídlové otvíravé a sklápěcí 240x150 cm</t>
  </si>
  <si>
    <t>555743165</t>
  </si>
  <si>
    <t>O1-2.01N; 2.14N</t>
  </si>
  <si>
    <t>1+1</t>
  </si>
  <si>
    <t>224</t>
  </si>
  <si>
    <t>61143742R</t>
  </si>
  <si>
    <t>okno plastové jednokřídlové sklápěcí 150x90 cm</t>
  </si>
  <si>
    <t>1282180314</t>
  </si>
  <si>
    <t>O1-2.26N; 2.27N</t>
  </si>
  <si>
    <t>225</t>
  </si>
  <si>
    <t>766622132</t>
  </si>
  <si>
    <t>Montáž oken plastových včetně montáže rámu na polyuretanovou pěnu plochy přes 1 m2 otevíravých nebo sklápěcích do zdiva, výšky přes 1,5 do 2,5 m</t>
  </si>
  <si>
    <t>1488321379</t>
  </si>
  <si>
    <t>1,5*2,1*17</t>
  </si>
  <si>
    <t>1,5*1,8*48</t>
  </si>
  <si>
    <t>226</t>
  </si>
  <si>
    <t>61143765R</t>
  </si>
  <si>
    <t>okno plastové dvoukřídlové - spodní křídlo sklopné, horní pevné 150x210 cm</t>
  </si>
  <si>
    <t>-1589872325</t>
  </si>
  <si>
    <t xml:space="preserve">O1-1.01N; 1.02N; 1.05N; 1.06N; </t>
  </si>
  <si>
    <t>O1-1.03N; 1.04N; 1.22N - 1.30N - spodní křídlo sklo "ornament"</t>
  </si>
  <si>
    <t>227</t>
  </si>
  <si>
    <t>61143744R</t>
  </si>
  <si>
    <t>okno plastové jednokřídlové otvíravé a sklápěcí 150x210 cm</t>
  </si>
  <si>
    <t>-1024544620</t>
  </si>
  <si>
    <t>O1-1.18N; 1.19N</t>
  </si>
  <si>
    <t>228</t>
  </si>
  <si>
    <t>61143924R</t>
  </si>
  <si>
    <t>okno plastové jednokřídlové otvíravé a sklápěcí 150x180 cm</t>
  </si>
  <si>
    <t>-1653494843</t>
  </si>
  <si>
    <t>Poznámka k položce:_x000D_
O1-1.07N - 1.17N; 1.31N - 1.33N; 1.35N - 1.43N; 1.45N - 1.46N; 2.02N - 2.13N; 2.15N -2.25N</t>
  </si>
  <si>
    <t>8ks sklo "ornament"; 40ks čiré</t>
  </si>
  <si>
    <t>229</t>
  </si>
  <si>
    <t>766622216</t>
  </si>
  <si>
    <t>Montáž oken plastových plochy do 1 m2 včetně montáže rámu na polyuretanovou pěnu otevíravých nebo sklápěcích do zdiva</t>
  </si>
  <si>
    <t>-1967590557</t>
  </si>
  <si>
    <t>O1-1.20N; 1.21N; 1.44N - 1,5x0,6</t>
  </si>
  <si>
    <t>O1-1.34N - 0,6x1,2</t>
  </si>
  <si>
    <t>230</t>
  </si>
  <si>
    <t>61140026R</t>
  </si>
  <si>
    <t>okno plastové jednokřídlé vyklápěcí 150x60cm</t>
  </si>
  <si>
    <t>-1543417878</t>
  </si>
  <si>
    <t>Poznámka k položce:_x000D_
O1-1.20N; 1.21N; 1.44N</t>
  </si>
  <si>
    <t>231</t>
  </si>
  <si>
    <t>61140016R</t>
  </si>
  <si>
    <t>okno plastové jednokřídlé otvíravé a vyklápěcí 60x120cm</t>
  </si>
  <si>
    <t>676410690</t>
  </si>
  <si>
    <t>Poznámka k položce:_x000D_
O1-1.34N, sklo "ornament"</t>
  </si>
  <si>
    <t>232</t>
  </si>
  <si>
    <t>766694111</t>
  </si>
  <si>
    <t>Montáž ostatních truhlářských konstrukcí parapetních desek dřevěných nebo plastových šířky do 300 mm, délky do 1000 mm</t>
  </si>
  <si>
    <t>1515791472</t>
  </si>
  <si>
    <t xml:space="preserve">Poznámka k souboru cen:_x000D_
1. Cenami -8111 a -8112 se oceňuje montáž vrat oboru JKPOV 611._x000D_
2. Cenami -97 . . nelze oceňovat venkovní krycí lišty balkónových dveří; tato montáž se oceňuje cenou -1610._x000D_
</t>
  </si>
  <si>
    <t>233</t>
  </si>
  <si>
    <t>61144401</t>
  </si>
  <si>
    <t>parapet plastový vnitřní - komůrkový 25 x 2 x 100 cm</t>
  </si>
  <si>
    <t>1483291167</t>
  </si>
  <si>
    <t>234</t>
  </si>
  <si>
    <t>766694112</t>
  </si>
  <si>
    <t>Montáž ostatních truhlářských konstrukcí parapetních desek dřevěných nebo plastových šířky do 300 mm, délky přes 1000 do 1600 mm</t>
  </si>
  <si>
    <t>-1761698517</t>
  </si>
  <si>
    <t>235</t>
  </si>
  <si>
    <t>-492846475</t>
  </si>
  <si>
    <t>236</t>
  </si>
  <si>
    <t>766694113</t>
  </si>
  <si>
    <t>Montáž ostatních truhlářských konstrukcí parapetních desek dřevěných nebo plastových šířky do 300 mm, délky přes 1600 do 2600 mm</t>
  </si>
  <si>
    <t>1937014183</t>
  </si>
  <si>
    <t>237</t>
  </si>
  <si>
    <t>28680726</t>
  </si>
  <si>
    <t>238</t>
  </si>
  <si>
    <t>61144019</t>
  </si>
  <si>
    <t>koncovka k parapetu plastovému vnitřnímu 1 pár</t>
  </si>
  <si>
    <t>sada</t>
  </si>
  <si>
    <t>1383789656</t>
  </si>
  <si>
    <t>239</t>
  </si>
  <si>
    <t>998766102</t>
  </si>
  <si>
    <t>Přesun hmot pro konstrukce truhlářské stanovený z hmotnosti přesunovaného materiálu vodorovná dopravní vzdálenost do 50 m v objektech výšky přes 6 do 12 m</t>
  </si>
  <si>
    <t>-1878698020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</si>
  <si>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</si>
  <si>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240</t>
  </si>
  <si>
    <t>998766181</t>
  </si>
  <si>
    <t>Přesun hmot pro konstrukce truhlářské stanovený z hmotnosti přesunovaného materiálu Příplatek k ceně za přesun prováděný bez použití mechanizace pro jakoukoliv výšku objektu</t>
  </si>
  <si>
    <t>1235818857</t>
  </si>
  <si>
    <t>767</t>
  </si>
  <si>
    <t>Konstrukce zámečnické</t>
  </si>
  <si>
    <t>241</t>
  </si>
  <si>
    <t>767132811</t>
  </si>
  <si>
    <t>Demontáž stěn a příček z plechu šroubovaných</t>
  </si>
  <si>
    <t>-1416190584</t>
  </si>
  <si>
    <t>plechová zástěna - rampa</t>
  </si>
  <si>
    <t>1,1*2,77</t>
  </si>
  <si>
    <t>plechová příčka m.č. 1-1.41</t>
  </si>
  <si>
    <t>3*3,25</t>
  </si>
  <si>
    <t>odpočet vrata</t>
  </si>
  <si>
    <t>-(2*1,97)</t>
  </si>
  <si>
    <t>242</t>
  </si>
  <si>
    <t>767161823</t>
  </si>
  <si>
    <t>Demontáž zábradlí schodišťového nerozebíratelný spoj hmotnosti 1 m zábradlí do 20 kg</t>
  </si>
  <si>
    <t>1879878925</t>
  </si>
  <si>
    <t>243</t>
  </si>
  <si>
    <t>767531111</t>
  </si>
  <si>
    <t>Montáž vstupních čistících zón z rohoží kovových nebo plastových</t>
  </si>
  <si>
    <t>589278951</t>
  </si>
  <si>
    <t xml:space="preserve">Poznámka k souboru cen:_x000D_
1. Cena -1111 je určena pro všechny typy rohoží kromě textilních, tj. hliníkové nebo plastové v kombinaci s různými typy kartáčů, kovové - škrabáky, pryžové, z vláken z plastických hmot, apod._x000D_
2. Textilní rohože se oceňují souborem cen 776 57-3 Montáž textilních čistících zón katalogu 800-776 Podlahy povlakové._x000D_
</t>
  </si>
  <si>
    <t>3*0,6*0,4</t>
  </si>
  <si>
    <t>2*0,75*0,5</t>
  </si>
  <si>
    <t>244</t>
  </si>
  <si>
    <t>697520011R</t>
  </si>
  <si>
    <t>rohož vstupní  z pozinkové oceli 600x400 mm</t>
  </si>
  <si>
    <t>1322234239</t>
  </si>
  <si>
    <t>Poznámka k položce:_x000D_
X1.37</t>
  </si>
  <si>
    <t>245</t>
  </si>
  <si>
    <t>697520012R</t>
  </si>
  <si>
    <t>rohož vstupní  z pozinkové oceli 750x500 mm</t>
  </si>
  <si>
    <t>1797319394</t>
  </si>
  <si>
    <t>Poznámka k položce:_x000D_
X1.38</t>
  </si>
  <si>
    <t>246</t>
  </si>
  <si>
    <t>767531127R</t>
  </si>
  <si>
    <t>Montáž vstupních čistících zón - osazení rámu z polymerbetonu 80 mm</t>
  </si>
  <si>
    <t>-1605873539</t>
  </si>
  <si>
    <t>247</t>
  </si>
  <si>
    <t>69752153R</t>
  </si>
  <si>
    <t>vana z polymerbetonu 600x400 mm</t>
  </si>
  <si>
    <t>-1371562950</t>
  </si>
  <si>
    <t>248</t>
  </si>
  <si>
    <t>69752154R</t>
  </si>
  <si>
    <t>vana z polymerbetonu 750x500 mm</t>
  </si>
  <si>
    <t>972892577</t>
  </si>
  <si>
    <t>249</t>
  </si>
  <si>
    <t>767640221</t>
  </si>
  <si>
    <t>Montáž dveří ocelových vchodových dvoukřídlové bez nadsvětlíku</t>
  </si>
  <si>
    <t>173520212</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</si>
  <si>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</si>
  <si>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250</t>
  </si>
  <si>
    <t>D1-1.09N</t>
  </si>
  <si>
    <t>dveře ocelové dvoukřídlé vyplněné minerální vatou 2400x2400</t>
  </si>
  <si>
    <t>-1493753508</t>
  </si>
  <si>
    <t>251</t>
  </si>
  <si>
    <t>D1-1.22N</t>
  </si>
  <si>
    <t>dveře ocelové dvoukřídlé vyplněné minerální vatou 2500x2480</t>
  </si>
  <si>
    <t>-741535610</t>
  </si>
  <si>
    <t>252</t>
  </si>
  <si>
    <t>767661811</t>
  </si>
  <si>
    <t>Demontáž mříží pevných nebo otevíravých</t>
  </si>
  <si>
    <t>2109142999</t>
  </si>
  <si>
    <t>m.č. 1-1.09</t>
  </si>
  <si>
    <t>1,5*2,1</t>
  </si>
  <si>
    <t>m.č. 1-1.26</t>
  </si>
  <si>
    <t>1,5*1,8</t>
  </si>
  <si>
    <t>253</t>
  </si>
  <si>
    <t>767810113</t>
  </si>
  <si>
    <t>Montáž větracích mřížek ocelových čtyřhranných, průřezu přes 0,04 do 0,09 m2</t>
  </si>
  <si>
    <t>517967607</t>
  </si>
  <si>
    <t xml:space="preserve">Poznámka k souboru cen:_x000D_
1. Ceny jsou kalkulovány pro osazení větracích mřížek do předem připravené konstrukce._x000D_
</t>
  </si>
  <si>
    <t>254</t>
  </si>
  <si>
    <t>55341424R</t>
  </si>
  <si>
    <t>mřížka větrací nerezová 300 x 300 se síťovinou</t>
  </si>
  <si>
    <t>1355379065</t>
  </si>
  <si>
    <t>Poznámka k položce:_x000D_
X1.06</t>
  </si>
  <si>
    <t>255</t>
  </si>
  <si>
    <t>767810122</t>
  </si>
  <si>
    <t>Montáž větracích mřížek ocelových kruhových, průměru přes 100 do 200 mm</t>
  </si>
  <si>
    <t>1620624733</t>
  </si>
  <si>
    <t>256</t>
  </si>
  <si>
    <t>55341428</t>
  </si>
  <si>
    <t>mřížka větrací nerezová 150 kruhová se síťovinou</t>
  </si>
  <si>
    <t>697709979</t>
  </si>
  <si>
    <t>Poznámka k položce:_x000D_
X1.07; X1.08</t>
  </si>
  <si>
    <t>257</t>
  </si>
  <si>
    <t>767832102</t>
  </si>
  <si>
    <t>Montáž venkovních požárních žebříků do zdiva bez suchovodu</t>
  </si>
  <si>
    <t>238903175</t>
  </si>
  <si>
    <t>258</t>
  </si>
  <si>
    <t>44983000</t>
  </si>
  <si>
    <t>žebřík venkovní bez suchovodu v provedení žárový Zn</t>
  </si>
  <si>
    <t>1721665721</t>
  </si>
  <si>
    <t>259</t>
  </si>
  <si>
    <t>767832802</t>
  </si>
  <si>
    <t>Demontáž venkovních požárních žebříků bez ochranného koše</t>
  </si>
  <si>
    <t>842699410</t>
  </si>
  <si>
    <t>260</t>
  </si>
  <si>
    <t>767834112</t>
  </si>
  <si>
    <t>Montáž venkovních požárních žebříků Příplatek k cenám za montáž ochranného koše, připevněného svařováním</t>
  </si>
  <si>
    <t>-66252788</t>
  </si>
  <si>
    <t>261</t>
  </si>
  <si>
    <t>767995116</t>
  </si>
  <si>
    <t>Montáž ostatních atypických zámečnických konstrukcí hmotnosti přes 100 do 250 kg</t>
  </si>
  <si>
    <t>-1177151217</t>
  </si>
  <si>
    <t xml:space="preserve">Poznámka k souboru cen:_x000D_
1. Určení cen se řídí hmotností jednotlivě montovaného dílu konstrukce._x000D_
</t>
  </si>
  <si>
    <t>Poznámka k položce:_x000D_
konstrukce pod VZT včetně trojnásobného nátěru a ukotvení do konstrukce střechy</t>
  </si>
  <si>
    <t>262</t>
  </si>
  <si>
    <t>13010818</t>
  </si>
  <si>
    <t>ocel profilová UPN 120 jakost 11 375</t>
  </si>
  <si>
    <t>1493268257</t>
  </si>
  <si>
    <t>263</t>
  </si>
  <si>
    <t>14550254</t>
  </si>
  <si>
    <t>profil ocelový čtvercový svařovaný 60x60x3mm</t>
  </si>
  <si>
    <t>-38168747</t>
  </si>
  <si>
    <t>0,0318+0,01956</t>
  </si>
  <si>
    <t>264</t>
  </si>
  <si>
    <t>767996701</t>
  </si>
  <si>
    <t>Demontáž ostatních zámečnických konstrukcí o hmotnosti jednotlivých dílů řezáním do 50 kg</t>
  </si>
  <si>
    <t>-42514894</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</si>
  <si>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</si>
  <si>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Poznámka k položce:_x000D_
ocelové schodiště na rampu</t>
  </si>
  <si>
    <t>265</t>
  </si>
  <si>
    <t>998767102</t>
  </si>
  <si>
    <t>Přesun hmot pro zámečnické konstrukce stanovený z hmotnosti přesunovaného materiálu vodorovná dopravní vzdálenost do 50 m v objektech výšky přes 6 do 12 m</t>
  </si>
  <si>
    <t>2102123652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</si>
  <si>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</si>
  <si>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266</t>
  </si>
  <si>
    <t>998767181</t>
  </si>
  <si>
    <t>Přesun hmot pro zámečnické konstrukce stanovený z hmotnosti přesunovaného materiálu Příplatek k cenám za přesun prováděný bez použití mechanizace pro jakoukoliv výšku objektu</t>
  </si>
  <si>
    <t>1791437069</t>
  </si>
  <si>
    <t>781</t>
  </si>
  <si>
    <t>Dokončovací práce - obklady</t>
  </si>
  <si>
    <t>267</t>
  </si>
  <si>
    <t>781774120</t>
  </si>
  <si>
    <t>Montáž obkladů vnějších stěn z dlaždic keramických lepených flexibilním lepidlem režných nebo glazovaných hladkých přes 50 do 85 ks/m2</t>
  </si>
  <si>
    <t>-1892852174</t>
  </si>
  <si>
    <t>Poznámka k položce:_x000D_
včetně spárování</t>
  </si>
  <si>
    <t>268</t>
  </si>
  <si>
    <t>59761256R</t>
  </si>
  <si>
    <t>obklad fasádní 25x7 cm</t>
  </si>
  <si>
    <t>-1255354265</t>
  </si>
  <si>
    <t>Poznámka k položce:_x000D_
skladba fasády VN03</t>
  </si>
  <si>
    <t>164,796610169492*59 'Přepočtené koeficientem množství</t>
  </si>
  <si>
    <t>269</t>
  </si>
  <si>
    <t>998781102</t>
  </si>
  <si>
    <t>Přesun hmot pro obklady keramické stanovený z hmotnosti přesunovaného materiálu vodorovná dopravní vzdálenost do 50 m v objektech výšky přes 6 do 12 m</t>
  </si>
  <si>
    <t>-85298771</t>
  </si>
  <si>
    <t>270</t>
  </si>
  <si>
    <t>998781181</t>
  </si>
  <si>
    <t>Přesun hmot pro obklady keramické stanovený z hmotnosti přesunovaného materiálu Příplatek k cenám za přesun prováděný bez použití mechanizace pro jakoukoliv výšku objektu</t>
  </si>
  <si>
    <t>329246974</t>
  </si>
  <si>
    <t>783</t>
  </si>
  <si>
    <t>Dokončovací práce - nátěry</t>
  </si>
  <si>
    <t>271</t>
  </si>
  <si>
    <t>783000103</t>
  </si>
  <si>
    <t>Zakrývání konstrukcí včetně pozdějšího odkrytí podlah nebo vodorovných ploch položením fólie</t>
  </si>
  <si>
    <t>-731805264</t>
  </si>
  <si>
    <t xml:space="preserve">Poznámka k souboru cen:_x000D_
1. V cenách nejsou započteny náklady na dodávku materiálu, tyto se ocení ve specifikaci._x000D_
</t>
  </si>
  <si>
    <t>272</t>
  </si>
  <si>
    <t>58124844</t>
  </si>
  <si>
    <t>fólie pro malířské potřeby zakrývací,  25µ,  4 x 5 m</t>
  </si>
  <si>
    <t>1835559521</t>
  </si>
  <si>
    <t>20*1,05 'Přepočtené koeficientem množství</t>
  </si>
  <si>
    <t>273</t>
  </si>
  <si>
    <t>783301401</t>
  </si>
  <si>
    <t>Příprava podkladu zámečnických konstrukcí před provedením nátěru ometení</t>
  </si>
  <si>
    <t>1992105144</t>
  </si>
  <si>
    <t>274</t>
  </si>
  <si>
    <t>783306801</t>
  </si>
  <si>
    <t>Odstranění nátěrů ze zámečnických konstrukcí obroušením</t>
  </si>
  <si>
    <t>218858394</t>
  </si>
  <si>
    <t>12,5+5,3+1,65</t>
  </si>
  <si>
    <t>275</t>
  </si>
  <si>
    <t>783314101</t>
  </si>
  <si>
    <t>Základní nátěr zámečnických konstrukcí jednonásobný syntetický</t>
  </si>
  <si>
    <t>1490412323</t>
  </si>
  <si>
    <t>276</t>
  </si>
  <si>
    <t>783315101</t>
  </si>
  <si>
    <t>Mezinátěr zámečnických konstrukcí jednonásobný syntetický standardní</t>
  </si>
  <si>
    <t>1834132192</t>
  </si>
  <si>
    <t>277</t>
  </si>
  <si>
    <t>783317101</t>
  </si>
  <si>
    <t>Krycí nátěr (email) zámečnických konstrukcí jednonásobný syntetický standardní</t>
  </si>
  <si>
    <t>-2008326300</t>
  </si>
  <si>
    <t>278</t>
  </si>
  <si>
    <t>783801503</t>
  </si>
  <si>
    <t>Příprava podkladu omítek před provedením nátěru omytí tlakovou vodou</t>
  </si>
  <si>
    <t>2133718069</t>
  </si>
  <si>
    <t>komín</t>
  </si>
  <si>
    <t>3,85*0,53*4</t>
  </si>
  <si>
    <t>279</t>
  </si>
  <si>
    <t>783823135</t>
  </si>
  <si>
    <t>Penetrační nátěr omítek hladkých omítek hladkých, zrnitých tenkovrstvých nebo štukových stupně členitosti 1 a 2 silikonový</t>
  </si>
  <si>
    <t>2067519775</t>
  </si>
  <si>
    <t>280</t>
  </si>
  <si>
    <t>783826315</t>
  </si>
  <si>
    <t>Nátěr omítek se schopností překlenutí trhlin mikroarmovací silikonový</t>
  </si>
  <si>
    <t>218694255</t>
  </si>
  <si>
    <t>281</t>
  </si>
  <si>
    <t>783896307</t>
  </si>
  <si>
    <t>Nátěr omítek se schopností překlenutí trhlin Příplatek k cenám za provedení barevného nátěru v odstínu sytém</t>
  </si>
  <si>
    <t>1172518881</t>
  </si>
  <si>
    <t>784</t>
  </si>
  <si>
    <t>Dokončovací práce - malby a tapety</t>
  </si>
  <si>
    <t>282</t>
  </si>
  <si>
    <t>784181121</t>
  </si>
  <si>
    <t>Penetrace podkladu jednonásobná hloubková v místnostech výšky do 3,80 m</t>
  </si>
  <si>
    <t>1791963959</t>
  </si>
  <si>
    <t>283</t>
  </si>
  <si>
    <t>784211101</t>
  </si>
  <si>
    <t>Malby z malířských směsí otěruvzdorných za mokra dvojnásobné, bílé za mokra otěruvzdorné výborně v místnostech výšky do 3,80 m</t>
  </si>
  <si>
    <t>-481288803</t>
  </si>
  <si>
    <t>284</t>
  </si>
  <si>
    <t>784211141</t>
  </si>
  <si>
    <t>Malby z malířských směsí otěruvzdorných za mokra Příplatek k cenám dvojnásobných maleb za zvýšenou pracnost při provádění malého rozsahu plochy do 5 m2</t>
  </si>
  <si>
    <t>1976050786</t>
  </si>
  <si>
    <t>VRN</t>
  </si>
  <si>
    <t>Vedlejší rozpočtové náklady</t>
  </si>
  <si>
    <t>VRN1</t>
  </si>
  <si>
    <t>Průzkumné, geodetické a projektové práce</t>
  </si>
  <si>
    <t>285</t>
  </si>
  <si>
    <t>011324000</t>
  </si>
  <si>
    <t>Archeologický průzkum</t>
  </si>
  <si>
    <t>1024</t>
  </si>
  <si>
    <t>-996578957</t>
  </si>
  <si>
    <t>286</t>
  </si>
  <si>
    <t>011434000</t>
  </si>
  <si>
    <t>Měření (monitoring) hlukové hladiny</t>
  </si>
  <si>
    <t>1774667501</t>
  </si>
  <si>
    <t>287</t>
  </si>
  <si>
    <t>012203000</t>
  </si>
  <si>
    <t>Geodetické práce při provádění stavby</t>
  </si>
  <si>
    <t>1040032107</t>
  </si>
  <si>
    <t>Poznámka k položce:_x000D_
vytyčení inženýrských sítí včetně ochrany stávajících vedení a zařízení před poškozením dle DOSS</t>
  </si>
  <si>
    <t>288</t>
  </si>
  <si>
    <t>013254000</t>
  </si>
  <si>
    <t>Dokumentace skutečného provedení stavby</t>
  </si>
  <si>
    <t>-1188207060</t>
  </si>
  <si>
    <t>Poznámka k položce:_x000D_
3x listinné vyhotovení, 1x elektronické vyhotovení na CD-ROM (formát PDF a DWG)</t>
  </si>
  <si>
    <t>289</t>
  </si>
  <si>
    <t>013294000</t>
  </si>
  <si>
    <t>Ostatní dokumentace</t>
  </si>
  <si>
    <t>-1750420252</t>
  </si>
  <si>
    <t>Poznámka k položce:_x000D_
Dílenská dokumentace - výkresy zámečnických a klempířských prvků</t>
  </si>
  <si>
    <t>VRN3</t>
  </si>
  <si>
    <t>Zařízení staveniště</t>
  </si>
  <si>
    <t>290</t>
  </si>
  <si>
    <t>032103000</t>
  </si>
  <si>
    <t>Náklady na stavební buňky - včetně dopravy</t>
  </si>
  <si>
    <t>-1148917500</t>
  </si>
  <si>
    <t>Poznámka k položce:_x000D_
2x kancelář vedení stavby, 2x šatna dělníků</t>
  </si>
  <si>
    <t>291</t>
  </si>
  <si>
    <t>032803000</t>
  </si>
  <si>
    <t>Ostatní vybavení staveniště - včetně dopravy</t>
  </si>
  <si>
    <t>-291012984</t>
  </si>
  <si>
    <t>Poznámka k položce:_x000D_
buňka s WC a sprchou + 2x skladové kontejnery</t>
  </si>
  <si>
    <t>292</t>
  </si>
  <si>
    <t>033203000</t>
  </si>
  <si>
    <t>Energie pro zařízení staveniště</t>
  </si>
  <si>
    <t>-53519082</t>
  </si>
  <si>
    <t>Poznámka k položce:_x000D_
Zřízení vnitrostaveništního rozvodu energie od připojení na hlavní přívod včetně rozvaděčů, obecné osvětlení staveniště; zřízení přípojek vody a kanalizace; následné zrušení přípojek elektrické energie, vody a kanalizace</t>
  </si>
  <si>
    <t>293</t>
  </si>
  <si>
    <t>034103000</t>
  </si>
  <si>
    <t>Oplocení staveniště</t>
  </si>
  <si>
    <t>-2030288968</t>
  </si>
  <si>
    <t>Poznámka k položce:_x000D_
včetně označení stavby bezpečnostními a vystražnými tabulkami a identifikací stavby</t>
  </si>
  <si>
    <t>294</t>
  </si>
  <si>
    <t>034303000</t>
  </si>
  <si>
    <t>Dopravní značení na staveništi</t>
  </si>
  <si>
    <t>-1348882366</t>
  </si>
  <si>
    <t>Poznámka k položce:_x000D_
včetně vyřízení s DOSS a DI</t>
  </si>
  <si>
    <t>295</t>
  </si>
  <si>
    <t>035103001</t>
  </si>
  <si>
    <t>Pronájem ploch</t>
  </si>
  <si>
    <t>-1051596997</t>
  </si>
  <si>
    <t>Poznámka k položce:_x000D_
vyřízení povolení zvláštního užívání komunikace + náklady za pronájem</t>
  </si>
  <si>
    <t>296</t>
  </si>
  <si>
    <t>039103000</t>
  </si>
  <si>
    <t>Rozebrání, bourání a odvoz zařízení staveniště</t>
  </si>
  <si>
    <t>-931814036</t>
  </si>
  <si>
    <t>Poznámka k položce:_x000D_
včetně uvedení ploch do původního stavu a kompletního odvozu odpadů a materiálů</t>
  </si>
  <si>
    <t>VRN4</t>
  </si>
  <si>
    <t>Inženýrská činnost</t>
  </si>
  <si>
    <t>297</t>
  </si>
  <si>
    <t>043103000</t>
  </si>
  <si>
    <t>Zkoušky a revize</t>
  </si>
  <si>
    <t>766229422</t>
  </si>
  <si>
    <t>298</t>
  </si>
  <si>
    <t>045203000</t>
  </si>
  <si>
    <t>Kompletační činnost</t>
  </si>
  <si>
    <t>2026386489</t>
  </si>
  <si>
    <t>Poznámka k položce:_x000D_
zajištění dokladů k předání stavby</t>
  </si>
  <si>
    <t>VRN5</t>
  </si>
  <si>
    <t>Finanční náklady</t>
  </si>
  <si>
    <t>299</t>
  </si>
  <si>
    <t>051002000</t>
  </si>
  <si>
    <t>Pojistné</t>
  </si>
  <si>
    <t>-1095496302</t>
  </si>
  <si>
    <t>Poznámka k položce:_x000D_
Náklady spojené s povinným pojištěním dodavatele nebo stavebního díla či jeho části v rozsahu obchodních podmínek.</t>
  </si>
  <si>
    <t>300</t>
  </si>
  <si>
    <t>056002000</t>
  </si>
  <si>
    <t>Bankovní záruka 5% z celkové ceny díla bez VRN</t>
  </si>
  <si>
    <t>1613250902</t>
  </si>
  <si>
    <t>Poznámka k položce:_x000D_
Náklady zhotovitele spojené se zabezpečením a poskytnutím zajišťovacích bankovních záruk za řádné provedení díla a za splnění záručních podmínek dle požadavku zadavatele.</t>
  </si>
  <si>
    <t>301</t>
  </si>
  <si>
    <t>059002000</t>
  </si>
  <si>
    <t>Ostatní finance - propagace</t>
  </si>
  <si>
    <t>2127389655</t>
  </si>
  <si>
    <t>Poznámka k položce:_x000D_
Povinná publicita projektu financovaného z OPŽP - celobarevný plakát velikost A3 k označení staveniště.</t>
  </si>
  <si>
    <t xml:space="preserve">  G  e  n  e  r  á  l  n  í    p  r  o  j  e  k  t  a  n  t</t>
  </si>
  <si>
    <t>S                    V                    I                    Ž                    N</t>
  </si>
  <si>
    <t xml:space="preserve">  A  u  t  o  r</t>
  </si>
  <si>
    <t xml:space="preserve">  H I P</t>
  </si>
  <si>
    <t xml:space="preserve">  V  y  p  r  a  c  o  v  a  l</t>
  </si>
  <si>
    <t>Michal Volbrecht</t>
  </si>
  <si>
    <t xml:space="preserve">  k  o  r  e  s  p  o  n  d  e  n  č  n  í    a  d  r  e  s  a</t>
  </si>
  <si>
    <t xml:space="preserve">  k  o  n  t  a  k  t</t>
  </si>
  <si>
    <t>Zlatnická 10, 110 00 Praha 1</t>
  </si>
  <si>
    <t>tel.: 732 340 333</t>
  </si>
  <si>
    <t xml:space="preserve">  s  í  d  l  o</t>
  </si>
  <si>
    <t>mail.: volbrecht@svizn.com</t>
  </si>
  <si>
    <t>Milady Horákové 298/123</t>
  </si>
  <si>
    <t>160 00 Praha 6</t>
  </si>
  <si>
    <t xml:space="preserve">  Z  o  d  p  .     p  r  o  j  e  k  t  a  n  t</t>
  </si>
  <si>
    <t xml:space="preserve">  I  Č  O</t>
  </si>
  <si>
    <t>Ing. Arch. Marta Ševčíková</t>
  </si>
  <si>
    <t>033 01 087</t>
  </si>
  <si>
    <t xml:space="preserve">  č  í  s  l  o    a  u  t  o  r  i  z  a  c  e</t>
  </si>
  <si>
    <t>tel.: 606 062 636</t>
  </si>
  <si>
    <t>ČKA 04 407</t>
  </si>
  <si>
    <t>mail.: info@svizn.com</t>
  </si>
  <si>
    <t xml:space="preserve">  A  k  c  e</t>
  </si>
  <si>
    <t>J.K.Tyla 1275/9, Moravská Třebová, 571 01</t>
  </si>
  <si>
    <t xml:space="preserve">  S  t  a  v  e  b  n  í  k</t>
  </si>
  <si>
    <t>Pardubický kraj, Komenského náměstí 125, 532 11  Pardubice</t>
  </si>
  <si>
    <t xml:space="preserve">  S  t  u  p  e  ň</t>
  </si>
  <si>
    <t xml:space="preserve">  R  e  v  i  z  e</t>
  </si>
  <si>
    <t xml:space="preserve">  D  a  t  u  m</t>
  </si>
  <si>
    <t>DPS + DSP</t>
  </si>
  <si>
    <t>11 / 2018</t>
  </si>
  <si>
    <t xml:space="preserve">  O  z  n  a  č  e  n  í    č  á  s  t  i</t>
  </si>
  <si>
    <t xml:space="preserve">  Č  á  s  t</t>
  </si>
  <si>
    <t>F.2</t>
  </si>
  <si>
    <t>VÝKAZ VÝMĚR</t>
  </si>
  <si>
    <t>04/2019</t>
  </si>
  <si>
    <t>V          Š          E          O          B          E          C          N          É                    P          O          D          M          Í          N          K          Y</t>
  </si>
  <si>
    <t>Obecně</t>
  </si>
  <si>
    <t>1.</t>
  </si>
  <si>
    <r>
      <t xml:space="preserve">Tento soupis prací, dodávek a služeb (dále jen </t>
    </r>
    <r>
      <rPr>
        <i/>
        <sz val="9"/>
        <color indexed="8"/>
        <rFont val="Calibri"/>
        <family val="2"/>
        <charset val="238"/>
      </rPr>
      <t>SP</t>
    </r>
    <r>
      <rPr>
        <sz val="9"/>
        <color indexed="8"/>
        <rFont val="Calibri"/>
        <family val="2"/>
        <charset val="238"/>
      </rPr>
      <t xml:space="preserve">) je zpracován na základě projektové dokumentace (dále jen </t>
    </r>
    <r>
      <rPr>
        <i/>
        <sz val="9"/>
        <color indexed="8"/>
        <rFont val="Calibri"/>
        <family val="2"/>
        <charset val="238"/>
      </rPr>
      <t>PD</t>
    </r>
    <r>
      <rPr>
        <sz val="9"/>
        <color indexed="8"/>
        <rFont val="Calibri"/>
        <family val="2"/>
        <charset val="238"/>
      </rPr>
      <t>), jíž je nedílnou součástí. Jeho struktura odpovídá členění této PD.</t>
    </r>
  </si>
  <si>
    <t>2.</t>
  </si>
  <si>
    <t xml:space="preserve">Popisové položky uvedené přímo v SP slouží pouze pro upřesnění specifikace jednotlivých dodávek, služeb a prací. Položky nejsou oceněny. </t>
  </si>
  <si>
    <t>3.</t>
  </si>
  <si>
    <t>Při práci se SP a zejména při jeho oceňování a oceňování jednotlivých položek je třeba zohlednit veškeré skutečnosti v PD uvedené. Při stanovení jednotkové ceny jednotlivých položek je nutné vycházet z popisů uvedených v PD a v jejích příslušných částech včetně obrazových příloh a technologických předpisů.</t>
  </si>
  <si>
    <t>4.</t>
  </si>
  <si>
    <t>Pokud to není v SP uvedeno jinak, jednotkové ceny vždy zahrnují dodávku, dopravu na staveniště, veškeré přesuny hmot v rámci staveniště a montáž.</t>
  </si>
  <si>
    <t>5.</t>
  </si>
  <si>
    <t>Pokud to není v SP uvedeno jinak, jednotkové ceny položek vždy zahrnují všechny součásti nezbytné k jejich provedení včetně kotvícího a spojovacího materiálu a drobných přípomocí, které svou povahou nejsou postihnutelné PD ani SP.</t>
  </si>
  <si>
    <t>6.</t>
  </si>
  <si>
    <t>Pokud to není v SP uvedeno jinak, jsou veškeré výměry vykázány jako čisté. Případné ztratné a prořezy jsou zohledněny v jednotkové ceně.</t>
  </si>
  <si>
    <t>7.</t>
  </si>
  <si>
    <t>Pokud to není v SP uvedeno jinak, jsou veškeré stavební přípomoce zohledněny v jednotkové ceně. Stavebními přípomocemi se rozumí vytvoření drážek, drobných stavebních otvorů včetně jejich následného zapravení a ostatní drobné stavební práce pro instalace infrastruktury techniky prostředí staveb (dále jen TZB).</t>
  </si>
  <si>
    <t>8.</t>
  </si>
  <si>
    <t xml:space="preserve">Pokud jsou v SP uvedeny konkrétní obchodní názvy výrobků a materiálů, jedná se vždy pouze o kvalitativní vymezení standardu. </t>
  </si>
  <si>
    <t>9.</t>
  </si>
  <si>
    <t>Jednotková cena zahrnuje vždy veškeré náklady, které jsou spojené se vzorkováním na stavbě.</t>
  </si>
  <si>
    <t>10.</t>
  </si>
  <si>
    <t xml:space="preserve">Náklady na ochranu, údržbu a eventu. opravy veškerých konstrukcí, materiálů a prvků dodaných na stavbu po celou dobu realizace stavby až do jejího předání jsou zahrnuty v jednotkových cenách. </t>
  </si>
  <si>
    <t>11.</t>
  </si>
  <si>
    <t>K vykázání výměr uvedených v SP bylo užito projekčních softwarů.</t>
  </si>
  <si>
    <t>12.</t>
  </si>
  <si>
    <t>Pokud to není v SP uvedeno jinak, jednotkové ceny vždy zahrnují dodávku, dopravu na staveniště, veškeré přesuny hmot v rámci staveniště, manipulace, montáž, povinné zkoušky materiálů, vzorků a prací ve smyslu platných norem. Jednotkové ceny položek dále vždy zahrnují všechny součásti nezbytné k jejich provedení včetně kotvícího a spojovacího materiálu, těsnění, zatmelení, pomocných konstrukcí, stavebních přípomocí a ostatních prací a dodávek, které svou povahou nejsou postihnutelné PD ani SP, ale nezbytných pro zhotovení, plnou funkčnost a požadovanou kvalitu díla.</t>
  </si>
  <si>
    <t>13.</t>
  </si>
  <si>
    <t>Pokud to není v SP uvedeno jinak, jednotkové ceny potrubí vždy zahrnují náklady na veškeré tvarovky, kolena, příruby, přechodky, těsnící desky.</t>
  </si>
  <si>
    <t>14.</t>
  </si>
  <si>
    <t>Součástí díla je dodání potřebných atestů výrobků, provedení provozních zkoušek včetně dodání protokolů a dodání revizních zpráv a zaškolení obsluhy. Dále pak dodání informačního systému v rozsahu nevyhnutelně potřebném pro provoz a údržbu, označení tras potrubí dle ČN, označení požárních klapek, označení směrů toků medií v potrubích, označení přístupů, označení provozních stavů na ukazatelích stavu. Tyto práce a dodávky  jsou zahrnuty v jednotkových cenách.</t>
  </si>
  <si>
    <t>15.</t>
  </si>
  <si>
    <t>Pokud to není v SP uvedeno jinak, jednotkové ceny vždy zahrnují náklady na provedení veškerých potřebných nátěrů tepelně neizolované části potrubí, kovového kotvení a pomocných prvků.</t>
  </si>
  <si>
    <t>16.</t>
  </si>
  <si>
    <t>Pokud to není v SP uvedeno jinak, jednotkové ceny vždy zahrnují náklady spojené s přípravou stávajících zařízení a rozvodů a napojení nových zařízení a rozvodů na ně.</t>
  </si>
  <si>
    <t>Pokud to není v SP uvedeno jinak, náklady na veškerá média spojená s realizací stavby jsou zohledněny v jednotkové ceně. V případě odběru napojením na staveništní přípojky technické infrastruktury bude odběr fakturován stavebníkem na základě fakturačního měření skutečného odběru.</t>
  </si>
  <si>
    <t>Pokud to není v SP nebo PD uvedeno jinak, cena za zařízení staveniště zahrnuje zřízení jedné kanceláře pro potřeby činnosti technického dozoru stavebníka a autorského dozoru s možností vytápění, vybavenou jedním stolem, dvěma židlemi a skříní. Dále je v ceně zahrnuto zajištění vhodné místnosti pro konání kontrolních dnů stavby.</t>
  </si>
  <si>
    <t xml:space="preserve">Pokud to není v SP uvedeno jinak, zhotovení dopravních komunikací a cest pro pohyb osob a přepravu materiálu na stavbě včetně jejich následného odstranění a znovuuvedení do původního stavu je zahrnuto v jednotkových cenách. </t>
  </si>
  <si>
    <t>Pokud to není v SP uvedeno jinak, náklady na obsluhu staveništní mechanizace jsou zohledněny v jednotkových cenách.</t>
  </si>
  <si>
    <t>Pokud to není v SP uvedeno jinak, zajištění záboru veřejných prostranství, dočasného značení dopravních omezení a dalších činností za účelem provádění prací při střetu s provozem na veřejných komunikacích a prostranstvích při zajištění bezpečného pohybu osob je zohledněno v jednotkových cenách.</t>
  </si>
  <si>
    <t>Pokud to není v SP uvedeno jinak, jednotková cena zahrnuje zajištění očištění vozidel při výjezdu ze stavby a potřebnou ochranu a zajištění stávajících inženýrských sítí před pojížděním.</t>
  </si>
  <si>
    <t>Pokud to není v SP uvedeno jinak, náklady na odvodnění staveniště jsou zahrnuty v jednotkových cenách.</t>
  </si>
  <si>
    <t>Demolice a bourací práce</t>
  </si>
  <si>
    <t>Pokud to není v SP uvedeno jinak, jsou v jednotkových cenách zahrnuty náklady na povinné zkoušky materiálů před zahájením bouracích prací a demolic ve smyslu platných norem a předpisů.</t>
  </si>
  <si>
    <t xml:space="preserve">Pokud to není v SP uvedeno jinak, jsou v jednotkových cenách zahrnuty náklady na veškeré pomocné a dočasné konstrukce nezbytné pro provedení bouracích prací a demolic a to včetně souvisejícího kotvícího materiálu a spojovacích prvků. </t>
  </si>
  <si>
    <t xml:space="preserve">Pokud to není v SP uvedeno jinak, jsou v jednotkových cenách zahrnuty náklady na vybourání stávajících konstrukcí a naložení ve stavební jámě, nebo mimo ni na transportní zařízení. </t>
  </si>
  <si>
    <t xml:space="preserve">Pokud to není v SP uvedeno jinak, náklady na vnitrostaveništní dopravu suti a vybouraných hmot zahrnují veškeré náklady na mezipřesuny hmot, včetně vytvoření potřebných vjezdů a výjezdů ze stavební jámy. </t>
  </si>
  <si>
    <t>Pokud to není v SP uvedeno jinak, vytyčení pozemku stavby, skutečných tras podzemních i nadzemních sítí technické infrastruktury stejně jako jejich ochrana po celou dobu realizace stavby je zahrnuta v jednotkové ceně.</t>
  </si>
  <si>
    <t>Betonové a železobetonové konstrukce</t>
  </si>
  <si>
    <t xml:space="preserve">Pokud to není v SP uvedeno jinak, je provedení veškerých otvorů, rýh, otvorů pro kotvení zábradlí, výtahových konstrukcí, prostupů instalací a podobně zahrnuto v jednotkové ceně betonových a železobetonových konstrukcí. To se týká stejným způsobem uložení chrániček a obdobných ochranných prvků do bednění pro účely vedení instalačních rozvodů. Jednotková cena rovněž zahrnuje dodávku a montáž nutných kotevních prvků pro později instalované konstrukce.
</t>
  </si>
  <si>
    <t>Jednotkové ceny zahrnují náklady na hutnění, přípravu armatury a její uložení do bednění, veškeré kropení, zakrytí a další ošetřování betonových konstrukcí v průběhu zrání, včetně veškerých nákladů spojených se zabezpečením optimální teploty po dobu zrání.</t>
  </si>
  <si>
    <r>
      <t>Jednotkové ceny platí bez rozdílu, zda bude beton dovážen nebo přímo vyráběn na staveništi.</t>
    </r>
    <r>
      <rPr>
        <sz val="9"/>
        <color indexed="10"/>
        <rFont val="Calibri"/>
        <family val="2"/>
        <charset val="238"/>
      </rPr>
      <t xml:space="preserve"> </t>
    </r>
    <r>
      <rPr>
        <sz val="9"/>
        <rFont val="Calibri"/>
        <family val="2"/>
        <charset val="238"/>
      </rPr>
      <t>Pokud je třeba vyrobit betony odlišného složení, než je předepsáno pevnostní třídou betonu, je třeba odlišnou recepturu zahrnout do jednotkové ceny.</t>
    </r>
  </si>
  <si>
    <t xml:space="preserve">Pokud to není v SP uvedeno jinak, v jednotlivých položkách výztuže jsou zahrnuty veškeré druhy uvažované výztuže a betonářské oceli, nutné k provedení železobetonových konstrukcí. </t>
  </si>
  <si>
    <t xml:space="preserve">V jednotkových cenách položek bednění a odbednění jsou zahrnuty náklady na provedení veškerých ztužujících prvků, vyplnění montážních otvorů a odbednění po vyzrání betonových konstrukcí a uplynutí předepsaných technologických lhůt. </t>
  </si>
  <si>
    <t>Montované (sádrokartonové/sádrovláknité/cementovláknité..) stěny a příčky</t>
  </si>
  <si>
    <t>Jednotkové ceny zahrnují náklady na uložení nosných kovových profilů příček na pružnou podložku a ošetření spáry mezi deskou, podlahou a stěnami trvale pružným tmelem.</t>
  </si>
  <si>
    <t>Jednotkové ceny zahrnují náklady na výztužnou pásku, celoplošné tmelení a broušení spar.</t>
  </si>
  <si>
    <t>Podhledy</t>
  </si>
  <si>
    <r>
      <t xml:space="preserve">Pokud to není v SP uvedeno jinak, jsou veškeré výměry vykázány jako čisté a zahrnují i provedení svislých částí podhledů tj. čelních ploch, provedení potřebných otvorů pro instalace a výústky VZT a provedení revizních dvířek. </t>
    </r>
    <r>
      <rPr>
        <sz val="9"/>
        <rFont val="Calibri"/>
        <family val="2"/>
        <charset val="238"/>
      </rPr>
      <t>Případné ztratné a prořezy jsou zohledněny v jednotkové ceně.</t>
    </r>
  </si>
  <si>
    <t>Malířské a natěračské práce</t>
  </si>
  <si>
    <t>Jednotková cena platí bez rozdílu, zda jsou nátěry prováděny v dílně zhotovitele, nebo přímo na stavbě. Totéž platí pro případné impregnační a základové nátěry v dílnách truhlářských nebo zámečnických.</t>
  </si>
  <si>
    <t>Pokud to není v SP uvedeno jinak, jsou v jednotkových cenách zahrnuty náklady na veškeré potřebné nátěry zámečnických a truhlářských výrobků, prosklených kovových stěn a fasád, dveří a oken.</t>
  </si>
  <si>
    <t>Pokud to není v SP uvedeno jinak, jsou v jednotkových cenách zahrnuty náklady na veškeré potřebné nátěry ocelových konstrukcí, rozvodů a zařízení vnitřních instalací topení, plynu, vzduchotechnických rozvodů apod.</t>
  </si>
  <si>
    <t>Pokud nejsou všechny materiály nátěrového povlaku výrobkem jednoho výrobce, musí zhotovitel prokázat jejich vzájemnou snášenlivost. Pokud byly základové nátěry, nebo impregnace provedeny jinými dodavateli, musí zhotovitel přezkoušet a prokázat snášenlivost s jím prováděným nátěrem.</t>
  </si>
  <si>
    <t>Nátěry musí být dodány na stavbu v originálním balení a teprve zde smějí být plněny do spotřebních zásobníků a nádob. Předpisy výrobce pro zpracování je nutné dodržovat. Na požádání předá zhotovitel objednateli jeden výtisk těchto předpisů.</t>
  </si>
  <si>
    <t>Izolace</t>
  </si>
  <si>
    <t>Pokud to není v SP uvedeno jinak, jsou v jednotkových cenách zahrnuty náklady na pokládku povlakových izolací, provedení nezbytných penetračních nátěrů a zakrytí geotextilií dle předepsaných technologických postupů a podmínek výrobce.</t>
  </si>
  <si>
    <t>Pokud to není v SP uvedeno jinak, jsou v jednotkových cenách zahrnuty náklady ochranu izolací OSB deskami při zpětných zásypech.</t>
  </si>
  <si>
    <t>Okna a skleněné konstrukce</t>
  </si>
  <si>
    <t>Pokud to není v SP uvedeno jinak, jednotkové ceny vždy zahrnují náklady na povrchovou úpravu, vybavení kováním a zamykacím zařízením, zasklení vč. slepých rámů, veškeré osazovací práce vč. zednického zapravení, těsnění spar mezi rámem a stavební konstrukcí a spar mezi slepým a okenním rámem, difuzní, komprimační a parotěsné pásky.</t>
  </si>
  <si>
    <t>Jednotkové ceny zahrnují náklady na balení oken a skleněných konstrukcí, roznesení do jednotlivých místností a zabudování, nezbytné vícenásobné zavěšení a vyvěšení okenních křídel, odvezení balícího materiálu ze staveniště, dokonalé očištění všech oken a skleněných výplní po jejich zabudování a sestavení, odstranění všech znečištěných míst v celém rozsahu.</t>
  </si>
  <si>
    <t>Dveře</t>
  </si>
  <si>
    <t>Pokud to není v SP uvedeno jinak, jednotkové ceny vždy zahrnují náklady na veškeré součásti dveří - obložkové zárubně, kování dveří, zamykací systémy a samozavírače, povrchovou úpravu a veškeré osazovací práce.</t>
  </si>
  <si>
    <t>Jednotková cena zahrnuje náklady na nezbytné těsnící profily ze zvláštních materiálů pro požární dveře.</t>
  </si>
  <si>
    <t>Jednotková cena zahrnuje náklady na balení dveří a zárubní, doprava na stavbu, roznesení do jednotlivých místností a zabudování, nezbytné vícenásobné zavěšení a vyvěšení dveřních křídel, montáž kování, odvezení balícího materiálu ze staveniště, dokonalé očištění všech dveří a zárubní po jejich zabudování a sestavení, odstranění všech znečištěných míst v celém rozsahu, je nutné zakalkulovat do jednotkových cen.</t>
  </si>
  <si>
    <t>Střešní plášť</t>
  </si>
  <si>
    <t>Pokud to není v SP uvedeno jinak, jednotkové ceny vždy zahrnují lišty, těsnící pásky, náběhové EPS pásky a provedení všech detailů.</t>
  </si>
  <si>
    <t>Klempířské konstrukce</t>
  </si>
  <si>
    <t>Pokud to není v SP uvedeno jinak, jednotkové ceny vždy zahrnují náklady na provedení povrchové úpravy nátěrem požadovaného barevného odstínu.</t>
  </si>
  <si>
    <t xml:space="preserve">Pokud to není v SP uvedeno jinak, jednotkové ceny vždy zahrnují náklady na provedení podkladních konstrukcí vč. nátěru. Dřevěné konstrukce pod vlastním oplechováním budou opatřeny ochranným protiplísňovým nátěrem. </t>
  </si>
  <si>
    <t>Truhlářské a tesařské konstrukce</t>
  </si>
  <si>
    <t>Pokud to není v SP uvedeno jinak, jednotkové ceny vždy zahrnují náklady na provedení povrchové úpravy nátěrem požadovaného barevného odstínu, nátěry a impregnace proti dřevokazným houbám a plísním, kování a závěsy a zasklení prosklených konstrukcí a prvků, veškeré montážní a osazovací práce a těsnění spar mezi rámy a stavební konstrukcí.</t>
  </si>
  <si>
    <t>Zámečnické konstrukce</t>
  </si>
  <si>
    <t>Pokud to není v SP uvedeno jinak, jednotkové ceny vždy zahrnují náklady na provedení povrchové úpravy nátěrem požadovaného barevného odstínu, zasklení prosklených konstrukcí a prvků, vybavení kováním a zamykacím zařízením, veškeré montážní a osazovací práce a těsnění spar mezi rámy a stavební konstrukcí.</t>
  </si>
  <si>
    <t>Veškeré konzervační a protipožární nátěry konstrukcí jsou zahrnuty v jednotkové ceně.</t>
  </si>
  <si>
    <t>Požární ucpávky</t>
  </si>
  <si>
    <t>Pokud to není v SP uvedeno jinak, jsou náklady na protipožární ucpávky vždy součástí jednotkových cen daného profesního oddílu.</t>
  </si>
  <si>
    <t>Hasící přístroje a protipožární systémy</t>
  </si>
  <si>
    <t>Součástí díla je dodání potřebných atestů výrobků, provedení provozních zkoušek včetně dodání protokolů a dodání revizních zpráv a zaškolení obsluhy. Tyto práce a dodávky  jsou zahrnuty v jednotkových cenách.</t>
  </si>
  <si>
    <t>Inženýrské objekty (areálové rozvody), Provozní soubory (trafostanice, náhradní zdroj el. energie)</t>
  </si>
  <si>
    <t>Součástí díla je dodání potřebných atestů výrobků, provedení provozních zkoušek včetně dodání protokolů a dodání revizních zpráv a zaškolení obsluhy. Dále pak dodání informačního systému v rozsahu nevyhnutelně potřebném pro provoz a údržbu – označení tras potrubí dle ČN, označení požárních klapek, označení směrů toků medií v potrubích, označení přístupů, označení provozních stavů na ukazatelích stavu. Tyto práce a dodávky  jsou součástí nabídky a nebudou zvlášť hrazeny.</t>
  </si>
  <si>
    <t>Jednotkové ceny zahrnují náklady na zjištění průběhu kolidujících inž.sítí a náklady na jejich ochranu.</t>
  </si>
  <si>
    <t xml:space="preserve">Místo pro uskladnění vykopaného materiálu určeného k dalšímu použití určuje zhotovitel  v projektu zařízení staveniště, pokud nebylo jinak určeno v nabídkovém řízení.
</t>
  </si>
  <si>
    <t xml:space="preserve">Sadové úpravy a oplocení </t>
  </si>
  <si>
    <t>Pokud to není v SP uvedeno jinak, jednotkové ceny vždy zahrnují náklady na údržba zeleně po dobu min. dva roky od výsadby, včetně náhrad uhynulé zeleně v tomto období.</t>
  </si>
  <si>
    <t>Ocelové konstrukce</t>
  </si>
  <si>
    <t>Lešení</t>
  </si>
  <si>
    <t>Doba pronájmu lešení vychází z harmonogramu dodavatele, tuto skutečnost je nutné zakalkulovat do nabídkové ceny pronájmu lešení a ochranných sítí.</t>
  </si>
  <si>
    <t>Exponáty, vitríny</t>
  </si>
  <si>
    <t>Pokud to není v SP uvedeno jinak, jednotkové ceny vždy zahrnují náklady na povrchovou úpravu, vybavení kováním a zamykacím zařízením, zasklení prosklených konstrukcí, veškeré osazovací práce vč. zednického zapravení.</t>
  </si>
  <si>
    <t>Pokud to není v SP uvedeno jinak, náklady na dílenskou dokumentaci jsou vždy zahrnuty v jednotkových cenách.</t>
  </si>
  <si>
    <t>Repliky, Restaurátorské práce</t>
  </si>
  <si>
    <t xml:space="preserve">Pokud to není v SP uvedeno jinak, jednotkové ceny vždy zahrnují náklady na zpracování restaurátorského záměru, který musí být předložen objednateli k odsouhlasení. </t>
  </si>
  <si>
    <t>P       O       K       Y       N       Y                 P       R       O                 V       Y       P       L       N       Ě       N       Í</t>
  </si>
  <si>
    <t>Dokument nesmí být upravován jiným způsobem, než je uvedeno v pokynech níže.</t>
  </si>
  <si>
    <t>Je nutné vycházet ze všeobecných podmínek uvedených v soupisu prací na samostatném listě.</t>
  </si>
  <si>
    <t>K vyplnění slouží pouze buňky zvýrazněny žlutým podbarvením, ostatní pole neslouží k editaci a nesmí být jakkoliv modifikovány.</t>
  </si>
  <si>
    <t xml:space="preserve">V listu "Rekapitulace stavby" vyplní uchazeč údaje o společnosti. </t>
  </si>
  <si>
    <t>V listu "Soupis prací" vyplní uchazeč jednotkové ceny u položek ve sloupci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</si>
</sst>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
    <numFmt numFmtId="165" formatCode="dd\.mm\.yyyy"/>
    <numFmt numFmtId="166" formatCode="#,##0.00000"/>
    <numFmt numFmtId="167" formatCode="#,##0.000"/>
    <numFmt numFmtId="172" formatCode="_(#,##0&quot;.&quot;_);;;_(@_)"/>
  </numFmts>
  <fonts count="6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
      <sz val="8"/>
      <name val="Trebuchet MS"/>
      <family val="2"/>
    </font>
    <font>
      <sz val="7"/>
      <color theme="1" tint="0.499984740745262"/>
      <name val="Calibri Light"/>
      <family val="2"/>
      <charset val="238"/>
    </font>
    <font>
      <sz val="16"/>
      <color rgb="FF00B0F0"/>
      <name val="ADAM.CG PRO"/>
      <family val="3"/>
    </font>
    <font>
      <sz val="10"/>
      <name val="Calibri Light"/>
      <family val="2"/>
      <charset val="238"/>
    </font>
    <font>
      <sz val="9"/>
      <name val="Calibri Light"/>
      <family val="2"/>
      <charset val="238"/>
    </font>
    <font>
      <sz val="6"/>
      <color theme="1" tint="0.499984740745262"/>
      <name val="Calibri Light"/>
      <family val="2"/>
      <charset val="238"/>
    </font>
    <font>
      <sz val="10"/>
      <color theme="1"/>
      <name val="Calibri Light"/>
      <family val="2"/>
      <charset val="238"/>
    </font>
    <font>
      <sz val="7"/>
      <name val="Calibri Light"/>
      <family val="2"/>
      <charset val="238"/>
    </font>
    <font>
      <sz val="7"/>
      <color theme="1"/>
      <name val="Calibri Light"/>
      <family val="2"/>
      <charset val="238"/>
    </font>
    <font>
      <sz val="10"/>
      <color theme="1"/>
      <name val="Arial"/>
      <family val="2"/>
      <charset val="238"/>
    </font>
    <font>
      <b/>
      <sz val="10"/>
      <color theme="1"/>
      <name val="Calibri Light"/>
      <family val="2"/>
      <charset val="238"/>
    </font>
    <font>
      <b/>
      <sz val="10"/>
      <color theme="1"/>
      <name val="Arial"/>
      <family val="2"/>
      <charset val="238"/>
    </font>
    <font>
      <sz val="10"/>
      <name val="Arial CE"/>
      <charset val="238"/>
    </font>
    <font>
      <sz val="10"/>
      <name val="Calibri"/>
      <family val="2"/>
      <charset val="238"/>
      <scheme val="minor"/>
    </font>
    <font>
      <sz val="9"/>
      <color indexed="8"/>
      <name val="Calibri"/>
      <family val="2"/>
      <charset val="238"/>
      <scheme val="minor"/>
    </font>
    <font>
      <sz val="9"/>
      <name val="Calibri"/>
      <family val="2"/>
      <charset val="238"/>
      <scheme val="minor"/>
    </font>
    <font>
      <b/>
      <sz val="11"/>
      <name val="Calibri"/>
      <family val="2"/>
      <charset val="238"/>
      <scheme val="minor"/>
    </font>
    <font>
      <sz val="10"/>
      <color indexed="18"/>
      <name val="Calibri"/>
      <family val="2"/>
      <charset val="238"/>
      <scheme val="minor"/>
    </font>
    <font>
      <b/>
      <sz val="9"/>
      <color theme="4" tint="-0.499984740745262"/>
      <name val="Calibri"/>
      <family val="2"/>
      <charset val="238"/>
      <scheme val="minor"/>
    </font>
    <font>
      <sz val="9"/>
      <color indexed="18"/>
      <name val="Calibri"/>
      <family val="2"/>
      <charset val="238"/>
      <scheme val="minor"/>
    </font>
    <font>
      <b/>
      <sz val="9"/>
      <color indexed="18"/>
      <name val="Calibri"/>
      <family val="2"/>
      <charset val="238"/>
      <scheme val="minor"/>
    </font>
    <font>
      <b/>
      <sz val="9"/>
      <color rgb="FF00B0F0"/>
      <name val="Calibri"/>
      <family val="2"/>
      <charset val="238"/>
      <scheme val="minor"/>
    </font>
    <font>
      <b/>
      <sz val="9"/>
      <color rgb="FF00B050"/>
      <name val="Calibri"/>
      <family val="2"/>
      <charset val="238"/>
      <scheme val="minor"/>
    </font>
    <font>
      <i/>
      <sz val="9"/>
      <color indexed="8"/>
      <name val="Calibri"/>
      <family val="2"/>
      <charset val="238"/>
    </font>
    <font>
      <sz val="9"/>
      <color indexed="8"/>
      <name val="Calibri"/>
      <family val="2"/>
      <charset val="238"/>
    </font>
    <font>
      <sz val="9"/>
      <color indexed="10"/>
      <name val="Calibri"/>
      <family val="2"/>
      <charset val="238"/>
    </font>
    <font>
      <sz val="9"/>
      <name val="Calibri"/>
      <family val="2"/>
      <charset val="238"/>
    </font>
    <font>
      <sz val="10"/>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5">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6" fillId="0" borderId="0" applyNumberFormat="0" applyFill="0" applyBorder="0" applyAlignment="0" applyProtection="0"/>
    <xf numFmtId="0" fontId="37" fillId="0" borderId="1"/>
    <xf numFmtId="0" fontId="36" fillId="0" borderId="1" applyNumberFormat="0" applyFill="0" applyBorder="0" applyAlignment="0" applyProtection="0"/>
    <xf numFmtId="0" fontId="49" fillId="0" borderId="1"/>
    <xf numFmtId="0" fontId="64" fillId="0" borderId="1"/>
  </cellStyleXfs>
  <cellXfs count="37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3"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protection locked="0"/>
    </xf>
    <xf numFmtId="0" fontId="21"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3" fillId="0" borderId="0" xfId="0" applyNumberFormat="1" applyFont="1" applyAlignment="1" applyProtection="1"/>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4" fillId="0" borderId="23" xfId="0" applyFont="1" applyBorder="1" applyAlignment="1" applyProtection="1">
      <alignment horizontal="center" vertical="center"/>
    </xf>
    <xf numFmtId="49" fontId="34" fillId="0" borderId="23" xfId="0" applyNumberFormat="1"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23" xfId="0" applyFont="1" applyBorder="1" applyAlignment="1" applyProtection="1">
      <alignment horizontal="center" vertical="center" wrapText="1"/>
    </xf>
    <xf numFmtId="167" fontId="34" fillId="0" borderId="23" xfId="0" applyNumberFormat="1" applyFont="1" applyBorder="1" applyAlignment="1" applyProtection="1">
      <alignment vertical="center"/>
    </xf>
    <xf numFmtId="4" fontId="34" fillId="2" borderId="23" xfId="0" applyNumberFormat="1" applyFont="1" applyFill="1" applyBorder="1" applyAlignment="1" applyProtection="1">
      <alignment vertical="center"/>
      <protection locked="0"/>
    </xf>
    <xf numFmtId="4" fontId="34" fillId="0" borderId="23" xfId="0" applyNumberFormat="1" applyFont="1" applyBorder="1" applyAlignment="1" applyProtection="1">
      <alignment vertical="center"/>
    </xf>
    <xf numFmtId="0" fontId="35" fillId="0" borderId="4" xfId="0" applyFont="1" applyBorder="1" applyAlignment="1">
      <alignment vertical="center"/>
    </xf>
    <xf numFmtId="0" fontId="34" fillId="2" borderId="15"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21" fillId="2" borderId="23" xfId="0" applyNumberFormat="1" applyFont="1" applyFill="1" applyBorder="1" applyAlignment="1" applyProtection="1">
      <alignment vertical="center"/>
      <protection locked="0"/>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4" fontId="17" fillId="0" borderId="6" xfId="0" applyNumberFormat="1" applyFont="1" applyBorder="1" applyAlignment="1" applyProtection="1">
      <alignment vertical="center"/>
    </xf>
    <xf numFmtId="0" fontId="0" fillId="0" borderId="6" xfId="0" applyFont="1" applyBorder="1" applyAlignment="1" applyProtection="1">
      <alignmen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0" xfId="0"/>
    <xf numFmtId="0" fontId="2" fillId="0" borderId="0" xfId="0" applyFont="1" applyAlignment="1" applyProtection="1">
      <alignment vertical="center" wrapText="1"/>
    </xf>
    <xf numFmtId="0" fontId="2" fillId="0" borderId="0" xfId="0"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8" fillId="0" borderId="24" xfId="2" applyFont="1" applyFill="1" applyBorder="1" applyAlignment="1">
      <alignment horizontal="left" vertical="top"/>
    </xf>
    <xf numFmtId="0" fontId="37" fillId="0" borderId="25" xfId="2" applyFill="1" applyBorder="1"/>
    <xf numFmtId="0" fontId="37" fillId="0" borderId="26" xfId="2" applyFill="1" applyBorder="1"/>
    <xf numFmtId="0" fontId="37" fillId="0" borderId="27" xfId="2" applyFill="1" applyBorder="1"/>
    <xf numFmtId="0" fontId="37" fillId="0" borderId="1" xfId="2" applyFill="1" applyBorder="1"/>
    <xf numFmtId="0" fontId="37" fillId="0" borderId="29" xfId="2" applyFill="1" applyBorder="1"/>
    <xf numFmtId="0" fontId="37" fillId="0" borderId="31" xfId="2" applyFill="1" applyBorder="1"/>
    <xf numFmtId="0" fontId="38" fillId="0" borderId="1" xfId="2" applyFont="1" applyFill="1" applyBorder="1" applyAlignment="1">
      <alignment horizontal="left" vertical="top"/>
    </xf>
    <xf numFmtId="0" fontId="37" fillId="0" borderId="28" xfId="2" applyFill="1" applyBorder="1"/>
    <xf numFmtId="0" fontId="40" fillId="0" borderId="27" xfId="2" applyFont="1" applyFill="1" applyBorder="1" applyAlignment="1">
      <alignment horizontal="left" vertical="top" indent="1"/>
    </xf>
    <xf numFmtId="0" fontId="42" fillId="0" borderId="27" xfId="2" applyFont="1" applyFill="1" applyBorder="1" applyAlignment="1">
      <alignment horizontal="left" vertical="top"/>
    </xf>
    <xf numFmtId="49" fontId="40" fillId="0" borderId="27" xfId="2" applyNumberFormat="1" applyFont="1" applyFill="1" applyBorder="1" applyAlignment="1">
      <alignment horizontal="left" vertical="top" indent="1"/>
    </xf>
    <xf numFmtId="0" fontId="37" fillId="0" borderId="1" xfId="2" applyFill="1" applyBorder="1" applyAlignment="1">
      <alignment vertical="center"/>
    </xf>
    <xf numFmtId="0" fontId="37" fillId="0" borderId="28" xfId="2" applyFill="1" applyBorder="1" applyAlignment="1">
      <alignment vertical="center"/>
    </xf>
    <xf numFmtId="0" fontId="37" fillId="0" borderId="27" xfId="2" applyFill="1" applyBorder="1" applyAlignment="1">
      <alignment vertical="center"/>
    </xf>
    <xf numFmtId="0" fontId="40" fillId="0" borderId="30" xfId="2" applyFont="1" applyFill="1" applyBorder="1" applyAlignment="1">
      <alignment horizontal="left" vertical="top" indent="1"/>
    </xf>
    <xf numFmtId="0" fontId="37" fillId="0" borderId="30" xfId="2" applyFill="1" applyBorder="1"/>
    <xf numFmtId="0" fontId="37" fillId="0" borderId="25" xfId="2" applyFill="1" applyBorder="1" applyAlignment="1">
      <alignment vertical="center"/>
    </xf>
    <xf numFmtId="0" fontId="37" fillId="0" borderId="26" xfId="2" applyFill="1" applyBorder="1" applyAlignment="1">
      <alignment vertical="center"/>
    </xf>
    <xf numFmtId="0" fontId="45" fillId="0" borderId="24" xfId="2" applyFont="1" applyFill="1" applyBorder="1" applyAlignment="1">
      <alignment horizontal="left" vertical="top"/>
    </xf>
    <xf numFmtId="0" fontId="46" fillId="0" borderId="25" xfId="2" applyFont="1" applyFill="1" applyBorder="1" applyAlignment="1">
      <alignment vertical="center"/>
    </xf>
    <xf numFmtId="0" fontId="46" fillId="0" borderId="26" xfId="2" applyFont="1" applyFill="1" applyBorder="1" applyAlignment="1">
      <alignment vertical="center"/>
    </xf>
    <xf numFmtId="0" fontId="43" fillId="0" borderId="30" xfId="2" applyFont="1" applyFill="1" applyBorder="1" applyAlignment="1">
      <alignment horizontal="left" vertical="top" indent="1"/>
    </xf>
    <xf numFmtId="0" fontId="46" fillId="0" borderId="29" xfId="2" applyFont="1" applyFill="1" applyBorder="1"/>
    <xf numFmtId="0" fontId="46" fillId="0" borderId="31" xfId="2" applyFont="1" applyFill="1" applyBorder="1"/>
    <xf numFmtId="49" fontId="43" fillId="0" borderId="30" xfId="2" applyNumberFormat="1" applyFont="1" applyFill="1" applyBorder="1" applyAlignment="1">
      <alignment horizontal="left" vertical="top" indent="1"/>
    </xf>
    <xf numFmtId="0" fontId="43" fillId="0" borderId="1" xfId="2" applyFont="1" applyFill="1" applyBorder="1" applyAlignment="1">
      <alignment horizontal="left" vertical="center" indent="1"/>
    </xf>
    <xf numFmtId="0" fontId="46" fillId="0" borderId="1" xfId="2" applyFont="1" applyFill="1"/>
    <xf numFmtId="0" fontId="47" fillId="0" borderId="30" xfId="2" applyFont="1" applyFill="1" applyBorder="1" applyAlignment="1">
      <alignment horizontal="left" vertical="top" indent="1"/>
    </xf>
    <xf numFmtId="0" fontId="48" fillId="0" borderId="29" xfId="2" applyFont="1" applyFill="1" applyBorder="1"/>
    <xf numFmtId="0" fontId="50" fillId="0" borderId="1" xfId="4" applyFont="1" applyAlignment="1">
      <alignment horizontal="left" vertical="top" wrapText="1"/>
    </xf>
    <xf numFmtId="49" fontId="51" fillId="0" borderId="1" xfId="4" applyNumberFormat="1" applyFont="1" applyAlignment="1">
      <alignment horizontal="left" vertical="top" wrapText="1"/>
    </xf>
    <xf numFmtId="0" fontId="50" fillId="0" borderId="1" xfId="4" applyFont="1" applyAlignment="1">
      <alignment wrapText="1"/>
    </xf>
    <xf numFmtId="0" fontId="52" fillId="0" borderId="1" xfId="4" applyFont="1" applyAlignment="1">
      <alignment wrapText="1"/>
    </xf>
    <xf numFmtId="0" fontId="50" fillId="0" borderId="32" xfId="4" applyFont="1" applyBorder="1" applyAlignment="1">
      <alignment horizontal="left" vertical="top" wrapText="1"/>
    </xf>
    <xf numFmtId="49" fontId="51" fillId="0" borderId="32" xfId="4" applyNumberFormat="1" applyFont="1" applyBorder="1" applyAlignment="1">
      <alignment horizontal="left" vertical="top" wrapText="1"/>
    </xf>
    <xf numFmtId="0" fontId="50" fillId="0" borderId="32" xfId="4" applyFont="1" applyBorder="1" applyAlignment="1">
      <alignment wrapText="1"/>
    </xf>
    <xf numFmtId="0" fontId="50" fillId="0" borderId="1" xfId="4" applyFont="1" applyBorder="1" applyAlignment="1">
      <alignment horizontal="left" vertical="top" wrapText="1"/>
    </xf>
    <xf numFmtId="172" fontId="53" fillId="0" borderId="1" xfId="4" applyNumberFormat="1" applyFont="1" applyBorder="1" applyAlignment="1" applyProtection="1">
      <alignment horizontal="center" wrapText="1"/>
      <protection hidden="1"/>
    </xf>
    <xf numFmtId="0" fontId="50" fillId="0" borderId="1" xfId="4" applyFont="1" applyBorder="1" applyAlignment="1">
      <alignment wrapText="1"/>
    </xf>
    <xf numFmtId="0" fontId="54" fillId="0" borderId="33" xfId="4" applyFont="1" applyBorder="1" applyAlignment="1">
      <alignment horizontal="left" vertical="top" wrapText="1"/>
    </xf>
    <xf numFmtId="0" fontId="55" fillId="0" borderId="33" xfId="4" applyNumberFormat="1" applyFont="1" applyBorder="1" applyAlignment="1" applyProtection="1">
      <alignment horizontal="center" wrapText="1"/>
      <protection hidden="1"/>
    </xf>
    <xf numFmtId="0" fontId="54" fillId="0" borderId="33" xfId="4" applyFont="1" applyBorder="1" applyAlignment="1">
      <alignment wrapText="1"/>
    </xf>
    <xf numFmtId="0" fontId="56" fillId="0" borderId="1" xfId="4" applyFont="1" applyAlignment="1">
      <alignment wrapText="1"/>
    </xf>
    <xf numFmtId="0" fontId="54" fillId="0" borderId="1" xfId="4" applyFont="1" applyAlignment="1">
      <alignment wrapText="1"/>
    </xf>
    <xf numFmtId="0" fontId="57" fillId="0" borderId="1" xfId="4" applyNumberFormat="1" applyFont="1" applyAlignment="1">
      <alignment horizontal="left" wrapText="1"/>
    </xf>
    <xf numFmtId="0" fontId="58" fillId="0" borderId="1" xfId="4" applyNumberFormat="1" applyFont="1" applyAlignment="1">
      <alignment horizontal="left" vertical="top"/>
    </xf>
    <xf numFmtId="0" fontId="59" fillId="0" borderId="1" xfId="4" applyFont="1" applyAlignment="1">
      <alignment wrapText="1"/>
    </xf>
    <xf numFmtId="0" fontId="58" fillId="0" borderId="1" xfId="4" applyNumberFormat="1" applyFont="1" applyAlignment="1">
      <alignment horizontal="left"/>
    </xf>
    <xf numFmtId="0" fontId="52" fillId="0" borderId="34" xfId="4" applyFont="1" applyFill="1" applyBorder="1" applyAlignment="1">
      <alignment horizontal="left" vertical="top" wrapText="1"/>
    </xf>
    <xf numFmtId="0" fontId="51" fillId="0" borderId="34" xfId="4" applyNumberFormat="1" applyFont="1" applyFill="1" applyBorder="1" applyAlignment="1">
      <alignment horizontal="left" vertical="top" wrapText="1"/>
    </xf>
    <xf numFmtId="0" fontId="52" fillId="0" borderId="1" xfId="4" applyFont="1" applyBorder="1" applyAlignment="1">
      <alignment horizontal="center" vertical="top"/>
    </xf>
    <xf numFmtId="0" fontId="52" fillId="0" borderId="1" xfId="4" applyFont="1" applyBorder="1" applyAlignment="1"/>
    <xf numFmtId="0" fontId="52" fillId="0" borderId="1" xfId="4" applyFont="1" applyAlignment="1"/>
    <xf numFmtId="0" fontId="52" fillId="0" borderId="1" xfId="4" applyFont="1" applyBorder="1" applyAlignment="1">
      <alignment horizontal="center" vertical="top" wrapText="1"/>
    </xf>
    <xf numFmtId="0" fontId="52" fillId="0" borderId="1" xfId="4" applyFont="1" applyBorder="1" applyAlignment="1">
      <alignment wrapText="1"/>
    </xf>
    <xf numFmtId="0" fontId="52" fillId="0" borderId="1" xfId="4" applyFont="1" applyFill="1" applyBorder="1" applyAlignment="1">
      <alignment horizontal="left" vertical="top" wrapText="1"/>
    </xf>
    <xf numFmtId="0" fontId="51" fillId="0" borderId="1" xfId="4" applyNumberFormat="1" applyFont="1" applyFill="1" applyBorder="1" applyAlignment="1">
      <alignment horizontal="left" vertical="top" wrapText="1"/>
    </xf>
    <xf numFmtId="0" fontId="52" fillId="0" borderId="1" xfId="4" applyFont="1" applyFill="1" applyAlignment="1">
      <alignment horizontal="left" vertical="top" wrapText="1"/>
    </xf>
    <xf numFmtId="0" fontId="58" fillId="0" borderId="29" xfId="4" applyNumberFormat="1" applyFont="1" applyFill="1" applyBorder="1" applyAlignment="1">
      <alignment vertical="top"/>
    </xf>
    <xf numFmtId="0" fontId="58" fillId="0" borderId="29" xfId="4" applyNumberFormat="1" applyFont="1" applyFill="1" applyBorder="1" applyAlignment="1">
      <alignment vertical="top" wrapText="1"/>
    </xf>
    <xf numFmtId="0" fontId="59" fillId="0" borderId="1" xfId="4" applyFont="1" applyBorder="1" applyAlignment="1">
      <alignment wrapText="1"/>
    </xf>
    <xf numFmtId="0" fontId="59" fillId="0" borderId="1" xfId="4" applyFont="1" applyFill="1" applyBorder="1" applyAlignment="1">
      <alignment wrapText="1"/>
    </xf>
    <xf numFmtId="0" fontId="52" fillId="0" borderId="34" xfId="4" applyNumberFormat="1" applyFont="1" applyFill="1" applyBorder="1" applyAlignment="1">
      <alignment horizontal="left" vertical="top" wrapText="1"/>
    </xf>
    <xf numFmtId="0" fontId="52" fillId="0" borderId="33" xfId="5" applyFont="1" applyBorder="1" applyAlignment="1">
      <alignment wrapText="1"/>
    </xf>
    <xf numFmtId="0" fontId="52" fillId="0" borderId="1" xfId="5" applyFont="1" applyAlignment="1">
      <alignment wrapText="1"/>
    </xf>
    <xf numFmtId="0" fontId="52" fillId="0" borderId="1" xfId="5" applyFont="1" applyBorder="1" applyAlignment="1">
      <alignment wrapText="1"/>
    </xf>
    <xf numFmtId="0" fontId="52" fillId="0" borderId="1" xfId="5" applyFont="1" applyBorder="1" applyAlignment="1">
      <alignment vertical="top"/>
    </xf>
    <xf numFmtId="49" fontId="51" fillId="0" borderId="1" xfId="5" applyNumberFormat="1" applyFont="1" applyFill="1" applyBorder="1" applyAlignment="1" applyProtection="1">
      <alignment horizontal="left" vertical="top"/>
      <protection hidden="1"/>
    </xf>
    <xf numFmtId="0" fontId="43" fillId="0" borderId="27" xfId="2" applyFont="1" applyFill="1" applyBorder="1" applyAlignment="1">
      <alignment horizontal="center" vertical="top"/>
    </xf>
    <xf numFmtId="0" fontId="43" fillId="0" borderId="1" xfId="2" applyFont="1" applyFill="1" applyBorder="1" applyAlignment="1">
      <alignment horizontal="center" vertical="top"/>
    </xf>
    <xf numFmtId="0" fontId="43" fillId="0" borderId="28" xfId="2" applyFont="1" applyFill="1" applyBorder="1" applyAlignment="1">
      <alignment horizontal="center" vertical="top"/>
    </xf>
    <xf numFmtId="0" fontId="44" fillId="0" borderId="30" xfId="2" applyFont="1" applyFill="1" applyBorder="1" applyAlignment="1">
      <alignment horizontal="center" vertical="center"/>
    </xf>
    <xf numFmtId="0" fontId="44" fillId="0" borderId="29" xfId="2" applyFont="1" applyFill="1" applyBorder="1" applyAlignment="1">
      <alignment horizontal="center" vertical="center"/>
    </xf>
    <xf numFmtId="0" fontId="44" fillId="0" borderId="31" xfId="2" applyFont="1" applyFill="1" applyBorder="1" applyAlignment="1">
      <alignment horizontal="center" vertical="center"/>
    </xf>
    <xf numFmtId="0" fontId="45" fillId="0" borderId="30" xfId="2" applyFont="1" applyFill="1" applyBorder="1" applyAlignment="1">
      <alignment horizontal="center" vertical="center"/>
    </xf>
    <xf numFmtId="0" fontId="45" fillId="0" borderId="29" xfId="2" applyFont="1" applyFill="1" applyBorder="1" applyAlignment="1">
      <alignment horizontal="center" vertical="center"/>
    </xf>
    <xf numFmtId="0" fontId="45" fillId="0" borderId="31" xfId="2" applyFont="1" applyFill="1" applyBorder="1" applyAlignment="1">
      <alignment horizontal="center" vertical="center"/>
    </xf>
    <xf numFmtId="0" fontId="39" fillId="0" borderId="27" xfId="2" applyNumberFormat="1" applyFont="1" applyFill="1" applyBorder="1" applyAlignment="1">
      <alignment horizontal="center" vertical="center" shrinkToFit="1"/>
    </xf>
    <xf numFmtId="0" fontId="39" fillId="0" borderId="1" xfId="2" applyNumberFormat="1" applyFont="1" applyFill="1" applyBorder="1" applyAlignment="1">
      <alignment horizontal="center" vertical="center" shrinkToFit="1"/>
    </xf>
    <xf numFmtId="0" fontId="39" fillId="0" borderId="28" xfId="2" applyNumberFormat="1" applyFont="1" applyFill="1" applyBorder="1" applyAlignment="1">
      <alignment horizontal="center" vertical="center" shrinkToFit="1"/>
    </xf>
    <xf numFmtId="0" fontId="41" fillId="0" borderId="27" xfId="2" applyFont="1" applyFill="1" applyBorder="1" applyAlignment="1">
      <alignment horizontal="left" vertical="center" indent="1"/>
    </xf>
    <xf numFmtId="0" fontId="41" fillId="0" borderId="1" xfId="2" applyFont="1" applyFill="1" applyBorder="1" applyAlignment="1">
      <alignment horizontal="left" vertical="center" indent="1"/>
    </xf>
    <xf numFmtId="0" fontId="41" fillId="0" borderId="28" xfId="2" applyFont="1" applyFill="1" applyBorder="1" applyAlignment="1">
      <alignment horizontal="left" vertical="center" indent="1"/>
    </xf>
    <xf numFmtId="0" fontId="40" fillId="0" borderId="27" xfId="2" applyFont="1" applyFill="1" applyBorder="1" applyAlignment="1">
      <alignment horizontal="left" vertical="center" indent="1"/>
    </xf>
    <xf numFmtId="0" fontId="40" fillId="0" borderId="1" xfId="2" applyFont="1" applyFill="1" applyBorder="1" applyAlignment="1">
      <alignment horizontal="left" vertical="center" indent="1"/>
    </xf>
    <xf numFmtId="0" fontId="40" fillId="0" borderId="28" xfId="2" applyFont="1" applyFill="1" applyBorder="1" applyAlignment="1">
      <alignment horizontal="left" vertical="center" indent="1"/>
    </xf>
    <xf numFmtId="0" fontId="40" fillId="0" borderId="30" xfId="2" applyFont="1" applyFill="1" applyBorder="1" applyAlignment="1">
      <alignment horizontal="left" vertical="center" indent="1"/>
    </xf>
    <xf numFmtId="0" fontId="40" fillId="0" borderId="29" xfId="2" applyFont="1" applyFill="1" applyBorder="1" applyAlignment="1">
      <alignment horizontal="left" vertical="center" indent="1"/>
    </xf>
    <xf numFmtId="0" fontId="40" fillId="0" borderId="31" xfId="2" applyFont="1" applyFill="1" applyBorder="1" applyAlignment="1">
      <alignment horizontal="left" vertical="center" indent="1"/>
    </xf>
    <xf numFmtId="49" fontId="53" fillId="0" borderId="1" xfId="5" applyNumberFormat="1" applyFont="1" applyBorder="1" applyAlignment="1" applyProtection="1">
      <alignment horizontal="center" vertical="center" wrapText="1"/>
      <protection hidden="1"/>
    </xf>
  </cellXfs>
  <cellStyles count="6">
    <cellStyle name="Hypertextový odkaz" xfId="1" builtinId="8"/>
    <cellStyle name="Hypertextový odkaz 2" xfId="3" xr:uid="{0212F62A-3BBE-431A-A7D3-CCF86CD73D8F}"/>
    <cellStyle name="Normální" xfId="0" builtinId="0" customBuiltin="1"/>
    <cellStyle name="Normální 2" xfId="5" xr:uid="{72DB0367-3C79-4790-83FE-5C66BAD998B0}"/>
    <cellStyle name="Normální 2 2" xfId="4" xr:uid="{E30E1A65-0924-4718-8E67-DEA8E7223B07}"/>
    <cellStyle name="Normální 3" xfId="2" xr:uid="{BC9A844D-A9C1-474B-9327-74B9333ED87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FBB596-0834-46BB-A6A0-DEF0F228CC40}">
  <dimension ref="B27:J54"/>
  <sheetViews>
    <sheetView topLeftCell="A22" workbookViewId="0">
      <selection activeCell="N49" sqref="N49"/>
    </sheetView>
  </sheetViews>
  <sheetFormatPr defaultRowHeight="11.25"/>
  <sheetData>
    <row r="27" spans="2:10" ht="13.5">
      <c r="B27" s="282" t="s">
        <v>1658</v>
      </c>
      <c r="C27" s="283"/>
      <c r="D27" s="283"/>
      <c r="E27" s="283"/>
      <c r="F27" s="283"/>
      <c r="G27" s="283"/>
      <c r="H27" s="283"/>
      <c r="I27" s="283"/>
      <c r="J27" s="284"/>
    </row>
    <row r="28" spans="2:10">
      <c r="B28" s="360" t="s">
        <v>1659</v>
      </c>
      <c r="C28" s="361"/>
      <c r="D28" s="361"/>
      <c r="E28" s="361"/>
      <c r="F28" s="361"/>
      <c r="G28" s="361"/>
      <c r="H28" s="361"/>
      <c r="I28" s="361"/>
      <c r="J28" s="362"/>
    </row>
    <row r="29" spans="2:10">
      <c r="B29" s="360"/>
      <c r="C29" s="361"/>
      <c r="D29" s="361"/>
      <c r="E29" s="361"/>
      <c r="F29" s="361"/>
      <c r="G29" s="361"/>
      <c r="H29" s="361"/>
      <c r="I29" s="361"/>
      <c r="J29" s="362"/>
    </row>
    <row r="30" spans="2:10">
      <c r="B30" s="360"/>
      <c r="C30" s="361"/>
      <c r="D30" s="361"/>
      <c r="E30" s="361"/>
      <c r="F30" s="361"/>
      <c r="G30" s="361"/>
      <c r="H30" s="361"/>
      <c r="I30" s="361"/>
      <c r="J30" s="362"/>
    </row>
    <row r="31" spans="2:10" ht="13.5">
      <c r="B31" s="285"/>
      <c r="C31" s="286"/>
      <c r="D31" s="286"/>
      <c r="E31" s="287"/>
      <c r="F31" s="287"/>
      <c r="G31" s="287"/>
      <c r="H31" s="287"/>
      <c r="I31" s="287"/>
      <c r="J31" s="288"/>
    </row>
    <row r="32" spans="2:10" ht="13.5">
      <c r="B32" s="282" t="s">
        <v>1660</v>
      </c>
      <c r="C32" s="283"/>
      <c r="D32" s="284"/>
      <c r="E32" s="289" t="s">
        <v>1661</v>
      </c>
      <c r="F32" s="286"/>
      <c r="G32" s="290"/>
      <c r="H32" s="282" t="s">
        <v>1662</v>
      </c>
      <c r="I32" s="283"/>
      <c r="J32" s="284"/>
    </row>
    <row r="33" spans="2:10" ht="13.5">
      <c r="B33" s="291" t="s">
        <v>35</v>
      </c>
      <c r="C33" s="286"/>
      <c r="D33" s="290"/>
      <c r="E33" s="291" t="s">
        <v>1663</v>
      </c>
      <c r="F33" s="286"/>
      <c r="G33" s="290"/>
      <c r="H33" s="363" t="s">
        <v>39</v>
      </c>
      <c r="I33" s="364"/>
      <c r="J33" s="365"/>
    </row>
    <row r="34" spans="2:10" ht="13.5">
      <c r="B34" s="292" t="s">
        <v>1664</v>
      </c>
      <c r="C34" s="286"/>
      <c r="D34" s="290"/>
      <c r="E34" s="292" t="s">
        <v>1665</v>
      </c>
      <c r="F34" s="286"/>
      <c r="G34" s="290"/>
      <c r="H34" s="363"/>
      <c r="I34" s="364"/>
      <c r="J34" s="365"/>
    </row>
    <row r="35" spans="2:10" ht="13.5">
      <c r="B35" s="291" t="s">
        <v>1666</v>
      </c>
      <c r="C35" s="286"/>
      <c r="D35" s="290"/>
      <c r="E35" s="293" t="s">
        <v>1667</v>
      </c>
      <c r="F35" s="286"/>
      <c r="G35" s="290"/>
      <c r="H35" s="363"/>
      <c r="I35" s="364"/>
      <c r="J35" s="365"/>
    </row>
    <row r="36" spans="2:10" ht="13.5">
      <c r="B36" s="292" t="s">
        <v>1668</v>
      </c>
      <c r="C36" s="286"/>
      <c r="D36" s="290"/>
      <c r="E36" s="291" t="s">
        <v>1669</v>
      </c>
      <c r="F36" s="286"/>
      <c r="G36" s="290"/>
      <c r="H36" s="363"/>
      <c r="I36" s="364"/>
      <c r="J36" s="365"/>
    </row>
    <row r="37" spans="2:10" ht="13.5">
      <c r="B37" s="291" t="s">
        <v>1670</v>
      </c>
      <c r="C37" s="286"/>
      <c r="D37" s="290"/>
      <c r="E37" s="291"/>
      <c r="F37" s="287"/>
      <c r="G37" s="288"/>
      <c r="H37" s="363"/>
      <c r="I37" s="364"/>
      <c r="J37" s="365"/>
    </row>
    <row r="38" spans="2:10" ht="13.5">
      <c r="B38" s="291" t="s">
        <v>1671</v>
      </c>
      <c r="C38" s="286"/>
      <c r="D38" s="290"/>
      <c r="E38" s="282" t="s">
        <v>1672</v>
      </c>
      <c r="F38" s="283"/>
      <c r="G38" s="284"/>
      <c r="H38" s="363"/>
      <c r="I38" s="364"/>
      <c r="J38" s="365"/>
    </row>
    <row r="39" spans="2:10" ht="13.5">
      <c r="B39" s="292" t="s">
        <v>1673</v>
      </c>
      <c r="C39" s="286"/>
      <c r="D39" s="290"/>
      <c r="E39" s="366" t="s">
        <v>1674</v>
      </c>
      <c r="F39" s="367"/>
      <c r="G39" s="368"/>
      <c r="H39" s="285"/>
      <c r="I39" s="286"/>
      <c r="J39" s="290"/>
    </row>
    <row r="40" spans="2:10" ht="13.5">
      <c r="B40" s="291" t="s">
        <v>1675</v>
      </c>
      <c r="C40" s="286"/>
      <c r="D40" s="290"/>
      <c r="E40" s="366"/>
      <c r="F40" s="367"/>
      <c r="G40" s="368"/>
      <c r="H40" s="285"/>
      <c r="I40" s="286"/>
      <c r="J40" s="290"/>
    </row>
    <row r="41" spans="2:10" ht="13.5">
      <c r="B41" s="292" t="s">
        <v>1665</v>
      </c>
      <c r="C41" s="294"/>
      <c r="D41" s="295"/>
      <c r="E41" s="292" t="s">
        <v>1676</v>
      </c>
      <c r="F41" s="294"/>
      <c r="G41" s="295"/>
      <c r="H41" s="296"/>
      <c r="I41" s="294"/>
      <c r="J41" s="295"/>
    </row>
    <row r="42" spans="2:10" ht="13.5">
      <c r="B42" s="291" t="s">
        <v>1677</v>
      </c>
      <c r="C42" s="286"/>
      <c r="D42" s="290"/>
      <c r="E42" s="366" t="s">
        <v>1678</v>
      </c>
      <c r="F42" s="367"/>
      <c r="G42" s="368"/>
      <c r="H42" s="285"/>
      <c r="I42" s="286"/>
      <c r="J42" s="290"/>
    </row>
    <row r="43" spans="2:10" ht="13.5">
      <c r="B43" s="297" t="s">
        <v>1679</v>
      </c>
      <c r="C43" s="287"/>
      <c r="D43" s="288"/>
      <c r="E43" s="369"/>
      <c r="F43" s="370"/>
      <c r="G43" s="371"/>
      <c r="H43" s="298"/>
      <c r="I43" s="287"/>
      <c r="J43" s="288"/>
    </row>
    <row r="45" spans="2:10" ht="13.5">
      <c r="B45" s="282" t="s">
        <v>1680</v>
      </c>
      <c r="C45" s="299"/>
      <c r="D45" s="299"/>
      <c r="E45" s="299"/>
      <c r="F45" s="299"/>
      <c r="G45" s="299"/>
      <c r="H45" s="299"/>
      <c r="I45" s="299"/>
      <c r="J45" s="300"/>
    </row>
    <row r="46" spans="2:10" ht="12.75">
      <c r="B46" s="351" t="s">
        <v>17</v>
      </c>
      <c r="C46" s="352"/>
      <c r="D46" s="352"/>
      <c r="E46" s="352"/>
      <c r="F46" s="352"/>
      <c r="G46" s="352"/>
      <c r="H46" s="352"/>
      <c r="I46" s="352"/>
      <c r="J46" s="353"/>
    </row>
    <row r="47" spans="2:10">
      <c r="B47" s="354" t="s">
        <v>1681</v>
      </c>
      <c r="C47" s="355"/>
      <c r="D47" s="355"/>
      <c r="E47" s="355"/>
      <c r="F47" s="355"/>
      <c r="G47" s="355"/>
      <c r="H47" s="355"/>
      <c r="I47" s="355"/>
      <c r="J47" s="356"/>
    </row>
    <row r="48" spans="2:10" ht="12.75">
      <c r="B48" s="301" t="s">
        <v>1682</v>
      </c>
      <c r="C48" s="302"/>
      <c r="D48" s="302"/>
      <c r="E48" s="302"/>
      <c r="F48" s="302"/>
      <c r="G48" s="302"/>
      <c r="H48" s="302"/>
      <c r="I48" s="302"/>
      <c r="J48" s="303"/>
    </row>
    <row r="49" spans="2:10">
      <c r="B49" s="357" t="s">
        <v>1683</v>
      </c>
      <c r="C49" s="358"/>
      <c r="D49" s="358"/>
      <c r="E49" s="358"/>
      <c r="F49" s="358"/>
      <c r="G49" s="358"/>
      <c r="H49" s="358"/>
      <c r="I49" s="358"/>
      <c r="J49" s="359"/>
    </row>
    <row r="50" spans="2:10" ht="12.75">
      <c r="B50" s="301" t="s">
        <v>1684</v>
      </c>
      <c r="C50" s="302"/>
      <c r="D50" s="303"/>
      <c r="E50" s="301" t="s">
        <v>1685</v>
      </c>
      <c r="F50" s="302"/>
      <c r="G50" s="303"/>
      <c r="H50" s="301" t="s">
        <v>1686</v>
      </c>
      <c r="I50" s="302"/>
      <c r="J50" s="303"/>
    </row>
    <row r="51" spans="2:10" ht="12.75">
      <c r="B51" s="304" t="s">
        <v>1687</v>
      </c>
      <c r="C51" s="305"/>
      <c r="D51" s="306"/>
      <c r="E51" s="307" t="s">
        <v>1693</v>
      </c>
      <c r="F51" s="305"/>
      <c r="G51" s="306"/>
      <c r="H51" s="307" t="s">
        <v>1688</v>
      </c>
      <c r="I51" s="305"/>
      <c r="J51" s="306"/>
    </row>
    <row r="52" spans="2:10" ht="12.75">
      <c r="B52" s="308"/>
      <c r="C52" s="309"/>
      <c r="D52" s="309"/>
      <c r="E52" s="309"/>
      <c r="F52" s="309"/>
      <c r="G52" s="309"/>
      <c r="H52" s="309"/>
      <c r="I52" s="309"/>
      <c r="J52" s="309"/>
    </row>
    <row r="53" spans="2:10" ht="12.75">
      <c r="B53" s="301" t="s">
        <v>1689</v>
      </c>
      <c r="C53" s="302"/>
      <c r="D53" s="302"/>
      <c r="E53" s="301" t="s">
        <v>1690</v>
      </c>
      <c r="F53" s="302"/>
      <c r="G53" s="302"/>
      <c r="H53" s="302"/>
      <c r="I53" s="302"/>
      <c r="J53" s="303"/>
    </row>
    <row r="54" spans="2:10" ht="12.75">
      <c r="B54" s="310" t="s">
        <v>1691</v>
      </c>
      <c r="C54" s="311"/>
      <c r="D54" s="311"/>
      <c r="E54" s="310" t="s">
        <v>1692</v>
      </c>
      <c r="F54" s="305"/>
      <c r="G54" s="305"/>
      <c r="H54" s="305"/>
      <c r="I54" s="305"/>
      <c r="J54" s="306"/>
    </row>
  </sheetData>
  <mergeCells count="9">
    <mergeCell ref="B46:J46"/>
    <mergeCell ref="B47:J47"/>
    <mergeCell ref="B49:J49"/>
    <mergeCell ref="B28:J30"/>
    <mergeCell ref="H33:J34"/>
    <mergeCell ref="H35:J36"/>
    <mergeCell ref="H37:J38"/>
    <mergeCell ref="E39:G40"/>
    <mergeCell ref="E42:G43"/>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7"/>
  <sheetViews>
    <sheetView showGridLines="0" workbookViewId="0">
      <selection activeCell="BE4" sqref="BE4"/>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3</v>
      </c>
      <c r="BT1" s="15" t="s">
        <v>4</v>
      </c>
      <c r="BU1" s="15" t="s">
        <v>4</v>
      </c>
      <c r="BV1" s="15" t="s">
        <v>5</v>
      </c>
    </row>
    <row r="2" spans="1:74" ht="36.950000000000003" customHeight="1">
      <c r="AR2" s="247"/>
      <c r="AS2" s="247"/>
      <c r="AT2" s="247"/>
      <c r="AU2" s="247"/>
      <c r="AV2" s="247"/>
      <c r="AW2" s="247"/>
      <c r="AX2" s="247"/>
      <c r="AY2" s="247"/>
      <c r="AZ2" s="247"/>
      <c r="BA2" s="247"/>
      <c r="BB2" s="247"/>
      <c r="BC2" s="247"/>
      <c r="BD2" s="247"/>
      <c r="BE2" s="247"/>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ht="12" customHeight="1">
      <c r="B5" s="20"/>
      <c r="C5" s="21"/>
      <c r="D5" s="25" t="s">
        <v>13</v>
      </c>
      <c r="E5" s="21"/>
      <c r="F5" s="21"/>
      <c r="G5" s="21"/>
      <c r="H5" s="21"/>
      <c r="I5" s="21"/>
      <c r="J5" s="21"/>
      <c r="K5" s="268" t="s">
        <v>14</v>
      </c>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c r="AM5" s="269"/>
      <c r="AN5" s="269"/>
      <c r="AO5" s="269"/>
      <c r="AP5" s="21"/>
      <c r="AQ5" s="21"/>
      <c r="AR5" s="19"/>
      <c r="BE5" s="238" t="s">
        <v>15</v>
      </c>
      <c r="BS5" s="16" t="s">
        <v>6</v>
      </c>
    </row>
    <row r="6" spans="1:74" ht="36.950000000000003" customHeight="1">
      <c r="B6" s="20"/>
      <c r="C6" s="21"/>
      <c r="D6" s="27" t="s">
        <v>16</v>
      </c>
      <c r="E6" s="21"/>
      <c r="F6" s="21"/>
      <c r="G6" s="21"/>
      <c r="H6" s="21"/>
      <c r="I6" s="21"/>
      <c r="J6" s="21"/>
      <c r="K6" s="270" t="s">
        <v>17</v>
      </c>
      <c r="L6" s="269"/>
      <c r="M6" s="269"/>
      <c r="N6" s="269"/>
      <c r="O6" s="269"/>
      <c r="P6" s="269"/>
      <c r="Q6" s="269"/>
      <c r="R6" s="269"/>
      <c r="S6" s="269"/>
      <c r="T6" s="269"/>
      <c r="U6" s="269"/>
      <c r="V6" s="269"/>
      <c r="W6" s="269"/>
      <c r="X6" s="269"/>
      <c r="Y6" s="269"/>
      <c r="Z6" s="269"/>
      <c r="AA6" s="269"/>
      <c r="AB6" s="269"/>
      <c r="AC6" s="269"/>
      <c r="AD6" s="269"/>
      <c r="AE6" s="269"/>
      <c r="AF6" s="269"/>
      <c r="AG6" s="269"/>
      <c r="AH6" s="269"/>
      <c r="AI6" s="269"/>
      <c r="AJ6" s="269"/>
      <c r="AK6" s="269"/>
      <c r="AL6" s="269"/>
      <c r="AM6" s="269"/>
      <c r="AN6" s="269"/>
      <c r="AO6" s="269"/>
      <c r="AP6" s="21"/>
      <c r="AQ6" s="21"/>
      <c r="AR6" s="19"/>
      <c r="BE6" s="239"/>
      <c r="BS6" s="16" t="s">
        <v>6</v>
      </c>
    </row>
    <row r="7" spans="1:74"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19</v>
      </c>
      <c r="AO7" s="21"/>
      <c r="AP7" s="21"/>
      <c r="AQ7" s="21"/>
      <c r="AR7" s="19"/>
      <c r="BE7" s="239"/>
      <c r="BS7" s="16" t="s">
        <v>6</v>
      </c>
    </row>
    <row r="8" spans="1:74" ht="12" customHeight="1">
      <c r="B8" s="20"/>
      <c r="C8" s="21"/>
      <c r="D8" s="28"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23</v>
      </c>
      <c r="AL8" s="21"/>
      <c r="AM8" s="21"/>
      <c r="AN8" s="29" t="s">
        <v>24</v>
      </c>
      <c r="AO8" s="21"/>
      <c r="AP8" s="21"/>
      <c r="AQ8" s="21"/>
      <c r="AR8" s="19"/>
      <c r="BE8" s="239"/>
      <c r="BS8" s="16" t="s">
        <v>6</v>
      </c>
    </row>
    <row r="9" spans="1:74"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39"/>
      <c r="BS9" s="16" t="s">
        <v>6</v>
      </c>
    </row>
    <row r="10" spans="1:74" ht="12" customHeight="1">
      <c r="B10" s="20"/>
      <c r="C10" s="21"/>
      <c r="D10" s="28"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26</v>
      </c>
      <c r="AL10" s="21"/>
      <c r="AM10" s="21"/>
      <c r="AN10" s="26" t="s">
        <v>27</v>
      </c>
      <c r="AO10" s="21"/>
      <c r="AP10" s="21"/>
      <c r="AQ10" s="21"/>
      <c r="AR10" s="19"/>
      <c r="BE10" s="239"/>
      <c r="BS10" s="16" t="s">
        <v>6</v>
      </c>
    </row>
    <row r="11" spans="1:74"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30</v>
      </c>
      <c r="AO11" s="21"/>
      <c r="AP11" s="21"/>
      <c r="AQ11" s="21"/>
      <c r="AR11" s="19"/>
      <c r="BE11" s="239"/>
      <c r="BS11" s="16" t="s">
        <v>6</v>
      </c>
    </row>
    <row r="12" spans="1:74"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39"/>
      <c r="BS12" s="16" t="s">
        <v>6</v>
      </c>
    </row>
    <row r="13" spans="1:74" ht="12" customHeight="1">
      <c r="B13" s="20"/>
      <c r="C13" s="21"/>
      <c r="D13" s="28" t="s">
        <v>31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26</v>
      </c>
      <c r="AL13" s="21"/>
      <c r="AM13" s="21"/>
      <c r="AN13" s="30" t="s">
        <v>32</v>
      </c>
      <c r="AO13" s="21"/>
      <c r="AP13" s="21"/>
      <c r="AQ13" s="21"/>
      <c r="AR13" s="19"/>
      <c r="BE13" s="239"/>
      <c r="BS13" s="16" t="s">
        <v>6</v>
      </c>
    </row>
    <row r="14" spans="1:74" ht="12.75">
      <c r="B14" s="20"/>
      <c r="C14" s="21"/>
      <c r="D14" s="21"/>
      <c r="E14" s="271" t="s">
        <v>32</v>
      </c>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28" t="s">
        <v>29</v>
      </c>
      <c r="AL14" s="21"/>
      <c r="AM14" s="21"/>
      <c r="AN14" s="30" t="s">
        <v>32</v>
      </c>
      <c r="AO14" s="21"/>
      <c r="AP14" s="21"/>
      <c r="AQ14" s="21"/>
      <c r="AR14" s="19"/>
      <c r="BE14" s="239"/>
      <c r="BS14" s="16" t="s">
        <v>6</v>
      </c>
    </row>
    <row r="15" spans="1:74"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39"/>
      <c r="BS15" s="16" t="s">
        <v>4</v>
      </c>
    </row>
    <row r="16" spans="1:74" ht="12" customHeight="1">
      <c r="B16" s="20"/>
      <c r="C16" s="21"/>
      <c r="D16" s="28" t="s">
        <v>33</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26</v>
      </c>
      <c r="AL16" s="21"/>
      <c r="AM16" s="21"/>
      <c r="AN16" s="26" t="s">
        <v>34</v>
      </c>
      <c r="AO16" s="21"/>
      <c r="AP16" s="21"/>
      <c r="AQ16" s="21"/>
      <c r="AR16" s="19"/>
      <c r="BE16" s="239"/>
      <c r="BS16" s="16" t="s">
        <v>4</v>
      </c>
    </row>
    <row r="17" spans="2:71" ht="18.399999999999999" customHeight="1">
      <c r="B17" s="20"/>
      <c r="C17" s="21"/>
      <c r="D17" s="21"/>
      <c r="E17" s="26" t="s">
        <v>35</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36</v>
      </c>
      <c r="AO17" s="21"/>
      <c r="AP17" s="21"/>
      <c r="AQ17" s="21"/>
      <c r="AR17" s="19"/>
      <c r="BE17" s="239"/>
      <c r="BS17" s="16" t="s">
        <v>37</v>
      </c>
    </row>
    <row r="18" spans="2:7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39"/>
      <c r="BS18" s="16" t="s">
        <v>6</v>
      </c>
    </row>
    <row r="19" spans="2:71" ht="12" customHeight="1">
      <c r="B19" s="20"/>
      <c r="C19" s="21"/>
      <c r="D19" s="28" t="s">
        <v>38</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26</v>
      </c>
      <c r="AL19" s="21"/>
      <c r="AM19" s="21"/>
      <c r="AN19" s="26" t="s">
        <v>19</v>
      </c>
      <c r="AO19" s="21"/>
      <c r="AP19" s="21"/>
      <c r="AQ19" s="21"/>
      <c r="AR19" s="19"/>
      <c r="BE19" s="239"/>
      <c r="BS19" s="16" t="s">
        <v>6</v>
      </c>
    </row>
    <row r="20" spans="2:71" ht="18.399999999999999" customHeight="1">
      <c r="B20" s="20"/>
      <c r="C20" s="21"/>
      <c r="D20" s="21"/>
      <c r="E20" s="26" t="s">
        <v>39</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19</v>
      </c>
      <c r="AO20" s="21"/>
      <c r="AP20" s="21"/>
      <c r="AQ20" s="21"/>
      <c r="AR20" s="19"/>
      <c r="BE20" s="239"/>
      <c r="BS20" s="16" t="s">
        <v>4</v>
      </c>
    </row>
    <row r="21" spans="2:7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39"/>
    </row>
    <row r="22" spans="2:71" ht="12" customHeight="1">
      <c r="B22" s="20"/>
      <c r="C22" s="21"/>
      <c r="D22" s="28" t="s">
        <v>40</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39"/>
    </row>
    <row r="23" spans="2:71" ht="51" customHeight="1">
      <c r="B23" s="20"/>
      <c r="C23" s="21"/>
      <c r="D23" s="21"/>
      <c r="E23" s="273" t="s">
        <v>41</v>
      </c>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73"/>
      <c r="AL23" s="273"/>
      <c r="AM23" s="273"/>
      <c r="AN23" s="273"/>
      <c r="AO23" s="21"/>
      <c r="AP23" s="21"/>
      <c r="AQ23" s="21"/>
      <c r="AR23" s="19"/>
      <c r="BE23" s="239"/>
    </row>
    <row r="24" spans="2:7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39"/>
    </row>
    <row r="25" spans="2:7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39"/>
    </row>
    <row r="26" spans="2:71" s="1" customFormat="1" ht="25.9" customHeight="1">
      <c r="B26" s="33"/>
      <c r="C26" s="34"/>
      <c r="D26" s="35" t="s">
        <v>42</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41">
        <f>ROUND(AG54,2)</f>
        <v>0</v>
      </c>
      <c r="AL26" s="242"/>
      <c r="AM26" s="242"/>
      <c r="AN26" s="242"/>
      <c r="AO26" s="242"/>
      <c r="AP26" s="34"/>
      <c r="AQ26" s="34"/>
      <c r="AR26" s="37"/>
      <c r="BE26" s="239"/>
    </row>
    <row r="27" spans="2:71" s="1" customFormat="1" ht="6.95" customHeight="1">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239"/>
    </row>
    <row r="28" spans="2:71" s="1" customFormat="1" ht="12.75">
      <c r="B28" s="33"/>
      <c r="C28" s="34"/>
      <c r="D28" s="34"/>
      <c r="E28" s="34"/>
      <c r="F28" s="34"/>
      <c r="G28" s="34"/>
      <c r="H28" s="34"/>
      <c r="I28" s="34"/>
      <c r="J28" s="34"/>
      <c r="K28" s="34"/>
      <c r="L28" s="274" t="s">
        <v>43</v>
      </c>
      <c r="M28" s="274"/>
      <c r="N28" s="274"/>
      <c r="O28" s="274"/>
      <c r="P28" s="274"/>
      <c r="Q28" s="34"/>
      <c r="R28" s="34"/>
      <c r="S28" s="34"/>
      <c r="T28" s="34"/>
      <c r="U28" s="34"/>
      <c r="V28" s="34"/>
      <c r="W28" s="274" t="s">
        <v>44</v>
      </c>
      <c r="X28" s="274"/>
      <c r="Y28" s="274"/>
      <c r="Z28" s="274"/>
      <c r="AA28" s="274"/>
      <c r="AB28" s="274"/>
      <c r="AC28" s="274"/>
      <c r="AD28" s="274"/>
      <c r="AE28" s="274"/>
      <c r="AF28" s="34"/>
      <c r="AG28" s="34"/>
      <c r="AH28" s="34"/>
      <c r="AI28" s="34"/>
      <c r="AJ28" s="34"/>
      <c r="AK28" s="274" t="s">
        <v>45</v>
      </c>
      <c r="AL28" s="274"/>
      <c r="AM28" s="274"/>
      <c r="AN28" s="274"/>
      <c r="AO28" s="274"/>
      <c r="AP28" s="34"/>
      <c r="AQ28" s="34"/>
      <c r="AR28" s="37"/>
      <c r="BE28" s="239"/>
    </row>
    <row r="29" spans="2:71" s="2" customFormat="1" ht="14.45" customHeight="1">
      <c r="B29" s="38"/>
      <c r="C29" s="39"/>
      <c r="D29" s="28" t="s">
        <v>46</v>
      </c>
      <c r="E29" s="39"/>
      <c r="F29" s="28" t="s">
        <v>47</v>
      </c>
      <c r="G29" s="39"/>
      <c r="H29" s="39"/>
      <c r="I29" s="39"/>
      <c r="J29" s="39"/>
      <c r="K29" s="39"/>
      <c r="L29" s="275">
        <v>0.21</v>
      </c>
      <c r="M29" s="237"/>
      <c r="N29" s="237"/>
      <c r="O29" s="237"/>
      <c r="P29" s="237"/>
      <c r="Q29" s="39"/>
      <c r="R29" s="39"/>
      <c r="S29" s="39"/>
      <c r="T29" s="39"/>
      <c r="U29" s="39"/>
      <c r="V29" s="39"/>
      <c r="W29" s="236">
        <f>ROUND(AZ54, 2)</f>
        <v>0</v>
      </c>
      <c r="X29" s="237"/>
      <c r="Y29" s="237"/>
      <c r="Z29" s="237"/>
      <c r="AA29" s="237"/>
      <c r="AB29" s="237"/>
      <c r="AC29" s="237"/>
      <c r="AD29" s="237"/>
      <c r="AE29" s="237"/>
      <c r="AF29" s="39"/>
      <c r="AG29" s="39"/>
      <c r="AH29" s="39"/>
      <c r="AI29" s="39"/>
      <c r="AJ29" s="39"/>
      <c r="AK29" s="236">
        <f>ROUND(AV54, 2)</f>
        <v>0</v>
      </c>
      <c r="AL29" s="237"/>
      <c r="AM29" s="237"/>
      <c r="AN29" s="237"/>
      <c r="AO29" s="237"/>
      <c r="AP29" s="39"/>
      <c r="AQ29" s="39"/>
      <c r="AR29" s="40"/>
      <c r="BE29" s="240"/>
    </row>
    <row r="30" spans="2:71" s="2" customFormat="1" ht="14.45" customHeight="1">
      <c r="B30" s="38"/>
      <c r="C30" s="39"/>
      <c r="D30" s="39"/>
      <c r="E30" s="39"/>
      <c r="F30" s="28" t="s">
        <v>48</v>
      </c>
      <c r="G30" s="39"/>
      <c r="H30" s="39"/>
      <c r="I30" s="39"/>
      <c r="J30" s="39"/>
      <c r="K30" s="39"/>
      <c r="L30" s="275">
        <v>0.15</v>
      </c>
      <c r="M30" s="237"/>
      <c r="N30" s="237"/>
      <c r="O30" s="237"/>
      <c r="P30" s="237"/>
      <c r="Q30" s="39"/>
      <c r="R30" s="39"/>
      <c r="S30" s="39"/>
      <c r="T30" s="39"/>
      <c r="U30" s="39"/>
      <c r="V30" s="39"/>
      <c r="W30" s="236">
        <f>ROUND(BA54, 2)</f>
        <v>0</v>
      </c>
      <c r="X30" s="237"/>
      <c r="Y30" s="237"/>
      <c r="Z30" s="237"/>
      <c r="AA30" s="237"/>
      <c r="AB30" s="237"/>
      <c r="AC30" s="237"/>
      <c r="AD30" s="237"/>
      <c r="AE30" s="237"/>
      <c r="AF30" s="39"/>
      <c r="AG30" s="39"/>
      <c r="AH30" s="39"/>
      <c r="AI30" s="39"/>
      <c r="AJ30" s="39"/>
      <c r="AK30" s="236">
        <f>ROUND(AW54, 2)</f>
        <v>0</v>
      </c>
      <c r="AL30" s="237"/>
      <c r="AM30" s="237"/>
      <c r="AN30" s="237"/>
      <c r="AO30" s="237"/>
      <c r="AP30" s="39"/>
      <c r="AQ30" s="39"/>
      <c r="AR30" s="40"/>
      <c r="BE30" s="240"/>
    </row>
    <row r="31" spans="2:71" s="2" customFormat="1" ht="14.45" hidden="1" customHeight="1">
      <c r="B31" s="38"/>
      <c r="C31" s="39"/>
      <c r="D31" s="39"/>
      <c r="E31" s="39"/>
      <c r="F31" s="28" t="s">
        <v>49</v>
      </c>
      <c r="G31" s="39"/>
      <c r="H31" s="39"/>
      <c r="I31" s="39"/>
      <c r="J31" s="39"/>
      <c r="K31" s="39"/>
      <c r="L31" s="275">
        <v>0.21</v>
      </c>
      <c r="M31" s="237"/>
      <c r="N31" s="237"/>
      <c r="O31" s="237"/>
      <c r="P31" s="237"/>
      <c r="Q31" s="39"/>
      <c r="R31" s="39"/>
      <c r="S31" s="39"/>
      <c r="T31" s="39"/>
      <c r="U31" s="39"/>
      <c r="V31" s="39"/>
      <c r="W31" s="236">
        <f>ROUND(BB54, 2)</f>
        <v>0</v>
      </c>
      <c r="X31" s="237"/>
      <c r="Y31" s="237"/>
      <c r="Z31" s="237"/>
      <c r="AA31" s="237"/>
      <c r="AB31" s="237"/>
      <c r="AC31" s="237"/>
      <c r="AD31" s="237"/>
      <c r="AE31" s="237"/>
      <c r="AF31" s="39"/>
      <c r="AG31" s="39"/>
      <c r="AH31" s="39"/>
      <c r="AI31" s="39"/>
      <c r="AJ31" s="39"/>
      <c r="AK31" s="236">
        <v>0</v>
      </c>
      <c r="AL31" s="237"/>
      <c r="AM31" s="237"/>
      <c r="AN31" s="237"/>
      <c r="AO31" s="237"/>
      <c r="AP31" s="39"/>
      <c r="AQ31" s="39"/>
      <c r="AR31" s="40"/>
      <c r="BE31" s="240"/>
    </row>
    <row r="32" spans="2:71" s="2" customFormat="1" ht="14.45" hidden="1" customHeight="1">
      <c r="B32" s="38"/>
      <c r="C32" s="39"/>
      <c r="D32" s="39"/>
      <c r="E32" s="39"/>
      <c r="F32" s="28" t="s">
        <v>50</v>
      </c>
      <c r="G32" s="39"/>
      <c r="H32" s="39"/>
      <c r="I32" s="39"/>
      <c r="J32" s="39"/>
      <c r="K32" s="39"/>
      <c r="L32" s="275">
        <v>0.15</v>
      </c>
      <c r="M32" s="237"/>
      <c r="N32" s="237"/>
      <c r="O32" s="237"/>
      <c r="P32" s="237"/>
      <c r="Q32" s="39"/>
      <c r="R32" s="39"/>
      <c r="S32" s="39"/>
      <c r="T32" s="39"/>
      <c r="U32" s="39"/>
      <c r="V32" s="39"/>
      <c r="W32" s="236">
        <f>ROUND(BC54, 2)</f>
        <v>0</v>
      </c>
      <c r="X32" s="237"/>
      <c r="Y32" s="237"/>
      <c r="Z32" s="237"/>
      <c r="AA32" s="237"/>
      <c r="AB32" s="237"/>
      <c r="AC32" s="237"/>
      <c r="AD32" s="237"/>
      <c r="AE32" s="237"/>
      <c r="AF32" s="39"/>
      <c r="AG32" s="39"/>
      <c r="AH32" s="39"/>
      <c r="AI32" s="39"/>
      <c r="AJ32" s="39"/>
      <c r="AK32" s="236">
        <v>0</v>
      </c>
      <c r="AL32" s="237"/>
      <c r="AM32" s="237"/>
      <c r="AN32" s="237"/>
      <c r="AO32" s="237"/>
      <c r="AP32" s="39"/>
      <c r="AQ32" s="39"/>
      <c r="AR32" s="40"/>
      <c r="BE32" s="240"/>
    </row>
    <row r="33" spans="2:44" s="2" customFormat="1" ht="14.45" hidden="1" customHeight="1">
      <c r="B33" s="38"/>
      <c r="C33" s="39"/>
      <c r="D33" s="39"/>
      <c r="E33" s="39"/>
      <c r="F33" s="28" t="s">
        <v>51</v>
      </c>
      <c r="G33" s="39"/>
      <c r="H33" s="39"/>
      <c r="I33" s="39"/>
      <c r="J33" s="39"/>
      <c r="K33" s="39"/>
      <c r="L33" s="275">
        <v>0</v>
      </c>
      <c r="M33" s="237"/>
      <c r="N33" s="237"/>
      <c r="O33" s="237"/>
      <c r="P33" s="237"/>
      <c r="Q33" s="39"/>
      <c r="R33" s="39"/>
      <c r="S33" s="39"/>
      <c r="T33" s="39"/>
      <c r="U33" s="39"/>
      <c r="V33" s="39"/>
      <c r="W33" s="236">
        <f>ROUND(BD54, 2)</f>
        <v>0</v>
      </c>
      <c r="X33" s="237"/>
      <c r="Y33" s="237"/>
      <c r="Z33" s="237"/>
      <c r="AA33" s="237"/>
      <c r="AB33" s="237"/>
      <c r="AC33" s="237"/>
      <c r="AD33" s="237"/>
      <c r="AE33" s="237"/>
      <c r="AF33" s="39"/>
      <c r="AG33" s="39"/>
      <c r="AH33" s="39"/>
      <c r="AI33" s="39"/>
      <c r="AJ33" s="39"/>
      <c r="AK33" s="236">
        <v>0</v>
      </c>
      <c r="AL33" s="237"/>
      <c r="AM33" s="237"/>
      <c r="AN33" s="237"/>
      <c r="AO33" s="237"/>
      <c r="AP33" s="39"/>
      <c r="AQ33" s="39"/>
      <c r="AR33" s="40"/>
    </row>
    <row r="34" spans="2:44" s="1" customFormat="1" ht="6.9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row>
    <row r="35" spans="2:44" s="1" customFormat="1" ht="25.9" customHeight="1">
      <c r="B35" s="33"/>
      <c r="C35" s="41"/>
      <c r="D35" s="42" t="s">
        <v>52</v>
      </c>
      <c r="E35" s="43"/>
      <c r="F35" s="43"/>
      <c r="G35" s="43"/>
      <c r="H35" s="43"/>
      <c r="I35" s="43"/>
      <c r="J35" s="43"/>
      <c r="K35" s="43"/>
      <c r="L35" s="43"/>
      <c r="M35" s="43"/>
      <c r="N35" s="43"/>
      <c r="O35" s="43"/>
      <c r="P35" s="43"/>
      <c r="Q35" s="43"/>
      <c r="R35" s="43"/>
      <c r="S35" s="43"/>
      <c r="T35" s="44" t="s">
        <v>53</v>
      </c>
      <c r="U35" s="43"/>
      <c r="V35" s="43"/>
      <c r="W35" s="43"/>
      <c r="X35" s="243" t="s">
        <v>54</v>
      </c>
      <c r="Y35" s="244"/>
      <c r="Z35" s="244"/>
      <c r="AA35" s="244"/>
      <c r="AB35" s="244"/>
      <c r="AC35" s="43"/>
      <c r="AD35" s="43"/>
      <c r="AE35" s="43"/>
      <c r="AF35" s="43"/>
      <c r="AG35" s="43"/>
      <c r="AH35" s="43"/>
      <c r="AI35" s="43"/>
      <c r="AJ35" s="43"/>
      <c r="AK35" s="245">
        <f>SUM(AK26:AK33)</f>
        <v>0</v>
      </c>
      <c r="AL35" s="244"/>
      <c r="AM35" s="244"/>
      <c r="AN35" s="244"/>
      <c r="AO35" s="246"/>
      <c r="AP35" s="41"/>
      <c r="AQ35" s="41"/>
      <c r="AR35" s="37"/>
    </row>
    <row r="36" spans="2:44" s="1" customFormat="1" ht="6.95"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row>
    <row r="37" spans="2:44" s="1" customFormat="1" ht="6.95" customHeight="1">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7"/>
    </row>
    <row r="41" spans="2:44" s="1" customFormat="1" ht="6.95" customHeight="1">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7"/>
    </row>
    <row r="42" spans="2:44" s="1" customFormat="1" ht="24.95" customHeight="1">
      <c r="B42" s="33"/>
      <c r="C42" s="22" t="s">
        <v>55</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7"/>
    </row>
    <row r="43" spans="2:44" s="1" customFormat="1" ht="6.95" customHeight="1">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7"/>
    </row>
    <row r="44" spans="2:44" s="3" customFormat="1" ht="12" customHeight="1">
      <c r="B44" s="49"/>
      <c r="C44" s="28" t="s">
        <v>13</v>
      </c>
      <c r="D44" s="50"/>
      <c r="E44" s="50"/>
      <c r="F44" s="50"/>
      <c r="G44" s="50"/>
      <c r="H44" s="50"/>
      <c r="I44" s="50"/>
      <c r="J44" s="50"/>
      <c r="K44" s="50"/>
      <c r="L44" s="50" t="str">
        <f>K5</f>
        <v>50_MOR-Z</v>
      </c>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0"/>
      <c r="AL44" s="50"/>
      <c r="AM44" s="50"/>
      <c r="AN44" s="50"/>
      <c r="AO44" s="50"/>
      <c r="AP44" s="50"/>
      <c r="AQ44" s="50"/>
      <c r="AR44" s="51"/>
    </row>
    <row r="45" spans="2:44" s="4" customFormat="1" ht="36.950000000000003" customHeight="1">
      <c r="B45" s="52"/>
      <c r="C45" s="53" t="s">
        <v>16</v>
      </c>
      <c r="D45" s="54"/>
      <c r="E45" s="54"/>
      <c r="F45" s="54"/>
      <c r="G45" s="54"/>
      <c r="H45" s="54"/>
      <c r="I45" s="54"/>
      <c r="J45" s="54"/>
      <c r="K45" s="54"/>
      <c r="L45" s="250" t="str">
        <f>K6</f>
        <v>Realizace úspor energie ISŠ Moravská Třebová, budova dílen J.K.Tyla</v>
      </c>
      <c r="M45" s="251"/>
      <c r="N45" s="251"/>
      <c r="O45" s="251"/>
      <c r="P45" s="251"/>
      <c r="Q45" s="251"/>
      <c r="R45" s="251"/>
      <c r="S45" s="251"/>
      <c r="T45" s="251"/>
      <c r="U45" s="251"/>
      <c r="V45" s="251"/>
      <c r="W45" s="251"/>
      <c r="X45" s="251"/>
      <c r="Y45" s="251"/>
      <c r="Z45" s="251"/>
      <c r="AA45" s="251"/>
      <c r="AB45" s="251"/>
      <c r="AC45" s="251"/>
      <c r="AD45" s="251"/>
      <c r="AE45" s="251"/>
      <c r="AF45" s="251"/>
      <c r="AG45" s="251"/>
      <c r="AH45" s="251"/>
      <c r="AI45" s="251"/>
      <c r="AJ45" s="251"/>
      <c r="AK45" s="251"/>
      <c r="AL45" s="251"/>
      <c r="AM45" s="251"/>
      <c r="AN45" s="251"/>
      <c r="AO45" s="251"/>
      <c r="AP45" s="54"/>
      <c r="AQ45" s="54"/>
      <c r="AR45" s="55"/>
    </row>
    <row r="46" spans="2:44" s="1" customFormat="1" ht="6.95" customHeight="1">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7"/>
    </row>
    <row r="47" spans="2:44" s="1" customFormat="1" ht="12" customHeight="1">
      <c r="B47" s="33"/>
      <c r="C47" s="28" t="s">
        <v>21</v>
      </c>
      <c r="D47" s="34"/>
      <c r="E47" s="34"/>
      <c r="F47" s="34"/>
      <c r="G47" s="34"/>
      <c r="H47" s="34"/>
      <c r="I47" s="34"/>
      <c r="J47" s="34"/>
      <c r="K47" s="34"/>
      <c r="L47" s="56" t="str">
        <f>IF(K8="","",K8)</f>
        <v>J.K.Tyla 1275/9, Moravská Třebová</v>
      </c>
      <c r="M47" s="34"/>
      <c r="N47" s="34"/>
      <c r="O47" s="34"/>
      <c r="P47" s="34"/>
      <c r="Q47" s="34"/>
      <c r="R47" s="34"/>
      <c r="S47" s="34"/>
      <c r="T47" s="34"/>
      <c r="U47" s="34"/>
      <c r="V47" s="34"/>
      <c r="W47" s="34"/>
      <c r="X47" s="34"/>
      <c r="Y47" s="34"/>
      <c r="Z47" s="34"/>
      <c r="AA47" s="34"/>
      <c r="AB47" s="34"/>
      <c r="AC47" s="34"/>
      <c r="AD47" s="34"/>
      <c r="AE47" s="34"/>
      <c r="AF47" s="34"/>
      <c r="AG47" s="34"/>
      <c r="AH47" s="34"/>
      <c r="AI47" s="28" t="s">
        <v>23</v>
      </c>
      <c r="AJ47" s="34"/>
      <c r="AK47" s="34"/>
      <c r="AL47" s="34"/>
      <c r="AM47" s="252" t="str">
        <f>IF(AN8= "","",AN8)</f>
        <v>3. 12. 2018</v>
      </c>
      <c r="AN47" s="252"/>
      <c r="AO47" s="34"/>
      <c r="AP47" s="34"/>
      <c r="AQ47" s="34"/>
      <c r="AR47" s="37"/>
    </row>
    <row r="48" spans="2:44" s="1" customFormat="1" ht="6.95" customHeight="1">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7"/>
    </row>
    <row r="49" spans="1:90" s="1" customFormat="1" ht="15.2" customHeight="1">
      <c r="B49" s="33"/>
      <c r="C49" s="28" t="s">
        <v>25</v>
      </c>
      <c r="D49" s="34"/>
      <c r="E49" s="34"/>
      <c r="F49" s="34"/>
      <c r="G49" s="34"/>
      <c r="H49" s="34"/>
      <c r="I49" s="34"/>
      <c r="J49" s="34"/>
      <c r="K49" s="34"/>
      <c r="L49" s="50" t="str">
        <f>IF(E11= "","",E11)</f>
        <v>Pardubický kraj</v>
      </c>
      <c r="M49" s="34"/>
      <c r="N49" s="34"/>
      <c r="O49" s="34"/>
      <c r="P49" s="34"/>
      <c r="Q49" s="34"/>
      <c r="R49" s="34"/>
      <c r="S49" s="34"/>
      <c r="T49" s="34"/>
      <c r="U49" s="34"/>
      <c r="V49" s="34"/>
      <c r="W49" s="34"/>
      <c r="X49" s="34"/>
      <c r="Y49" s="34"/>
      <c r="Z49" s="34"/>
      <c r="AA49" s="34"/>
      <c r="AB49" s="34"/>
      <c r="AC49" s="34"/>
      <c r="AD49" s="34"/>
      <c r="AE49" s="34"/>
      <c r="AF49" s="34"/>
      <c r="AG49" s="34"/>
      <c r="AH49" s="34"/>
      <c r="AI49" s="28" t="s">
        <v>33</v>
      </c>
      <c r="AJ49" s="34"/>
      <c r="AK49" s="34"/>
      <c r="AL49" s="34"/>
      <c r="AM49" s="248" t="str">
        <f>IF(E17="","",E17)</f>
        <v>SVIŽN s.r.o.</v>
      </c>
      <c r="AN49" s="249"/>
      <c r="AO49" s="249"/>
      <c r="AP49" s="249"/>
      <c r="AQ49" s="34"/>
      <c r="AR49" s="37"/>
      <c r="AS49" s="253" t="s">
        <v>56</v>
      </c>
      <c r="AT49" s="254"/>
      <c r="AU49" s="58"/>
      <c r="AV49" s="58"/>
      <c r="AW49" s="58"/>
      <c r="AX49" s="58"/>
      <c r="AY49" s="58"/>
      <c r="AZ49" s="58"/>
      <c r="BA49" s="58"/>
      <c r="BB49" s="58"/>
      <c r="BC49" s="58"/>
      <c r="BD49" s="59"/>
    </row>
    <row r="50" spans="1:90" s="1" customFormat="1" ht="15.2" customHeight="1">
      <c r="B50" s="33"/>
      <c r="C50" s="28" t="s">
        <v>31</v>
      </c>
      <c r="D50" s="34"/>
      <c r="E50" s="34"/>
      <c r="F50" s="34"/>
      <c r="G50" s="34"/>
      <c r="H50" s="34"/>
      <c r="I50" s="34"/>
      <c r="J50" s="34"/>
      <c r="K50" s="34"/>
      <c r="L50" s="50"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8" t="s">
        <v>38</v>
      </c>
      <c r="AJ50" s="34"/>
      <c r="AK50" s="34"/>
      <c r="AL50" s="34"/>
      <c r="AM50" s="248" t="str">
        <f>IF(E20="","",E20)</f>
        <v>Viktor Vegricht</v>
      </c>
      <c r="AN50" s="249"/>
      <c r="AO50" s="249"/>
      <c r="AP50" s="249"/>
      <c r="AQ50" s="34"/>
      <c r="AR50" s="37"/>
      <c r="AS50" s="255"/>
      <c r="AT50" s="256"/>
      <c r="AU50" s="60"/>
      <c r="AV50" s="60"/>
      <c r="AW50" s="60"/>
      <c r="AX50" s="60"/>
      <c r="AY50" s="60"/>
      <c r="AZ50" s="60"/>
      <c r="BA50" s="60"/>
      <c r="BB50" s="60"/>
      <c r="BC50" s="60"/>
      <c r="BD50" s="61"/>
    </row>
    <row r="51" spans="1:90" s="1" customFormat="1" ht="10.9" customHeight="1">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7"/>
      <c r="AS51" s="257"/>
      <c r="AT51" s="258"/>
      <c r="AU51" s="62"/>
      <c r="AV51" s="62"/>
      <c r="AW51" s="62"/>
      <c r="AX51" s="62"/>
      <c r="AY51" s="62"/>
      <c r="AZ51" s="62"/>
      <c r="BA51" s="62"/>
      <c r="BB51" s="62"/>
      <c r="BC51" s="62"/>
      <c r="BD51" s="63"/>
    </row>
    <row r="52" spans="1:90" s="1" customFormat="1" ht="29.25" customHeight="1">
      <c r="B52" s="33"/>
      <c r="C52" s="259" t="s">
        <v>57</v>
      </c>
      <c r="D52" s="260"/>
      <c r="E52" s="260"/>
      <c r="F52" s="260"/>
      <c r="G52" s="260"/>
      <c r="H52" s="64"/>
      <c r="I52" s="261" t="s">
        <v>58</v>
      </c>
      <c r="J52" s="260"/>
      <c r="K52" s="260"/>
      <c r="L52" s="260"/>
      <c r="M52" s="260"/>
      <c r="N52" s="260"/>
      <c r="O52" s="260"/>
      <c r="P52" s="260"/>
      <c r="Q52" s="260"/>
      <c r="R52" s="260"/>
      <c r="S52" s="260"/>
      <c r="T52" s="260"/>
      <c r="U52" s="260"/>
      <c r="V52" s="260"/>
      <c r="W52" s="260"/>
      <c r="X52" s="260"/>
      <c r="Y52" s="260"/>
      <c r="Z52" s="260"/>
      <c r="AA52" s="260"/>
      <c r="AB52" s="260"/>
      <c r="AC52" s="260"/>
      <c r="AD52" s="260"/>
      <c r="AE52" s="260"/>
      <c r="AF52" s="260"/>
      <c r="AG52" s="262" t="s">
        <v>59</v>
      </c>
      <c r="AH52" s="260"/>
      <c r="AI52" s="260"/>
      <c r="AJ52" s="260"/>
      <c r="AK52" s="260"/>
      <c r="AL52" s="260"/>
      <c r="AM52" s="260"/>
      <c r="AN52" s="261" t="s">
        <v>60</v>
      </c>
      <c r="AO52" s="260"/>
      <c r="AP52" s="260"/>
      <c r="AQ52" s="65" t="s">
        <v>61</v>
      </c>
      <c r="AR52" s="37"/>
      <c r="AS52" s="66" t="s">
        <v>62</v>
      </c>
      <c r="AT52" s="67" t="s">
        <v>63</v>
      </c>
      <c r="AU52" s="67" t="s">
        <v>64</v>
      </c>
      <c r="AV52" s="67" t="s">
        <v>65</v>
      </c>
      <c r="AW52" s="67" t="s">
        <v>66</v>
      </c>
      <c r="AX52" s="67" t="s">
        <v>67</v>
      </c>
      <c r="AY52" s="67" t="s">
        <v>68</v>
      </c>
      <c r="AZ52" s="67" t="s">
        <v>69</v>
      </c>
      <c r="BA52" s="67" t="s">
        <v>70</v>
      </c>
      <c r="BB52" s="67" t="s">
        <v>71</v>
      </c>
      <c r="BC52" s="67" t="s">
        <v>72</v>
      </c>
      <c r="BD52" s="68" t="s">
        <v>73</v>
      </c>
    </row>
    <row r="53" spans="1:90" s="1" customFormat="1" ht="10.9" customHeight="1">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7"/>
      <c r="AS53" s="69"/>
      <c r="AT53" s="70"/>
      <c r="AU53" s="70"/>
      <c r="AV53" s="70"/>
      <c r="AW53" s="70"/>
      <c r="AX53" s="70"/>
      <c r="AY53" s="70"/>
      <c r="AZ53" s="70"/>
      <c r="BA53" s="70"/>
      <c r="BB53" s="70"/>
      <c r="BC53" s="70"/>
      <c r="BD53" s="71"/>
    </row>
    <row r="54" spans="1:90" s="5" customFormat="1" ht="32.450000000000003" customHeight="1">
      <c r="B54" s="72"/>
      <c r="C54" s="73" t="s">
        <v>74</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266">
        <f>ROUND(AG55,2)</f>
        <v>0</v>
      </c>
      <c r="AH54" s="266"/>
      <c r="AI54" s="266"/>
      <c r="AJ54" s="266"/>
      <c r="AK54" s="266"/>
      <c r="AL54" s="266"/>
      <c r="AM54" s="266"/>
      <c r="AN54" s="267">
        <f>SUM(AG54,AT54)</f>
        <v>0</v>
      </c>
      <c r="AO54" s="267"/>
      <c r="AP54" s="267"/>
      <c r="AQ54" s="76" t="s">
        <v>19</v>
      </c>
      <c r="AR54" s="77"/>
      <c r="AS54" s="78">
        <f>ROUND(AS55,2)</f>
        <v>0</v>
      </c>
      <c r="AT54" s="79">
        <f>ROUND(SUM(AV54:AW54),2)</f>
        <v>0</v>
      </c>
      <c r="AU54" s="80">
        <f>ROUND(AU55,5)</f>
        <v>0</v>
      </c>
      <c r="AV54" s="79">
        <f>ROUND(AZ54*L29,2)</f>
        <v>0</v>
      </c>
      <c r="AW54" s="79">
        <f>ROUND(BA54*L30,2)</f>
        <v>0</v>
      </c>
      <c r="AX54" s="79">
        <f>ROUND(BB54*L29,2)</f>
        <v>0</v>
      </c>
      <c r="AY54" s="79">
        <f>ROUND(BC54*L30,2)</f>
        <v>0</v>
      </c>
      <c r="AZ54" s="79">
        <f>ROUND(AZ55,2)</f>
        <v>0</v>
      </c>
      <c r="BA54" s="79">
        <f>ROUND(BA55,2)</f>
        <v>0</v>
      </c>
      <c r="BB54" s="79">
        <f>ROUND(BB55,2)</f>
        <v>0</v>
      </c>
      <c r="BC54" s="79">
        <f>ROUND(BC55,2)</f>
        <v>0</v>
      </c>
      <c r="BD54" s="81">
        <f>ROUND(BD55,2)</f>
        <v>0</v>
      </c>
      <c r="BS54" s="82" t="s">
        <v>75</v>
      </c>
      <c r="BT54" s="82" t="s">
        <v>76</v>
      </c>
      <c r="BV54" s="82" t="s">
        <v>77</v>
      </c>
      <c r="BW54" s="82" t="s">
        <v>5</v>
      </c>
      <c r="BX54" s="82" t="s">
        <v>78</v>
      </c>
      <c r="CL54" s="82" t="s">
        <v>19</v>
      </c>
    </row>
    <row r="55" spans="1:90" s="6" customFormat="1" ht="27" customHeight="1">
      <c r="A55" s="83" t="s">
        <v>79</v>
      </c>
      <c r="B55" s="84"/>
      <c r="C55" s="85"/>
      <c r="D55" s="265" t="s">
        <v>14</v>
      </c>
      <c r="E55" s="265"/>
      <c r="F55" s="265"/>
      <c r="G55" s="265"/>
      <c r="H55" s="265"/>
      <c r="I55" s="86"/>
      <c r="J55" s="265" t="s">
        <v>17</v>
      </c>
      <c r="K55" s="265"/>
      <c r="L55" s="265"/>
      <c r="M55" s="265"/>
      <c r="N55" s="265"/>
      <c r="O55" s="265"/>
      <c r="P55" s="265"/>
      <c r="Q55" s="265"/>
      <c r="R55" s="265"/>
      <c r="S55" s="265"/>
      <c r="T55" s="265"/>
      <c r="U55" s="265"/>
      <c r="V55" s="265"/>
      <c r="W55" s="265"/>
      <c r="X55" s="265"/>
      <c r="Y55" s="265"/>
      <c r="Z55" s="265"/>
      <c r="AA55" s="265"/>
      <c r="AB55" s="265"/>
      <c r="AC55" s="265"/>
      <c r="AD55" s="265"/>
      <c r="AE55" s="265"/>
      <c r="AF55" s="265"/>
      <c r="AG55" s="263">
        <f>'50_MOR-Z - Realizace úspo...'!J28</f>
        <v>0</v>
      </c>
      <c r="AH55" s="264"/>
      <c r="AI55" s="264"/>
      <c r="AJ55" s="264"/>
      <c r="AK55" s="264"/>
      <c r="AL55" s="264"/>
      <c r="AM55" s="264"/>
      <c r="AN55" s="263">
        <f>SUM(AG55,AT55)</f>
        <v>0</v>
      </c>
      <c r="AO55" s="264"/>
      <c r="AP55" s="264"/>
      <c r="AQ55" s="87" t="s">
        <v>80</v>
      </c>
      <c r="AR55" s="88"/>
      <c r="AS55" s="89">
        <v>0</v>
      </c>
      <c r="AT55" s="90">
        <f>ROUND(SUM(AV55:AW55),2)</f>
        <v>0</v>
      </c>
      <c r="AU55" s="91">
        <f>'50_MOR-Z - Realizace úspo...'!P100</f>
        <v>0</v>
      </c>
      <c r="AV55" s="90">
        <f>'50_MOR-Z - Realizace úspo...'!J31</f>
        <v>0</v>
      </c>
      <c r="AW55" s="90">
        <f>'50_MOR-Z - Realizace úspo...'!J32</f>
        <v>0</v>
      </c>
      <c r="AX55" s="90">
        <f>'50_MOR-Z - Realizace úspo...'!J33</f>
        <v>0</v>
      </c>
      <c r="AY55" s="90">
        <f>'50_MOR-Z - Realizace úspo...'!J34</f>
        <v>0</v>
      </c>
      <c r="AZ55" s="90">
        <f>'50_MOR-Z - Realizace úspo...'!F31</f>
        <v>0</v>
      </c>
      <c r="BA55" s="90">
        <f>'50_MOR-Z - Realizace úspo...'!F32</f>
        <v>0</v>
      </c>
      <c r="BB55" s="90">
        <f>'50_MOR-Z - Realizace úspo...'!F33</f>
        <v>0</v>
      </c>
      <c r="BC55" s="90">
        <f>'50_MOR-Z - Realizace úspo...'!F34</f>
        <v>0</v>
      </c>
      <c r="BD55" s="92">
        <f>'50_MOR-Z - Realizace úspo...'!F35</f>
        <v>0</v>
      </c>
      <c r="BT55" s="93" t="s">
        <v>81</v>
      </c>
      <c r="BU55" s="93" t="s">
        <v>82</v>
      </c>
      <c r="BV55" s="93" t="s">
        <v>77</v>
      </c>
      <c r="BW55" s="93" t="s">
        <v>5</v>
      </c>
      <c r="BX55" s="93" t="s">
        <v>78</v>
      </c>
      <c r="CL55" s="93" t="s">
        <v>19</v>
      </c>
    </row>
    <row r="56" spans="1:90" s="1" customFormat="1" ht="30" customHeight="1">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7"/>
    </row>
    <row r="57" spans="1:90" s="1" customFormat="1" ht="6.95" customHeight="1">
      <c r="B57" s="45"/>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37"/>
    </row>
  </sheetData>
  <sheetProtection algorithmName="SHA-512" hashValue="Aupso6c0X+bm0vMtcGDTbgs7IXstMg3IXl6FJKrIz6MkDWmrIuo4R/uuXAV2fF/YD0C+IAWs3PE+3tZdqSvRog==" saltValue="gtOrFm7qewQlrUoK09M01jZN6AVbRruPn9OVjbQDht+g8ZEfPpaeD2or59YVbuKRv4FJc8xxxfBXdhky92AnAg==" spinCount="100000" sheet="1" objects="1" scenarios="1" formatColumns="0" formatRows="0"/>
  <mergeCells count="42">
    <mergeCell ref="L33:P33"/>
    <mergeCell ref="C52:G52"/>
    <mergeCell ref="I52:AF52"/>
    <mergeCell ref="AG52:AM52"/>
    <mergeCell ref="AN52:AP52"/>
    <mergeCell ref="AN55:AP55"/>
    <mergeCell ref="AG55:AM55"/>
    <mergeCell ref="D55:H55"/>
    <mergeCell ref="J55:AF55"/>
    <mergeCell ref="AG54:AM54"/>
    <mergeCell ref="AN54:AP54"/>
    <mergeCell ref="AM50:AP50"/>
    <mergeCell ref="L45:AO45"/>
    <mergeCell ref="AM47:AN47"/>
    <mergeCell ref="AM49:AP49"/>
    <mergeCell ref="AS49:AT51"/>
    <mergeCell ref="W33:AE33"/>
    <mergeCell ref="AK33:AO33"/>
    <mergeCell ref="X35:AB35"/>
    <mergeCell ref="AK35:AO35"/>
    <mergeCell ref="AR2:BE2"/>
    <mergeCell ref="K5:AO5"/>
    <mergeCell ref="K6:AO6"/>
    <mergeCell ref="E14:AJ14"/>
    <mergeCell ref="E23:AN23"/>
    <mergeCell ref="L28:P28"/>
    <mergeCell ref="W28:AE28"/>
    <mergeCell ref="AK28:AO28"/>
    <mergeCell ref="L29:P29"/>
    <mergeCell ref="L30:P30"/>
    <mergeCell ref="L31:P31"/>
    <mergeCell ref="L32:P32"/>
    <mergeCell ref="W31:AE31"/>
    <mergeCell ref="BE5:BE32"/>
    <mergeCell ref="AK26:AO26"/>
    <mergeCell ref="W29:AE29"/>
    <mergeCell ref="AK29:AO29"/>
    <mergeCell ref="W30:AE30"/>
    <mergeCell ref="AK30:AO30"/>
    <mergeCell ref="AK31:AO31"/>
    <mergeCell ref="W32:AE32"/>
    <mergeCell ref="AK32:AO32"/>
  </mergeCells>
  <hyperlinks>
    <hyperlink ref="A55" location="'50_MOR-Z - Realizace úspo...'!C2" display="/" xr:uid="{00000000-0004-0000-00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845"/>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7" customWidth="1"/>
    <col min="8" max="8" width="11.5" customWidth="1"/>
    <col min="9" max="9" width="20.1640625" style="94"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47"/>
      <c r="M2" s="247"/>
      <c r="N2" s="247"/>
      <c r="O2" s="247"/>
      <c r="P2" s="247"/>
      <c r="Q2" s="247"/>
      <c r="R2" s="247"/>
      <c r="S2" s="247"/>
      <c r="T2" s="247"/>
      <c r="U2" s="247"/>
      <c r="V2" s="247"/>
      <c r="AT2" s="16" t="s">
        <v>5</v>
      </c>
    </row>
    <row r="3" spans="2:46" ht="6.95" customHeight="1">
      <c r="B3" s="95"/>
      <c r="C3" s="96"/>
      <c r="D3" s="96"/>
      <c r="E3" s="96"/>
      <c r="F3" s="96"/>
      <c r="G3" s="96"/>
      <c r="H3" s="96"/>
      <c r="I3" s="97"/>
      <c r="J3" s="96"/>
      <c r="K3" s="96"/>
      <c r="L3" s="19"/>
      <c r="AT3" s="16" t="s">
        <v>83</v>
      </c>
    </row>
    <row r="4" spans="2:46" ht="24.95" customHeight="1">
      <c r="B4" s="19"/>
      <c r="D4" s="98" t="s">
        <v>84</v>
      </c>
      <c r="L4" s="19"/>
      <c r="M4" s="99" t="s">
        <v>10</v>
      </c>
      <c r="AT4" s="16" t="s">
        <v>4</v>
      </c>
    </row>
    <row r="5" spans="2:46" ht="6.95" customHeight="1">
      <c r="B5" s="19"/>
      <c r="L5" s="19"/>
    </row>
    <row r="6" spans="2:46" s="1" customFormat="1" ht="12" customHeight="1">
      <c r="B6" s="37"/>
      <c r="D6" s="100" t="s">
        <v>16</v>
      </c>
      <c r="I6" s="101"/>
      <c r="L6" s="37"/>
    </row>
    <row r="7" spans="2:46" s="1" customFormat="1" ht="36.950000000000003" customHeight="1">
      <c r="B7" s="37"/>
      <c r="E7" s="276" t="s">
        <v>17</v>
      </c>
      <c r="F7" s="277"/>
      <c r="G7" s="277"/>
      <c r="H7" s="277"/>
      <c r="I7" s="101"/>
      <c r="L7" s="37"/>
    </row>
    <row r="8" spans="2:46" s="1" customFormat="1" ht="11.25">
      <c r="B8" s="37"/>
      <c r="I8" s="101"/>
      <c r="L8" s="37"/>
    </row>
    <row r="9" spans="2:46" s="1" customFormat="1" ht="12" customHeight="1">
      <c r="B9" s="37"/>
      <c r="D9" s="100" t="s">
        <v>18</v>
      </c>
      <c r="F9" s="102" t="s">
        <v>19</v>
      </c>
      <c r="I9" s="103" t="s">
        <v>20</v>
      </c>
      <c r="J9" s="102" t="s">
        <v>19</v>
      </c>
      <c r="L9" s="37"/>
    </row>
    <row r="10" spans="2:46" s="1" customFormat="1" ht="12" customHeight="1">
      <c r="B10" s="37"/>
      <c r="D10" s="100" t="s">
        <v>21</v>
      </c>
      <c r="F10" s="102" t="s">
        <v>22</v>
      </c>
      <c r="I10" s="103" t="s">
        <v>23</v>
      </c>
      <c r="J10" s="104" t="str">
        <f>'Rekapitulace stavby'!AN8</f>
        <v>3. 12. 2018</v>
      </c>
      <c r="L10" s="37"/>
    </row>
    <row r="11" spans="2:46" s="1" customFormat="1" ht="10.9" customHeight="1">
      <c r="B11" s="37"/>
      <c r="I11" s="101"/>
      <c r="L11" s="37"/>
    </row>
    <row r="12" spans="2:46" s="1" customFormat="1" ht="12" customHeight="1">
      <c r="B12" s="37"/>
      <c r="D12" s="100" t="s">
        <v>25</v>
      </c>
      <c r="I12" s="103" t="s">
        <v>26</v>
      </c>
      <c r="J12" s="102" t="s">
        <v>27</v>
      </c>
      <c r="L12" s="37"/>
    </row>
    <row r="13" spans="2:46" s="1" customFormat="1" ht="18" customHeight="1">
      <c r="B13" s="37"/>
      <c r="E13" s="102" t="s">
        <v>28</v>
      </c>
      <c r="I13" s="103" t="s">
        <v>29</v>
      </c>
      <c r="J13" s="102" t="s">
        <v>30</v>
      </c>
      <c r="L13" s="37"/>
    </row>
    <row r="14" spans="2:46" s="1" customFormat="1" ht="6.95" customHeight="1">
      <c r="B14" s="37"/>
      <c r="I14" s="101"/>
      <c r="L14" s="37"/>
    </row>
    <row r="15" spans="2:46" s="1" customFormat="1" ht="12" customHeight="1">
      <c r="B15" s="37"/>
      <c r="D15" s="100" t="s">
        <v>31</v>
      </c>
      <c r="I15" s="103" t="s">
        <v>26</v>
      </c>
      <c r="J15" s="29" t="str">
        <f>'Rekapitulace stavby'!AN13</f>
        <v>Vyplň údaj</v>
      </c>
      <c r="L15" s="37"/>
    </row>
    <row r="16" spans="2:46" s="1" customFormat="1" ht="18" customHeight="1">
      <c r="B16" s="37"/>
      <c r="E16" s="278" t="str">
        <f>'Rekapitulace stavby'!E14</f>
        <v>Vyplň údaj</v>
      </c>
      <c r="F16" s="279"/>
      <c r="G16" s="279"/>
      <c r="H16" s="279"/>
      <c r="I16" s="103" t="s">
        <v>29</v>
      </c>
      <c r="J16" s="29" t="str">
        <f>'Rekapitulace stavby'!AN14</f>
        <v>Vyplň údaj</v>
      </c>
      <c r="L16" s="37"/>
    </row>
    <row r="17" spans="2:12" s="1" customFormat="1" ht="6.95" customHeight="1">
      <c r="B17" s="37"/>
      <c r="I17" s="101"/>
      <c r="L17" s="37"/>
    </row>
    <row r="18" spans="2:12" s="1" customFormat="1" ht="12" customHeight="1">
      <c r="B18" s="37"/>
      <c r="D18" s="100" t="s">
        <v>33</v>
      </c>
      <c r="I18" s="103" t="s">
        <v>26</v>
      </c>
      <c r="J18" s="102" t="s">
        <v>34</v>
      </c>
      <c r="L18" s="37"/>
    </row>
    <row r="19" spans="2:12" s="1" customFormat="1" ht="18" customHeight="1">
      <c r="B19" s="37"/>
      <c r="E19" s="102" t="s">
        <v>35</v>
      </c>
      <c r="I19" s="103" t="s">
        <v>29</v>
      </c>
      <c r="J19" s="102" t="s">
        <v>36</v>
      </c>
      <c r="L19" s="37"/>
    </row>
    <row r="20" spans="2:12" s="1" customFormat="1" ht="6.95" customHeight="1">
      <c r="B20" s="37"/>
      <c r="I20" s="101"/>
      <c r="L20" s="37"/>
    </row>
    <row r="21" spans="2:12" s="1" customFormat="1" ht="12" customHeight="1">
      <c r="B21" s="37"/>
      <c r="D21" s="100" t="s">
        <v>38</v>
      </c>
      <c r="I21" s="103" t="s">
        <v>26</v>
      </c>
      <c r="J21" s="102" t="s">
        <v>19</v>
      </c>
      <c r="L21" s="37"/>
    </row>
    <row r="22" spans="2:12" s="1" customFormat="1" ht="18" customHeight="1">
      <c r="B22" s="37"/>
      <c r="E22" s="102" t="s">
        <v>39</v>
      </c>
      <c r="I22" s="103" t="s">
        <v>29</v>
      </c>
      <c r="J22" s="102" t="s">
        <v>19</v>
      </c>
      <c r="L22" s="37"/>
    </row>
    <row r="23" spans="2:12" s="1" customFormat="1" ht="6.95" customHeight="1">
      <c r="B23" s="37"/>
      <c r="I23" s="101"/>
      <c r="L23" s="37"/>
    </row>
    <row r="24" spans="2:12" s="1" customFormat="1" ht="12" customHeight="1">
      <c r="B24" s="37"/>
      <c r="D24" s="100" t="s">
        <v>40</v>
      </c>
      <c r="I24" s="101"/>
      <c r="L24" s="37"/>
    </row>
    <row r="25" spans="2:12" s="7" customFormat="1" ht="51" customHeight="1">
      <c r="B25" s="105"/>
      <c r="E25" s="280" t="s">
        <v>41</v>
      </c>
      <c r="F25" s="280"/>
      <c r="G25" s="280"/>
      <c r="H25" s="280"/>
      <c r="I25" s="106"/>
      <c r="L25" s="105"/>
    </row>
    <row r="26" spans="2:12" s="1" customFormat="1" ht="6.95" customHeight="1">
      <c r="B26" s="37"/>
      <c r="I26" s="101"/>
      <c r="L26" s="37"/>
    </row>
    <row r="27" spans="2:12" s="1" customFormat="1" ht="6.95" customHeight="1">
      <c r="B27" s="37"/>
      <c r="D27" s="58"/>
      <c r="E27" s="58"/>
      <c r="F27" s="58"/>
      <c r="G27" s="58"/>
      <c r="H27" s="58"/>
      <c r="I27" s="107"/>
      <c r="J27" s="58"/>
      <c r="K27" s="58"/>
      <c r="L27" s="37"/>
    </row>
    <row r="28" spans="2:12" s="1" customFormat="1" ht="25.35" customHeight="1">
      <c r="B28" s="37"/>
      <c r="D28" s="108" t="s">
        <v>42</v>
      </c>
      <c r="I28" s="101"/>
      <c r="J28" s="109">
        <f>ROUND(J100, 2)</f>
        <v>0</v>
      </c>
      <c r="L28" s="37"/>
    </row>
    <row r="29" spans="2:12" s="1" customFormat="1" ht="6.95" customHeight="1">
      <c r="B29" s="37"/>
      <c r="D29" s="58"/>
      <c r="E29" s="58"/>
      <c r="F29" s="58"/>
      <c r="G29" s="58"/>
      <c r="H29" s="58"/>
      <c r="I29" s="107"/>
      <c r="J29" s="58"/>
      <c r="K29" s="58"/>
      <c r="L29" s="37"/>
    </row>
    <row r="30" spans="2:12" s="1" customFormat="1" ht="14.45" customHeight="1">
      <c r="B30" s="37"/>
      <c r="F30" s="110" t="s">
        <v>44</v>
      </c>
      <c r="I30" s="111" t="s">
        <v>43</v>
      </c>
      <c r="J30" s="110" t="s">
        <v>45</v>
      </c>
      <c r="L30" s="37"/>
    </row>
    <row r="31" spans="2:12" s="1" customFormat="1" ht="14.45" customHeight="1">
      <c r="B31" s="37"/>
      <c r="D31" s="112" t="s">
        <v>46</v>
      </c>
      <c r="E31" s="100" t="s">
        <v>47</v>
      </c>
      <c r="F31" s="113">
        <f>ROUND((SUM(BE100:BE844)),  2)</f>
        <v>0</v>
      </c>
      <c r="I31" s="114">
        <v>0.21</v>
      </c>
      <c r="J31" s="113">
        <f>ROUND(((SUM(BE100:BE844))*I31),  2)</f>
        <v>0</v>
      </c>
      <c r="L31" s="37"/>
    </row>
    <row r="32" spans="2:12" s="1" customFormat="1" ht="14.45" customHeight="1">
      <c r="B32" s="37"/>
      <c r="E32" s="100" t="s">
        <v>48</v>
      </c>
      <c r="F32" s="113">
        <f>ROUND((SUM(BF100:BF844)),  2)</f>
        <v>0</v>
      </c>
      <c r="I32" s="114">
        <v>0.15</v>
      </c>
      <c r="J32" s="113">
        <f>ROUND(((SUM(BF100:BF844))*I32),  2)</f>
        <v>0</v>
      </c>
      <c r="L32" s="37"/>
    </row>
    <row r="33" spans="2:12" s="1" customFormat="1" ht="14.45" hidden="1" customHeight="1">
      <c r="B33" s="37"/>
      <c r="E33" s="100" t="s">
        <v>49</v>
      </c>
      <c r="F33" s="113">
        <f>ROUND((SUM(BG100:BG844)),  2)</f>
        <v>0</v>
      </c>
      <c r="I33" s="114">
        <v>0.21</v>
      </c>
      <c r="J33" s="113">
        <f>0</f>
        <v>0</v>
      </c>
      <c r="L33" s="37"/>
    </row>
    <row r="34" spans="2:12" s="1" customFormat="1" ht="14.45" hidden="1" customHeight="1">
      <c r="B34" s="37"/>
      <c r="E34" s="100" t="s">
        <v>50</v>
      </c>
      <c r="F34" s="113">
        <f>ROUND((SUM(BH100:BH844)),  2)</f>
        <v>0</v>
      </c>
      <c r="I34" s="114">
        <v>0.15</v>
      </c>
      <c r="J34" s="113">
        <f>0</f>
        <v>0</v>
      </c>
      <c r="L34" s="37"/>
    </row>
    <row r="35" spans="2:12" s="1" customFormat="1" ht="14.45" hidden="1" customHeight="1">
      <c r="B35" s="37"/>
      <c r="E35" s="100" t="s">
        <v>51</v>
      </c>
      <c r="F35" s="113">
        <f>ROUND((SUM(BI100:BI844)),  2)</f>
        <v>0</v>
      </c>
      <c r="I35" s="114">
        <v>0</v>
      </c>
      <c r="J35" s="113">
        <f>0</f>
        <v>0</v>
      </c>
      <c r="L35" s="37"/>
    </row>
    <row r="36" spans="2:12" s="1" customFormat="1" ht="6.95" customHeight="1">
      <c r="B36" s="37"/>
      <c r="I36" s="101"/>
      <c r="L36" s="37"/>
    </row>
    <row r="37" spans="2:12" s="1" customFormat="1" ht="25.35" customHeight="1">
      <c r="B37" s="37"/>
      <c r="C37" s="115"/>
      <c r="D37" s="116" t="s">
        <v>52</v>
      </c>
      <c r="E37" s="117"/>
      <c r="F37" s="117"/>
      <c r="G37" s="118" t="s">
        <v>53</v>
      </c>
      <c r="H37" s="119" t="s">
        <v>54</v>
      </c>
      <c r="I37" s="120"/>
      <c r="J37" s="121">
        <f>SUM(J28:J35)</f>
        <v>0</v>
      </c>
      <c r="K37" s="122"/>
      <c r="L37" s="37"/>
    </row>
    <row r="38" spans="2:12" s="1" customFormat="1" ht="14.45" customHeight="1">
      <c r="B38" s="123"/>
      <c r="C38" s="124"/>
      <c r="D38" s="124"/>
      <c r="E38" s="124"/>
      <c r="F38" s="124"/>
      <c r="G38" s="124"/>
      <c r="H38" s="124"/>
      <c r="I38" s="125"/>
      <c r="J38" s="124"/>
      <c r="K38" s="124"/>
      <c r="L38" s="37"/>
    </row>
    <row r="42" spans="2:12" s="1" customFormat="1" ht="6.95" customHeight="1">
      <c r="B42" s="126"/>
      <c r="C42" s="127"/>
      <c r="D42" s="127"/>
      <c r="E42" s="127"/>
      <c r="F42" s="127"/>
      <c r="G42" s="127"/>
      <c r="H42" s="127"/>
      <c r="I42" s="128"/>
      <c r="J42" s="127"/>
      <c r="K42" s="127"/>
      <c r="L42" s="37"/>
    </row>
    <row r="43" spans="2:12" s="1" customFormat="1" ht="24.95" customHeight="1">
      <c r="B43" s="33"/>
      <c r="C43" s="22" t="s">
        <v>85</v>
      </c>
      <c r="D43" s="34"/>
      <c r="E43" s="34"/>
      <c r="F43" s="34"/>
      <c r="G43" s="34"/>
      <c r="H43" s="34"/>
      <c r="I43" s="101"/>
      <c r="J43" s="34"/>
      <c r="K43" s="34"/>
      <c r="L43" s="37"/>
    </row>
    <row r="44" spans="2:12" s="1" customFormat="1" ht="6.95" customHeight="1">
      <c r="B44" s="33"/>
      <c r="C44" s="34"/>
      <c r="D44" s="34"/>
      <c r="E44" s="34"/>
      <c r="F44" s="34"/>
      <c r="G44" s="34"/>
      <c r="H44" s="34"/>
      <c r="I44" s="101"/>
      <c r="J44" s="34"/>
      <c r="K44" s="34"/>
      <c r="L44" s="37"/>
    </row>
    <row r="45" spans="2:12" s="1" customFormat="1" ht="12" customHeight="1">
      <c r="B45" s="33"/>
      <c r="C45" s="28" t="s">
        <v>16</v>
      </c>
      <c r="D45" s="34"/>
      <c r="E45" s="34"/>
      <c r="F45" s="34"/>
      <c r="G45" s="34"/>
      <c r="H45" s="34"/>
      <c r="I45" s="101"/>
      <c r="J45" s="34"/>
      <c r="K45" s="34"/>
      <c r="L45" s="37"/>
    </row>
    <row r="46" spans="2:12" s="1" customFormat="1" ht="16.5" customHeight="1">
      <c r="B46" s="33"/>
      <c r="C46" s="34"/>
      <c r="D46" s="34"/>
      <c r="E46" s="250" t="str">
        <f>E7</f>
        <v>Realizace úspor energie ISŠ Moravská Třebová, budova dílen J.K.Tyla</v>
      </c>
      <c r="F46" s="281"/>
      <c r="G46" s="281"/>
      <c r="H46" s="281"/>
      <c r="I46" s="101"/>
      <c r="J46" s="34"/>
      <c r="K46" s="34"/>
      <c r="L46" s="37"/>
    </row>
    <row r="47" spans="2:12" s="1" customFormat="1" ht="6.95" customHeight="1">
      <c r="B47" s="33"/>
      <c r="C47" s="34"/>
      <c r="D47" s="34"/>
      <c r="E47" s="34"/>
      <c r="F47" s="34"/>
      <c r="G47" s="34"/>
      <c r="H47" s="34"/>
      <c r="I47" s="101"/>
      <c r="J47" s="34"/>
      <c r="K47" s="34"/>
      <c r="L47" s="37"/>
    </row>
    <row r="48" spans="2:12" s="1" customFormat="1" ht="12" customHeight="1">
      <c r="B48" s="33"/>
      <c r="C48" s="28" t="s">
        <v>21</v>
      </c>
      <c r="D48" s="34"/>
      <c r="E48" s="34"/>
      <c r="F48" s="26" t="str">
        <f>F10</f>
        <v>J.K.Tyla 1275/9, Moravská Třebová</v>
      </c>
      <c r="G48" s="34"/>
      <c r="H48" s="34"/>
      <c r="I48" s="103" t="s">
        <v>23</v>
      </c>
      <c r="J48" s="57" t="str">
        <f>IF(J10="","",J10)</f>
        <v>3. 12. 2018</v>
      </c>
      <c r="K48" s="34"/>
      <c r="L48" s="37"/>
    </row>
    <row r="49" spans="2:47" s="1" customFormat="1" ht="6.95" customHeight="1">
      <c r="B49" s="33"/>
      <c r="C49" s="34"/>
      <c r="D49" s="34"/>
      <c r="E49" s="34"/>
      <c r="F49" s="34"/>
      <c r="G49" s="34"/>
      <c r="H49" s="34"/>
      <c r="I49" s="101"/>
      <c r="J49" s="34"/>
      <c r="K49" s="34"/>
      <c r="L49" s="37"/>
    </row>
    <row r="50" spans="2:47" s="1" customFormat="1" ht="15.2" customHeight="1">
      <c r="B50" s="33"/>
      <c r="C50" s="28" t="s">
        <v>25</v>
      </c>
      <c r="D50" s="34"/>
      <c r="E50" s="34"/>
      <c r="F50" s="26" t="str">
        <f>E13</f>
        <v>Pardubický kraj</v>
      </c>
      <c r="G50" s="34"/>
      <c r="H50" s="34"/>
      <c r="I50" s="103" t="s">
        <v>33</v>
      </c>
      <c r="J50" s="31" t="str">
        <f>E19</f>
        <v>SVIŽN s.r.o.</v>
      </c>
      <c r="K50" s="34"/>
      <c r="L50" s="37"/>
    </row>
    <row r="51" spans="2:47" s="1" customFormat="1" ht="15.2" customHeight="1">
      <c r="B51" s="33"/>
      <c r="C51" s="28" t="s">
        <v>31</v>
      </c>
      <c r="D51" s="34"/>
      <c r="E51" s="34"/>
      <c r="F51" s="26" t="str">
        <f>IF(E16="","",E16)</f>
        <v>Vyplň údaj</v>
      </c>
      <c r="G51" s="34"/>
      <c r="H51" s="34"/>
      <c r="I51" s="103" t="s">
        <v>38</v>
      </c>
      <c r="J51" s="31" t="str">
        <f>E22</f>
        <v>Viktor Vegricht</v>
      </c>
      <c r="K51" s="34"/>
      <c r="L51" s="37"/>
    </row>
    <row r="52" spans="2:47" s="1" customFormat="1" ht="10.35" customHeight="1">
      <c r="B52" s="33"/>
      <c r="C52" s="34"/>
      <c r="D52" s="34"/>
      <c r="E52" s="34"/>
      <c r="F52" s="34"/>
      <c r="G52" s="34"/>
      <c r="H52" s="34"/>
      <c r="I52" s="101"/>
      <c r="J52" s="34"/>
      <c r="K52" s="34"/>
      <c r="L52" s="37"/>
    </row>
    <row r="53" spans="2:47" s="1" customFormat="1" ht="29.25" customHeight="1">
      <c r="B53" s="33"/>
      <c r="C53" s="129" t="s">
        <v>86</v>
      </c>
      <c r="D53" s="130"/>
      <c r="E53" s="130"/>
      <c r="F53" s="130"/>
      <c r="G53" s="130"/>
      <c r="H53" s="130"/>
      <c r="I53" s="131"/>
      <c r="J53" s="132" t="s">
        <v>87</v>
      </c>
      <c r="K53" s="130"/>
      <c r="L53" s="37"/>
    </row>
    <row r="54" spans="2:47" s="1" customFormat="1" ht="10.35" customHeight="1">
      <c r="B54" s="33"/>
      <c r="C54" s="34"/>
      <c r="D54" s="34"/>
      <c r="E54" s="34"/>
      <c r="F54" s="34"/>
      <c r="G54" s="34"/>
      <c r="H54" s="34"/>
      <c r="I54" s="101"/>
      <c r="J54" s="34"/>
      <c r="K54" s="34"/>
      <c r="L54" s="37"/>
    </row>
    <row r="55" spans="2:47" s="1" customFormat="1" ht="22.9" customHeight="1">
      <c r="B55" s="33"/>
      <c r="C55" s="133" t="s">
        <v>74</v>
      </c>
      <c r="D55" s="34"/>
      <c r="E55" s="34"/>
      <c r="F55" s="34"/>
      <c r="G55" s="34"/>
      <c r="H55" s="34"/>
      <c r="I55" s="101"/>
      <c r="J55" s="75">
        <f>J100</f>
        <v>0</v>
      </c>
      <c r="K55" s="34"/>
      <c r="L55" s="37"/>
      <c r="AU55" s="16" t="s">
        <v>88</v>
      </c>
    </row>
    <row r="56" spans="2:47" s="8" customFormat="1" ht="24.95" customHeight="1">
      <c r="B56" s="134"/>
      <c r="C56" s="135"/>
      <c r="D56" s="136" t="s">
        <v>89</v>
      </c>
      <c r="E56" s="137"/>
      <c r="F56" s="137"/>
      <c r="G56" s="137"/>
      <c r="H56" s="137"/>
      <c r="I56" s="138"/>
      <c r="J56" s="139">
        <f>J101</f>
        <v>0</v>
      </c>
      <c r="K56" s="135"/>
      <c r="L56" s="140"/>
    </row>
    <row r="57" spans="2:47" s="9" customFormat="1" ht="19.899999999999999" customHeight="1">
      <c r="B57" s="141"/>
      <c r="C57" s="142"/>
      <c r="D57" s="143" t="s">
        <v>90</v>
      </c>
      <c r="E57" s="144"/>
      <c r="F57" s="144"/>
      <c r="G57" s="144"/>
      <c r="H57" s="144"/>
      <c r="I57" s="145"/>
      <c r="J57" s="146">
        <f>J102</f>
        <v>0</v>
      </c>
      <c r="K57" s="142"/>
      <c r="L57" s="147"/>
    </row>
    <row r="58" spans="2:47" s="9" customFormat="1" ht="19.899999999999999" customHeight="1">
      <c r="B58" s="141"/>
      <c r="C58" s="142"/>
      <c r="D58" s="143" t="s">
        <v>91</v>
      </c>
      <c r="E58" s="144"/>
      <c r="F58" s="144"/>
      <c r="G58" s="144"/>
      <c r="H58" s="144"/>
      <c r="I58" s="145"/>
      <c r="J58" s="146">
        <f>J116</f>
        <v>0</v>
      </c>
      <c r="K58" s="142"/>
      <c r="L58" s="147"/>
    </row>
    <row r="59" spans="2:47" s="9" customFormat="1" ht="19.899999999999999" customHeight="1">
      <c r="B59" s="141"/>
      <c r="C59" s="142"/>
      <c r="D59" s="143" t="s">
        <v>92</v>
      </c>
      <c r="E59" s="144"/>
      <c r="F59" s="144"/>
      <c r="G59" s="144"/>
      <c r="H59" s="144"/>
      <c r="I59" s="145"/>
      <c r="J59" s="146">
        <f>J123</f>
        <v>0</v>
      </c>
      <c r="K59" s="142"/>
      <c r="L59" s="147"/>
    </row>
    <row r="60" spans="2:47" s="9" customFormat="1" ht="19.899999999999999" customHeight="1">
      <c r="B60" s="141"/>
      <c r="C60" s="142"/>
      <c r="D60" s="143" t="s">
        <v>93</v>
      </c>
      <c r="E60" s="144"/>
      <c r="F60" s="144"/>
      <c r="G60" s="144"/>
      <c r="H60" s="144"/>
      <c r="I60" s="145"/>
      <c r="J60" s="146">
        <f>J169</f>
        <v>0</v>
      </c>
      <c r="K60" s="142"/>
      <c r="L60" s="147"/>
    </row>
    <row r="61" spans="2:47" s="9" customFormat="1" ht="19.899999999999999" customHeight="1">
      <c r="B61" s="141"/>
      <c r="C61" s="142"/>
      <c r="D61" s="143" t="s">
        <v>94</v>
      </c>
      <c r="E61" s="144"/>
      <c r="F61" s="144"/>
      <c r="G61" s="144"/>
      <c r="H61" s="144"/>
      <c r="I61" s="145"/>
      <c r="J61" s="146">
        <f>J227</f>
        <v>0</v>
      </c>
      <c r="K61" s="142"/>
      <c r="L61" s="147"/>
    </row>
    <row r="62" spans="2:47" s="9" customFormat="1" ht="19.899999999999999" customHeight="1">
      <c r="B62" s="141"/>
      <c r="C62" s="142"/>
      <c r="D62" s="143" t="s">
        <v>95</v>
      </c>
      <c r="E62" s="144"/>
      <c r="F62" s="144"/>
      <c r="G62" s="144"/>
      <c r="H62" s="144"/>
      <c r="I62" s="145"/>
      <c r="J62" s="146">
        <f>J350</f>
        <v>0</v>
      </c>
      <c r="K62" s="142"/>
      <c r="L62" s="147"/>
    </row>
    <row r="63" spans="2:47" s="9" customFormat="1" ht="19.899999999999999" customHeight="1">
      <c r="B63" s="141"/>
      <c r="C63" s="142"/>
      <c r="D63" s="143" t="s">
        <v>96</v>
      </c>
      <c r="E63" s="144"/>
      <c r="F63" s="144"/>
      <c r="G63" s="144"/>
      <c r="H63" s="144"/>
      <c r="I63" s="145"/>
      <c r="J63" s="146">
        <f>J374</f>
        <v>0</v>
      </c>
      <c r="K63" s="142"/>
      <c r="L63" s="147"/>
    </row>
    <row r="64" spans="2:47" s="8" customFormat="1" ht="24.95" customHeight="1">
      <c r="B64" s="134"/>
      <c r="C64" s="135"/>
      <c r="D64" s="136" t="s">
        <v>97</v>
      </c>
      <c r="E64" s="137"/>
      <c r="F64" s="137"/>
      <c r="G64" s="137"/>
      <c r="H64" s="137"/>
      <c r="I64" s="138"/>
      <c r="J64" s="139">
        <f>J377</f>
        <v>0</v>
      </c>
      <c r="K64" s="135"/>
      <c r="L64" s="140"/>
    </row>
    <row r="65" spans="2:12" s="9" customFormat="1" ht="19.899999999999999" customHeight="1">
      <c r="B65" s="141"/>
      <c r="C65" s="142"/>
      <c r="D65" s="143" t="s">
        <v>98</v>
      </c>
      <c r="E65" s="144"/>
      <c r="F65" s="144"/>
      <c r="G65" s="144"/>
      <c r="H65" s="144"/>
      <c r="I65" s="145"/>
      <c r="J65" s="146">
        <f>J378</f>
        <v>0</v>
      </c>
      <c r="K65" s="142"/>
      <c r="L65" s="147"/>
    </row>
    <row r="66" spans="2:12" s="9" customFormat="1" ht="19.899999999999999" customHeight="1">
      <c r="B66" s="141"/>
      <c r="C66" s="142"/>
      <c r="D66" s="143" t="s">
        <v>99</v>
      </c>
      <c r="E66" s="144"/>
      <c r="F66" s="144"/>
      <c r="G66" s="144"/>
      <c r="H66" s="144"/>
      <c r="I66" s="145"/>
      <c r="J66" s="146">
        <f>J429</f>
        <v>0</v>
      </c>
      <c r="K66" s="142"/>
      <c r="L66" s="147"/>
    </row>
    <row r="67" spans="2:12" s="9" customFormat="1" ht="19.899999999999999" customHeight="1">
      <c r="B67" s="141"/>
      <c r="C67" s="142"/>
      <c r="D67" s="143" t="s">
        <v>100</v>
      </c>
      <c r="E67" s="144"/>
      <c r="F67" s="144"/>
      <c r="G67" s="144"/>
      <c r="H67" s="144"/>
      <c r="I67" s="145"/>
      <c r="J67" s="146">
        <f>J464</f>
        <v>0</v>
      </c>
      <c r="K67" s="142"/>
      <c r="L67" s="147"/>
    </row>
    <row r="68" spans="2:12" s="9" customFormat="1" ht="19.899999999999999" customHeight="1">
      <c r="B68" s="141"/>
      <c r="C68" s="142"/>
      <c r="D68" s="143" t="s">
        <v>101</v>
      </c>
      <c r="E68" s="144"/>
      <c r="F68" s="144"/>
      <c r="G68" s="144"/>
      <c r="H68" s="144"/>
      <c r="I68" s="145"/>
      <c r="J68" s="146">
        <f>J469</f>
        <v>0</v>
      </c>
      <c r="K68" s="142"/>
      <c r="L68" s="147"/>
    </row>
    <row r="69" spans="2:12" s="9" customFormat="1" ht="19.899999999999999" customHeight="1">
      <c r="B69" s="141"/>
      <c r="C69" s="142"/>
      <c r="D69" s="143" t="s">
        <v>102</v>
      </c>
      <c r="E69" s="144"/>
      <c r="F69" s="144"/>
      <c r="G69" s="144"/>
      <c r="H69" s="144"/>
      <c r="I69" s="145"/>
      <c r="J69" s="146">
        <f>J524</f>
        <v>0</v>
      </c>
      <c r="K69" s="142"/>
      <c r="L69" s="147"/>
    </row>
    <row r="70" spans="2:12" s="9" customFormat="1" ht="19.899999999999999" customHeight="1">
      <c r="B70" s="141"/>
      <c r="C70" s="142"/>
      <c r="D70" s="143" t="s">
        <v>103</v>
      </c>
      <c r="E70" s="144"/>
      <c r="F70" s="144"/>
      <c r="G70" s="144"/>
      <c r="H70" s="144"/>
      <c r="I70" s="145"/>
      <c r="J70" s="146">
        <f>J529</f>
        <v>0</v>
      </c>
      <c r="K70" s="142"/>
      <c r="L70" s="147"/>
    </row>
    <row r="71" spans="2:12" s="9" customFormat="1" ht="19.899999999999999" customHeight="1">
      <c r="B71" s="141"/>
      <c r="C71" s="142"/>
      <c r="D71" s="143" t="s">
        <v>104</v>
      </c>
      <c r="E71" s="144"/>
      <c r="F71" s="144"/>
      <c r="G71" s="144"/>
      <c r="H71" s="144"/>
      <c r="I71" s="145"/>
      <c r="J71" s="146">
        <f>J600</f>
        <v>0</v>
      </c>
      <c r="K71" s="142"/>
      <c r="L71" s="147"/>
    </row>
    <row r="72" spans="2:12" s="9" customFormat="1" ht="19.899999999999999" customHeight="1">
      <c r="B72" s="141"/>
      <c r="C72" s="142"/>
      <c r="D72" s="143" t="s">
        <v>105</v>
      </c>
      <c r="E72" s="144"/>
      <c r="F72" s="144"/>
      <c r="G72" s="144"/>
      <c r="H72" s="144"/>
      <c r="I72" s="145"/>
      <c r="J72" s="146">
        <f>J604</f>
        <v>0</v>
      </c>
      <c r="K72" s="142"/>
      <c r="L72" s="147"/>
    </row>
    <row r="73" spans="2:12" s="9" customFormat="1" ht="19.899999999999999" customHeight="1">
      <c r="B73" s="141"/>
      <c r="C73" s="142"/>
      <c r="D73" s="143" t="s">
        <v>106</v>
      </c>
      <c r="E73" s="144"/>
      <c r="F73" s="144"/>
      <c r="G73" s="144"/>
      <c r="H73" s="144"/>
      <c r="I73" s="145"/>
      <c r="J73" s="146">
        <f>J657</f>
        <v>0</v>
      </c>
      <c r="K73" s="142"/>
      <c r="L73" s="147"/>
    </row>
    <row r="74" spans="2:12" s="9" customFormat="1" ht="19.899999999999999" customHeight="1">
      <c r="B74" s="141"/>
      <c r="C74" s="142"/>
      <c r="D74" s="143" t="s">
        <v>107</v>
      </c>
      <c r="E74" s="144"/>
      <c r="F74" s="144"/>
      <c r="G74" s="144"/>
      <c r="H74" s="144"/>
      <c r="I74" s="145"/>
      <c r="J74" s="146">
        <f>J717</f>
        <v>0</v>
      </c>
      <c r="K74" s="142"/>
      <c r="L74" s="147"/>
    </row>
    <row r="75" spans="2:12" s="9" customFormat="1" ht="19.899999999999999" customHeight="1">
      <c r="B75" s="141"/>
      <c r="C75" s="142"/>
      <c r="D75" s="143" t="s">
        <v>108</v>
      </c>
      <c r="E75" s="144"/>
      <c r="F75" s="144"/>
      <c r="G75" s="144"/>
      <c r="H75" s="144"/>
      <c r="I75" s="145"/>
      <c r="J75" s="146">
        <f>J778</f>
        <v>0</v>
      </c>
      <c r="K75" s="142"/>
      <c r="L75" s="147"/>
    </row>
    <row r="76" spans="2:12" s="9" customFormat="1" ht="19.899999999999999" customHeight="1">
      <c r="B76" s="141"/>
      <c r="C76" s="142"/>
      <c r="D76" s="143" t="s">
        <v>109</v>
      </c>
      <c r="E76" s="144"/>
      <c r="F76" s="144"/>
      <c r="G76" s="144"/>
      <c r="H76" s="144"/>
      <c r="I76" s="145"/>
      <c r="J76" s="146">
        <f>J788</f>
        <v>0</v>
      </c>
      <c r="K76" s="142"/>
      <c r="L76" s="147"/>
    </row>
    <row r="77" spans="2:12" s="9" customFormat="1" ht="19.899999999999999" customHeight="1">
      <c r="B77" s="141"/>
      <c r="C77" s="142"/>
      <c r="D77" s="143" t="s">
        <v>110</v>
      </c>
      <c r="E77" s="144"/>
      <c r="F77" s="144"/>
      <c r="G77" s="144"/>
      <c r="H77" s="144"/>
      <c r="I77" s="145"/>
      <c r="J77" s="146">
        <f>J805</f>
        <v>0</v>
      </c>
      <c r="K77" s="142"/>
      <c r="L77" s="147"/>
    </row>
    <row r="78" spans="2:12" s="8" customFormat="1" ht="24.95" customHeight="1">
      <c r="B78" s="134"/>
      <c r="C78" s="135"/>
      <c r="D78" s="136" t="s">
        <v>111</v>
      </c>
      <c r="E78" s="137"/>
      <c r="F78" s="137"/>
      <c r="G78" s="137"/>
      <c r="H78" s="137"/>
      <c r="I78" s="138"/>
      <c r="J78" s="139">
        <f>J809</f>
        <v>0</v>
      </c>
      <c r="K78" s="135"/>
      <c r="L78" s="140"/>
    </row>
    <row r="79" spans="2:12" s="9" customFormat="1" ht="19.899999999999999" customHeight="1">
      <c r="B79" s="141"/>
      <c r="C79" s="142"/>
      <c r="D79" s="143" t="s">
        <v>112</v>
      </c>
      <c r="E79" s="144"/>
      <c r="F79" s="144"/>
      <c r="G79" s="144"/>
      <c r="H79" s="144"/>
      <c r="I79" s="145"/>
      <c r="J79" s="146">
        <f>J810</f>
        <v>0</v>
      </c>
      <c r="K79" s="142"/>
      <c r="L79" s="147"/>
    </row>
    <row r="80" spans="2:12" s="9" customFormat="1" ht="19.899999999999999" customHeight="1">
      <c r="B80" s="141"/>
      <c r="C80" s="142"/>
      <c r="D80" s="143" t="s">
        <v>113</v>
      </c>
      <c r="E80" s="144"/>
      <c r="F80" s="144"/>
      <c r="G80" s="144"/>
      <c r="H80" s="144"/>
      <c r="I80" s="145"/>
      <c r="J80" s="146">
        <f>J819</f>
        <v>0</v>
      </c>
      <c r="K80" s="142"/>
      <c r="L80" s="147"/>
    </row>
    <row r="81" spans="2:12" s="9" customFormat="1" ht="19.899999999999999" customHeight="1">
      <c r="B81" s="141"/>
      <c r="C81" s="142"/>
      <c r="D81" s="143" t="s">
        <v>114</v>
      </c>
      <c r="E81" s="144"/>
      <c r="F81" s="144"/>
      <c r="G81" s="144"/>
      <c r="H81" s="144"/>
      <c r="I81" s="145"/>
      <c r="J81" s="146">
        <f>J834</f>
        <v>0</v>
      </c>
      <c r="K81" s="142"/>
      <c r="L81" s="147"/>
    </row>
    <row r="82" spans="2:12" s="9" customFormat="1" ht="19.899999999999999" customHeight="1">
      <c r="B82" s="141"/>
      <c r="C82" s="142"/>
      <c r="D82" s="143" t="s">
        <v>115</v>
      </c>
      <c r="E82" s="144"/>
      <c r="F82" s="144"/>
      <c r="G82" s="144"/>
      <c r="H82" s="144"/>
      <c r="I82" s="145"/>
      <c r="J82" s="146">
        <f>J838</f>
        <v>0</v>
      </c>
      <c r="K82" s="142"/>
      <c r="L82" s="147"/>
    </row>
    <row r="83" spans="2:12" s="1" customFormat="1" ht="21.75" customHeight="1">
      <c r="B83" s="33"/>
      <c r="C83" s="34"/>
      <c r="D83" s="34"/>
      <c r="E83" s="34"/>
      <c r="F83" s="34"/>
      <c r="G83" s="34"/>
      <c r="H83" s="34"/>
      <c r="I83" s="101"/>
      <c r="J83" s="34"/>
      <c r="K83" s="34"/>
      <c r="L83" s="37"/>
    </row>
    <row r="84" spans="2:12" s="1" customFormat="1" ht="6.95" customHeight="1">
      <c r="B84" s="45"/>
      <c r="C84" s="46"/>
      <c r="D84" s="46"/>
      <c r="E84" s="46"/>
      <c r="F84" s="46"/>
      <c r="G84" s="46"/>
      <c r="H84" s="46"/>
      <c r="I84" s="125"/>
      <c r="J84" s="46"/>
      <c r="K84" s="46"/>
      <c r="L84" s="37"/>
    </row>
    <row r="88" spans="2:12" s="1" customFormat="1" ht="6.95" customHeight="1">
      <c r="B88" s="47"/>
      <c r="C88" s="48"/>
      <c r="D88" s="48"/>
      <c r="E88" s="48"/>
      <c r="F88" s="48"/>
      <c r="G88" s="48"/>
      <c r="H88" s="48"/>
      <c r="I88" s="128"/>
      <c r="J88" s="48"/>
      <c r="K88" s="48"/>
      <c r="L88" s="37"/>
    </row>
    <row r="89" spans="2:12" s="1" customFormat="1" ht="24.95" customHeight="1">
      <c r="B89" s="33"/>
      <c r="C89" s="22" t="s">
        <v>116</v>
      </c>
      <c r="D89" s="34"/>
      <c r="E89" s="34"/>
      <c r="F89" s="34"/>
      <c r="G89" s="34"/>
      <c r="H89" s="34"/>
      <c r="I89" s="101"/>
      <c r="J89" s="34"/>
      <c r="K89" s="34"/>
      <c r="L89" s="37"/>
    </row>
    <row r="90" spans="2:12" s="1" customFormat="1" ht="6.95" customHeight="1">
      <c r="B90" s="33"/>
      <c r="C90" s="34"/>
      <c r="D90" s="34"/>
      <c r="E90" s="34"/>
      <c r="F90" s="34"/>
      <c r="G90" s="34"/>
      <c r="H90" s="34"/>
      <c r="I90" s="101"/>
      <c r="J90" s="34"/>
      <c r="K90" s="34"/>
      <c r="L90" s="37"/>
    </row>
    <row r="91" spans="2:12" s="1" customFormat="1" ht="12" customHeight="1">
      <c r="B91" s="33"/>
      <c r="C91" s="28" t="s">
        <v>16</v>
      </c>
      <c r="D91" s="34"/>
      <c r="E91" s="34"/>
      <c r="F91" s="34"/>
      <c r="G91" s="34"/>
      <c r="H91" s="34"/>
      <c r="I91" s="101"/>
      <c r="J91" s="34"/>
      <c r="K91" s="34"/>
      <c r="L91" s="37"/>
    </row>
    <row r="92" spans="2:12" s="1" customFormat="1" ht="16.5" customHeight="1">
      <c r="B92" s="33"/>
      <c r="C92" s="34"/>
      <c r="D92" s="34"/>
      <c r="E92" s="250" t="str">
        <f>E7</f>
        <v>Realizace úspor energie ISŠ Moravská Třebová, budova dílen J.K.Tyla</v>
      </c>
      <c r="F92" s="281"/>
      <c r="G92" s="281"/>
      <c r="H92" s="281"/>
      <c r="I92" s="101"/>
      <c r="J92" s="34"/>
      <c r="K92" s="34"/>
      <c r="L92" s="37"/>
    </row>
    <row r="93" spans="2:12" s="1" customFormat="1" ht="6.95" customHeight="1">
      <c r="B93" s="33"/>
      <c r="C93" s="34"/>
      <c r="D93" s="34"/>
      <c r="E93" s="34"/>
      <c r="F93" s="34"/>
      <c r="G93" s="34"/>
      <c r="H93" s="34"/>
      <c r="I93" s="101"/>
      <c r="J93" s="34"/>
      <c r="K93" s="34"/>
      <c r="L93" s="37"/>
    </row>
    <row r="94" spans="2:12" s="1" customFormat="1" ht="12" customHeight="1">
      <c r="B94" s="33"/>
      <c r="C94" s="28" t="s">
        <v>21</v>
      </c>
      <c r="D94" s="34"/>
      <c r="E94" s="34"/>
      <c r="F94" s="26" t="str">
        <f>F10</f>
        <v>J.K.Tyla 1275/9, Moravská Třebová</v>
      </c>
      <c r="G94" s="34"/>
      <c r="H94" s="34"/>
      <c r="I94" s="103" t="s">
        <v>23</v>
      </c>
      <c r="J94" s="57" t="str">
        <f>IF(J10="","",J10)</f>
        <v>3. 12. 2018</v>
      </c>
      <c r="K94" s="34"/>
      <c r="L94" s="37"/>
    </row>
    <row r="95" spans="2:12" s="1" customFormat="1" ht="6.95" customHeight="1">
      <c r="B95" s="33"/>
      <c r="C95" s="34"/>
      <c r="D95" s="34"/>
      <c r="E95" s="34"/>
      <c r="F95" s="34"/>
      <c r="G95" s="34"/>
      <c r="H95" s="34"/>
      <c r="I95" s="101"/>
      <c r="J95" s="34"/>
      <c r="K95" s="34"/>
      <c r="L95" s="37"/>
    </row>
    <row r="96" spans="2:12" s="1" customFormat="1" ht="15.2" customHeight="1">
      <c r="B96" s="33"/>
      <c r="C96" s="28" t="s">
        <v>25</v>
      </c>
      <c r="D96" s="34"/>
      <c r="E96" s="34"/>
      <c r="F96" s="26" t="str">
        <f>E13</f>
        <v>Pardubický kraj</v>
      </c>
      <c r="G96" s="34"/>
      <c r="H96" s="34"/>
      <c r="I96" s="103" t="s">
        <v>33</v>
      </c>
      <c r="J96" s="31" t="str">
        <f>E19</f>
        <v>SVIŽN s.r.o.</v>
      </c>
      <c r="K96" s="34"/>
      <c r="L96" s="37"/>
    </row>
    <row r="97" spans="2:65" s="1" customFormat="1" ht="15.2" customHeight="1">
      <c r="B97" s="33"/>
      <c r="C97" s="28" t="s">
        <v>31</v>
      </c>
      <c r="D97" s="34"/>
      <c r="E97" s="34"/>
      <c r="F97" s="26" t="str">
        <f>IF(E16="","",E16)</f>
        <v>Vyplň údaj</v>
      </c>
      <c r="G97" s="34"/>
      <c r="H97" s="34"/>
      <c r="I97" s="103" t="s">
        <v>38</v>
      </c>
      <c r="J97" s="31" t="str">
        <f>E22</f>
        <v>Viktor Vegricht</v>
      </c>
      <c r="K97" s="34"/>
      <c r="L97" s="37"/>
    </row>
    <row r="98" spans="2:65" s="1" customFormat="1" ht="10.35" customHeight="1">
      <c r="B98" s="33"/>
      <c r="C98" s="34"/>
      <c r="D98" s="34"/>
      <c r="E98" s="34"/>
      <c r="F98" s="34"/>
      <c r="G98" s="34"/>
      <c r="H98" s="34"/>
      <c r="I98" s="101"/>
      <c r="J98" s="34"/>
      <c r="K98" s="34"/>
      <c r="L98" s="37"/>
    </row>
    <row r="99" spans="2:65" s="10" customFormat="1" ht="29.25" customHeight="1">
      <c r="B99" s="148"/>
      <c r="C99" s="149" t="s">
        <v>117</v>
      </c>
      <c r="D99" s="150" t="s">
        <v>61</v>
      </c>
      <c r="E99" s="150" t="s">
        <v>57</v>
      </c>
      <c r="F99" s="150" t="s">
        <v>58</v>
      </c>
      <c r="G99" s="150" t="s">
        <v>118</v>
      </c>
      <c r="H99" s="150" t="s">
        <v>119</v>
      </c>
      <c r="I99" s="151" t="s">
        <v>120</v>
      </c>
      <c r="J99" s="150" t="s">
        <v>87</v>
      </c>
      <c r="K99" s="152" t="s">
        <v>121</v>
      </c>
      <c r="L99" s="153"/>
      <c r="M99" s="66" t="s">
        <v>19</v>
      </c>
      <c r="N99" s="67" t="s">
        <v>46</v>
      </c>
      <c r="O99" s="67" t="s">
        <v>122</v>
      </c>
      <c r="P99" s="67" t="s">
        <v>123</v>
      </c>
      <c r="Q99" s="67" t="s">
        <v>124</v>
      </c>
      <c r="R99" s="67" t="s">
        <v>125</v>
      </c>
      <c r="S99" s="67" t="s">
        <v>126</v>
      </c>
      <c r="T99" s="68" t="s">
        <v>127</v>
      </c>
    </row>
    <row r="100" spans="2:65" s="1" customFormat="1" ht="22.9" customHeight="1">
      <c r="B100" s="33"/>
      <c r="C100" s="73" t="s">
        <v>128</v>
      </c>
      <c r="D100" s="34"/>
      <c r="E100" s="34"/>
      <c r="F100" s="34"/>
      <c r="G100" s="34"/>
      <c r="H100" s="34"/>
      <c r="I100" s="101"/>
      <c r="J100" s="154">
        <f>BK100</f>
        <v>0</v>
      </c>
      <c r="K100" s="34"/>
      <c r="L100" s="37"/>
      <c r="M100" s="69"/>
      <c r="N100" s="70"/>
      <c r="O100" s="70"/>
      <c r="P100" s="155">
        <f>P101+P377+P809</f>
        <v>0</v>
      </c>
      <c r="Q100" s="70"/>
      <c r="R100" s="155">
        <f>R101+R377+R809</f>
        <v>111.03020989000001</v>
      </c>
      <c r="S100" s="70"/>
      <c r="T100" s="156">
        <f>T101+T377+T809</f>
        <v>128.90715840000001</v>
      </c>
      <c r="AT100" s="16" t="s">
        <v>75</v>
      </c>
      <c r="AU100" s="16" t="s">
        <v>88</v>
      </c>
      <c r="BK100" s="157">
        <f>BK101+BK377+BK809</f>
        <v>0</v>
      </c>
    </row>
    <row r="101" spans="2:65" s="11" customFormat="1" ht="25.9" customHeight="1">
      <c r="B101" s="158"/>
      <c r="C101" s="159"/>
      <c r="D101" s="160" t="s">
        <v>75</v>
      </c>
      <c r="E101" s="161" t="s">
        <v>129</v>
      </c>
      <c r="F101" s="161" t="s">
        <v>130</v>
      </c>
      <c r="G101" s="159"/>
      <c r="H101" s="159"/>
      <c r="I101" s="162"/>
      <c r="J101" s="163">
        <f>BK101</f>
        <v>0</v>
      </c>
      <c r="K101" s="159"/>
      <c r="L101" s="164"/>
      <c r="M101" s="165"/>
      <c r="N101" s="166"/>
      <c r="O101" s="166"/>
      <c r="P101" s="167">
        <f>P102+P116+P123+P169+P227+P350+P374</f>
        <v>0</v>
      </c>
      <c r="Q101" s="166"/>
      <c r="R101" s="167">
        <f>R102+R116+R123+R169+R227+R350+R374</f>
        <v>68.285694650000011</v>
      </c>
      <c r="S101" s="166"/>
      <c r="T101" s="168">
        <f>T102+T116+T123+T169+T227+T350+T374</f>
        <v>74.160279000000003</v>
      </c>
      <c r="AR101" s="169" t="s">
        <v>81</v>
      </c>
      <c r="AT101" s="170" t="s">
        <v>75</v>
      </c>
      <c r="AU101" s="170" t="s">
        <v>76</v>
      </c>
      <c r="AY101" s="169" t="s">
        <v>131</v>
      </c>
      <c r="BK101" s="171">
        <f>BK102+BK116+BK123+BK169+BK227+BK350+BK374</f>
        <v>0</v>
      </c>
    </row>
    <row r="102" spans="2:65" s="11" customFormat="1" ht="22.9" customHeight="1">
      <c r="B102" s="158"/>
      <c r="C102" s="159"/>
      <c r="D102" s="160" t="s">
        <v>75</v>
      </c>
      <c r="E102" s="172" t="s">
        <v>81</v>
      </c>
      <c r="F102" s="172" t="s">
        <v>132</v>
      </c>
      <c r="G102" s="159"/>
      <c r="H102" s="159"/>
      <c r="I102" s="162"/>
      <c r="J102" s="173">
        <f>BK102</f>
        <v>0</v>
      </c>
      <c r="K102" s="159"/>
      <c r="L102" s="164"/>
      <c r="M102" s="165"/>
      <c r="N102" s="166"/>
      <c r="O102" s="166"/>
      <c r="P102" s="167">
        <f>SUM(P103:P115)</f>
        <v>0</v>
      </c>
      <c r="Q102" s="166"/>
      <c r="R102" s="167">
        <f>SUM(R103:R115)</f>
        <v>0</v>
      </c>
      <c r="S102" s="166"/>
      <c r="T102" s="168">
        <f>SUM(T103:T115)</f>
        <v>17.5032</v>
      </c>
      <c r="AR102" s="169" t="s">
        <v>81</v>
      </c>
      <c r="AT102" s="170" t="s">
        <v>75</v>
      </c>
      <c r="AU102" s="170" t="s">
        <v>81</v>
      </c>
      <c r="AY102" s="169" t="s">
        <v>131</v>
      </c>
      <c r="BK102" s="171">
        <f>SUM(BK103:BK115)</f>
        <v>0</v>
      </c>
    </row>
    <row r="103" spans="2:65" s="1" customFormat="1" ht="36" customHeight="1">
      <c r="B103" s="33"/>
      <c r="C103" s="174" t="s">
        <v>81</v>
      </c>
      <c r="D103" s="174" t="s">
        <v>133</v>
      </c>
      <c r="E103" s="175" t="s">
        <v>134</v>
      </c>
      <c r="F103" s="176" t="s">
        <v>135</v>
      </c>
      <c r="G103" s="177" t="s">
        <v>136</v>
      </c>
      <c r="H103" s="178">
        <v>56</v>
      </c>
      <c r="I103" s="179"/>
      <c r="J103" s="180">
        <f>ROUND(I103*H103,2)</f>
        <v>0</v>
      </c>
      <c r="K103" s="176" t="s">
        <v>137</v>
      </c>
      <c r="L103" s="37"/>
      <c r="M103" s="181" t="s">
        <v>19</v>
      </c>
      <c r="N103" s="182" t="s">
        <v>47</v>
      </c>
      <c r="O103" s="62"/>
      <c r="P103" s="183">
        <f>O103*H103</f>
        <v>0</v>
      </c>
      <c r="Q103" s="183">
        <v>0</v>
      </c>
      <c r="R103" s="183">
        <f>Q103*H103</f>
        <v>0</v>
      </c>
      <c r="S103" s="183">
        <v>0.255</v>
      </c>
      <c r="T103" s="184">
        <f>S103*H103</f>
        <v>14.280000000000001</v>
      </c>
      <c r="AR103" s="185" t="s">
        <v>138</v>
      </c>
      <c r="AT103" s="185" t="s">
        <v>133</v>
      </c>
      <c r="AU103" s="185" t="s">
        <v>83</v>
      </c>
      <c r="AY103" s="16" t="s">
        <v>131</v>
      </c>
      <c r="BE103" s="186">
        <f>IF(N103="základní",J103,0)</f>
        <v>0</v>
      </c>
      <c r="BF103" s="186">
        <f>IF(N103="snížená",J103,0)</f>
        <v>0</v>
      </c>
      <c r="BG103" s="186">
        <f>IF(N103="zákl. přenesená",J103,0)</f>
        <v>0</v>
      </c>
      <c r="BH103" s="186">
        <f>IF(N103="sníž. přenesená",J103,0)</f>
        <v>0</v>
      </c>
      <c r="BI103" s="186">
        <f>IF(N103="nulová",J103,0)</f>
        <v>0</v>
      </c>
      <c r="BJ103" s="16" t="s">
        <v>81</v>
      </c>
      <c r="BK103" s="186">
        <f>ROUND(I103*H103,2)</f>
        <v>0</v>
      </c>
      <c r="BL103" s="16" t="s">
        <v>138</v>
      </c>
      <c r="BM103" s="185" t="s">
        <v>139</v>
      </c>
    </row>
    <row r="104" spans="2:65" s="1" customFormat="1" ht="126.75">
      <c r="B104" s="33"/>
      <c r="C104" s="34"/>
      <c r="D104" s="187" t="s">
        <v>140</v>
      </c>
      <c r="E104" s="34"/>
      <c r="F104" s="188" t="s">
        <v>141</v>
      </c>
      <c r="G104" s="34"/>
      <c r="H104" s="34"/>
      <c r="I104" s="101"/>
      <c r="J104" s="34"/>
      <c r="K104" s="34"/>
      <c r="L104" s="37"/>
      <c r="M104" s="189"/>
      <c r="N104" s="62"/>
      <c r="O104" s="62"/>
      <c r="P104" s="62"/>
      <c r="Q104" s="62"/>
      <c r="R104" s="62"/>
      <c r="S104" s="62"/>
      <c r="T104" s="63"/>
      <c r="AT104" s="16" t="s">
        <v>140</v>
      </c>
      <c r="AU104" s="16" t="s">
        <v>83</v>
      </c>
    </row>
    <row r="105" spans="2:65" s="1" customFormat="1" ht="19.5">
      <c r="B105" s="33"/>
      <c r="C105" s="34"/>
      <c r="D105" s="187" t="s">
        <v>142</v>
      </c>
      <c r="E105" s="34"/>
      <c r="F105" s="188" t="s">
        <v>143</v>
      </c>
      <c r="G105" s="34"/>
      <c r="H105" s="34"/>
      <c r="I105" s="101"/>
      <c r="J105" s="34"/>
      <c r="K105" s="34"/>
      <c r="L105" s="37"/>
      <c r="M105" s="189"/>
      <c r="N105" s="62"/>
      <c r="O105" s="62"/>
      <c r="P105" s="62"/>
      <c r="Q105" s="62"/>
      <c r="R105" s="62"/>
      <c r="S105" s="62"/>
      <c r="T105" s="63"/>
      <c r="AT105" s="16" t="s">
        <v>142</v>
      </c>
      <c r="AU105" s="16" t="s">
        <v>83</v>
      </c>
    </row>
    <row r="106" spans="2:65" s="12" customFormat="1" ht="11.25">
      <c r="B106" s="190"/>
      <c r="C106" s="191"/>
      <c r="D106" s="187" t="s">
        <v>144</v>
      </c>
      <c r="E106" s="192" t="s">
        <v>19</v>
      </c>
      <c r="F106" s="193" t="s">
        <v>145</v>
      </c>
      <c r="G106" s="191"/>
      <c r="H106" s="194">
        <v>56</v>
      </c>
      <c r="I106" s="195"/>
      <c r="J106" s="191"/>
      <c r="K106" s="191"/>
      <c r="L106" s="196"/>
      <c r="M106" s="197"/>
      <c r="N106" s="198"/>
      <c r="O106" s="198"/>
      <c r="P106" s="198"/>
      <c r="Q106" s="198"/>
      <c r="R106" s="198"/>
      <c r="S106" s="198"/>
      <c r="T106" s="199"/>
      <c r="AT106" s="200" t="s">
        <v>144</v>
      </c>
      <c r="AU106" s="200" t="s">
        <v>83</v>
      </c>
      <c r="AV106" s="12" t="s">
        <v>83</v>
      </c>
      <c r="AW106" s="12" t="s">
        <v>37</v>
      </c>
      <c r="AX106" s="12" t="s">
        <v>81</v>
      </c>
      <c r="AY106" s="200" t="s">
        <v>131</v>
      </c>
    </row>
    <row r="107" spans="2:65" s="1" customFormat="1" ht="24" customHeight="1">
      <c r="B107" s="33"/>
      <c r="C107" s="174" t="s">
        <v>83</v>
      </c>
      <c r="D107" s="174" t="s">
        <v>133</v>
      </c>
      <c r="E107" s="175" t="s">
        <v>146</v>
      </c>
      <c r="F107" s="176" t="s">
        <v>147</v>
      </c>
      <c r="G107" s="177" t="s">
        <v>136</v>
      </c>
      <c r="H107" s="178">
        <v>10.199999999999999</v>
      </c>
      <c r="I107" s="179"/>
      <c r="J107" s="180">
        <f>ROUND(I107*H107,2)</f>
        <v>0</v>
      </c>
      <c r="K107" s="176" t="s">
        <v>137</v>
      </c>
      <c r="L107" s="37"/>
      <c r="M107" s="181" t="s">
        <v>19</v>
      </c>
      <c r="N107" s="182" t="s">
        <v>47</v>
      </c>
      <c r="O107" s="62"/>
      <c r="P107" s="183">
        <f>O107*H107</f>
        <v>0</v>
      </c>
      <c r="Q107" s="183">
        <v>0</v>
      </c>
      <c r="R107" s="183">
        <f>Q107*H107</f>
        <v>0</v>
      </c>
      <c r="S107" s="183">
        <v>0.316</v>
      </c>
      <c r="T107" s="184">
        <f>S107*H107</f>
        <v>3.2231999999999998</v>
      </c>
      <c r="AR107" s="185" t="s">
        <v>138</v>
      </c>
      <c r="AT107" s="185" t="s">
        <v>133</v>
      </c>
      <c r="AU107" s="185" t="s">
        <v>83</v>
      </c>
      <c r="AY107" s="16" t="s">
        <v>131</v>
      </c>
      <c r="BE107" s="186">
        <f>IF(N107="základní",J107,0)</f>
        <v>0</v>
      </c>
      <c r="BF107" s="186">
        <f>IF(N107="snížená",J107,0)</f>
        <v>0</v>
      </c>
      <c r="BG107" s="186">
        <f>IF(N107="zákl. přenesená",J107,0)</f>
        <v>0</v>
      </c>
      <c r="BH107" s="186">
        <f>IF(N107="sníž. přenesená",J107,0)</f>
        <v>0</v>
      </c>
      <c r="BI107" s="186">
        <f>IF(N107="nulová",J107,0)</f>
        <v>0</v>
      </c>
      <c r="BJ107" s="16" t="s">
        <v>81</v>
      </c>
      <c r="BK107" s="186">
        <f>ROUND(I107*H107,2)</f>
        <v>0</v>
      </c>
      <c r="BL107" s="16" t="s">
        <v>138</v>
      </c>
      <c r="BM107" s="185" t="s">
        <v>148</v>
      </c>
    </row>
    <row r="108" spans="2:65" s="1" customFormat="1" ht="175.5">
      <c r="B108" s="33"/>
      <c r="C108" s="34"/>
      <c r="D108" s="187" t="s">
        <v>140</v>
      </c>
      <c r="E108" s="34"/>
      <c r="F108" s="188" t="s">
        <v>149</v>
      </c>
      <c r="G108" s="34"/>
      <c r="H108" s="34"/>
      <c r="I108" s="101"/>
      <c r="J108" s="34"/>
      <c r="K108" s="34"/>
      <c r="L108" s="37"/>
      <c r="M108" s="189"/>
      <c r="N108" s="62"/>
      <c r="O108" s="62"/>
      <c r="P108" s="62"/>
      <c r="Q108" s="62"/>
      <c r="R108" s="62"/>
      <c r="S108" s="62"/>
      <c r="T108" s="63"/>
      <c r="AT108" s="16" t="s">
        <v>140</v>
      </c>
      <c r="AU108" s="16" t="s">
        <v>83</v>
      </c>
    </row>
    <row r="109" spans="2:65" s="12" customFormat="1" ht="11.25">
      <c r="B109" s="190"/>
      <c r="C109" s="191"/>
      <c r="D109" s="187" t="s">
        <v>144</v>
      </c>
      <c r="E109" s="192" t="s">
        <v>19</v>
      </c>
      <c r="F109" s="193" t="s">
        <v>150</v>
      </c>
      <c r="G109" s="191"/>
      <c r="H109" s="194">
        <v>10.199999999999999</v>
      </c>
      <c r="I109" s="195"/>
      <c r="J109" s="191"/>
      <c r="K109" s="191"/>
      <c r="L109" s="196"/>
      <c r="M109" s="197"/>
      <c r="N109" s="198"/>
      <c r="O109" s="198"/>
      <c r="P109" s="198"/>
      <c r="Q109" s="198"/>
      <c r="R109" s="198"/>
      <c r="S109" s="198"/>
      <c r="T109" s="199"/>
      <c r="AT109" s="200" t="s">
        <v>144</v>
      </c>
      <c r="AU109" s="200" t="s">
        <v>83</v>
      </c>
      <c r="AV109" s="12" t="s">
        <v>83</v>
      </c>
      <c r="AW109" s="12" t="s">
        <v>37</v>
      </c>
      <c r="AX109" s="12" t="s">
        <v>81</v>
      </c>
      <c r="AY109" s="200" t="s">
        <v>131</v>
      </c>
    </row>
    <row r="110" spans="2:65" s="1" customFormat="1" ht="24" customHeight="1">
      <c r="B110" s="33"/>
      <c r="C110" s="174" t="s">
        <v>151</v>
      </c>
      <c r="D110" s="174" t="s">
        <v>133</v>
      </c>
      <c r="E110" s="175" t="s">
        <v>152</v>
      </c>
      <c r="F110" s="176" t="s">
        <v>153</v>
      </c>
      <c r="G110" s="177" t="s">
        <v>154</v>
      </c>
      <c r="H110" s="178">
        <v>8.3160000000000007</v>
      </c>
      <c r="I110" s="179"/>
      <c r="J110" s="180">
        <f>ROUND(I110*H110,2)</f>
        <v>0</v>
      </c>
      <c r="K110" s="176" t="s">
        <v>137</v>
      </c>
      <c r="L110" s="37"/>
      <c r="M110" s="181" t="s">
        <v>19</v>
      </c>
      <c r="N110" s="182" t="s">
        <v>47</v>
      </c>
      <c r="O110" s="62"/>
      <c r="P110" s="183">
        <f>O110*H110</f>
        <v>0</v>
      </c>
      <c r="Q110" s="183">
        <v>0</v>
      </c>
      <c r="R110" s="183">
        <f>Q110*H110</f>
        <v>0</v>
      </c>
      <c r="S110" s="183">
        <v>0</v>
      </c>
      <c r="T110" s="184">
        <f>S110*H110</f>
        <v>0</v>
      </c>
      <c r="AR110" s="185" t="s">
        <v>138</v>
      </c>
      <c r="AT110" s="185" t="s">
        <v>133</v>
      </c>
      <c r="AU110" s="185" t="s">
        <v>83</v>
      </c>
      <c r="AY110" s="16" t="s">
        <v>131</v>
      </c>
      <c r="BE110" s="186">
        <f>IF(N110="základní",J110,0)</f>
        <v>0</v>
      </c>
      <c r="BF110" s="186">
        <f>IF(N110="snížená",J110,0)</f>
        <v>0</v>
      </c>
      <c r="BG110" s="186">
        <f>IF(N110="zákl. přenesená",J110,0)</f>
        <v>0</v>
      </c>
      <c r="BH110" s="186">
        <f>IF(N110="sníž. přenesená",J110,0)</f>
        <v>0</v>
      </c>
      <c r="BI110" s="186">
        <f>IF(N110="nulová",J110,0)</f>
        <v>0</v>
      </c>
      <c r="BJ110" s="16" t="s">
        <v>81</v>
      </c>
      <c r="BK110" s="186">
        <f>ROUND(I110*H110,2)</f>
        <v>0</v>
      </c>
      <c r="BL110" s="16" t="s">
        <v>138</v>
      </c>
      <c r="BM110" s="185" t="s">
        <v>155</v>
      </c>
    </row>
    <row r="111" spans="2:65" s="1" customFormat="1" ht="146.25">
      <c r="B111" s="33"/>
      <c r="C111" s="34"/>
      <c r="D111" s="187" t="s">
        <v>140</v>
      </c>
      <c r="E111" s="34"/>
      <c r="F111" s="188" t="s">
        <v>156</v>
      </c>
      <c r="G111" s="34"/>
      <c r="H111" s="34"/>
      <c r="I111" s="101"/>
      <c r="J111" s="34"/>
      <c r="K111" s="34"/>
      <c r="L111" s="37"/>
      <c r="M111" s="189"/>
      <c r="N111" s="62"/>
      <c r="O111" s="62"/>
      <c r="P111" s="62"/>
      <c r="Q111" s="62"/>
      <c r="R111" s="62"/>
      <c r="S111" s="62"/>
      <c r="T111" s="63"/>
      <c r="AT111" s="16" t="s">
        <v>140</v>
      </c>
      <c r="AU111" s="16" t="s">
        <v>83</v>
      </c>
    </row>
    <row r="112" spans="2:65" s="12" customFormat="1" ht="11.25">
      <c r="B112" s="190"/>
      <c r="C112" s="191"/>
      <c r="D112" s="187" t="s">
        <v>144</v>
      </c>
      <c r="E112" s="192" t="s">
        <v>19</v>
      </c>
      <c r="F112" s="193" t="s">
        <v>157</v>
      </c>
      <c r="G112" s="191"/>
      <c r="H112" s="194">
        <v>8.3160000000000007</v>
      </c>
      <c r="I112" s="195"/>
      <c r="J112" s="191"/>
      <c r="K112" s="191"/>
      <c r="L112" s="196"/>
      <c r="M112" s="197"/>
      <c r="N112" s="198"/>
      <c r="O112" s="198"/>
      <c r="P112" s="198"/>
      <c r="Q112" s="198"/>
      <c r="R112" s="198"/>
      <c r="S112" s="198"/>
      <c r="T112" s="199"/>
      <c r="AT112" s="200" t="s">
        <v>144</v>
      </c>
      <c r="AU112" s="200" t="s">
        <v>83</v>
      </c>
      <c r="AV112" s="12" t="s">
        <v>83</v>
      </c>
      <c r="AW112" s="12" t="s">
        <v>37</v>
      </c>
      <c r="AX112" s="12" t="s">
        <v>81</v>
      </c>
      <c r="AY112" s="200" t="s">
        <v>131</v>
      </c>
    </row>
    <row r="113" spans="2:65" s="1" customFormat="1" ht="24" customHeight="1">
      <c r="B113" s="33"/>
      <c r="C113" s="174" t="s">
        <v>138</v>
      </c>
      <c r="D113" s="174" t="s">
        <v>133</v>
      </c>
      <c r="E113" s="175" t="s">
        <v>158</v>
      </c>
      <c r="F113" s="176" t="s">
        <v>159</v>
      </c>
      <c r="G113" s="177" t="s">
        <v>154</v>
      </c>
      <c r="H113" s="178">
        <v>34.65</v>
      </c>
      <c r="I113" s="179"/>
      <c r="J113" s="180">
        <f>ROUND(I113*H113,2)</f>
        <v>0</v>
      </c>
      <c r="K113" s="176" t="s">
        <v>137</v>
      </c>
      <c r="L113" s="37"/>
      <c r="M113" s="181" t="s">
        <v>19</v>
      </c>
      <c r="N113" s="182" t="s">
        <v>47</v>
      </c>
      <c r="O113" s="62"/>
      <c r="P113" s="183">
        <f>O113*H113</f>
        <v>0</v>
      </c>
      <c r="Q113" s="183">
        <v>0</v>
      </c>
      <c r="R113" s="183">
        <f>Q113*H113</f>
        <v>0</v>
      </c>
      <c r="S113" s="183">
        <v>0</v>
      </c>
      <c r="T113" s="184">
        <f>S113*H113</f>
        <v>0</v>
      </c>
      <c r="AR113" s="185" t="s">
        <v>138</v>
      </c>
      <c r="AT113" s="185" t="s">
        <v>133</v>
      </c>
      <c r="AU113" s="185" t="s">
        <v>83</v>
      </c>
      <c r="AY113" s="16" t="s">
        <v>131</v>
      </c>
      <c r="BE113" s="186">
        <f>IF(N113="základní",J113,0)</f>
        <v>0</v>
      </c>
      <c r="BF113" s="186">
        <f>IF(N113="snížená",J113,0)</f>
        <v>0</v>
      </c>
      <c r="BG113" s="186">
        <f>IF(N113="zákl. přenesená",J113,0)</f>
        <v>0</v>
      </c>
      <c r="BH113" s="186">
        <f>IF(N113="sníž. přenesená",J113,0)</f>
        <v>0</v>
      </c>
      <c r="BI113" s="186">
        <f>IF(N113="nulová",J113,0)</f>
        <v>0</v>
      </c>
      <c r="BJ113" s="16" t="s">
        <v>81</v>
      </c>
      <c r="BK113" s="186">
        <f>ROUND(I113*H113,2)</f>
        <v>0</v>
      </c>
      <c r="BL113" s="16" t="s">
        <v>138</v>
      </c>
      <c r="BM113" s="185" t="s">
        <v>160</v>
      </c>
    </row>
    <row r="114" spans="2:65" s="1" customFormat="1" ht="48.75">
      <c r="B114" s="33"/>
      <c r="C114" s="34"/>
      <c r="D114" s="187" t="s">
        <v>140</v>
      </c>
      <c r="E114" s="34"/>
      <c r="F114" s="188" t="s">
        <v>161</v>
      </c>
      <c r="G114" s="34"/>
      <c r="H114" s="34"/>
      <c r="I114" s="101"/>
      <c r="J114" s="34"/>
      <c r="K114" s="34"/>
      <c r="L114" s="37"/>
      <c r="M114" s="189"/>
      <c r="N114" s="62"/>
      <c r="O114" s="62"/>
      <c r="P114" s="62"/>
      <c r="Q114" s="62"/>
      <c r="R114" s="62"/>
      <c r="S114" s="62"/>
      <c r="T114" s="63"/>
      <c r="AT114" s="16" t="s">
        <v>140</v>
      </c>
      <c r="AU114" s="16" t="s">
        <v>83</v>
      </c>
    </row>
    <row r="115" spans="2:65" s="12" customFormat="1" ht="11.25">
      <c r="B115" s="190"/>
      <c r="C115" s="191"/>
      <c r="D115" s="187" t="s">
        <v>144</v>
      </c>
      <c r="E115" s="192" t="s">
        <v>19</v>
      </c>
      <c r="F115" s="193" t="s">
        <v>162</v>
      </c>
      <c r="G115" s="191"/>
      <c r="H115" s="194">
        <v>34.65</v>
      </c>
      <c r="I115" s="195"/>
      <c r="J115" s="191"/>
      <c r="K115" s="191"/>
      <c r="L115" s="196"/>
      <c r="M115" s="197"/>
      <c r="N115" s="198"/>
      <c r="O115" s="198"/>
      <c r="P115" s="198"/>
      <c r="Q115" s="198"/>
      <c r="R115" s="198"/>
      <c r="S115" s="198"/>
      <c r="T115" s="199"/>
      <c r="AT115" s="200" t="s">
        <v>144</v>
      </c>
      <c r="AU115" s="200" t="s">
        <v>83</v>
      </c>
      <c r="AV115" s="12" t="s">
        <v>83</v>
      </c>
      <c r="AW115" s="12" t="s">
        <v>37</v>
      </c>
      <c r="AX115" s="12" t="s">
        <v>81</v>
      </c>
      <c r="AY115" s="200" t="s">
        <v>131</v>
      </c>
    </row>
    <row r="116" spans="2:65" s="11" customFormat="1" ht="22.9" customHeight="1">
      <c r="B116" s="158"/>
      <c r="C116" s="159"/>
      <c r="D116" s="160" t="s">
        <v>75</v>
      </c>
      <c r="E116" s="172" t="s">
        <v>151</v>
      </c>
      <c r="F116" s="172" t="s">
        <v>163</v>
      </c>
      <c r="G116" s="159"/>
      <c r="H116" s="159"/>
      <c r="I116" s="162"/>
      <c r="J116" s="173">
        <f>BK116</f>
        <v>0</v>
      </c>
      <c r="K116" s="159"/>
      <c r="L116" s="164"/>
      <c r="M116" s="165"/>
      <c r="N116" s="166"/>
      <c r="O116" s="166"/>
      <c r="P116" s="167">
        <f>SUM(P117:P122)</f>
        <v>0</v>
      </c>
      <c r="Q116" s="166"/>
      <c r="R116" s="167">
        <f>SUM(R117:R122)</f>
        <v>0.20748635999999998</v>
      </c>
      <c r="S116" s="166"/>
      <c r="T116" s="168">
        <f>SUM(T117:T122)</f>
        <v>0</v>
      </c>
      <c r="AR116" s="169" t="s">
        <v>81</v>
      </c>
      <c r="AT116" s="170" t="s">
        <v>75</v>
      </c>
      <c r="AU116" s="170" t="s">
        <v>81</v>
      </c>
      <c r="AY116" s="169" t="s">
        <v>131</v>
      </c>
      <c r="BK116" s="171">
        <f>SUM(BK117:BK122)</f>
        <v>0</v>
      </c>
    </row>
    <row r="117" spans="2:65" s="1" customFormat="1" ht="24" customHeight="1">
      <c r="B117" s="33"/>
      <c r="C117" s="174" t="s">
        <v>164</v>
      </c>
      <c r="D117" s="174" t="s">
        <v>133</v>
      </c>
      <c r="E117" s="175" t="s">
        <v>165</v>
      </c>
      <c r="F117" s="176" t="s">
        <v>166</v>
      </c>
      <c r="G117" s="177" t="s">
        <v>167</v>
      </c>
      <c r="H117" s="178">
        <v>0.20399999999999999</v>
      </c>
      <c r="I117" s="179"/>
      <c r="J117" s="180">
        <f>ROUND(I117*H117,2)</f>
        <v>0</v>
      </c>
      <c r="K117" s="176" t="s">
        <v>137</v>
      </c>
      <c r="L117" s="37"/>
      <c r="M117" s="181" t="s">
        <v>19</v>
      </c>
      <c r="N117" s="182" t="s">
        <v>47</v>
      </c>
      <c r="O117" s="62"/>
      <c r="P117" s="183">
        <f>O117*H117</f>
        <v>0</v>
      </c>
      <c r="Q117" s="183">
        <v>1.7090000000000001E-2</v>
      </c>
      <c r="R117" s="183">
        <f>Q117*H117</f>
        <v>3.48636E-3</v>
      </c>
      <c r="S117" s="183">
        <v>0</v>
      </c>
      <c r="T117" s="184">
        <f>S117*H117</f>
        <v>0</v>
      </c>
      <c r="AR117" s="185" t="s">
        <v>138</v>
      </c>
      <c r="AT117" s="185" t="s">
        <v>133</v>
      </c>
      <c r="AU117" s="185" t="s">
        <v>83</v>
      </c>
      <c r="AY117" s="16" t="s">
        <v>131</v>
      </c>
      <c r="BE117" s="186">
        <f>IF(N117="základní",J117,0)</f>
        <v>0</v>
      </c>
      <c r="BF117" s="186">
        <f>IF(N117="snížená",J117,0)</f>
        <v>0</v>
      </c>
      <c r="BG117" s="186">
        <f>IF(N117="zákl. přenesená",J117,0)</f>
        <v>0</v>
      </c>
      <c r="BH117" s="186">
        <f>IF(N117="sníž. přenesená",J117,0)</f>
        <v>0</v>
      </c>
      <c r="BI117" s="186">
        <f>IF(N117="nulová",J117,0)</f>
        <v>0</v>
      </c>
      <c r="BJ117" s="16" t="s">
        <v>81</v>
      </c>
      <c r="BK117" s="186">
        <f>ROUND(I117*H117,2)</f>
        <v>0</v>
      </c>
      <c r="BL117" s="16" t="s">
        <v>138</v>
      </c>
      <c r="BM117" s="185" t="s">
        <v>168</v>
      </c>
    </row>
    <row r="118" spans="2:65" s="1" customFormat="1" ht="58.5">
      <c r="B118" s="33"/>
      <c r="C118" s="34"/>
      <c r="D118" s="187" t="s">
        <v>140</v>
      </c>
      <c r="E118" s="34"/>
      <c r="F118" s="188" t="s">
        <v>169</v>
      </c>
      <c r="G118" s="34"/>
      <c r="H118" s="34"/>
      <c r="I118" s="101"/>
      <c r="J118" s="34"/>
      <c r="K118" s="34"/>
      <c r="L118" s="37"/>
      <c r="M118" s="189"/>
      <c r="N118" s="62"/>
      <c r="O118" s="62"/>
      <c r="P118" s="62"/>
      <c r="Q118" s="62"/>
      <c r="R118" s="62"/>
      <c r="S118" s="62"/>
      <c r="T118" s="63"/>
      <c r="AT118" s="16" t="s">
        <v>140</v>
      </c>
      <c r="AU118" s="16" t="s">
        <v>83</v>
      </c>
    </row>
    <row r="119" spans="2:65" s="13" customFormat="1" ht="11.25">
      <c r="B119" s="201"/>
      <c r="C119" s="202"/>
      <c r="D119" s="187" t="s">
        <v>144</v>
      </c>
      <c r="E119" s="203" t="s">
        <v>19</v>
      </c>
      <c r="F119" s="204" t="s">
        <v>170</v>
      </c>
      <c r="G119" s="202"/>
      <c r="H119" s="203" t="s">
        <v>19</v>
      </c>
      <c r="I119" s="205"/>
      <c r="J119" s="202"/>
      <c r="K119" s="202"/>
      <c r="L119" s="206"/>
      <c r="M119" s="207"/>
      <c r="N119" s="208"/>
      <c r="O119" s="208"/>
      <c r="P119" s="208"/>
      <c r="Q119" s="208"/>
      <c r="R119" s="208"/>
      <c r="S119" s="208"/>
      <c r="T119" s="209"/>
      <c r="AT119" s="210" t="s">
        <v>144</v>
      </c>
      <c r="AU119" s="210" t="s">
        <v>83</v>
      </c>
      <c r="AV119" s="13" t="s">
        <v>81</v>
      </c>
      <c r="AW119" s="13" t="s">
        <v>37</v>
      </c>
      <c r="AX119" s="13" t="s">
        <v>76</v>
      </c>
      <c r="AY119" s="210" t="s">
        <v>131</v>
      </c>
    </row>
    <row r="120" spans="2:65" s="12" customFormat="1" ht="11.25">
      <c r="B120" s="190"/>
      <c r="C120" s="191"/>
      <c r="D120" s="187" t="s">
        <v>144</v>
      </c>
      <c r="E120" s="192" t="s">
        <v>19</v>
      </c>
      <c r="F120" s="193" t="s">
        <v>171</v>
      </c>
      <c r="G120" s="191"/>
      <c r="H120" s="194">
        <v>0.20399999999999999</v>
      </c>
      <c r="I120" s="195"/>
      <c r="J120" s="191"/>
      <c r="K120" s="191"/>
      <c r="L120" s="196"/>
      <c r="M120" s="197"/>
      <c r="N120" s="198"/>
      <c r="O120" s="198"/>
      <c r="P120" s="198"/>
      <c r="Q120" s="198"/>
      <c r="R120" s="198"/>
      <c r="S120" s="198"/>
      <c r="T120" s="199"/>
      <c r="AT120" s="200" t="s">
        <v>144</v>
      </c>
      <c r="AU120" s="200" t="s">
        <v>83</v>
      </c>
      <c r="AV120" s="12" t="s">
        <v>83</v>
      </c>
      <c r="AW120" s="12" t="s">
        <v>37</v>
      </c>
      <c r="AX120" s="12" t="s">
        <v>81</v>
      </c>
      <c r="AY120" s="200" t="s">
        <v>131</v>
      </c>
    </row>
    <row r="121" spans="2:65" s="1" customFormat="1" ht="16.5" customHeight="1">
      <c r="B121" s="33"/>
      <c r="C121" s="211" t="s">
        <v>172</v>
      </c>
      <c r="D121" s="211" t="s">
        <v>173</v>
      </c>
      <c r="E121" s="212" t="s">
        <v>174</v>
      </c>
      <c r="F121" s="213" t="s">
        <v>175</v>
      </c>
      <c r="G121" s="214" t="s">
        <v>167</v>
      </c>
      <c r="H121" s="215">
        <v>0.20399999999999999</v>
      </c>
      <c r="I121" s="216"/>
      <c r="J121" s="217">
        <f>ROUND(I121*H121,2)</f>
        <v>0</v>
      </c>
      <c r="K121" s="213" t="s">
        <v>137</v>
      </c>
      <c r="L121" s="218"/>
      <c r="M121" s="219" t="s">
        <v>19</v>
      </c>
      <c r="N121" s="220" t="s">
        <v>47</v>
      </c>
      <c r="O121" s="62"/>
      <c r="P121" s="183">
        <f>O121*H121</f>
        <v>0</v>
      </c>
      <c r="Q121" s="183">
        <v>1</v>
      </c>
      <c r="R121" s="183">
        <f>Q121*H121</f>
        <v>0.20399999999999999</v>
      </c>
      <c r="S121" s="183">
        <v>0</v>
      </c>
      <c r="T121" s="184">
        <f>S121*H121</f>
        <v>0</v>
      </c>
      <c r="AR121" s="185" t="s">
        <v>176</v>
      </c>
      <c r="AT121" s="185" t="s">
        <v>173</v>
      </c>
      <c r="AU121" s="185" t="s">
        <v>83</v>
      </c>
      <c r="AY121" s="16" t="s">
        <v>131</v>
      </c>
      <c r="BE121" s="186">
        <f>IF(N121="základní",J121,0)</f>
        <v>0</v>
      </c>
      <c r="BF121" s="186">
        <f>IF(N121="snížená",J121,0)</f>
        <v>0</v>
      </c>
      <c r="BG121" s="186">
        <f>IF(N121="zákl. přenesená",J121,0)</f>
        <v>0</v>
      </c>
      <c r="BH121" s="186">
        <f>IF(N121="sníž. přenesená",J121,0)</f>
        <v>0</v>
      </c>
      <c r="BI121" s="186">
        <f>IF(N121="nulová",J121,0)</f>
        <v>0</v>
      </c>
      <c r="BJ121" s="16" t="s">
        <v>81</v>
      </c>
      <c r="BK121" s="186">
        <f>ROUND(I121*H121,2)</f>
        <v>0</v>
      </c>
      <c r="BL121" s="16" t="s">
        <v>138</v>
      </c>
      <c r="BM121" s="185" t="s">
        <v>177</v>
      </c>
    </row>
    <row r="122" spans="2:65" s="1" customFormat="1" ht="19.5">
      <c r="B122" s="33"/>
      <c r="C122" s="34"/>
      <c r="D122" s="187" t="s">
        <v>142</v>
      </c>
      <c r="E122" s="34"/>
      <c r="F122" s="188" t="s">
        <v>178</v>
      </c>
      <c r="G122" s="34"/>
      <c r="H122" s="34"/>
      <c r="I122" s="101"/>
      <c r="J122" s="34"/>
      <c r="K122" s="34"/>
      <c r="L122" s="37"/>
      <c r="M122" s="189"/>
      <c r="N122" s="62"/>
      <c r="O122" s="62"/>
      <c r="P122" s="62"/>
      <c r="Q122" s="62"/>
      <c r="R122" s="62"/>
      <c r="S122" s="62"/>
      <c r="T122" s="63"/>
      <c r="AT122" s="16" t="s">
        <v>142</v>
      </c>
      <c r="AU122" s="16" t="s">
        <v>83</v>
      </c>
    </row>
    <row r="123" spans="2:65" s="11" customFormat="1" ht="22.9" customHeight="1">
      <c r="B123" s="158"/>
      <c r="C123" s="159"/>
      <c r="D123" s="160" t="s">
        <v>75</v>
      </c>
      <c r="E123" s="172" t="s">
        <v>164</v>
      </c>
      <c r="F123" s="172" t="s">
        <v>179</v>
      </c>
      <c r="G123" s="159"/>
      <c r="H123" s="159"/>
      <c r="I123" s="162"/>
      <c r="J123" s="173">
        <f>BK123</f>
        <v>0</v>
      </c>
      <c r="K123" s="159"/>
      <c r="L123" s="164"/>
      <c r="M123" s="165"/>
      <c r="N123" s="166"/>
      <c r="O123" s="166"/>
      <c r="P123" s="167">
        <f>SUM(P124:P168)</f>
        <v>0</v>
      </c>
      <c r="Q123" s="166"/>
      <c r="R123" s="167">
        <f>SUM(R124:R168)</f>
        <v>41.115664000000002</v>
      </c>
      <c r="S123" s="166"/>
      <c r="T123" s="168">
        <f>SUM(T124:T168)</f>
        <v>0</v>
      </c>
      <c r="AR123" s="169" t="s">
        <v>81</v>
      </c>
      <c r="AT123" s="170" t="s">
        <v>75</v>
      </c>
      <c r="AU123" s="170" t="s">
        <v>81</v>
      </c>
      <c r="AY123" s="169" t="s">
        <v>131</v>
      </c>
      <c r="BK123" s="171">
        <f>SUM(BK124:BK168)</f>
        <v>0</v>
      </c>
    </row>
    <row r="124" spans="2:65" s="1" customFormat="1" ht="24" customHeight="1">
      <c r="B124" s="33"/>
      <c r="C124" s="174" t="s">
        <v>180</v>
      </c>
      <c r="D124" s="174" t="s">
        <v>133</v>
      </c>
      <c r="E124" s="175" t="s">
        <v>181</v>
      </c>
      <c r="F124" s="176" t="s">
        <v>182</v>
      </c>
      <c r="G124" s="177" t="s">
        <v>136</v>
      </c>
      <c r="H124" s="178">
        <v>74.75</v>
      </c>
      <c r="I124" s="179"/>
      <c r="J124" s="180">
        <f>ROUND(I124*H124,2)</f>
        <v>0</v>
      </c>
      <c r="K124" s="176" t="s">
        <v>183</v>
      </c>
      <c r="L124" s="37"/>
      <c r="M124" s="181" t="s">
        <v>19</v>
      </c>
      <c r="N124" s="182" t="s">
        <v>47</v>
      </c>
      <c r="O124" s="62"/>
      <c r="P124" s="183">
        <f>O124*H124</f>
        <v>0</v>
      </c>
      <c r="Q124" s="183">
        <v>0.28361999999999998</v>
      </c>
      <c r="R124" s="183">
        <f>Q124*H124</f>
        <v>21.200595</v>
      </c>
      <c r="S124" s="183">
        <v>0</v>
      </c>
      <c r="T124" s="184">
        <f>S124*H124</f>
        <v>0</v>
      </c>
      <c r="AR124" s="185" t="s">
        <v>138</v>
      </c>
      <c r="AT124" s="185" t="s">
        <v>133</v>
      </c>
      <c r="AU124" s="185" t="s">
        <v>83</v>
      </c>
      <c r="AY124" s="16" t="s">
        <v>131</v>
      </c>
      <c r="BE124" s="186">
        <f>IF(N124="základní",J124,0)</f>
        <v>0</v>
      </c>
      <c r="BF124" s="186">
        <f>IF(N124="snížená",J124,0)</f>
        <v>0</v>
      </c>
      <c r="BG124" s="186">
        <f>IF(N124="zákl. přenesená",J124,0)</f>
        <v>0</v>
      </c>
      <c r="BH124" s="186">
        <f>IF(N124="sníž. přenesená",J124,0)</f>
        <v>0</v>
      </c>
      <c r="BI124" s="186">
        <f>IF(N124="nulová",J124,0)</f>
        <v>0</v>
      </c>
      <c r="BJ124" s="16" t="s">
        <v>81</v>
      </c>
      <c r="BK124" s="186">
        <f>ROUND(I124*H124,2)</f>
        <v>0</v>
      </c>
      <c r="BL124" s="16" t="s">
        <v>138</v>
      </c>
      <c r="BM124" s="185" t="s">
        <v>184</v>
      </c>
    </row>
    <row r="125" spans="2:65" s="12" customFormat="1" ht="11.25">
      <c r="B125" s="190"/>
      <c r="C125" s="191"/>
      <c r="D125" s="187" t="s">
        <v>144</v>
      </c>
      <c r="E125" s="192" t="s">
        <v>19</v>
      </c>
      <c r="F125" s="193" t="s">
        <v>185</v>
      </c>
      <c r="G125" s="191"/>
      <c r="H125" s="194">
        <v>74.75</v>
      </c>
      <c r="I125" s="195"/>
      <c r="J125" s="191"/>
      <c r="K125" s="191"/>
      <c r="L125" s="196"/>
      <c r="M125" s="197"/>
      <c r="N125" s="198"/>
      <c r="O125" s="198"/>
      <c r="P125" s="198"/>
      <c r="Q125" s="198"/>
      <c r="R125" s="198"/>
      <c r="S125" s="198"/>
      <c r="T125" s="199"/>
      <c r="AT125" s="200" t="s">
        <v>144</v>
      </c>
      <c r="AU125" s="200" t="s">
        <v>83</v>
      </c>
      <c r="AV125" s="12" t="s">
        <v>83</v>
      </c>
      <c r="AW125" s="12" t="s">
        <v>37</v>
      </c>
      <c r="AX125" s="12" t="s">
        <v>81</v>
      </c>
      <c r="AY125" s="200" t="s">
        <v>131</v>
      </c>
    </row>
    <row r="126" spans="2:65" s="1" customFormat="1" ht="24" customHeight="1">
      <c r="B126" s="33"/>
      <c r="C126" s="174" t="s">
        <v>176</v>
      </c>
      <c r="D126" s="174" t="s">
        <v>133</v>
      </c>
      <c r="E126" s="175" t="s">
        <v>186</v>
      </c>
      <c r="F126" s="176" t="s">
        <v>187</v>
      </c>
      <c r="G126" s="177" t="s">
        <v>136</v>
      </c>
      <c r="H126" s="178">
        <v>8</v>
      </c>
      <c r="I126" s="179"/>
      <c r="J126" s="180">
        <f>ROUND(I126*H126,2)</f>
        <v>0</v>
      </c>
      <c r="K126" s="176" t="s">
        <v>183</v>
      </c>
      <c r="L126" s="37"/>
      <c r="M126" s="181" t="s">
        <v>19</v>
      </c>
      <c r="N126" s="182" t="s">
        <v>47</v>
      </c>
      <c r="O126" s="62"/>
      <c r="P126" s="183">
        <f>O126*H126</f>
        <v>0</v>
      </c>
      <c r="Q126" s="183">
        <v>0.55852000000000002</v>
      </c>
      <c r="R126" s="183">
        <f>Q126*H126</f>
        <v>4.4681600000000001</v>
      </c>
      <c r="S126" s="183">
        <v>0</v>
      </c>
      <c r="T126" s="184">
        <f>S126*H126</f>
        <v>0</v>
      </c>
      <c r="AR126" s="185" t="s">
        <v>138</v>
      </c>
      <c r="AT126" s="185" t="s">
        <v>133</v>
      </c>
      <c r="AU126" s="185" t="s">
        <v>83</v>
      </c>
      <c r="AY126" s="16" t="s">
        <v>131</v>
      </c>
      <c r="BE126" s="186">
        <f>IF(N126="základní",J126,0)</f>
        <v>0</v>
      </c>
      <c r="BF126" s="186">
        <f>IF(N126="snížená",J126,0)</f>
        <v>0</v>
      </c>
      <c r="BG126" s="186">
        <f>IF(N126="zákl. přenesená",J126,0)</f>
        <v>0</v>
      </c>
      <c r="BH126" s="186">
        <f>IF(N126="sníž. přenesená",J126,0)</f>
        <v>0</v>
      </c>
      <c r="BI126" s="186">
        <f>IF(N126="nulová",J126,0)</f>
        <v>0</v>
      </c>
      <c r="BJ126" s="16" t="s">
        <v>81</v>
      </c>
      <c r="BK126" s="186">
        <f>ROUND(I126*H126,2)</f>
        <v>0</v>
      </c>
      <c r="BL126" s="16" t="s">
        <v>138</v>
      </c>
      <c r="BM126" s="185" t="s">
        <v>188</v>
      </c>
    </row>
    <row r="127" spans="2:65" s="1" customFormat="1" ht="48.75">
      <c r="B127" s="33"/>
      <c r="C127" s="34"/>
      <c r="D127" s="187" t="s">
        <v>140</v>
      </c>
      <c r="E127" s="34"/>
      <c r="F127" s="188" t="s">
        <v>189</v>
      </c>
      <c r="G127" s="34"/>
      <c r="H127" s="34"/>
      <c r="I127" s="101"/>
      <c r="J127" s="34"/>
      <c r="K127" s="34"/>
      <c r="L127" s="37"/>
      <c r="M127" s="189"/>
      <c r="N127" s="62"/>
      <c r="O127" s="62"/>
      <c r="P127" s="62"/>
      <c r="Q127" s="62"/>
      <c r="R127" s="62"/>
      <c r="S127" s="62"/>
      <c r="T127" s="63"/>
      <c r="AT127" s="16" t="s">
        <v>140</v>
      </c>
      <c r="AU127" s="16" t="s">
        <v>83</v>
      </c>
    </row>
    <row r="128" spans="2:65" s="12" customFormat="1" ht="11.25">
      <c r="B128" s="190"/>
      <c r="C128" s="191"/>
      <c r="D128" s="187" t="s">
        <v>144</v>
      </c>
      <c r="E128" s="192" t="s">
        <v>19</v>
      </c>
      <c r="F128" s="193" t="s">
        <v>190</v>
      </c>
      <c r="G128" s="191"/>
      <c r="H128" s="194">
        <v>8</v>
      </c>
      <c r="I128" s="195"/>
      <c r="J128" s="191"/>
      <c r="K128" s="191"/>
      <c r="L128" s="196"/>
      <c r="M128" s="197"/>
      <c r="N128" s="198"/>
      <c r="O128" s="198"/>
      <c r="P128" s="198"/>
      <c r="Q128" s="198"/>
      <c r="R128" s="198"/>
      <c r="S128" s="198"/>
      <c r="T128" s="199"/>
      <c r="AT128" s="200" t="s">
        <v>144</v>
      </c>
      <c r="AU128" s="200" t="s">
        <v>83</v>
      </c>
      <c r="AV128" s="12" t="s">
        <v>83</v>
      </c>
      <c r="AW128" s="12" t="s">
        <v>37</v>
      </c>
      <c r="AX128" s="12" t="s">
        <v>81</v>
      </c>
      <c r="AY128" s="200" t="s">
        <v>131</v>
      </c>
    </row>
    <row r="129" spans="2:65" s="1" customFormat="1" ht="24" customHeight="1">
      <c r="B129" s="33"/>
      <c r="C129" s="174" t="s">
        <v>191</v>
      </c>
      <c r="D129" s="174" t="s">
        <v>133</v>
      </c>
      <c r="E129" s="175" t="s">
        <v>192</v>
      </c>
      <c r="F129" s="176" t="s">
        <v>193</v>
      </c>
      <c r="G129" s="177" t="s">
        <v>136</v>
      </c>
      <c r="H129" s="178">
        <v>148.30000000000001</v>
      </c>
      <c r="I129" s="179"/>
      <c r="J129" s="180">
        <f>ROUND(I129*H129,2)</f>
        <v>0</v>
      </c>
      <c r="K129" s="176" t="s">
        <v>137</v>
      </c>
      <c r="L129" s="37"/>
      <c r="M129" s="181" t="s">
        <v>19</v>
      </c>
      <c r="N129" s="182" t="s">
        <v>47</v>
      </c>
      <c r="O129" s="62"/>
      <c r="P129" s="183">
        <f>O129*H129</f>
        <v>0</v>
      </c>
      <c r="Q129" s="183">
        <v>0</v>
      </c>
      <c r="R129" s="183">
        <f>Q129*H129</f>
        <v>0</v>
      </c>
      <c r="S129" s="183">
        <v>0</v>
      </c>
      <c r="T129" s="184">
        <f>S129*H129</f>
        <v>0</v>
      </c>
      <c r="AR129" s="185" t="s">
        <v>138</v>
      </c>
      <c r="AT129" s="185" t="s">
        <v>133</v>
      </c>
      <c r="AU129" s="185" t="s">
        <v>83</v>
      </c>
      <c r="AY129" s="16" t="s">
        <v>131</v>
      </c>
      <c r="BE129" s="186">
        <f>IF(N129="základní",J129,0)</f>
        <v>0</v>
      </c>
      <c r="BF129" s="186">
        <f>IF(N129="snížená",J129,0)</f>
        <v>0</v>
      </c>
      <c r="BG129" s="186">
        <f>IF(N129="zákl. přenesená",J129,0)</f>
        <v>0</v>
      </c>
      <c r="BH129" s="186">
        <f>IF(N129="sníž. přenesená",J129,0)</f>
        <v>0</v>
      </c>
      <c r="BI129" s="186">
        <f>IF(N129="nulová",J129,0)</f>
        <v>0</v>
      </c>
      <c r="BJ129" s="16" t="s">
        <v>81</v>
      </c>
      <c r="BK129" s="186">
        <f>ROUND(I129*H129,2)</f>
        <v>0</v>
      </c>
      <c r="BL129" s="16" t="s">
        <v>138</v>
      </c>
      <c r="BM129" s="185" t="s">
        <v>194</v>
      </c>
    </row>
    <row r="130" spans="2:65" s="13" customFormat="1" ht="11.25">
      <c r="B130" s="201"/>
      <c r="C130" s="202"/>
      <c r="D130" s="187" t="s">
        <v>144</v>
      </c>
      <c r="E130" s="203" t="s">
        <v>19</v>
      </c>
      <c r="F130" s="204" t="s">
        <v>195</v>
      </c>
      <c r="G130" s="202"/>
      <c r="H130" s="203" t="s">
        <v>19</v>
      </c>
      <c r="I130" s="205"/>
      <c r="J130" s="202"/>
      <c r="K130" s="202"/>
      <c r="L130" s="206"/>
      <c r="M130" s="207"/>
      <c r="N130" s="208"/>
      <c r="O130" s="208"/>
      <c r="P130" s="208"/>
      <c r="Q130" s="208"/>
      <c r="R130" s="208"/>
      <c r="S130" s="208"/>
      <c r="T130" s="209"/>
      <c r="AT130" s="210" t="s">
        <v>144</v>
      </c>
      <c r="AU130" s="210" t="s">
        <v>83</v>
      </c>
      <c r="AV130" s="13" t="s">
        <v>81</v>
      </c>
      <c r="AW130" s="13" t="s">
        <v>37</v>
      </c>
      <c r="AX130" s="13" t="s">
        <v>76</v>
      </c>
      <c r="AY130" s="210" t="s">
        <v>131</v>
      </c>
    </row>
    <row r="131" spans="2:65" s="12" customFormat="1" ht="11.25">
      <c r="B131" s="190"/>
      <c r="C131" s="191"/>
      <c r="D131" s="187" t="s">
        <v>144</v>
      </c>
      <c r="E131" s="192" t="s">
        <v>19</v>
      </c>
      <c r="F131" s="193" t="s">
        <v>196</v>
      </c>
      <c r="G131" s="191"/>
      <c r="H131" s="194">
        <v>29.61</v>
      </c>
      <c r="I131" s="195"/>
      <c r="J131" s="191"/>
      <c r="K131" s="191"/>
      <c r="L131" s="196"/>
      <c r="M131" s="197"/>
      <c r="N131" s="198"/>
      <c r="O131" s="198"/>
      <c r="P131" s="198"/>
      <c r="Q131" s="198"/>
      <c r="R131" s="198"/>
      <c r="S131" s="198"/>
      <c r="T131" s="199"/>
      <c r="AT131" s="200" t="s">
        <v>144</v>
      </c>
      <c r="AU131" s="200" t="s">
        <v>83</v>
      </c>
      <c r="AV131" s="12" t="s">
        <v>83</v>
      </c>
      <c r="AW131" s="12" t="s">
        <v>37</v>
      </c>
      <c r="AX131" s="12" t="s">
        <v>76</v>
      </c>
      <c r="AY131" s="200" t="s">
        <v>131</v>
      </c>
    </row>
    <row r="132" spans="2:65" s="13" customFormat="1" ht="11.25">
      <c r="B132" s="201"/>
      <c r="C132" s="202"/>
      <c r="D132" s="187" t="s">
        <v>144</v>
      </c>
      <c r="E132" s="203" t="s">
        <v>19</v>
      </c>
      <c r="F132" s="204" t="s">
        <v>197</v>
      </c>
      <c r="G132" s="202"/>
      <c r="H132" s="203" t="s">
        <v>19</v>
      </c>
      <c r="I132" s="205"/>
      <c r="J132" s="202"/>
      <c r="K132" s="202"/>
      <c r="L132" s="206"/>
      <c r="M132" s="207"/>
      <c r="N132" s="208"/>
      <c r="O132" s="208"/>
      <c r="P132" s="208"/>
      <c r="Q132" s="208"/>
      <c r="R132" s="208"/>
      <c r="S132" s="208"/>
      <c r="T132" s="209"/>
      <c r="AT132" s="210" t="s">
        <v>144</v>
      </c>
      <c r="AU132" s="210" t="s">
        <v>83</v>
      </c>
      <c r="AV132" s="13" t="s">
        <v>81</v>
      </c>
      <c r="AW132" s="13" t="s">
        <v>37</v>
      </c>
      <c r="AX132" s="13" t="s">
        <v>76</v>
      </c>
      <c r="AY132" s="210" t="s">
        <v>131</v>
      </c>
    </row>
    <row r="133" spans="2:65" s="12" customFormat="1" ht="11.25">
      <c r="B133" s="190"/>
      <c r="C133" s="191"/>
      <c r="D133" s="187" t="s">
        <v>144</v>
      </c>
      <c r="E133" s="192" t="s">
        <v>19</v>
      </c>
      <c r="F133" s="193" t="s">
        <v>198</v>
      </c>
      <c r="G133" s="191"/>
      <c r="H133" s="194">
        <v>14.44</v>
      </c>
      <c r="I133" s="195"/>
      <c r="J133" s="191"/>
      <c r="K133" s="191"/>
      <c r="L133" s="196"/>
      <c r="M133" s="197"/>
      <c r="N133" s="198"/>
      <c r="O133" s="198"/>
      <c r="P133" s="198"/>
      <c r="Q133" s="198"/>
      <c r="R133" s="198"/>
      <c r="S133" s="198"/>
      <c r="T133" s="199"/>
      <c r="AT133" s="200" t="s">
        <v>144</v>
      </c>
      <c r="AU133" s="200" t="s">
        <v>83</v>
      </c>
      <c r="AV133" s="12" t="s">
        <v>83</v>
      </c>
      <c r="AW133" s="12" t="s">
        <v>37</v>
      </c>
      <c r="AX133" s="12" t="s">
        <v>76</v>
      </c>
      <c r="AY133" s="200" t="s">
        <v>131</v>
      </c>
    </row>
    <row r="134" spans="2:65" s="13" customFormat="1" ht="11.25">
      <c r="B134" s="201"/>
      <c r="C134" s="202"/>
      <c r="D134" s="187" t="s">
        <v>144</v>
      </c>
      <c r="E134" s="203" t="s">
        <v>19</v>
      </c>
      <c r="F134" s="204" t="s">
        <v>199</v>
      </c>
      <c r="G134" s="202"/>
      <c r="H134" s="203" t="s">
        <v>19</v>
      </c>
      <c r="I134" s="205"/>
      <c r="J134" s="202"/>
      <c r="K134" s="202"/>
      <c r="L134" s="206"/>
      <c r="M134" s="207"/>
      <c r="N134" s="208"/>
      <c r="O134" s="208"/>
      <c r="P134" s="208"/>
      <c r="Q134" s="208"/>
      <c r="R134" s="208"/>
      <c r="S134" s="208"/>
      <c r="T134" s="209"/>
      <c r="AT134" s="210" t="s">
        <v>144</v>
      </c>
      <c r="AU134" s="210" t="s">
        <v>83</v>
      </c>
      <c r="AV134" s="13" t="s">
        <v>81</v>
      </c>
      <c r="AW134" s="13" t="s">
        <v>37</v>
      </c>
      <c r="AX134" s="13" t="s">
        <v>76</v>
      </c>
      <c r="AY134" s="210" t="s">
        <v>131</v>
      </c>
    </row>
    <row r="135" spans="2:65" s="12" customFormat="1" ht="11.25">
      <c r="B135" s="190"/>
      <c r="C135" s="191"/>
      <c r="D135" s="187" t="s">
        <v>144</v>
      </c>
      <c r="E135" s="192" t="s">
        <v>19</v>
      </c>
      <c r="F135" s="193" t="s">
        <v>200</v>
      </c>
      <c r="G135" s="191"/>
      <c r="H135" s="194">
        <v>104.25</v>
      </c>
      <c r="I135" s="195"/>
      <c r="J135" s="191"/>
      <c r="K135" s="191"/>
      <c r="L135" s="196"/>
      <c r="M135" s="197"/>
      <c r="N135" s="198"/>
      <c r="O135" s="198"/>
      <c r="P135" s="198"/>
      <c r="Q135" s="198"/>
      <c r="R135" s="198"/>
      <c r="S135" s="198"/>
      <c r="T135" s="199"/>
      <c r="AT135" s="200" t="s">
        <v>144</v>
      </c>
      <c r="AU135" s="200" t="s">
        <v>83</v>
      </c>
      <c r="AV135" s="12" t="s">
        <v>83</v>
      </c>
      <c r="AW135" s="12" t="s">
        <v>37</v>
      </c>
      <c r="AX135" s="12" t="s">
        <v>76</v>
      </c>
      <c r="AY135" s="200" t="s">
        <v>131</v>
      </c>
    </row>
    <row r="136" spans="2:65" s="14" customFormat="1" ht="11.25">
      <c r="B136" s="221"/>
      <c r="C136" s="222"/>
      <c r="D136" s="187" t="s">
        <v>144</v>
      </c>
      <c r="E136" s="223" t="s">
        <v>19</v>
      </c>
      <c r="F136" s="224" t="s">
        <v>201</v>
      </c>
      <c r="G136" s="222"/>
      <c r="H136" s="225">
        <v>148.30000000000001</v>
      </c>
      <c r="I136" s="226"/>
      <c r="J136" s="222"/>
      <c r="K136" s="222"/>
      <c r="L136" s="227"/>
      <c r="M136" s="228"/>
      <c r="N136" s="229"/>
      <c r="O136" s="229"/>
      <c r="P136" s="229"/>
      <c r="Q136" s="229"/>
      <c r="R136" s="229"/>
      <c r="S136" s="229"/>
      <c r="T136" s="230"/>
      <c r="AT136" s="231" t="s">
        <v>144</v>
      </c>
      <c r="AU136" s="231" t="s">
        <v>83</v>
      </c>
      <c r="AV136" s="14" t="s">
        <v>138</v>
      </c>
      <c r="AW136" s="14" t="s">
        <v>37</v>
      </c>
      <c r="AX136" s="14" t="s">
        <v>81</v>
      </c>
      <c r="AY136" s="231" t="s">
        <v>131</v>
      </c>
    </row>
    <row r="137" spans="2:65" s="1" customFormat="1" ht="24" customHeight="1">
      <c r="B137" s="33"/>
      <c r="C137" s="174" t="s">
        <v>202</v>
      </c>
      <c r="D137" s="174" t="s">
        <v>133</v>
      </c>
      <c r="E137" s="175" t="s">
        <v>203</v>
      </c>
      <c r="F137" s="176" t="s">
        <v>204</v>
      </c>
      <c r="G137" s="177" t="s">
        <v>136</v>
      </c>
      <c r="H137" s="178">
        <v>148.30000000000001</v>
      </c>
      <c r="I137" s="179"/>
      <c r="J137" s="180">
        <f>ROUND(I137*H137,2)</f>
        <v>0</v>
      </c>
      <c r="K137" s="176" t="s">
        <v>137</v>
      </c>
      <c r="L137" s="37"/>
      <c r="M137" s="181" t="s">
        <v>19</v>
      </c>
      <c r="N137" s="182" t="s">
        <v>47</v>
      </c>
      <c r="O137" s="62"/>
      <c r="P137" s="183">
        <f>O137*H137</f>
        <v>0</v>
      </c>
      <c r="Q137" s="183">
        <v>0</v>
      </c>
      <c r="R137" s="183">
        <f>Q137*H137</f>
        <v>0</v>
      </c>
      <c r="S137" s="183">
        <v>0</v>
      </c>
      <c r="T137" s="184">
        <f>S137*H137</f>
        <v>0</v>
      </c>
      <c r="AR137" s="185" t="s">
        <v>138</v>
      </c>
      <c r="AT137" s="185" t="s">
        <v>133</v>
      </c>
      <c r="AU137" s="185" t="s">
        <v>83</v>
      </c>
      <c r="AY137" s="16" t="s">
        <v>131</v>
      </c>
      <c r="BE137" s="186">
        <f>IF(N137="základní",J137,0)</f>
        <v>0</v>
      </c>
      <c r="BF137" s="186">
        <f>IF(N137="snížená",J137,0)</f>
        <v>0</v>
      </c>
      <c r="BG137" s="186">
        <f>IF(N137="zákl. přenesená",J137,0)</f>
        <v>0</v>
      </c>
      <c r="BH137" s="186">
        <f>IF(N137="sníž. přenesená",J137,0)</f>
        <v>0</v>
      </c>
      <c r="BI137" s="186">
        <f>IF(N137="nulová",J137,0)</f>
        <v>0</v>
      </c>
      <c r="BJ137" s="16" t="s">
        <v>81</v>
      </c>
      <c r="BK137" s="186">
        <f>ROUND(I137*H137,2)</f>
        <v>0</v>
      </c>
      <c r="BL137" s="16" t="s">
        <v>138</v>
      </c>
      <c r="BM137" s="185" t="s">
        <v>205</v>
      </c>
    </row>
    <row r="138" spans="2:65" s="13" customFormat="1" ht="11.25">
      <c r="B138" s="201"/>
      <c r="C138" s="202"/>
      <c r="D138" s="187" t="s">
        <v>144</v>
      </c>
      <c r="E138" s="203" t="s">
        <v>19</v>
      </c>
      <c r="F138" s="204" t="s">
        <v>195</v>
      </c>
      <c r="G138" s="202"/>
      <c r="H138" s="203" t="s">
        <v>19</v>
      </c>
      <c r="I138" s="205"/>
      <c r="J138" s="202"/>
      <c r="K138" s="202"/>
      <c r="L138" s="206"/>
      <c r="M138" s="207"/>
      <c r="N138" s="208"/>
      <c r="O138" s="208"/>
      <c r="P138" s="208"/>
      <c r="Q138" s="208"/>
      <c r="R138" s="208"/>
      <c r="S138" s="208"/>
      <c r="T138" s="209"/>
      <c r="AT138" s="210" t="s">
        <v>144</v>
      </c>
      <c r="AU138" s="210" t="s">
        <v>83</v>
      </c>
      <c r="AV138" s="13" t="s">
        <v>81</v>
      </c>
      <c r="AW138" s="13" t="s">
        <v>37</v>
      </c>
      <c r="AX138" s="13" t="s">
        <v>76</v>
      </c>
      <c r="AY138" s="210" t="s">
        <v>131</v>
      </c>
    </row>
    <row r="139" spans="2:65" s="12" customFormat="1" ht="11.25">
      <c r="B139" s="190"/>
      <c r="C139" s="191"/>
      <c r="D139" s="187" t="s">
        <v>144</v>
      </c>
      <c r="E139" s="192" t="s">
        <v>19</v>
      </c>
      <c r="F139" s="193" t="s">
        <v>196</v>
      </c>
      <c r="G139" s="191"/>
      <c r="H139" s="194">
        <v>29.61</v>
      </c>
      <c r="I139" s="195"/>
      <c r="J139" s="191"/>
      <c r="K139" s="191"/>
      <c r="L139" s="196"/>
      <c r="M139" s="197"/>
      <c r="N139" s="198"/>
      <c r="O139" s="198"/>
      <c r="P139" s="198"/>
      <c r="Q139" s="198"/>
      <c r="R139" s="198"/>
      <c r="S139" s="198"/>
      <c r="T139" s="199"/>
      <c r="AT139" s="200" t="s">
        <v>144</v>
      </c>
      <c r="AU139" s="200" t="s">
        <v>83</v>
      </c>
      <c r="AV139" s="12" t="s">
        <v>83</v>
      </c>
      <c r="AW139" s="12" t="s">
        <v>37</v>
      </c>
      <c r="AX139" s="12" t="s">
        <v>76</v>
      </c>
      <c r="AY139" s="200" t="s">
        <v>131</v>
      </c>
    </row>
    <row r="140" spans="2:65" s="13" customFormat="1" ht="11.25">
      <c r="B140" s="201"/>
      <c r="C140" s="202"/>
      <c r="D140" s="187" t="s">
        <v>144</v>
      </c>
      <c r="E140" s="203" t="s">
        <v>19</v>
      </c>
      <c r="F140" s="204" t="s">
        <v>197</v>
      </c>
      <c r="G140" s="202"/>
      <c r="H140" s="203" t="s">
        <v>19</v>
      </c>
      <c r="I140" s="205"/>
      <c r="J140" s="202"/>
      <c r="K140" s="202"/>
      <c r="L140" s="206"/>
      <c r="M140" s="207"/>
      <c r="N140" s="208"/>
      <c r="O140" s="208"/>
      <c r="P140" s="208"/>
      <c r="Q140" s="208"/>
      <c r="R140" s="208"/>
      <c r="S140" s="208"/>
      <c r="T140" s="209"/>
      <c r="AT140" s="210" t="s">
        <v>144</v>
      </c>
      <c r="AU140" s="210" t="s">
        <v>83</v>
      </c>
      <c r="AV140" s="13" t="s">
        <v>81</v>
      </c>
      <c r="AW140" s="13" t="s">
        <v>37</v>
      </c>
      <c r="AX140" s="13" t="s">
        <v>76</v>
      </c>
      <c r="AY140" s="210" t="s">
        <v>131</v>
      </c>
    </row>
    <row r="141" spans="2:65" s="12" customFormat="1" ht="11.25">
      <c r="B141" s="190"/>
      <c r="C141" s="191"/>
      <c r="D141" s="187" t="s">
        <v>144</v>
      </c>
      <c r="E141" s="192" t="s">
        <v>19</v>
      </c>
      <c r="F141" s="193" t="s">
        <v>198</v>
      </c>
      <c r="G141" s="191"/>
      <c r="H141" s="194">
        <v>14.44</v>
      </c>
      <c r="I141" s="195"/>
      <c r="J141" s="191"/>
      <c r="K141" s="191"/>
      <c r="L141" s="196"/>
      <c r="M141" s="197"/>
      <c r="N141" s="198"/>
      <c r="O141" s="198"/>
      <c r="P141" s="198"/>
      <c r="Q141" s="198"/>
      <c r="R141" s="198"/>
      <c r="S141" s="198"/>
      <c r="T141" s="199"/>
      <c r="AT141" s="200" t="s">
        <v>144</v>
      </c>
      <c r="AU141" s="200" t="s">
        <v>83</v>
      </c>
      <c r="AV141" s="12" t="s">
        <v>83</v>
      </c>
      <c r="AW141" s="12" t="s">
        <v>37</v>
      </c>
      <c r="AX141" s="12" t="s">
        <v>76</v>
      </c>
      <c r="AY141" s="200" t="s">
        <v>131</v>
      </c>
    </row>
    <row r="142" spans="2:65" s="13" customFormat="1" ht="11.25">
      <c r="B142" s="201"/>
      <c r="C142" s="202"/>
      <c r="D142" s="187" t="s">
        <v>144</v>
      </c>
      <c r="E142" s="203" t="s">
        <v>19</v>
      </c>
      <c r="F142" s="204" t="s">
        <v>199</v>
      </c>
      <c r="G142" s="202"/>
      <c r="H142" s="203" t="s">
        <v>19</v>
      </c>
      <c r="I142" s="205"/>
      <c r="J142" s="202"/>
      <c r="K142" s="202"/>
      <c r="L142" s="206"/>
      <c r="M142" s="207"/>
      <c r="N142" s="208"/>
      <c r="O142" s="208"/>
      <c r="P142" s="208"/>
      <c r="Q142" s="208"/>
      <c r="R142" s="208"/>
      <c r="S142" s="208"/>
      <c r="T142" s="209"/>
      <c r="AT142" s="210" t="s">
        <v>144</v>
      </c>
      <c r="AU142" s="210" t="s">
        <v>83</v>
      </c>
      <c r="AV142" s="13" t="s">
        <v>81</v>
      </c>
      <c r="AW142" s="13" t="s">
        <v>37</v>
      </c>
      <c r="AX142" s="13" t="s">
        <v>76</v>
      </c>
      <c r="AY142" s="210" t="s">
        <v>131</v>
      </c>
    </row>
    <row r="143" spans="2:65" s="12" customFormat="1" ht="11.25">
      <c r="B143" s="190"/>
      <c r="C143" s="191"/>
      <c r="D143" s="187" t="s">
        <v>144</v>
      </c>
      <c r="E143" s="192" t="s">
        <v>19</v>
      </c>
      <c r="F143" s="193" t="s">
        <v>200</v>
      </c>
      <c r="G143" s="191"/>
      <c r="H143" s="194">
        <v>104.25</v>
      </c>
      <c r="I143" s="195"/>
      <c r="J143" s="191"/>
      <c r="K143" s="191"/>
      <c r="L143" s="196"/>
      <c r="M143" s="197"/>
      <c r="N143" s="198"/>
      <c r="O143" s="198"/>
      <c r="P143" s="198"/>
      <c r="Q143" s="198"/>
      <c r="R143" s="198"/>
      <c r="S143" s="198"/>
      <c r="T143" s="199"/>
      <c r="AT143" s="200" t="s">
        <v>144</v>
      </c>
      <c r="AU143" s="200" t="s">
        <v>83</v>
      </c>
      <c r="AV143" s="12" t="s">
        <v>83</v>
      </c>
      <c r="AW143" s="12" t="s">
        <v>37</v>
      </c>
      <c r="AX143" s="12" t="s">
        <v>76</v>
      </c>
      <c r="AY143" s="200" t="s">
        <v>131</v>
      </c>
    </row>
    <row r="144" spans="2:65" s="14" customFormat="1" ht="11.25">
      <c r="B144" s="221"/>
      <c r="C144" s="222"/>
      <c r="D144" s="187" t="s">
        <v>144</v>
      </c>
      <c r="E144" s="223" t="s">
        <v>19</v>
      </c>
      <c r="F144" s="224" t="s">
        <v>201</v>
      </c>
      <c r="G144" s="222"/>
      <c r="H144" s="225">
        <v>148.30000000000001</v>
      </c>
      <c r="I144" s="226"/>
      <c r="J144" s="222"/>
      <c r="K144" s="222"/>
      <c r="L144" s="227"/>
      <c r="M144" s="228"/>
      <c r="N144" s="229"/>
      <c r="O144" s="229"/>
      <c r="P144" s="229"/>
      <c r="Q144" s="229"/>
      <c r="R144" s="229"/>
      <c r="S144" s="229"/>
      <c r="T144" s="230"/>
      <c r="AT144" s="231" t="s">
        <v>144</v>
      </c>
      <c r="AU144" s="231" t="s">
        <v>83</v>
      </c>
      <c r="AV144" s="14" t="s">
        <v>138</v>
      </c>
      <c r="AW144" s="14" t="s">
        <v>37</v>
      </c>
      <c r="AX144" s="14" t="s">
        <v>81</v>
      </c>
      <c r="AY144" s="231" t="s">
        <v>131</v>
      </c>
    </row>
    <row r="145" spans="2:65" s="1" customFormat="1" ht="24" customHeight="1">
      <c r="B145" s="33"/>
      <c r="C145" s="174" t="s">
        <v>206</v>
      </c>
      <c r="D145" s="174" t="s">
        <v>133</v>
      </c>
      <c r="E145" s="175" t="s">
        <v>207</v>
      </c>
      <c r="F145" s="176" t="s">
        <v>208</v>
      </c>
      <c r="G145" s="177" t="s">
        <v>209</v>
      </c>
      <c r="H145" s="178">
        <v>24.36</v>
      </c>
      <c r="I145" s="179"/>
      <c r="J145" s="180">
        <f>ROUND(I145*H145,2)</f>
        <v>0</v>
      </c>
      <c r="K145" s="176" t="s">
        <v>137</v>
      </c>
      <c r="L145" s="37"/>
      <c r="M145" s="181" t="s">
        <v>19</v>
      </c>
      <c r="N145" s="182" t="s">
        <v>47</v>
      </c>
      <c r="O145" s="62"/>
      <c r="P145" s="183">
        <f>O145*H145</f>
        <v>0</v>
      </c>
      <c r="Q145" s="183">
        <v>0.1295</v>
      </c>
      <c r="R145" s="183">
        <f>Q145*H145</f>
        <v>3.15462</v>
      </c>
      <c r="S145" s="183">
        <v>0</v>
      </c>
      <c r="T145" s="184">
        <f>S145*H145</f>
        <v>0</v>
      </c>
      <c r="AR145" s="185" t="s">
        <v>138</v>
      </c>
      <c r="AT145" s="185" t="s">
        <v>133</v>
      </c>
      <c r="AU145" s="185" t="s">
        <v>83</v>
      </c>
      <c r="AY145" s="16" t="s">
        <v>131</v>
      </c>
      <c r="BE145" s="186">
        <f>IF(N145="základní",J145,0)</f>
        <v>0</v>
      </c>
      <c r="BF145" s="186">
        <f>IF(N145="snížená",J145,0)</f>
        <v>0</v>
      </c>
      <c r="BG145" s="186">
        <f>IF(N145="zákl. přenesená",J145,0)</f>
        <v>0</v>
      </c>
      <c r="BH145" s="186">
        <f>IF(N145="sníž. přenesená",J145,0)</f>
        <v>0</v>
      </c>
      <c r="BI145" s="186">
        <f>IF(N145="nulová",J145,0)</f>
        <v>0</v>
      </c>
      <c r="BJ145" s="16" t="s">
        <v>81</v>
      </c>
      <c r="BK145" s="186">
        <f>ROUND(I145*H145,2)</f>
        <v>0</v>
      </c>
      <c r="BL145" s="16" t="s">
        <v>138</v>
      </c>
      <c r="BM145" s="185" t="s">
        <v>210</v>
      </c>
    </row>
    <row r="146" spans="2:65" s="1" customFormat="1" ht="87.75">
      <c r="B146" s="33"/>
      <c r="C146" s="34"/>
      <c r="D146" s="187" t="s">
        <v>140</v>
      </c>
      <c r="E146" s="34"/>
      <c r="F146" s="188" t="s">
        <v>211</v>
      </c>
      <c r="G146" s="34"/>
      <c r="H146" s="34"/>
      <c r="I146" s="101"/>
      <c r="J146" s="34"/>
      <c r="K146" s="34"/>
      <c r="L146" s="37"/>
      <c r="M146" s="189"/>
      <c r="N146" s="62"/>
      <c r="O146" s="62"/>
      <c r="P146" s="62"/>
      <c r="Q146" s="62"/>
      <c r="R146" s="62"/>
      <c r="S146" s="62"/>
      <c r="T146" s="63"/>
      <c r="AT146" s="16" t="s">
        <v>140</v>
      </c>
      <c r="AU146" s="16" t="s">
        <v>83</v>
      </c>
    </row>
    <row r="147" spans="2:65" s="13" customFormat="1" ht="11.25">
      <c r="B147" s="201"/>
      <c r="C147" s="202"/>
      <c r="D147" s="187" t="s">
        <v>144</v>
      </c>
      <c r="E147" s="203" t="s">
        <v>19</v>
      </c>
      <c r="F147" s="204" t="s">
        <v>197</v>
      </c>
      <c r="G147" s="202"/>
      <c r="H147" s="203" t="s">
        <v>19</v>
      </c>
      <c r="I147" s="205"/>
      <c r="J147" s="202"/>
      <c r="K147" s="202"/>
      <c r="L147" s="206"/>
      <c r="M147" s="207"/>
      <c r="N147" s="208"/>
      <c r="O147" s="208"/>
      <c r="P147" s="208"/>
      <c r="Q147" s="208"/>
      <c r="R147" s="208"/>
      <c r="S147" s="208"/>
      <c r="T147" s="209"/>
      <c r="AT147" s="210" t="s">
        <v>144</v>
      </c>
      <c r="AU147" s="210" t="s">
        <v>83</v>
      </c>
      <c r="AV147" s="13" t="s">
        <v>81</v>
      </c>
      <c r="AW147" s="13" t="s">
        <v>37</v>
      </c>
      <c r="AX147" s="13" t="s">
        <v>76</v>
      </c>
      <c r="AY147" s="210" t="s">
        <v>131</v>
      </c>
    </row>
    <row r="148" spans="2:65" s="12" customFormat="1" ht="11.25">
      <c r="B148" s="190"/>
      <c r="C148" s="191"/>
      <c r="D148" s="187" t="s">
        <v>144</v>
      </c>
      <c r="E148" s="192" t="s">
        <v>19</v>
      </c>
      <c r="F148" s="193" t="s">
        <v>212</v>
      </c>
      <c r="G148" s="191"/>
      <c r="H148" s="194">
        <v>12.2</v>
      </c>
      <c r="I148" s="195"/>
      <c r="J148" s="191"/>
      <c r="K148" s="191"/>
      <c r="L148" s="196"/>
      <c r="M148" s="197"/>
      <c r="N148" s="198"/>
      <c r="O148" s="198"/>
      <c r="P148" s="198"/>
      <c r="Q148" s="198"/>
      <c r="R148" s="198"/>
      <c r="S148" s="198"/>
      <c r="T148" s="199"/>
      <c r="AT148" s="200" t="s">
        <v>144</v>
      </c>
      <c r="AU148" s="200" t="s">
        <v>83</v>
      </c>
      <c r="AV148" s="12" t="s">
        <v>83</v>
      </c>
      <c r="AW148" s="12" t="s">
        <v>37</v>
      </c>
      <c r="AX148" s="12" t="s">
        <v>76</v>
      </c>
      <c r="AY148" s="200" t="s">
        <v>131</v>
      </c>
    </row>
    <row r="149" spans="2:65" s="13" customFormat="1" ht="11.25">
      <c r="B149" s="201"/>
      <c r="C149" s="202"/>
      <c r="D149" s="187" t="s">
        <v>144</v>
      </c>
      <c r="E149" s="203" t="s">
        <v>19</v>
      </c>
      <c r="F149" s="204" t="s">
        <v>195</v>
      </c>
      <c r="G149" s="202"/>
      <c r="H149" s="203" t="s">
        <v>19</v>
      </c>
      <c r="I149" s="205"/>
      <c r="J149" s="202"/>
      <c r="K149" s="202"/>
      <c r="L149" s="206"/>
      <c r="M149" s="207"/>
      <c r="N149" s="208"/>
      <c r="O149" s="208"/>
      <c r="P149" s="208"/>
      <c r="Q149" s="208"/>
      <c r="R149" s="208"/>
      <c r="S149" s="208"/>
      <c r="T149" s="209"/>
      <c r="AT149" s="210" t="s">
        <v>144</v>
      </c>
      <c r="AU149" s="210" t="s">
        <v>83</v>
      </c>
      <c r="AV149" s="13" t="s">
        <v>81</v>
      </c>
      <c r="AW149" s="13" t="s">
        <v>37</v>
      </c>
      <c r="AX149" s="13" t="s">
        <v>76</v>
      </c>
      <c r="AY149" s="210" t="s">
        <v>131</v>
      </c>
    </row>
    <row r="150" spans="2:65" s="12" customFormat="1" ht="11.25">
      <c r="B150" s="190"/>
      <c r="C150" s="191"/>
      <c r="D150" s="187" t="s">
        <v>144</v>
      </c>
      <c r="E150" s="192" t="s">
        <v>19</v>
      </c>
      <c r="F150" s="193" t="s">
        <v>213</v>
      </c>
      <c r="G150" s="191"/>
      <c r="H150" s="194">
        <v>12.16</v>
      </c>
      <c r="I150" s="195"/>
      <c r="J150" s="191"/>
      <c r="K150" s="191"/>
      <c r="L150" s="196"/>
      <c r="M150" s="197"/>
      <c r="N150" s="198"/>
      <c r="O150" s="198"/>
      <c r="P150" s="198"/>
      <c r="Q150" s="198"/>
      <c r="R150" s="198"/>
      <c r="S150" s="198"/>
      <c r="T150" s="199"/>
      <c r="AT150" s="200" t="s">
        <v>144</v>
      </c>
      <c r="AU150" s="200" t="s">
        <v>83</v>
      </c>
      <c r="AV150" s="12" t="s">
        <v>83</v>
      </c>
      <c r="AW150" s="12" t="s">
        <v>37</v>
      </c>
      <c r="AX150" s="12" t="s">
        <v>76</v>
      </c>
      <c r="AY150" s="200" t="s">
        <v>131</v>
      </c>
    </row>
    <row r="151" spans="2:65" s="14" customFormat="1" ht="11.25">
      <c r="B151" s="221"/>
      <c r="C151" s="222"/>
      <c r="D151" s="187" t="s">
        <v>144</v>
      </c>
      <c r="E151" s="223" t="s">
        <v>19</v>
      </c>
      <c r="F151" s="224" t="s">
        <v>201</v>
      </c>
      <c r="G151" s="222"/>
      <c r="H151" s="225">
        <v>24.36</v>
      </c>
      <c r="I151" s="226"/>
      <c r="J151" s="222"/>
      <c r="K151" s="222"/>
      <c r="L151" s="227"/>
      <c r="M151" s="228"/>
      <c r="N151" s="229"/>
      <c r="O151" s="229"/>
      <c r="P151" s="229"/>
      <c r="Q151" s="229"/>
      <c r="R151" s="229"/>
      <c r="S151" s="229"/>
      <c r="T151" s="230"/>
      <c r="AT151" s="231" t="s">
        <v>144</v>
      </c>
      <c r="AU151" s="231" t="s">
        <v>83</v>
      </c>
      <c r="AV151" s="14" t="s">
        <v>138</v>
      </c>
      <c r="AW151" s="14" t="s">
        <v>37</v>
      </c>
      <c r="AX151" s="14" t="s">
        <v>81</v>
      </c>
      <c r="AY151" s="231" t="s">
        <v>131</v>
      </c>
    </row>
    <row r="152" spans="2:65" s="1" customFormat="1" ht="16.5" customHeight="1">
      <c r="B152" s="33"/>
      <c r="C152" s="211" t="s">
        <v>214</v>
      </c>
      <c r="D152" s="211" t="s">
        <v>173</v>
      </c>
      <c r="E152" s="212" t="s">
        <v>215</v>
      </c>
      <c r="F152" s="213" t="s">
        <v>216</v>
      </c>
      <c r="G152" s="214" t="s">
        <v>209</v>
      </c>
      <c r="H152" s="215">
        <v>12.2</v>
      </c>
      <c r="I152" s="216"/>
      <c r="J152" s="217">
        <f>ROUND(I152*H152,2)</f>
        <v>0</v>
      </c>
      <c r="K152" s="213" t="s">
        <v>137</v>
      </c>
      <c r="L152" s="218"/>
      <c r="M152" s="219" t="s">
        <v>19</v>
      </c>
      <c r="N152" s="220" t="s">
        <v>47</v>
      </c>
      <c r="O152" s="62"/>
      <c r="P152" s="183">
        <f>O152*H152</f>
        <v>0</v>
      </c>
      <c r="Q152" s="183">
        <v>5.8000000000000003E-2</v>
      </c>
      <c r="R152" s="183">
        <f>Q152*H152</f>
        <v>0.70760000000000001</v>
      </c>
      <c r="S152" s="183">
        <v>0</v>
      </c>
      <c r="T152" s="184">
        <f>S152*H152</f>
        <v>0</v>
      </c>
      <c r="AR152" s="185" t="s">
        <v>176</v>
      </c>
      <c r="AT152" s="185" t="s">
        <v>173</v>
      </c>
      <c r="AU152" s="185" t="s">
        <v>83</v>
      </c>
      <c r="AY152" s="16" t="s">
        <v>131</v>
      </c>
      <c r="BE152" s="186">
        <f>IF(N152="základní",J152,0)</f>
        <v>0</v>
      </c>
      <c r="BF152" s="186">
        <f>IF(N152="snížená",J152,0)</f>
        <v>0</v>
      </c>
      <c r="BG152" s="186">
        <f>IF(N152="zákl. přenesená",J152,0)</f>
        <v>0</v>
      </c>
      <c r="BH152" s="186">
        <f>IF(N152="sníž. přenesená",J152,0)</f>
        <v>0</v>
      </c>
      <c r="BI152" s="186">
        <f>IF(N152="nulová",J152,0)</f>
        <v>0</v>
      </c>
      <c r="BJ152" s="16" t="s">
        <v>81</v>
      </c>
      <c r="BK152" s="186">
        <f>ROUND(I152*H152,2)</f>
        <v>0</v>
      </c>
      <c r="BL152" s="16" t="s">
        <v>138</v>
      </c>
      <c r="BM152" s="185" t="s">
        <v>217</v>
      </c>
    </row>
    <row r="153" spans="2:65" s="13" customFormat="1" ht="11.25">
      <c r="B153" s="201"/>
      <c r="C153" s="202"/>
      <c r="D153" s="187" t="s">
        <v>144</v>
      </c>
      <c r="E153" s="203" t="s">
        <v>19</v>
      </c>
      <c r="F153" s="204" t="s">
        <v>197</v>
      </c>
      <c r="G153" s="202"/>
      <c r="H153" s="203" t="s">
        <v>19</v>
      </c>
      <c r="I153" s="205"/>
      <c r="J153" s="202"/>
      <c r="K153" s="202"/>
      <c r="L153" s="206"/>
      <c r="M153" s="207"/>
      <c r="N153" s="208"/>
      <c r="O153" s="208"/>
      <c r="P153" s="208"/>
      <c r="Q153" s="208"/>
      <c r="R153" s="208"/>
      <c r="S153" s="208"/>
      <c r="T153" s="209"/>
      <c r="AT153" s="210" t="s">
        <v>144</v>
      </c>
      <c r="AU153" s="210" t="s">
        <v>83</v>
      </c>
      <c r="AV153" s="13" t="s">
        <v>81</v>
      </c>
      <c r="AW153" s="13" t="s">
        <v>37</v>
      </c>
      <c r="AX153" s="13" t="s">
        <v>76</v>
      </c>
      <c r="AY153" s="210" t="s">
        <v>131</v>
      </c>
    </row>
    <row r="154" spans="2:65" s="12" customFormat="1" ht="11.25">
      <c r="B154" s="190"/>
      <c r="C154" s="191"/>
      <c r="D154" s="187" t="s">
        <v>144</v>
      </c>
      <c r="E154" s="192" t="s">
        <v>19</v>
      </c>
      <c r="F154" s="193" t="s">
        <v>212</v>
      </c>
      <c r="G154" s="191"/>
      <c r="H154" s="194">
        <v>12.2</v>
      </c>
      <c r="I154" s="195"/>
      <c r="J154" s="191"/>
      <c r="K154" s="191"/>
      <c r="L154" s="196"/>
      <c r="M154" s="197"/>
      <c r="N154" s="198"/>
      <c r="O154" s="198"/>
      <c r="P154" s="198"/>
      <c r="Q154" s="198"/>
      <c r="R154" s="198"/>
      <c r="S154" s="198"/>
      <c r="T154" s="199"/>
      <c r="AT154" s="200" t="s">
        <v>144</v>
      </c>
      <c r="AU154" s="200" t="s">
        <v>83</v>
      </c>
      <c r="AV154" s="12" t="s">
        <v>83</v>
      </c>
      <c r="AW154" s="12" t="s">
        <v>37</v>
      </c>
      <c r="AX154" s="12" t="s">
        <v>81</v>
      </c>
      <c r="AY154" s="200" t="s">
        <v>131</v>
      </c>
    </row>
    <row r="155" spans="2:65" s="1" customFormat="1" ht="16.5" customHeight="1">
      <c r="B155" s="33"/>
      <c r="C155" s="211" t="s">
        <v>218</v>
      </c>
      <c r="D155" s="211" t="s">
        <v>173</v>
      </c>
      <c r="E155" s="212" t="s">
        <v>219</v>
      </c>
      <c r="F155" s="213" t="s">
        <v>220</v>
      </c>
      <c r="G155" s="214" t="s">
        <v>209</v>
      </c>
      <c r="H155" s="215">
        <v>12.16</v>
      </c>
      <c r="I155" s="216"/>
      <c r="J155" s="217">
        <f>ROUND(I155*H155,2)</f>
        <v>0</v>
      </c>
      <c r="K155" s="213" t="s">
        <v>137</v>
      </c>
      <c r="L155" s="218"/>
      <c r="M155" s="219" t="s">
        <v>19</v>
      </c>
      <c r="N155" s="220" t="s">
        <v>47</v>
      </c>
      <c r="O155" s="62"/>
      <c r="P155" s="183">
        <f>O155*H155</f>
        <v>0</v>
      </c>
      <c r="Q155" s="183">
        <v>1.7999999999999999E-2</v>
      </c>
      <c r="R155" s="183">
        <f>Q155*H155</f>
        <v>0.21887999999999999</v>
      </c>
      <c r="S155" s="183">
        <v>0</v>
      </c>
      <c r="T155" s="184">
        <f>S155*H155</f>
        <v>0</v>
      </c>
      <c r="AR155" s="185" t="s">
        <v>176</v>
      </c>
      <c r="AT155" s="185" t="s">
        <v>173</v>
      </c>
      <c r="AU155" s="185" t="s">
        <v>83</v>
      </c>
      <c r="AY155" s="16" t="s">
        <v>131</v>
      </c>
      <c r="BE155" s="186">
        <f>IF(N155="základní",J155,0)</f>
        <v>0</v>
      </c>
      <c r="BF155" s="186">
        <f>IF(N155="snížená",J155,0)</f>
        <v>0</v>
      </c>
      <c r="BG155" s="186">
        <f>IF(N155="zákl. přenesená",J155,0)</f>
        <v>0</v>
      </c>
      <c r="BH155" s="186">
        <f>IF(N155="sníž. přenesená",J155,0)</f>
        <v>0</v>
      </c>
      <c r="BI155" s="186">
        <f>IF(N155="nulová",J155,0)</f>
        <v>0</v>
      </c>
      <c r="BJ155" s="16" t="s">
        <v>81</v>
      </c>
      <c r="BK155" s="186">
        <f>ROUND(I155*H155,2)</f>
        <v>0</v>
      </c>
      <c r="BL155" s="16" t="s">
        <v>138</v>
      </c>
      <c r="BM155" s="185" t="s">
        <v>221</v>
      </c>
    </row>
    <row r="156" spans="2:65" s="13" customFormat="1" ht="11.25">
      <c r="B156" s="201"/>
      <c r="C156" s="202"/>
      <c r="D156" s="187" t="s">
        <v>144</v>
      </c>
      <c r="E156" s="203" t="s">
        <v>19</v>
      </c>
      <c r="F156" s="204" t="s">
        <v>195</v>
      </c>
      <c r="G156" s="202"/>
      <c r="H156" s="203" t="s">
        <v>19</v>
      </c>
      <c r="I156" s="205"/>
      <c r="J156" s="202"/>
      <c r="K156" s="202"/>
      <c r="L156" s="206"/>
      <c r="M156" s="207"/>
      <c r="N156" s="208"/>
      <c r="O156" s="208"/>
      <c r="P156" s="208"/>
      <c r="Q156" s="208"/>
      <c r="R156" s="208"/>
      <c r="S156" s="208"/>
      <c r="T156" s="209"/>
      <c r="AT156" s="210" t="s">
        <v>144</v>
      </c>
      <c r="AU156" s="210" t="s">
        <v>83</v>
      </c>
      <c r="AV156" s="13" t="s">
        <v>81</v>
      </c>
      <c r="AW156" s="13" t="s">
        <v>37</v>
      </c>
      <c r="AX156" s="13" t="s">
        <v>76</v>
      </c>
      <c r="AY156" s="210" t="s">
        <v>131</v>
      </c>
    </row>
    <row r="157" spans="2:65" s="12" customFormat="1" ht="11.25">
      <c r="B157" s="190"/>
      <c r="C157" s="191"/>
      <c r="D157" s="187" t="s">
        <v>144</v>
      </c>
      <c r="E157" s="192" t="s">
        <v>19</v>
      </c>
      <c r="F157" s="193" t="s">
        <v>213</v>
      </c>
      <c r="G157" s="191"/>
      <c r="H157" s="194">
        <v>12.16</v>
      </c>
      <c r="I157" s="195"/>
      <c r="J157" s="191"/>
      <c r="K157" s="191"/>
      <c r="L157" s="196"/>
      <c r="M157" s="197"/>
      <c r="N157" s="198"/>
      <c r="O157" s="198"/>
      <c r="P157" s="198"/>
      <c r="Q157" s="198"/>
      <c r="R157" s="198"/>
      <c r="S157" s="198"/>
      <c r="T157" s="199"/>
      <c r="AT157" s="200" t="s">
        <v>144</v>
      </c>
      <c r="AU157" s="200" t="s">
        <v>83</v>
      </c>
      <c r="AV157" s="12" t="s">
        <v>83</v>
      </c>
      <c r="AW157" s="12" t="s">
        <v>37</v>
      </c>
      <c r="AX157" s="12" t="s">
        <v>81</v>
      </c>
      <c r="AY157" s="200" t="s">
        <v>131</v>
      </c>
    </row>
    <row r="158" spans="2:65" s="1" customFormat="1" ht="36" customHeight="1">
      <c r="B158" s="33"/>
      <c r="C158" s="174" t="s">
        <v>222</v>
      </c>
      <c r="D158" s="174" t="s">
        <v>133</v>
      </c>
      <c r="E158" s="175" t="s">
        <v>223</v>
      </c>
      <c r="F158" s="176" t="s">
        <v>224</v>
      </c>
      <c r="G158" s="177" t="s">
        <v>136</v>
      </c>
      <c r="H158" s="178">
        <v>42.58</v>
      </c>
      <c r="I158" s="179"/>
      <c r="J158" s="180">
        <f>ROUND(I158*H158,2)</f>
        <v>0</v>
      </c>
      <c r="K158" s="176" t="s">
        <v>137</v>
      </c>
      <c r="L158" s="37"/>
      <c r="M158" s="181" t="s">
        <v>19</v>
      </c>
      <c r="N158" s="182" t="s">
        <v>47</v>
      </c>
      <c r="O158" s="62"/>
      <c r="P158" s="183">
        <f>O158*H158</f>
        <v>0</v>
      </c>
      <c r="Q158" s="183">
        <v>8.5650000000000004E-2</v>
      </c>
      <c r="R158" s="183">
        <f>Q158*H158</f>
        <v>3.6469770000000001</v>
      </c>
      <c r="S158" s="183">
        <v>0</v>
      </c>
      <c r="T158" s="184">
        <f>S158*H158</f>
        <v>0</v>
      </c>
      <c r="AR158" s="185" t="s">
        <v>138</v>
      </c>
      <c r="AT158" s="185" t="s">
        <v>133</v>
      </c>
      <c r="AU158" s="185" t="s">
        <v>83</v>
      </c>
      <c r="AY158" s="16" t="s">
        <v>131</v>
      </c>
      <c r="BE158" s="186">
        <f>IF(N158="základní",J158,0)</f>
        <v>0</v>
      </c>
      <c r="BF158" s="186">
        <f>IF(N158="snížená",J158,0)</f>
        <v>0</v>
      </c>
      <c r="BG158" s="186">
        <f>IF(N158="zákl. přenesená",J158,0)</f>
        <v>0</v>
      </c>
      <c r="BH158" s="186">
        <f>IF(N158="sníž. přenesená",J158,0)</f>
        <v>0</v>
      </c>
      <c r="BI158" s="186">
        <f>IF(N158="nulová",J158,0)</f>
        <v>0</v>
      </c>
      <c r="BJ158" s="16" t="s">
        <v>81</v>
      </c>
      <c r="BK158" s="186">
        <f>ROUND(I158*H158,2)</f>
        <v>0</v>
      </c>
      <c r="BL158" s="16" t="s">
        <v>138</v>
      </c>
      <c r="BM158" s="185" t="s">
        <v>225</v>
      </c>
    </row>
    <row r="159" spans="2:65" s="1" customFormat="1" ht="107.25">
      <c r="B159" s="33"/>
      <c r="C159" s="34"/>
      <c r="D159" s="187" t="s">
        <v>140</v>
      </c>
      <c r="E159" s="34"/>
      <c r="F159" s="188" t="s">
        <v>226</v>
      </c>
      <c r="G159" s="34"/>
      <c r="H159" s="34"/>
      <c r="I159" s="101"/>
      <c r="J159" s="34"/>
      <c r="K159" s="34"/>
      <c r="L159" s="37"/>
      <c r="M159" s="189"/>
      <c r="N159" s="62"/>
      <c r="O159" s="62"/>
      <c r="P159" s="62"/>
      <c r="Q159" s="62"/>
      <c r="R159" s="62"/>
      <c r="S159" s="62"/>
      <c r="T159" s="63"/>
      <c r="AT159" s="16" t="s">
        <v>140</v>
      </c>
      <c r="AU159" s="16" t="s">
        <v>83</v>
      </c>
    </row>
    <row r="160" spans="2:65" s="13" customFormat="1" ht="11.25">
      <c r="B160" s="201"/>
      <c r="C160" s="202"/>
      <c r="D160" s="187" t="s">
        <v>144</v>
      </c>
      <c r="E160" s="203" t="s">
        <v>19</v>
      </c>
      <c r="F160" s="204" t="s">
        <v>195</v>
      </c>
      <c r="G160" s="202"/>
      <c r="H160" s="203" t="s">
        <v>19</v>
      </c>
      <c r="I160" s="205"/>
      <c r="J160" s="202"/>
      <c r="K160" s="202"/>
      <c r="L160" s="206"/>
      <c r="M160" s="207"/>
      <c r="N160" s="208"/>
      <c r="O160" s="208"/>
      <c r="P160" s="208"/>
      <c r="Q160" s="208"/>
      <c r="R160" s="208"/>
      <c r="S160" s="208"/>
      <c r="T160" s="209"/>
      <c r="AT160" s="210" t="s">
        <v>144</v>
      </c>
      <c r="AU160" s="210" t="s">
        <v>83</v>
      </c>
      <c r="AV160" s="13" t="s">
        <v>81</v>
      </c>
      <c r="AW160" s="13" t="s">
        <v>37</v>
      </c>
      <c r="AX160" s="13" t="s">
        <v>76</v>
      </c>
      <c r="AY160" s="210" t="s">
        <v>131</v>
      </c>
    </row>
    <row r="161" spans="2:65" s="12" customFormat="1" ht="11.25">
      <c r="B161" s="190"/>
      <c r="C161" s="191"/>
      <c r="D161" s="187" t="s">
        <v>144</v>
      </c>
      <c r="E161" s="192" t="s">
        <v>19</v>
      </c>
      <c r="F161" s="193" t="s">
        <v>196</v>
      </c>
      <c r="G161" s="191"/>
      <c r="H161" s="194">
        <v>29.61</v>
      </c>
      <c r="I161" s="195"/>
      <c r="J161" s="191"/>
      <c r="K161" s="191"/>
      <c r="L161" s="196"/>
      <c r="M161" s="197"/>
      <c r="N161" s="198"/>
      <c r="O161" s="198"/>
      <c r="P161" s="198"/>
      <c r="Q161" s="198"/>
      <c r="R161" s="198"/>
      <c r="S161" s="198"/>
      <c r="T161" s="199"/>
      <c r="AT161" s="200" t="s">
        <v>144</v>
      </c>
      <c r="AU161" s="200" t="s">
        <v>83</v>
      </c>
      <c r="AV161" s="12" t="s">
        <v>83</v>
      </c>
      <c r="AW161" s="12" t="s">
        <v>37</v>
      </c>
      <c r="AX161" s="12" t="s">
        <v>76</v>
      </c>
      <c r="AY161" s="200" t="s">
        <v>131</v>
      </c>
    </row>
    <row r="162" spans="2:65" s="13" customFormat="1" ht="11.25">
      <c r="B162" s="201"/>
      <c r="C162" s="202"/>
      <c r="D162" s="187" t="s">
        <v>144</v>
      </c>
      <c r="E162" s="203" t="s">
        <v>19</v>
      </c>
      <c r="F162" s="204" t="s">
        <v>197</v>
      </c>
      <c r="G162" s="202"/>
      <c r="H162" s="203" t="s">
        <v>19</v>
      </c>
      <c r="I162" s="205"/>
      <c r="J162" s="202"/>
      <c r="K162" s="202"/>
      <c r="L162" s="206"/>
      <c r="M162" s="207"/>
      <c r="N162" s="208"/>
      <c r="O162" s="208"/>
      <c r="P162" s="208"/>
      <c r="Q162" s="208"/>
      <c r="R162" s="208"/>
      <c r="S162" s="208"/>
      <c r="T162" s="209"/>
      <c r="AT162" s="210" t="s">
        <v>144</v>
      </c>
      <c r="AU162" s="210" t="s">
        <v>83</v>
      </c>
      <c r="AV162" s="13" t="s">
        <v>81</v>
      </c>
      <c r="AW162" s="13" t="s">
        <v>37</v>
      </c>
      <c r="AX162" s="13" t="s">
        <v>76</v>
      </c>
      <c r="AY162" s="210" t="s">
        <v>131</v>
      </c>
    </row>
    <row r="163" spans="2:65" s="12" customFormat="1" ht="11.25">
      <c r="B163" s="190"/>
      <c r="C163" s="191"/>
      <c r="D163" s="187" t="s">
        <v>144</v>
      </c>
      <c r="E163" s="192" t="s">
        <v>19</v>
      </c>
      <c r="F163" s="193" t="s">
        <v>198</v>
      </c>
      <c r="G163" s="191"/>
      <c r="H163" s="194">
        <v>14.44</v>
      </c>
      <c r="I163" s="195"/>
      <c r="J163" s="191"/>
      <c r="K163" s="191"/>
      <c r="L163" s="196"/>
      <c r="M163" s="197"/>
      <c r="N163" s="198"/>
      <c r="O163" s="198"/>
      <c r="P163" s="198"/>
      <c r="Q163" s="198"/>
      <c r="R163" s="198"/>
      <c r="S163" s="198"/>
      <c r="T163" s="199"/>
      <c r="AT163" s="200" t="s">
        <v>144</v>
      </c>
      <c r="AU163" s="200" t="s">
        <v>83</v>
      </c>
      <c r="AV163" s="12" t="s">
        <v>83</v>
      </c>
      <c r="AW163" s="12" t="s">
        <v>37</v>
      </c>
      <c r="AX163" s="12" t="s">
        <v>76</v>
      </c>
      <c r="AY163" s="200" t="s">
        <v>131</v>
      </c>
    </row>
    <row r="164" spans="2:65" s="13" customFormat="1" ht="11.25">
      <c r="B164" s="201"/>
      <c r="C164" s="202"/>
      <c r="D164" s="187" t="s">
        <v>144</v>
      </c>
      <c r="E164" s="203" t="s">
        <v>19</v>
      </c>
      <c r="F164" s="204" t="s">
        <v>227</v>
      </c>
      <c r="G164" s="202"/>
      <c r="H164" s="203" t="s">
        <v>19</v>
      </c>
      <c r="I164" s="205"/>
      <c r="J164" s="202"/>
      <c r="K164" s="202"/>
      <c r="L164" s="206"/>
      <c r="M164" s="207"/>
      <c r="N164" s="208"/>
      <c r="O164" s="208"/>
      <c r="P164" s="208"/>
      <c r="Q164" s="208"/>
      <c r="R164" s="208"/>
      <c r="S164" s="208"/>
      <c r="T164" s="209"/>
      <c r="AT164" s="210" t="s">
        <v>144</v>
      </c>
      <c r="AU164" s="210" t="s">
        <v>83</v>
      </c>
      <c r="AV164" s="13" t="s">
        <v>81</v>
      </c>
      <c r="AW164" s="13" t="s">
        <v>37</v>
      </c>
      <c r="AX164" s="13" t="s">
        <v>76</v>
      </c>
      <c r="AY164" s="210" t="s">
        <v>131</v>
      </c>
    </row>
    <row r="165" spans="2:65" s="12" customFormat="1" ht="11.25">
      <c r="B165" s="190"/>
      <c r="C165" s="191"/>
      <c r="D165" s="187" t="s">
        <v>144</v>
      </c>
      <c r="E165" s="192" t="s">
        <v>19</v>
      </c>
      <c r="F165" s="193" t="s">
        <v>228</v>
      </c>
      <c r="G165" s="191"/>
      <c r="H165" s="194">
        <v>-1.47</v>
      </c>
      <c r="I165" s="195"/>
      <c r="J165" s="191"/>
      <c r="K165" s="191"/>
      <c r="L165" s="196"/>
      <c r="M165" s="197"/>
      <c r="N165" s="198"/>
      <c r="O165" s="198"/>
      <c r="P165" s="198"/>
      <c r="Q165" s="198"/>
      <c r="R165" s="198"/>
      <c r="S165" s="198"/>
      <c r="T165" s="199"/>
      <c r="AT165" s="200" t="s">
        <v>144</v>
      </c>
      <c r="AU165" s="200" t="s">
        <v>83</v>
      </c>
      <c r="AV165" s="12" t="s">
        <v>83</v>
      </c>
      <c r="AW165" s="12" t="s">
        <v>37</v>
      </c>
      <c r="AX165" s="12" t="s">
        <v>76</v>
      </c>
      <c r="AY165" s="200" t="s">
        <v>131</v>
      </c>
    </row>
    <row r="166" spans="2:65" s="14" customFormat="1" ht="11.25">
      <c r="B166" s="221"/>
      <c r="C166" s="222"/>
      <c r="D166" s="187" t="s">
        <v>144</v>
      </c>
      <c r="E166" s="223" t="s">
        <v>19</v>
      </c>
      <c r="F166" s="224" t="s">
        <v>201</v>
      </c>
      <c r="G166" s="222"/>
      <c r="H166" s="225">
        <v>42.58</v>
      </c>
      <c r="I166" s="226"/>
      <c r="J166" s="222"/>
      <c r="K166" s="222"/>
      <c r="L166" s="227"/>
      <c r="M166" s="228"/>
      <c r="N166" s="229"/>
      <c r="O166" s="229"/>
      <c r="P166" s="229"/>
      <c r="Q166" s="229"/>
      <c r="R166" s="229"/>
      <c r="S166" s="229"/>
      <c r="T166" s="230"/>
      <c r="AT166" s="231" t="s">
        <v>144</v>
      </c>
      <c r="AU166" s="231" t="s">
        <v>83</v>
      </c>
      <c r="AV166" s="14" t="s">
        <v>138</v>
      </c>
      <c r="AW166" s="14" t="s">
        <v>37</v>
      </c>
      <c r="AX166" s="14" t="s">
        <v>81</v>
      </c>
      <c r="AY166" s="231" t="s">
        <v>131</v>
      </c>
    </row>
    <row r="167" spans="2:65" s="1" customFormat="1" ht="16.5" customHeight="1">
      <c r="B167" s="33"/>
      <c r="C167" s="211" t="s">
        <v>8</v>
      </c>
      <c r="D167" s="211" t="s">
        <v>173</v>
      </c>
      <c r="E167" s="212" t="s">
        <v>229</v>
      </c>
      <c r="F167" s="213" t="s">
        <v>230</v>
      </c>
      <c r="G167" s="214" t="s">
        <v>136</v>
      </c>
      <c r="H167" s="215">
        <v>43.856999999999999</v>
      </c>
      <c r="I167" s="216"/>
      <c r="J167" s="217">
        <f>ROUND(I167*H167,2)</f>
        <v>0</v>
      </c>
      <c r="K167" s="213" t="s">
        <v>137</v>
      </c>
      <c r="L167" s="218"/>
      <c r="M167" s="219" t="s">
        <v>19</v>
      </c>
      <c r="N167" s="220" t="s">
        <v>47</v>
      </c>
      <c r="O167" s="62"/>
      <c r="P167" s="183">
        <f>O167*H167</f>
        <v>0</v>
      </c>
      <c r="Q167" s="183">
        <v>0.17599999999999999</v>
      </c>
      <c r="R167" s="183">
        <f>Q167*H167</f>
        <v>7.718831999999999</v>
      </c>
      <c r="S167" s="183">
        <v>0</v>
      </c>
      <c r="T167" s="184">
        <f>S167*H167</f>
        <v>0</v>
      </c>
      <c r="AR167" s="185" t="s">
        <v>176</v>
      </c>
      <c r="AT167" s="185" t="s">
        <v>173</v>
      </c>
      <c r="AU167" s="185" t="s">
        <v>83</v>
      </c>
      <c r="AY167" s="16" t="s">
        <v>131</v>
      </c>
      <c r="BE167" s="186">
        <f>IF(N167="základní",J167,0)</f>
        <v>0</v>
      </c>
      <c r="BF167" s="186">
        <f>IF(N167="snížená",J167,0)</f>
        <v>0</v>
      </c>
      <c r="BG167" s="186">
        <f>IF(N167="zákl. přenesená",J167,0)</f>
        <v>0</v>
      </c>
      <c r="BH167" s="186">
        <f>IF(N167="sníž. přenesená",J167,0)</f>
        <v>0</v>
      </c>
      <c r="BI167" s="186">
        <f>IF(N167="nulová",J167,0)</f>
        <v>0</v>
      </c>
      <c r="BJ167" s="16" t="s">
        <v>81</v>
      </c>
      <c r="BK167" s="186">
        <f>ROUND(I167*H167,2)</f>
        <v>0</v>
      </c>
      <c r="BL167" s="16" t="s">
        <v>138</v>
      </c>
      <c r="BM167" s="185" t="s">
        <v>231</v>
      </c>
    </row>
    <row r="168" spans="2:65" s="12" customFormat="1" ht="11.25">
      <c r="B168" s="190"/>
      <c r="C168" s="191"/>
      <c r="D168" s="187" t="s">
        <v>144</v>
      </c>
      <c r="E168" s="191"/>
      <c r="F168" s="193" t="s">
        <v>232</v>
      </c>
      <c r="G168" s="191"/>
      <c r="H168" s="194">
        <v>43.856999999999999</v>
      </c>
      <c r="I168" s="195"/>
      <c r="J168" s="191"/>
      <c r="K168" s="191"/>
      <c r="L168" s="196"/>
      <c r="M168" s="197"/>
      <c r="N168" s="198"/>
      <c r="O168" s="198"/>
      <c r="P168" s="198"/>
      <c r="Q168" s="198"/>
      <c r="R168" s="198"/>
      <c r="S168" s="198"/>
      <c r="T168" s="199"/>
      <c r="AT168" s="200" t="s">
        <v>144</v>
      </c>
      <c r="AU168" s="200" t="s">
        <v>83</v>
      </c>
      <c r="AV168" s="12" t="s">
        <v>83</v>
      </c>
      <c r="AW168" s="12" t="s">
        <v>4</v>
      </c>
      <c r="AX168" s="12" t="s">
        <v>81</v>
      </c>
      <c r="AY168" s="200" t="s">
        <v>131</v>
      </c>
    </row>
    <row r="169" spans="2:65" s="11" customFormat="1" ht="22.9" customHeight="1">
      <c r="B169" s="158"/>
      <c r="C169" s="159"/>
      <c r="D169" s="160" t="s">
        <v>75</v>
      </c>
      <c r="E169" s="172" t="s">
        <v>172</v>
      </c>
      <c r="F169" s="172" t="s">
        <v>233</v>
      </c>
      <c r="G169" s="159"/>
      <c r="H169" s="159"/>
      <c r="I169" s="162"/>
      <c r="J169" s="173">
        <f>BK169</f>
        <v>0</v>
      </c>
      <c r="K169" s="159"/>
      <c r="L169" s="164"/>
      <c r="M169" s="165"/>
      <c r="N169" s="166"/>
      <c r="O169" s="166"/>
      <c r="P169" s="167">
        <f>SUM(P170:P226)</f>
        <v>0</v>
      </c>
      <c r="Q169" s="166"/>
      <c r="R169" s="167">
        <f>SUM(R170:R226)</f>
        <v>26.849066290000007</v>
      </c>
      <c r="S169" s="166"/>
      <c r="T169" s="168">
        <f>SUM(T170:T226)</f>
        <v>0</v>
      </c>
      <c r="AR169" s="169" t="s">
        <v>81</v>
      </c>
      <c r="AT169" s="170" t="s">
        <v>75</v>
      </c>
      <c r="AU169" s="170" t="s">
        <v>81</v>
      </c>
      <c r="AY169" s="169" t="s">
        <v>131</v>
      </c>
      <c r="BK169" s="171">
        <f>SUM(BK170:BK226)</f>
        <v>0</v>
      </c>
    </row>
    <row r="170" spans="2:65" s="1" customFormat="1" ht="16.5" customHeight="1">
      <c r="B170" s="33"/>
      <c r="C170" s="174" t="s">
        <v>234</v>
      </c>
      <c r="D170" s="174" t="s">
        <v>133</v>
      </c>
      <c r="E170" s="175" t="s">
        <v>235</v>
      </c>
      <c r="F170" s="176" t="s">
        <v>236</v>
      </c>
      <c r="G170" s="177" t="s">
        <v>136</v>
      </c>
      <c r="H170" s="178">
        <v>105.21</v>
      </c>
      <c r="I170" s="179"/>
      <c r="J170" s="180">
        <f>ROUND(I170*H170,2)</f>
        <v>0</v>
      </c>
      <c r="K170" s="176" t="s">
        <v>137</v>
      </c>
      <c r="L170" s="37"/>
      <c r="M170" s="181" t="s">
        <v>19</v>
      </c>
      <c r="N170" s="182" t="s">
        <v>47</v>
      </c>
      <c r="O170" s="62"/>
      <c r="P170" s="183">
        <f>O170*H170</f>
        <v>0</v>
      </c>
      <c r="Q170" s="183">
        <v>3.0000000000000001E-3</v>
      </c>
      <c r="R170" s="183">
        <f>Q170*H170</f>
        <v>0.31562999999999997</v>
      </c>
      <c r="S170" s="183">
        <v>0</v>
      </c>
      <c r="T170" s="184">
        <f>S170*H170</f>
        <v>0</v>
      </c>
      <c r="AR170" s="185" t="s">
        <v>138</v>
      </c>
      <c r="AT170" s="185" t="s">
        <v>133</v>
      </c>
      <c r="AU170" s="185" t="s">
        <v>83</v>
      </c>
      <c r="AY170" s="16" t="s">
        <v>131</v>
      </c>
      <c r="BE170" s="186">
        <f>IF(N170="základní",J170,0)</f>
        <v>0</v>
      </c>
      <c r="BF170" s="186">
        <f>IF(N170="snížená",J170,0)</f>
        <v>0</v>
      </c>
      <c r="BG170" s="186">
        <f>IF(N170="zákl. přenesená",J170,0)</f>
        <v>0</v>
      </c>
      <c r="BH170" s="186">
        <f>IF(N170="sníž. přenesená",J170,0)</f>
        <v>0</v>
      </c>
      <c r="BI170" s="186">
        <f>IF(N170="nulová",J170,0)</f>
        <v>0</v>
      </c>
      <c r="BJ170" s="16" t="s">
        <v>81</v>
      </c>
      <c r="BK170" s="186">
        <f>ROUND(I170*H170,2)</f>
        <v>0</v>
      </c>
      <c r="BL170" s="16" t="s">
        <v>138</v>
      </c>
      <c r="BM170" s="185" t="s">
        <v>237</v>
      </c>
    </row>
    <row r="171" spans="2:65" s="12" customFormat="1" ht="11.25">
      <c r="B171" s="190"/>
      <c r="C171" s="191"/>
      <c r="D171" s="187" t="s">
        <v>144</v>
      </c>
      <c r="E171" s="191"/>
      <c r="F171" s="193" t="s">
        <v>238</v>
      </c>
      <c r="G171" s="191"/>
      <c r="H171" s="194">
        <v>105.21</v>
      </c>
      <c r="I171" s="195"/>
      <c r="J171" s="191"/>
      <c r="K171" s="191"/>
      <c r="L171" s="196"/>
      <c r="M171" s="197"/>
      <c r="N171" s="198"/>
      <c r="O171" s="198"/>
      <c r="P171" s="198"/>
      <c r="Q171" s="198"/>
      <c r="R171" s="198"/>
      <c r="S171" s="198"/>
      <c r="T171" s="199"/>
      <c r="AT171" s="200" t="s">
        <v>144</v>
      </c>
      <c r="AU171" s="200" t="s">
        <v>83</v>
      </c>
      <c r="AV171" s="12" t="s">
        <v>83</v>
      </c>
      <c r="AW171" s="12" t="s">
        <v>4</v>
      </c>
      <c r="AX171" s="12" t="s">
        <v>81</v>
      </c>
      <c r="AY171" s="200" t="s">
        <v>131</v>
      </c>
    </row>
    <row r="172" spans="2:65" s="1" customFormat="1" ht="16.5" customHeight="1">
      <c r="B172" s="33"/>
      <c r="C172" s="174" t="s">
        <v>239</v>
      </c>
      <c r="D172" s="174" t="s">
        <v>133</v>
      </c>
      <c r="E172" s="175" t="s">
        <v>240</v>
      </c>
      <c r="F172" s="176" t="s">
        <v>241</v>
      </c>
      <c r="G172" s="177" t="s">
        <v>136</v>
      </c>
      <c r="H172" s="178">
        <v>624</v>
      </c>
      <c r="I172" s="179"/>
      <c r="J172" s="180">
        <f>ROUND(I172*H172,2)</f>
        <v>0</v>
      </c>
      <c r="K172" s="176" t="s">
        <v>137</v>
      </c>
      <c r="L172" s="37"/>
      <c r="M172" s="181" t="s">
        <v>19</v>
      </c>
      <c r="N172" s="182" t="s">
        <v>47</v>
      </c>
      <c r="O172" s="62"/>
      <c r="P172" s="183">
        <f>O172*H172</f>
        <v>0</v>
      </c>
      <c r="Q172" s="183">
        <v>0</v>
      </c>
      <c r="R172" s="183">
        <f>Q172*H172</f>
        <v>0</v>
      </c>
      <c r="S172" s="183">
        <v>0</v>
      </c>
      <c r="T172" s="184">
        <f>S172*H172</f>
        <v>0</v>
      </c>
      <c r="AR172" s="185" t="s">
        <v>138</v>
      </c>
      <c r="AT172" s="185" t="s">
        <v>133</v>
      </c>
      <c r="AU172" s="185" t="s">
        <v>83</v>
      </c>
      <c r="AY172" s="16" t="s">
        <v>131</v>
      </c>
      <c r="BE172" s="186">
        <f>IF(N172="základní",J172,0)</f>
        <v>0</v>
      </c>
      <c r="BF172" s="186">
        <f>IF(N172="snížená",J172,0)</f>
        <v>0</v>
      </c>
      <c r="BG172" s="186">
        <f>IF(N172="zákl. přenesená",J172,0)</f>
        <v>0</v>
      </c>
      <c r="BH172" s="186">
        <f>IF(N172="sníž. přenesená",J172,0)</f>
        <v>0</v>
      </c>
      <c r="BI172" s="186">
        <f>IF(N172="nulová",J172,0)</f>
        <v>0</v>
      </c>
      <c r="BJ172" s="16" t="s">
        <v>81</v>
      </c>
      <c r="BK172" s="186">
        <f>ROUND(I172*H172,2)</f>
        <v>0</v>
      </c>
      <c r="BL172" s="16" t="s">
        <v>138</v>
      </c>
      <c r="BM172" s="185" t="s">
        <v>242</v>
      </c>
    </row>
    <row r="173" spans="2:65" s="1" customFormat="1" ht="39">
      <c r="B173" s="33"/>
      <c r="C173" s="34"/>
      <c r="D173" s="187" t="s">
        <v>140</v>
      </c>
      <c r="E173" s="34"/>
      <c r="F173" s="188" t="s">
        <v>243</v>
      </c>
      <c r="G173" s="34"/>
      <c r="H173" s="34"/>
      <c r="I173" s="101"/>
      <c r="J173" s="34"/>
      <c r="K173" s="34"/>
      <c r="L173" s="37"/>
      <c r="M173" s="189"/>
      <c r="N173" s="62"/>
      <c r="O173" s="62"/>
      <c r="P173" s="62"/>
      <c r="Q173" s="62"/>
      <c r="R173" s="62"/>
      <c r="S173" s="62"/>
      <c r="T173" s="63"/>
      <c r="AT173" s="16" t="s">
        <v>140</v>
      </c>
      <c r="AU173" s="16" t="s">
        <v>83</v>
      </c>
    </row>
    <row r="174" spans="2:65" s="1" customFormat="1" ht="24" customHeight="1">
      <c r="B174" s="33"/>
      <c r="C174" s="174" t="s">
        <v>244</v>
      </c>
      <c r="D174" s="174" t="s">
        <v>133</v>
      </c>
      <c r="E174" s="175" t="s">
        <v>245</v>
      </c>
      <c r="F174" s="176" t="s">
        <v>246</v>
      </c>
      <c r="G174" s="177" t="s">
        <v>136</v>
      </c>
      <c r="H174" s="178">
        <v>215.7</v>
      </c>
      <c r="I174" s="179"/>
      <c r="J174" s="180">
        <f>ROUND(I174*H174,2)</f>
        <v>0</v>
      </c>
      <c r="K174" s="176" t="s">
        <v>137</v>
      </c>
      <c r="L174" s="37"/>
      <c r="M174" s="181" t="s">
        <v>19</v>
      </c>
      <c r="N174" s="182" t="s">
        <v>47</v>
      </c>
      <c r="O174" s="62"/>
      <c r="P174" s="183">
        <f>O174*H174</f>
        <v>0</v>
      </c>
      <c r="Q174" s="183">
        <v>0</v>
      </c>
      <c r="R174" s="183">
        <f>Q174*H174</f>
        <v>0</v>
      </c>
      <c r="S174" s="183">
        <v>0</v>
      </c>
      <c r="T174" s="184">
        <f>S174*H174</f>
        <v>0</v>
      </c>
      <c r="AR174" s="185" t="s">
        <v>138</v>
      </c>
      <c r="AT174" s="185" t="s">
        <v>133</v>
      </c>
      <c r="AU174" s="185" t="s">
        <v>83</v>
      </c>
      <c r="AY174" s="16" t="s">
        <v>131</v>
      </c>
      <c r="BE174" s="186">
        <f>IF(N174="základní",J174,0)</f>
        <v>0</v>
      </c>
      <c r="BF174" s="186">
        <f>IF(N174="snížená",J174,0)</f>
        <v>0</v>
      </c>
      <c r="BG174" s="186">
        <f>IF(N174="zákl. přenesená",J174,0)</f>
        <v>0</v>
      </c>
      <c r="BH174" s="186">
        <f>IF(N174="sníž. přenesená",J174,0)</f>
        <v>0</v>
      </c>
      <c r="BI174" s="186">
        <f>IF(N174="nulová",J174,0)</f>
        <v>0</v>
      </c>
      <c r="BJ174" s="16" t="s">
        <v>81</v>
      </c>
      <c r="BK174" s="186">
        <f>ROUND(I174*H174,2)</f>
        <v>0</v>
      </c>
      <c r="BL174" s="16" t="s">
        <v>138</v>
      </c>
      <c r="BM174" s="185" t="s">
        <v>247</v>
      </c>
    </row>
    <row r="175" spans="2:65" s="1" customFormat="1" ht="39">
      <c r="B175" s="33"/>
      <c r="C175" s="34"/>
      <c r="D175" s="187" t="s">
        <v>140</v>
      </c>
      <c r="E175" s="34"/>
      <c r="F175" s="188" t="s">
        <v>243</v>
      </c>
      <c r="G175" s="34"/>
      <c r="H175" s="34"/>
      <c r="I175" s="101"/>
      <c r="J175" s="34"/>
      <c r="K175" s="34"/>
      <c r="L175" s="37"/>
      <c r="M175" s="189"/>
      <c r="N175" s="62"/>
      <c r="O175" s="62"/>
      <c r="P175" s="62"/>
      <c r="Q175" s="62"/>
      <c r="R175" s="62"/>
      <c r="S175" s="62"/>
      <c r="T175" s="63"/>
      <c r="AT175" s="16" t="s">
        <v>140</v>
      </c>
      <c r="AU175" s="16" t="s">
        <v>83</v>
      </c>
    </row>
    <row r="176" spans="2:65" s="1" customFormat="1" ht="24" customHeight="1">
      <c r="B176" s="33"/>
      <c r="C176" s="174" t="s">
        <v>248</v>
      </c>
      <c r="D176" s="174" t="s">
        <v>133</v>
      </c>
      <c r="E176" s="175" t="s">
        <v>249</v>
      </c>
      <c r="F176" s="176" t="s">
        <v>250</v>
      </c>
      <c r="G176" s="177" t="s">
        <v>136</v>
      </c>
      <c r="H176" s="178">
        <v>164.8</v>
      </c>
      <c r="I176" s="179"/>
      <c r="J176" s="180">
        <f>ROUND(I176*H176,2)</f>
        <v>0</v>
      </c>
      <c r="K176" s="176" t="s">
        <v>137</v>
      </c>
      <c r="L176" s="37"/>
      <c r="M176" s="181" t="s">
        <v>19</v>
      </c>
      <c r="N176" s="182" t="s">
        <v>47</v>
      </c>
      <c r="O176" s="62"/>
      <c r="P176" s="183">
        <f>O176*H176</f>
        <v>0</v>
      </c>
      <c r="Q176" s="183">
        <v>1.4E-3</v>
      </c>
      <c r="R176" s="183">
        <f>Q176*H176</f>
        <v>0.23072000000000001</v>
      </c>
      <c r="S176" s="183">
        <v>0</v>
      </c>
      <c r="T176" s="184">
        <f>S176*H176</f>
        <v>0</v>
      </c>
      <c r="AR176" s="185" t="s">
        <v>138</v>
      </c>
      <c r="AT176" s="185" t="s">
        <v>133</v>
      </c>
      <c r="AU176" s="185" t="s">
        <v>83</v>
      </c>
      <c r="AY176" s="16" t="s">
        <v>131</v>
      </c>
      <c r="BE176" s="186">
        <f>IF(N176="základní",J176,0)</f>
        <v>0</v>
      </c>
      <c r="BF176" s="186">
        <f>IF(N176="snížená",J176,0)</f>
        <v>0</v>
      </c>
      <c r="BG176" s="186">
        <f>IF(N176="zákl. přenesená",J176,0)</f>
        <v>0</v>
      </c>
      <c r="BH176" s="186">
        <f>IF(N176="sníž. přenesená",J176,0)</f>
        <v>0</v>
      </c>
      <c r="BI176" s="186">
        <f>IF(N176="nulová",J176,0)</f>
        <v>0</v>
      </c>
      <c r="BJ176" s="16" t="s">
        <v>81</v>
      </c>
      <c r="BK176" s="186">
        <f>ROUND(I176*H176,2)</f>
        <v>0</v>
      </c>
      <c r="BL176" s="16" t="s">
        <v>138</v>
      </c>
      <c r="BM176" s="185" t="s">
        <v>251</v>
      </c>
    </row>
    <row r="177" spans="2:65" s="1" customFormat="1" ht="19.5">
      <c r="B177" s="33"/>
      <c r="C177" s="34"/>
      <c r="D177" s="187" t="s">
        <v>142</v>
      </c>
      <c r="E177" s="34"/>
      <c r="F177" s="188" t="s">
        <v>252</v>
      </c>
      <c r="G177" s="34"/>
      <c r="H177" s="34"/>
      <c r="I177" s="101"/>
      <c r="J177" s="34"/>
      <c r="K177" s="34"/>
      <c r="L177" s="37"/>
      <c r="M177" s="189"/>
      <c r="N177" s="62"/>
      <c r="O177" s="62"/>
      <c r="P177" s="62"/>
      <c r="Q177" s="62"/>
      <c r="R177" s="62"/>
      <c r="S177" s="62"/>
      <c r="T177" s="63"/>
      <c r="AT177" s="16" t="s">
        <v>142</v>
      </c>
      <c r="AU177" s="16" t="s">
        <v>83</v>
      </c>
    </row>
    <row r="178" spans="2:65" s="1" customFormat="1" ht="16.5" customHeight="1">
      <c r="B178" s="33"/>
      <c r="C178" s="174" t="s">
        <v>253</v>
      </c>
      <c r="D178" s="174" t="s">
        <v>133</v>
      </c>
      <c r="E178" s="175" t="s">
        <v>254</v>
      </c>
      <c r="F178" s="176" t="s">
        <v>255</v>
      </c>
      <c r="G178" s="177" t="s">
        <v>136</v>
      </c>
      <c r="H178" s="178">
        <v>1078.77</v>
      </c>
      <c r="I178" s="179"/>
      <c r="J178" s="180">
        <f>ROUND(I178*H178,2)</f>
        <v>0</v>
      </c>
      <c r="K178" s="176" t="s">
        <v>137</v>
      </c>
      <c r="L178" s="37"/>
      <c r="M178" s="181" t="s">
        <v>19</v>
      </c>
      <c r="N178" s="182" t="s">
        <v>47</v>
      </c>
      <c r="O178" s="62"/>
      <c r="P178" s="183">
        <f>O178*H178</f>
        <v>0</v>
      </c>
      <c r="Q178" s="183">
        <v>2.5999999999999998E-4</v>
      </c>
      <c r="R178" s="183">
        <f>Q178*H178</f>
        <v>0.28048019999999996</v>
      </c>
      <c r="S178" s="183">
        <v>0</v>
      </c>
      <c r="T178" s="184">
        <f>S178*H178</f>
        <v>0</v>
      </c>
      <c r="AR178" s="185" t="s">
        <v>138</v>
      </c>
      <c r="AT178" s="185" t="s">
        <v>133</v>
      </c>
      <c r="AU178" s="185" t="s">
        <v>83</v>
      </c>
      <c r="AY178" s="16" t="s">
        <v>131</v>
      </c>
      <c r="BE178" s="186">
        <f>IF(N178="základní",J178,0)</f>
        <v>0</v>
      </c>
      <c r="BF178" s="186">
        <f>IF(N178="snížená",J178,0)</f>
        <v>0</v>
      </c>
      <c r="BG178" s="186">
        <f>IF(N178="zákl. přenesená",J178,0)</f>
        <v>0</v>
      </c>
      <c r="BH178" s="186">
        <f>IF(N178="sníž. přenesená",J178,0)</f>
        <v>0</v>
      </c>
      <c r="BI178" s="186">
        <f>IF(N178="nulová",J178,0)</f>
        <v>0</v>
      </c>
      <c r="BJ178" s="16" t="s">
        <v>81</v>
      </c>
      <c r="BK178" s="186">
        <f>ROUND(I178*H178,2)</f>
        <v>0</v>
      </c>
      <c r="BL178" s="16" t="s">
        <v>138</v>
      </c>
      <c r="BM178" s="185" t="s">
        <v>256</v>
      </c>
    </row>
    <row r="179" spans="2:65" s="1" customFormat="1" ht="16.5" customHeight="1">
      <c r="B179" s="33"/>
      <c r="C179" s="174" t="s">
        <v>7</v>
      </c>
      <c r="D179" s="174" t="s">
        <v>133</v>
      </c>
      <c r="E179" s="175" t="s">
        <v>257</v>
      </c>
      <c r="F179" s="176" t="s">
        <v>258</v>
      </c>
      <c r="G179" s="177" t="s">
        <v>136</v>
      </c>
      <c r="H179" s="178">
        <v>107.49</v>
      </c>
      <c r="I179" s="179"/>
      <c r="J179" s="180">
        <f>ROUND(I179*H179,2)</f>
        <v>0</v>
      </c>
      <c r="K179" s="176" t="s">
        <v>137</v>
      </c>
      <c r="L179" s="37"/>
      <c r="M179" s="181" t="s">
        <v>19</v>
      </c>
      <c r="N179" s="182" t="s">
        <v>47</v>
      </c>
      <c r="O179" s="62"/>
      <c r="P179" s="183">
        <f>O179*H179</f>
        <v>0</v>
      </c>
      <c r="Q179" s="183">
        <v>2.0480000000000002E-2</v>
      </c>
      <c r="R179" s="183">
        <f>Q179*H179</f>
        <v>2.2013951999999999</v>
      </c>
      <c r="S179" s="183">
        <v>0</v>
      </c>
      <c r="T179" s="184">
        <f>S179*H179</f>
        <v>0</v>
      </c>
      <c r="AR179" s="185" t="s">
        <v>138</v>
      </c>
      <c r="AT179" s="185" t="s">
        <v>133</v>
      </c>
      <c r="AU179" s="185" t="s">
        <v>83</v>
      </c>
      <c r="AY179" s="16" t="s">
        <v>131</v>
      </c>
      <c r="BE179" s="186">
        <f>IF(N179="základní",J179,0)</f>
        <v>0</v>
      </c>
      <c r="BF179" s="186">
        <f>IF(N179="snížená",J179,0)</f>
        <v>0</v>
      </c>
      <c r="BG179" s="186">
        <f>IF(N179="zákl. přenesená",J179,0)</f>
        <v>0</v>
      </c>
      <c r="BH179" s="186">
        <f>IF(N179="sníž. přenesená",J179,0)</f>
        <v>0</v>
      </c>
      <c r="BI179" s="186">
        <f>IF(N179="nulová",J179,0)</f>
        <v>0</v>
      </c>
      <c r="BJ179" s="16" t="s">
        <v>81</v>
      </c>
      <c r="BK179" s="186">
        <f>ROUND(I179*H179,2)</f>
        <v>0</v>
      </c>
      <c r="BL179" s="16" t="s">
        <v>138</v>
      </c>
      <c r="BM179" s="185" t="s">
        <v>259</v>
      </c>
    </row>
    <row r="180" spans="2:65" s="1" customFormat="1" ht="97.5">
      <c r="B180" s="33"/>
      <c r="C180" s="34"/>
      <c r="D180" s="187" t="s">
        <v>140</v>
      </c>
      <c r="E180" s="34"/>
      <c r="F180" s="188" t="s">
        <v>260</v>
      </c>
      <c r="G180" s="34"/>
      <c r="H180" s="34"/>
      <c r="I180" s="101"/>
      <c r="J180" s="34"/>
      <c r="K180" s="34"/>
      <c r="L180" s="37"/>
      <c r="M180" s="189"/>
      <c r="N180" s="62"/>
      <c r="O180" s="62"/>
      <c r="P180" s="62"/>
      <c r="Q180" s="62"/>
      <c r="R180" s="62"/>
      <c r="S180" s="62"/>
      <c r="T180" s="63"/>
      <c r="AT180" s="16" t="s">
        <v>140</v>
      </c>
      <c r="AU180" s="16" t="s">
        <v>83</v>
      </c>
    </row>
    <row r="181" spans="2:65" s="1" customFormat="1" ht="19.5">
      <c r="B181" s="33"/>
      <c r="C181" s="34"/>
      <c r="D181" s="187" t="s">
        <v>142</v>
      </c>
      <c r="E181" s="34"/>
      <c r="F181" s="188" t="s">
        <v>261</v>
      </c>
      <c r="G181" s="34"/>
      <c r="H181" s="34"/>
      <c r="I181" s="101"/>
      <c r="J181" s="34"/>
      <c r="K181" s="34"/>
      <c r="L181" s="37"/>
      <c r="M181" s="189"/>
      <c r="N181" s="62"/>
      <c r="O181" s="62"/>
      <c r="P181" s="62"/>
      <c r="Q181" s="62"/>
      <c r="R181" s="62"/>
      <c r="S181" s="62"/>
      <c r="T181" s="63"/>
      <c r="AT181" s="16" t="s">
        <v>142</v>
      </c>
      <c r="AU181" s="16" t="s">
        <v>83</v>
      </c>
    </row>
    <row r="182" spans="2:65" s="12" customFormat="1" ht="11.25">
      <c r="B182" s="190"/>
      <c r="C182" s="191"/>
      <c r="D182" s="187" t="s">
        <v>144</v>
      </c>
      <c r="E182" s="192" t="s">
        <v>19</v>
      </c>
      <c r="F182" s="193" t="s">
        <v>262</v>
      </c>
      <c r="G182" s="191"/>
      <c r="H182" s="194">
        <v>107.49</v>
      </c>
      <c r="I182" s="195"/>
      <c r="J182" s="191"/>
      <c r="K182" s="191"/>
      <c r="L182" s="196"/>
      <c r="M182" s="197"/>
      <c r="N182" s="198"/>
      <c r="O182" s="198"/>
      <c r="P182" s="198"/>
      <c r="Q182" s="198"/>
      <c r="R182" s="198"/>
      <c r="S182" s="198"/>
      <c r="T182" s="199"/>
      <c r="AT182" s="200" t="s">
        <v>144</v>
      </c>
      <c r="AU182" s="200" t="s">
        <v>83</v>
      </c>
      <c r="AV182" s="12" t="s">
        <v>83</v>
      </c>
      <c r="AW182" s="12" t="s">
        <v>37</v>
      </c>
      <c r="AX182" s="12" t="s">
        <v>81</v>
      </c>
      <c r="AY182" s="200" t="s">
        <v>131</v>
      </c>
    </row>
    <row r="183" spans="2:65" s="1" customFormat="1" ht="24" customHeight="1">
      <c r="B183" s="33"/>
      <c r="C183" s="174" t="s">
        <v>263</v>
      </c>
      <c r="D183" s="174" t="s">
        <v>133</v>
      </c>
      <c r="E183" s="175" t="s">
        <v>264</v>
      </c>
      <c r="F183" s="176" t="s">
        <v>265</v>
      </c>
      <c r="G183" s="177" t="s">
        <v>136</v>
      </c>
      <c r="H183" s="178">
        <v>1078.77</v>
      </c>
      <c r="I183" s="179"/>
      <c r="J183" s="180">
        <f>ROUND(I183*H183,2)</f>
        <v>0</v>
      </c>
      <c r="K183" s="176" t="s">
        <v>137</v>
      </c>
      <c r="L183" s="37"/>
      <c r="M183" s="181" t="s">
        <v>19</v>
      </c>
      <c r="N183" s="182" t="s">
        <v>47</v>
      </c>
      <c r="O183" s="62"/>
      <c r="P183" s="183">
        <f>O183*H183</f>
        <v>0</v>
      </c>
      <c r="Q183" s="183">
        <v>8.5000000000000006E-3</v>
      </c>
      <c r="R183" s="183">
        <f>Q183*H183</f>
        <v>9.1695450000000012</v>
      </c>
      <c r="S183" s="183">
        <v>0</v>
      </c>
      <c r="T183" s="184">
        <f>S183*H183</f>
        <v>0</v>
      </c>
      <c r="AR183" s="185" t="s">
        <v>138</v>
      </c>
      <c r="AT183" s="185" t="s">
        <v>133</v>
      </c>
      <c r="AU183" s="185" t="s">
        <v>83</v>
      </c>
      <c r="AY183" s="16" t="s">
        <v>131</v>
      </c>
      <c r="BE183" s="186">
        <f>IF(N183="základní",J183,0)</f>
        <v>0</v>
      </c>
      <c r="BF183" s="186">
        <f>IF(N183="snížená",J183,0)</f>
        <v>0</v>
      </c>
      <c r="BG183" s="186">
        <f>IF(N183="zákl. přenesená",J183,0)</f>
        <v>0</v>
      </c>
      <c r="BH183" s="186">
        <f>IF(N183="sníž. přenesená",J183,0)</f>
        <v>0</v>
      </c>
      <c r="BI183" s="186">
        <f>IF(N183="nulová",J183,0)</f>
        <v>0</v>
      </c>
      <c r="BJ183" s="16" t="s">
        <v>81</v>
      </c>
      <c r="BK183" s="186">
        <f>ROUND(I183*H183,2)</f>
        <v>0</v>
      </c>
      <c r="BL183" s="16" t="s">
        <v>138</v>
      </c>
      <c r="BM183" s="185" t="s">
        <v>266</v>
      </c>
    </row>
    <row r="184" spans="2:65" s="1" customFormat="1" ht="175.5">
      <c r="B184" s="33"/>
      <c r="C184" s="34"/>
      <c r="D184" s="187" t="s">
        <v>140</v>
      </c>
      <c r="E184" s="34"/>
      <c r="F184" s="188" t="s">
        <v>267</v>
      </c>
      <c r="G184" s="34"/>
      <c r="H184" s="34"/>
      <c r="I184" s="101"/>
      <c r="J184" s="34"/>
      <c r="K184" s="34"/>
      <c r="L184" s="37"/>
      <c r="M184" s="189"/>
      <c r="N184" s="62"/>
      <c r="O184" s="62"/>
      <c r="P184" s="62"/>
      <c r="Q184" s="62"/>
      <c r="R184" s="62"/>
      <c r="S184" s="62"/>
      <c r="T184" s="63"/>
      <c r="AT184" s="16" t="s">
        <v>140</v>
      </c>
      <c r="AU184" s="16" t="s">
        <v>83</v>
      </c>
    </row>
    <row r="185" spans="2:65" s="1" customFormat="1" ht="16.5" customHeight="1">
      <c r="B185" s="33"/>
      <c r="C185" s="211" t="s">
        <v>268</v>
      </c>
      <c r="D185" s="211" t="s">
        <v>173</v>
      </c>
      <c r="E185" s="212" t="s">
        <v>269</v>
      </c>
      <c r="F185" s="213" t="s">
        <v>270</v>
      </c>
      <c r="G185" s="214" t="s">
        <v>136</v>
      </c>
      <c r="H185" s="215">
        <v>972.74300000000005</v>
      </c>
      <c r="I185" s="216"/>
      <c r="J185" s="217">
        <f>ROUND(I185*H185,2)</f>
        <v>0</v>
      </c>
      <c r="K185" s="213" t="s">
        <v>137</v>
      </c>
      <c r="L185" s="218"/>
      <c r="M185" s="219" t="s">
        <v>19</v>
      </c>
      <c r="N185" s="220" t="s">
        <v>47</v>
      </c>
      <c r="O185" s="62"/>
      <c r="P185" s="183">
        <f>O185*H185</f>
        <v>0</v>
      </c>
      <c r="Q185" s="183">
        <v>3.6800000000000001E-3</v>
      </c>
      <c r="R185" s="183">
        <f>Q185*H185</f>
        <v>3.5796942400000002</v>
      </c>
      <c r="S185" s="183">
        <v>0</v>
      </c>
      <c r="T185" s="184">
        <f>S185*H185</f>
        <v>0</v>
      </c>
      <c r="AR185" s="185" t="s">
        <v>176</v>
      </c>
      <c r="AT185" s="185" t="s">
        <v>173</v>
      </c>
      <c r="AU185" s="185" t="s">
        <v>83</v>
      </c>
      <c r="AY185" s="16" t="s">
        <v>131</v>
      </c>
      <c r="BE185" s="186">
        <f>IF(N185="základní",J185,0)</f>
        <v>0</v>
      </c>
      <c r="BF185" s="186">
        <f>IF(N185="snížená",J185,0)</f>
        <v>0</v>
      </c>
      <c r="BG185" s="186">
        <f>IF(N185="zákl. přenesená",J185,0)</f>
        <v>0</v>
      </c>
      <c r="BH185" s="186">
        <f>IF(N185="sníž. přenesená",J185,0)</f>
        <v>0</v>
      </c>
      <c r="BI185" s="186">
        <f>IF(N185="nulová",J185,0)</f>
        <v>0</v>
      </c>
      <c r="BJ185" s="16" t="s">
        <v>81</v>
      </c>
      <c r="BK185" s="186">
        <f>ROUND(I185*H185,2)</f>
        <v>0</v>
      </c>
      <c r="BL185" s="16" t="s">
        <v>138</v>
      </c>
      <c r="BM185" s="185" t="s">
        <v>271</v>
      </c>
    </row>
    <row r="186" spans="2:65" s="1" customFormat="1" ht="16.5" customHeight="1">
      <c r="B186" s="33"/>
      <c r="C186" s="211" t="s">
        <v>272</v>
      </c>
      <c r="D186" s="211" t="s">
        <v>173</v>
      </c>
      <c r="E186" s="212" t="s">
        <v>273</v>
      </c>
      <c r="F186" s="213" t="s">
        <v>274</v>
      </c>
      <c r="G186" s="214" t="s">
        <v>136</v>
      </c>
      <c r="H186" s="215">
        <v>127.602</v>
      </c>
      <c r="I186" s="216"/>
      <c r="J186" s="217">
        <f>ROUND(I186*H186,2)</f>
        <v>0</v>
      </c>
      <c r="K186" s="213" t="s">
        <v>137</v>
      </c>
      <c r="L186" s="218"/>
      <c r="M186" s="219" t="s">
        <v>19</v>
      </c>
      <c r="N186" s="220" t="s">
        <v>47</v>
      </c>
      <c r="O186" s="62"/>
      <c r="P186" s="183">
        <f>O186*H186</f>
        <v>0</v>
      </c>
      <c r="Q186" s="183">
        <v>4.0000000000000001E-3</v>
      </c>
      <c r="R186" s="183">
        <f>Q186*H186</f>
        <v>0.51040799999999997</v>
      </c>
      <c r="S186" s="183">
        <v>0</v>
      </c>
      <c r="T186" s="184">
        <f>S186*H186</f>
        <v>0</v>
      </c>
      <c r="AR186" s="185" t="s">
        <v>176</v>
      </c>
      <c r="AT186" s="185" t="s">
        <v>173</v>
      </c>
      <c r="AU186" s="185" t="s">
        <v>83</v>
      </c>
      <c r="AY186" s="16" t="s">
        <v>131</v>
      </c>
      <c r="BE186" s="186">
        <f>IF(N186="základní",J186,0)</f>
        <v>0</v>
      </c>
      <c r="BF186" s="186">
        <f>IF(N186="snížená",J186,0)</f>
        <v>0</v>
      </c>
      <c r="BG186" s="186">
        <f>IF(N186="zákl. přenesená",J186,0)</f>
        <v>0</v>
      </c>
      <c r="BH186" s="186">
        <f>IF(N186="sníž. přenesená",J186,0)</f>
        <v>0</v>
      </c>
      <c r="BI186" s="186">
        <f>IF(N186="nulová",J186,0)</f>
        <v>0</v>
      </c>
      <c r="BJ186" s="16" t="s">
        <v>81</v>
      </c>
      <c r="BK186" s="186">
        <f>ROUND(I186*H186,2)</f>
        <v>0</v>
      </c>
      <c r="BL186" s="16" t="s">
        <v>138</v>
      </c>
      <c r="BM186" s="185" t="s">
        <v>275</v>
      </c>
    </row>
    <row r="187" spans="2:65" s="12" customFormat="1" ht="11.25">
      <c r="B187" s="190"/>
      <c r="C187" s="191"/>
      <c r="D187" s="187" t="s">
        <v>144</v>
      </c>
      <c r="E187" s="191"/>
      <c r="F187" s="193" t="s">
        <v>276</v>
      </c>
      <c r="G187" s="191"/>
      <c r="H187" s="194">
        <v>127.602</v>
      </c>
      <c r="I187" s="195"/>
      <c r="J187" s="191"/>
      <c r="K187" s="191"/>
      <c r="L187" s="196"/>
      <c r="M187" s="197"/>
      <c r="N187" s="198"/>
      <c r="O187" s="198"/>
      <c r="P187" s="198"/>
      <c r="Q187" s="198"/>
      <c r="R187" s="198"/>
      <c r="S187" s="198"/>
      <c r="T187" s="199"/>
      <c r="AT187" s="200" t="s">
        <v>144</v>
      </c>
      <c r="AU187" s="200" t="s">
        <v>83</v>
      </c>
      <c r="AV187" s="12" t="s">
        <v>83</v>
      </c>
      <c r="AW187" s="12" t="s">
        <v>4</v>
      </c>
      <c r="AX187" s="12" t="s">
        <v>81</v>
      </c>
      <c r="AY187" s="200" t="s">
        <v>131</v>
      </c>
    </row>
    <row r="188" spans="2:65" s="1" customFormat="1" ht="24" customHeight="1">
      <c r="B188" s="33"/>
      <c r="C188" s="174" t="s">
        <v>277</v>
      </c>
      <c r="D188" s="174" t="s">
        <v>133</v>
      </c>
      <c r="E188" s="175" t="s">
        <v>278</v>
      </c>
      <c r="F188" s="176" t="s">
        <v>279</v>
      </c>
      <c r="G188" s="177" t="s">
        <v>209</v>
      </c>
      <c r="H188" s="178">
        <v>350.7</v>
      </c>
      <c r="I188" s="179"/>
      <c r="J188" s="180">
        <f>ROUND(I188*H188,2)</f>
        <v>0</v>
      </c>
      <c r="K188" s="176" t="s">
        <v>280</v>
      </c>
      <c r="L188" s="37"/>
      <c r="M188" s="181" t="s">
        <v>19</v>
      </c>
      <c r="N188" s="182" t="s">
        <v>47</v>
      </c>
      <c r="O188" s="62"/>
      <c r="P188" s="183">
        <f>O188*H188</f>
        <v>0</v>
      </c>
      <c r="Q188" s="183">
        <v>1.7600000000000001E-3</v>
      </c>
      <c r="R188" s="183">
        <f>Q188*H188</f>
        <v>0.617232</v>
      </c>
      <c r="S188" s="183">
        <v>0</v>
      </c>
      <c r="T188" s="184">
        <f>S188*H188</f>
        <v>0</v>
      </c>
      <c r="AR188" s="185" t="s">
        <v>138</v>
      </c>
      <c r="AT188" s="185" t="s">
        <v>133</v>
      </c>
      <c r="AU188" s="185" t="s">
        <v>83</v>
      </c>
      <c r="AY188" s="16" t="s">
        <v>131</v>
      </c>
      <c r="BE188" s="186">
        <f>IF(N188="základní",J188,0)</f>
        <v>0</v>
      </c>
      <c r="BF188" s="186">
        <f>IF(N188="snížená",J188,0)</f>
        <v>0</v>
      </c>
      <c r="BG188" s="186">
        <f>IF(N188="zákl. přenesená",J188,0)</f>
        <v>0</v>
      </c>
      <c r="BH188" s="186">
        <f>IF(N188="sníž. přenesená",J188,0)</f>
        <v>0</v>
      </c>
      <c r="BI188" s="186">
        <f>IF(N188="nulová",J188,0)</f>
        <v>0</v>
      </c>
      <c r="BJ188" s="16" t="s">
        <v>81</v>
      </c>
      <c r="BK188" s="186">
        <f>ROUND(I188*H188,2)</f>
        <v>0</v>
      </c>
      <c r="BL188" s="16" t="s">
        <v>138</v>
      </c>
      <c r="BM188" s="185" t="s">
        <v>281</v>
      </c>
    </row>
    <row r="189" spans="2:65" s="1" customFormat="1" ht="136.5">
      <c r="B189" s="33"/>
      <c r="C189" s="34"/>
      <c r="D189" s="187" t="s">
        <v>140</v>
      </c>
      <c r="E189" s="34"/>
      <c r="F189" s="188" t="s">
        <v>282</v>
      </c>
      <c r="G189" s="34"/>
      <c r="H189" s="34"/>
      <c r="I189" s="101"/>
      <c r="J189" s="34"/>
      <c r="K189" s="34"/>
      <c r="L189" s="37"/>
      <c r="M189" s="189"/>
      <c r="N189" s="62"/>
      <c r="O189" s="62"/>
      <c r="P189" s="62"/>
      <c r="Q189" s="62"/>
      <c r="R189" s="62"/>
      <c r="S189" s="62"/>
      <c r="T189" s="63"/>
      <c r="AT189" s="16" t="s">
        <v>140</v>
      </c>
      <c r="AU189" s="16" t="s">
        <v>83</v>
      </c>
    </row>
    <row r="190" spans="2:65" s="12" customFormat="1" ht="11.25">
      <c r="B190" s="190"/>
      <c r="C190" s="191"/>
      <c r="D190" s="187" t="s">
        <v>144</v>
      </c>
      <c r="E190" s="192" t="s">
        <v>19</v>
      </c>
      <c r="F190" s="193" t="s">
        <v>283</v>
      </c>
      <c r="G190" s="191"/>
      <c r="H190" s="194">
        <v>210</v>
      </c>
      <c r="I190" s="195"/>
      <c r="J190" s="191"/>
      <c r="K190" s="191"/>
      <c r="L190" s="196"/>
      <c r="M190" s="197"/>
      <c r="N190" s="198"/>
      <c r="O190" s="198"/>
      <c r="P190" s="198"/>
      <c r="Q190" s="198"/>
      <c r="R190" s="198"/>
      <c r="S190" s="198"/>
      <c r="T190" s="199"/>
      <c r="AT190" s="200" t="s">
        <v>144</v>
      </c>
      <c r="AU190" s="200" t="s">
        <v>83</v>
      </c>
      <c r="AV190" s="12" t="s">
        <v>83</v>
      </c>
      <c r="AW190" s="12" t="s">
        <v>37</v>
      </c>
      <c r="AX190" s="12" t="s">
        <v>76</v>
      </c>
      <c r="AY190" s="200" t="s">
        <v>131</v>
      </c>
    </row>
    <row r="191" spans="2:65" s="12" customFormat="1" ht="11.25">
      <c r="B191" s="190"/>
      <c r="C191" s="191"/>
      <c r="D191" s="187" t="s">
        <v>144</v>
      </c>
      <c r="E191" s="192" t="s">
        <v>19</v>
      </c>
      <c r="F191" s="193" t="s">
        <v>284</v>
      </c>
      <c r="G191" s="191"/>
      <c r="H191" s="194">
        <v>1.2</v>
      </c>
      <c r="I191" s="195"/>
      <c r="J191" s="191"/>
      <c r="K191" s="191"/>
      <c r="L191" s="196"/>
      <c r="M191" s="197"/>
      <c r="N191" s="198"/>
      <c r="O191" s="198"/>
      <c r="P191" s="198"/>
      <c r="Q191" s="198"/>
      <c r="R191" s="198"/>
      <c r="S191" s="198"/>
      <c r="T191" s="199"/>
      <c r="AT191" s="200" t="s">
        <v>144</v>
      </c>
      <c r="AU191" s="200" t="s">
        <v>83</v>
      </c>
      <c r="AV191" s="12" t="s">
        <v>83</v>
      </c>
      <c r="AW191" s="12" t="s">
        <v>37</v>
      </c>
      <c r="AX191" s="12" t="s">
        <v>76</v>
      </c>
      <c r="AY191" s="200" t="s">
        <v>131</v>
      </c>
    </row>
    <row r="192" spans="2:65" s="12" customFormat="1" ht="11.25">
      <c r="B192" s="190"/>
      <c r="C192" s="191"/>
      <c r="D192" s="187" t="s">
        <v>144</v>
      </c>
      <c r="E192" s="192" t="s">
        <v>19</v>
      </c>
      <c r="F192" s="193" t="s">
        <v>285</v>
      </c>
      <c r="G192" s="191"/>
      <c r="H192" s="194">
        <v>9.6</v>
      </c>
      <c r="I192" s="195"/>
      <c r="J192" s="191"/>
      <c r="K192" s="191"/>
      <c r="L192" s="196"/>
      <c r="M192" s="197"/>
      <c r="N192" s="198"/>
      <c r="O192" s="198"/>
      <c r="P192" s="198"/>
      <c r="Q192" s="198"/>
      <c r="R192" s="198"/>
      <c r="S192" s="198"/>
      <c r="T192" s="199"/>
      <c r="AT192" s="200" t="s">
        <v>144</v>
      </c>
      <c r="AU192" s="200" t="s">
        <v>83</v>
      </c>
      <c r="AV192" s="12" t="s">
        <v>83</v>
      </c>
      <c r="AW192" s="12" t="s">
        <v>37</v>
      </c>
      <c r="AX192" s="12" t="s">
        <v>76</v>
      </c>
      <c r="AY192" s="200" t="s">
        <v>131</v>
      </c>
    </row>
    <row r="193" spans="2:65" s="12" customFormat="1" ht="11.25">
      <c r="B193" s="190"/>
      <c r="C193" s="191"/>
      <c r="D193" s="187" t="s">
        <v>144</v>
      </c>
      <c r="E193" s="192" t="s">
        <v>19</v>
      </c>
      <c r="F193" s="193" t="s">
        <v>286</v>
      </c>
      <c r="G193" s="191"/>
      <c r="H193" s="194">
        <v>35.700000000000003</v>
      </c>
      <c r="I193" s="195"/>
      <c r="J193" s="191"/>
      <c r="K193" s="191"/>
      <c r="L193" s="196"/>
      <c r="M193" s="197"/>
      <c r="N193" s="198"/>
      <c r="O193" s="198"/>
      <c r="P193" s="198"/>
      <c r="Q193" s="198"/>
      <c r="R193" s="198"/>
      <c r="S193" s="198"/>
      <c r="T193" s="199"/>
      <c r="AT193" s="200" t="s">
        <v>144</v>
      </c>
      <c r="AU193" s="200" t="s">
        <v>83</v>
      </c>
      <c r="AV193" s="12" t="s">
        <v>83</v>
      </c>
      <c r="AW193" s="12" t="s">
        <v>37</v>
      </c>
      <c r="AX193" s="12" t="s">
        <v>76</v>
      </c>
      <c r="AY193" s="200" t="s">
        <v>131</v>
      </c>
    </row>
    <row r="194" spans="2:65" s="12" customFormat="1" ht="11.25">
      <c r="B194" s="190"/>
      <c r="C194" s="191"/>
      <c r="D194" s="187" t="s">
        <v>144</v>
      </c>
      <c r="E194" s="192" t="s">
        <v>19</v>
      </c>
      <c r="F194" s="193" t="s">
        <v>287</v>
      </c>
      <c r="G194" s="191"/>
      <c r="H194" s="194">
        <v>86.4</v>
      </c>
      <c r="I194" s="195"/>
      <c r="J194" s="191"/>
      <c r="K194" s="191"/>
      <c r="L194" s="196"/>
      <c r="M194" s="197"/>
      <c r="N194" s="198"/>
      <c r="O194" s="198"/>
      <c r="P194" s="198"/>
      <c r="Q194" s="198"/>
      <c r="R194" s="198"/>
      <c r="S194" s="198"/>
      <c r="T194" s="199"/>
      <c r="AT194" s="200" t="s">
        <v>144</v>
      </c>
      <c r="AU194" s="200" t="s">
        <v>83</v>
      </c>
      <c r="AV194" s="12" t="s">
        <v>83</v>
      </c>
      <c r="AW194" s="12" t="s">
        <v>37</v>
      </c>
      <c r="AX194" s="12" t="s">
        <v>76</v>
      </c>
      <c r="AY194" s="200" t="s">
        <v>131</v>
      </c>
    </row>
    <row r="195" spans="2:65" s="12" customFormat="1" ht="11.25">
      <c r="B195" s="190"/>
      <c r="C195" s="191"/>
      <c r="D195" s="187" t="s">
        <v>144</v>
      </c>
      <c r="E195" s="192" t="s">
        <v>19</v>
      </c>
      <c r="F195" s="193" t="s">
        <v>288</v>
      </c>
      <c r="G195" s="191"/>
      <c r="H195" s="194">
        <v>1.8</v>
      </c>
      <c r="I195" s="195"/>
      <c r="J195" s="191"/>
      <c r="K195" s="191"/>
      <c r="L195" s="196"/>
      <c r="M195" s="197"/>
      <c r="N195" s="198"/>
      <c r="O195" s="198"/>
      <c r="P195" s="198"/>
      <c r="Q195" s="198"/>
      <c r="R195" s="198"/>
      <c r="S195" s="198"/>
      <c r="T195" s="199"/>
      <c r="AT195" s="200" t="s">
        <v>144</v>
      </c>
      <c r="AU195" s="200" t="s">
        <v>83</v>
      </c>
      <c r="AV195" s="12" t="s">
        <v>83</v>
      </c>
      <c r="AW195" s="12" t="s">
        <v>37</v>
      </c>
      <c r="AX195" s="12" t="s">
        <v>76</v>
      </c>
      <c r="AY195" s="200" t="s">
        <v>131</v>
      </c>
    </row>
    <row r="196" spans="2:65" s="12" customFormat="1" ht="11.25">
      <c r="B196" s="190"/>
      <c r="C196" s="191"/>
      <c r="D196" s="187" t="s">
        <v>144</v>
      </c>
      <c r="E196" s="192" t="s">
        <v>19</v>
      </c>
      <c r="F196" s="193" t="s">
        <v>289</v>
      </c>
      <c r="G196" s="191"/>
      <c r="H196" s="194">
        <v>1.2</v>
      </c>
      <c r="I196" s="195"/>
      <c r="J196" s="191"/>
      <c r="K196" s="191"/>
      <c r="L196" s="196"/>
      <c r="M196" s="197"/>
      <c r="N196" s="198"/>
      <c r="O196" s="198"/>
      <c r="P196" s="198"/>
      <c r="Q196" s="198"/>
      <c r="R196" s="198"/>
      <c r="S196" s="198"/>
      <c r="T196" s="199"/>
      <c r="AT196" s="200" t="s">
        <v>144</v>
      </c>
      <c r="AU196" s="200" t="s">
        <v>83</v>
      </c>
      <c r="AV196" s="12" t="s">
        <v>83</v>
      </c>
      <c r="AW196" s="12" t="s">
        <v>37</v>
      </c>
      <c r="AX196" s="12" t="s">
        <v>76</v>
      </c>
      <c r="AY196" s="200" t="s">
        <v>131</v>
      </c>
    </row>
    <row r="197" spans="2:65" s="12" customFormat="1" ht="11.25">
      <c r="B197" s="190"/>
      <c r="C197" s="191"/>
      <c r="D197" s="187" t="s">
        <v>144</v>
      </c>
      <c r="E197" s="192" t="s">
        <v>19</v>
      </c>
      <c r="F197" s="193" t="s">
        <v>290</v>
      </c>
      <c r="G197" s="191"/>
      <c r="H197" s="194">
        <v>3</v>
      </c>
      <c r="I197" s="195"/>
      <c r="J197" s="191"/>
      <c r="K197" s="191"/>
      <c r="L197" s="196"/>
      <c r="M197" s="197"/>
      <c r="N197" s="198"/>
      <c r="O197" s="198"/>
      <c r="P197" s="198"/>
      <c r="Q197" s="198"/>
      <c r="R197" s="198"/>
      <c r="S197" s="198"/>
      <c r="T197" s="199"/>
      <c r="AT197" s="200" t="s">
        <v>144</v>
      </c>
      <c r="AU197" s="200" t="s">
        <v>83</v>
      </c>
      <c r="AV197" s="12" t="s">
        <v>83</v>
      </c>
      <c r="AW197" s="12" t="s">
        <v>37</v>
      </c>
      <c r="AX197" s="12" t="s">
        <v>76</v>
      </c>
      <c r="AY197" s="200" t="s">
        <v>131</v>
      </c>
    </row>
    <row r="198" spans="2:65" s="12" customFormat="1" ht="11.25">
      <c r="B198" s="190"/>
      <c r="C198" s="191"/>
      <c r="D198" s="187" t="s">
        <v>144</v>
      </c>
      <c r="E198" s="192" t="s">
        <v>19</v>
      </c>
      <c r="F198" s="193" t="s">
        <v>291</v>
      </c>
      <c r="G198" s="191"/>
      <c r="H198" s="194">
        <v>1.8</v>
      </c>
      <c r="I198" s="195"/>
      <c r="J198" s="191"/>
      <c r="K198" s="191"/>
      <c r="L198" s="196"/>
      <c r="M198" s="197"/>
      <c r="N198" s="198"/>
      <c r="O198" s="198"/>
      <c r="P198" s="198"/>
      <c r="Q198" s="198"/>
      <c r="R198" s="198"/>
      <c r="S198" s="198"/>
      <c r="T198" s="199"/>
      <c r="AT198" s="200" t="s">
        <v>144</v>
      </c>
      <c r="AU198" s="200" t="s">
        <v>83</v>
      </c>
      <c r="AV198" s="12" t="s">
        <v>83</v>
      </c>
      <c r="AW198" s="12" t="s">
        <v>37</v>
      </c>
      <c r="AX198" s="12" t="s">
        <v>76</v>
      </c>
      <c r="AY198" s="200" t="s">
        <v>131</v>
      </c>
    </row>
    <row r="199" spans="2:65" s="14" customFormat="1" ht="11.25">
      <c r="B199" s="221"/>
      <c r="C199" s="222"/>
      <c r="D199" s="187" t="s">
        <v>144</v>
      </c>
      <c r="E199" s="223" t="s">
        <v>19</v>
      </c>
      <c r="F199" s="224" t="s">
        <v>201</v>
      </c>
      <c r="G199" s="222"/>
      <c r="H199" s="225">
        <v>350.7</v>
      </c>
      <c r="I199" s="226"/>
      <c r="J199" s="222"/>
      <c r="K199" s="222"/>
      <c r="L199" s="227"/>
      <c r="M199" s="228"/>
      <c r="N199" s="229"/>
      <c r="O199" s="229"/>
      <c r="P199" s="229"/>
      <c r="Q199" s="229"/>
      <c r="R199" s="229"/>
      <c r="S199" s="229"/>
      <c r="T199" s="230"/>
      <c r="AT199" s="231" t="s">
        <v>144</v>
      </c>
      <c r="AU199" s="231" t="s">
        <v>83</v>
      </c>
      <c r="AV199" s="14" t="s">
        <v>138</v>
      </c>
      <c r="AW199" s="14" t="s">
        <v>37</v>
      </c>
      <c r="AX199" s="14" t="s">
        <v>81</v>
      </c>
      <c r="AY199" s="231" t="s">
        <v>131</v>
      </c>
    </row>
    <row r="200" spans="2:65" s="1" customFormat="1" ht="16.5" customHeight="1">
      <c r="B200" s="33"/>
      <c r="C200" s="211" t="s">
        <v>292</v>
      </c>
      <c r="D200" s="211" t="s">
        <v>173</v>
      </c>
      <c r="E200" s="212" t="s">
        <v>293</v>
      </c>
      <c r="F200" s="213" t="s">
        <v>294</v>
      </c>
      <c r="G200" s="214" t="s">
        <v>136</v>
      </c>
      <c r="H200" s="215">
        <v>70.14</v>
      </c>
      <c r="I200" s="216"/>
      <c r="J200" s="217">
        <f>ROUND(I200*H200,2)</f>
        <v>0</v>
      </c>
      <c r="K200" s="213" t="s">
        <v>137</v>
      </c>
      <c r="L200" s="218"/>
      <c r="M200" s="219" t="s">
        <v>19</v>
      </c>
      <c r="N200" s="220" t="s">
        <v>47</v>
      </c>
      <c r="O200" s="62"/>
      <c r="P200" s="183">
        <f>O200*H200</f>
        <v>0</v>
      </c>
      <c r="Q200" s="183">
        <v>5.1000000000000004E-4</v>
      </c>
      <c r="R200" s="183">
        <f>Q200*H200</f>
        <v>3.5771400000000002E-2</v>
      </c>
      <c r="S200" s="183">
        <v>0</v>
      </c>
      <c r="T200" s="184">
        <f>S200*H200</f>
        <v>0</v>
      </c>
      <c r="AR200" s="185" t="s">
        <v>176</v>
      </c>
      <c r="AT200" s="185" t="s">
        <v>173</v>
      </c>
      <c r="AU200" s="185" t="s">
        <v>83</v>
      </c>
      <c r="AY200" s="16" t="s">
        <v>131</v>
      </c>
      <c r="BE200" s="186">
        <f>IF(N200="základní",J200,0)</f>
        <v>0</v>
      </c>
      <c r="BF200" s="186">
        <f>IF(N200="snížená",J200,0)</f>
        <v>0</v>
      </c>
      <c r="BG200" s="186">
        <f>IF(N200="zákl. přenesená",J200,0)</f>
        <v>0</v>
      </c>
      <c r="BH200" s="186">
        <f>IF(N200="sníž. přenesená",J200,0)</f>
        <v>0</v>
      </c>
      <c r="BI200" s="186">
        <f>IF(N200="nulová",J200,0)</f>
        <v>0</v>
      </c>
      <c r="BJ200" s="16" t="s">
        <v>81</v>
      </c>
      <c r="BK200" s="186">
        <f>ROUND(I200*H200,2)</f>
        <v>0</v>
      </c>
      <c r="BL200" s="16" t="s">
        <v>138</v>
      </c>
      <c r="BM200" s="185" t="s">
        <v>295</v>
      </c>
    </row>
    <row r="201" spans="2:65" s="12" customFormat="1" ht="11.25">
      <c r="B201" s="190"/>
      <c r="C201" s="191"/>
      <c r="D201" s="187" t="s">
        <v>144</v>
      </c>
      <c r="E201" s="192" t="s">
        <v>19</v>
      </c>
      <c r="F201" s="193" t="s">
        <v>296</v>
      </c>
      <c r="G201" s="191"/>
      <c r="H201" s="194">
        <v>70.14</v>
      </c>
      <c r="I201" s="195"/>
      <c r="J201" s="191"/>
      <c r="K201" s="191"/>
      <c r="L201" s="196"/>
      <c r="M201" s="197"/>
      <c r="N201" s="198"/>
      <c r="O201" s="198"/>
      <c r="P201" s="198"/>
      <c r="Q201" s="198"/>
      <c r="R201" s="198"/>
      <c r="S201" s="198"/>
      <c r="T201" s="199"/>
      <c r="AT201" s="200" t="s">
        <v>144</v>
      </c>
      <c r="AU201" s="200" t="s">
        <v>83</v>
      </c>
      <c r="AV201" s="12" t="s">
        <v>83</v>
      </c>
      <c r="AW201" s="12" t="s">
        <v>37</v>
      </c>
      <c r="AX201" s="12" t="s">
        <v>81</v>
      </c>
      <c r="AY201" s="200" t="s">
        <v>131</v>
      </c>
    </row>
    <row r="202" spans="2:65" s="1" customFormat="1" ht="24" customHeight="1">
      <c r="B202" s="33"/>
      <c r="C202" s="174" t="s">
        <v>297</v>
      </c>
      <c r="D202" s="174" t="s">
        <v>133</v>
      </c>
      <c r="E202" s="175" t="s">
        <v>298</v>
      </c>
      <c r="F202" s="176" t="s">
        <v>299</v>
      </c>
      <c r="G202" s="177" t="s">
        <v>209</v>
      </c>
      <c r="H202" s="178">
        <v>461.1</v>
      </c>
      <c r="I202" s="179"/>
      <c r="J202" s="180">
        <f>ROUND(I202*H202,2)</f>
        <v>0</v>
      </c>
      <c r="K202" s="176" t="s">
        <v>137</v>
      </c>
      <c r="L202" s="37"/>
      <c r="M202" s="181" t="s">
        <v>19</v>
      </c>
      <c r="N202" s="182" t="s">
        <v>47</v>
      </c>
      <c r="O202" s="62"/>
      <c r="P202" s="183">
        <f>O202*H202</f>
        <v>0</v>
      </c>
      <c r="Q202" s="183">
        <v>3.3899999999999998E-3</v>
      </c>
      <c r="R202" s="183">
        <f>Q202*H202</f>
        <v>1.563129</v>
      </c>
      <c r="S202" s="183">
        <v>0</v>
      </c>
      <c r="T202" s="184">
        <f>S202*H202</f>
        <v>0</v>
      </c>
      <c r="AR202" s="185" t="s">
        <v>138</v>
      </c>
      <c r="AT202" s="185" t="s">
        <v>133</v>
      </c>
      <c r="AU202" s="185" t="s">
        <v>83</v>
      </c>
      <c r="AY202" s="16" t="s">
        <v>131</v>
      </c>
      <c r="BE202" s="186">
        <f>IF(N202="základní",J202,0)</f>
        <v>0</v>
      </c>
      <c r="BF202" s="186">
        <f>IF(N202="snížená",J202,0)</f>
        <v>0</v>
      </c>
      <c r="BG202" s="186">
        <f>IF(N202="zákl. přenesená",J202,0)</f>
        <v>0</v>
      </c>
      <c r="BH202" s="186">
        <f>IF(N202="sníž. přenesená",J202,0)</f>
        <v>0</v>
      </c>
      <c r="BI202" s="186">
        <f>IF(N202="nulová",J202,0)</f>
        <v>0</v>
      </c>
      <c r="BJ202" s="16" t="s">
        <v>81</v>
      </c>
      <c r="BK202" s="186">
        <f>ROUND(I202*H202,2)</f>
        <v>0</v>
      </c>
      <c r="BL202" s="16" t="s">
        <v>138</v>
      </c>
      <c r="BM202" s="185" t="s">
        <v>300</v>
      </c>
    </row>
    <row r="203" spans="2:65" s="1" customFormat="1" ht="136.5">
      <c r="B203" s="33"/>
      <c r="C203" s="34"/>
      <c r="D203" s="187" t="s">
        <v>140</v>
      </c>
      <c r="E203" s="34"/>
      <c r="F203" s="188" t="s">
        <v>282</v>
      </c>
      <c r="G203" s="34"/>
      <c r="H203" s="34"/>
      <c r="I203" s="101"/>
      <c r="J203" s="34"/>
      <c r="K203" s="34"/>
      <c r="L203" s="37"/>
      <c r="M203" s="189"/>
      <c r="N203" s="62"/>
      <c r="O203" s="62"/>
      <c r="P203" s="62"/>
      <c r="Q203" s="62"/>
      <c r="R203" s="62"/>
      <c r="S203" s="62"/>
      <c r="T203" s="63"/>
      <c r="AT203" s="16" t="s">
        <v>140</v>
      </c>
      <c r="AU203" s="16" t="s">
        <v>83</v>
      </c>
    </row>
    <row r="204" spans="2:65" s="1" customFormat="1" ht="16.5" customHeight="1">
      <c r="B204" s="33"/>
      <c r="C204" s="211" t="s">
        <v>301</v>
      </c>
      <c r="D204" s="211" t="s">
        <v>173</v>
      </c>
      <c r="E204" s="212" t="s">
        <v>302</v>
      </c>
      <c r="F204" s="213" t="s">
        <v>303</v>
      </c>
      <c r="G204" s="214" t="s">
        <v>136</v>
      </c>
      <c r="H204" s="215">
        <v>161.38499999999999</v>
      </c>
      <c r="I204" s="216"/>
      <c r="J204" s="217">
        <f>ROUND(I204*H204,2)</f>
        <v>0</v>
      </c>
      <c r="K204" s="213" t="s">
        <v>137</v>
      </c>
      <c r="L204" s="218"/>
      <c r="M204" s="219" t="s">
        <v>19</v>
      </c>
      <c r="N204" s="220" t="s">
        <v>47</v>
      </c>
      <c r="O204" s="62"/>
      <c r="P204" s="183">
        <f>O204*H204</f>
        <v>0</v>
      </c>
      <c r="Q204" s="183">
        <v>8.4999999999999995E-4</v>
      </c>
      <c r="R204" s="183">
        <f>Q204*H204</f>
        <v>0.13717724999999997</v>
      </c>
      <c r="S204" s="183">
        <v>0</v>
      </c>
      <c r="T204" s="184">
        <f>S204*H204</f>
        <v>0</v>
      </c>
      <c r="AR204" s="185" t="s">
        <v>176</v>
      </c>
      <c r="AT204" s="185" t="s">
        <v>173</v>
      </c>
      <c r="AU204" s="185" t="s">
        <v>83</v>
      </c>
      <c r="AY204" s="16" t="s">
        <v>131</v>
      </c>
      <c r="BE204" s="186">
        <f>IF(N204="základní",J204,0)</f>
        <v>0</v>
      </c>
      <c r="BF204" s="186">
        <f>IF(N204="snížená",J204,0)</f>
        <v>0</v>
      </c>
      <c r="BG204" s="186">
        <f>IF(N204="zákl. přenesená",J204,0)</f>
        <v>0</v>
      </c>
      <c r="BH204" s="186">
        <f>IF(N204="sníž. přenesená",J204,0)</f>
        <v>0</v>
      </c>
      <c r="BI204" s="186">
        <f>IF(N204="nulová",J204,0)</f>
        <v>0</v>
      </c>
      <c r="BJ204" s="16" t="s">
        <v>81</v>
      </c>
      <c r="BK204" s="186">
        <f>ROUND(I204*H204,2)</f>
        <v>0</v>
      </c>
      <c r="BL204" s="16" t="s">
        <v>138</v>
      </c>
      <c r="BM204" s="185" t="s">
        <v>304</v>
      </c>
    </row>
    <row r="205" spans="2:65" s="12" customFormat="1" ht="11.25">
      <c r="B205" s="190"/>
      <c r="C205" s="191"/>
      <c r="D205" s="187" t="s">
        <v>144</v>
      </c>
      <c r="E205" s="192" t="s">
        <v>19</v>
      </c>
      <c r="F205" s="193" t="s">
        <v>305</v>
      </c>
      <c r="G205" s="191"/>
      <c r="H205" s="194">
        <v>161.38499999999999</v>
      </c>
      <c r="I205" s="195"/>
      <c r="J205" s="191"/>
      <c r="K205" s="191"/>
      <c r="L205" s="196"/>
      <c r="M205" s="197"/>
      <c r="N205" s="198"/>
      <c r="O205" s="198"/>
      <c r="P205" s="198"/>
      <c r="Q205" s="198"/>
      <c r="R205" s="198"/>
      <c r="S205" s="198"/>
      <c r="T205" s="199"/>
      <c r="AT205" s="200" t="s">
        <v>144</v>
      </c>
      <c r="AU205" s="200" t="s">
        <v>83</v>
      </c>
      <c r="AV205" s="12" t="s">
        <v>83</v>
      </c>
      <c r="AW205" s="12" t="s">
        <v>37</v>
      </c>
      <c r="AX205" s="12" t="s">
        <v>81</v>
      </c>
      <c r="AY205" s="200" t="s">
        <v>131</v>
      </c>
    </row>
    <row r="206" spans="2:65" s="1" customFormat="1" ht="24" customHeight="1">
      <c r="B206" s="33"/>
      <c r="C206" s="174" t="s">
        <v>306</v>
      </c>
      <c r="D206" s="174" t="s">
        <v>133</v>
      </c>
      <c r="E206" s="175" t="s">
        <v>307</v>
      </c>
      <c r="F206" s="176" t="s">
        <v>308</v>
      </c>
      <c r="G206" s="177" t="s">
        <v>136</v>
      </c>
      <c r="H206" s="178">
        <v>908.73199999999997</v>
      </c>
      <c r="I206" s="179"/>
      <c r="J206" s="180">
        <f>ROUND(I206*H206,2)</f>
        <v>0</v>
      </c>
      <c r="K206" s="176" t="s">
        <v>280</v>
      </c>
      <c r="L206" s="37"/>
      <c r="M206" s="181" t="s">
        <v>19</v>
      </c>
      <c r="N206" s="182" t="s">
        <v>47</v>
      </c>
      <c r="O206" s="62"/>
      <c r="P206" s="183">
        <f>O206*H206</f>
        <v>0</v>
      </c>
      <c r="Q206" s="183">
        <v>4.8999999999999998E-3</v>
      </c>
      <c r="R206" s="183">
        <f>Q206*H206</f>
        <v>4.4527868000000002</v>
      </c>
      <c r="S206" s="183">
        <v>0</v>
      </c>
      <c r="T206" s="184">
        <f>S206*H206</f>
        <v>0</v>
      </c>
      <c r="AR206" s="185" t="s">
        <v>138</v>
      </c>
      <c r="AT206" s="185" t="s">
        <v>133</v>
      </c>
      <c r="AU206" s="185" t="s">
        <v>83</v>
      </c>
      <c r="AY206" s="16" t="s">
        <v>131</v>
      </c>
      <c r="BE206" s="186">
        <f>IF(N206="základní",J206,0)</f>
        <v>0</v>
      </c>
      <c r="BF206" s="186">
        <f>IF(N206="snížená",J206,0)</f>
        <v>0</v>
      </c>
      <c r="BG206" s="186">
        <f>IF(N206="zákl. přenesená",J206,0)</f>
        <v>0</v>
      </c>
      <c r="BH206" s="186">
        <f>IF(N206="sníž. přenesená",J206,0)</f>
        <v>0</v>
      </c>
      <c r="BI206" s="186">
        <f>IF(N206="nulová",J206,0)</f>
        <v>0</v>
      </c>
      <c r="BJ206" s="16" t="s">
        <v>81</v>
      </c>
      <c r="BK206" s="186">
        <f>ROUND(I206*H206,2)</f>
        <v>0</v>
      </c>
      <c r="BL206" s="16" t="s">
        <v>138</v>
      </c>
      <c r="BM206" s="185" t="s">
        <v>309</v>
      </c>
    </row>
    <row r="207" spans="2:65" s="1" customFormat="1" ht="19.5">
      <c r="B207" s="33"/>
      <c r="C207" s="34"/>
      <c r="D207" s="187" t="s">
        <v>142</v>
      </c>
      <c r="E207" s="34"/>
      <c r="F207" s="188" t="s">
        <v>310</v>
      </c>
      <c r="G207" s="34"/>
      <c r="H207" s="34"/>
      <c r="I207" s="101"/>
      <c r="J207" s="34"/>
      <c r="K207" s="34"/>
      <c r="L207" s="37"/>
      <c r="M207" s="189"/>
      <c r="N207" s="62"/>
      <c r="O207" s="62"/>
      <c r="P207" s="62"/>
      <c r="Q207" s="62"/>
      <c r="R207" s="62"/>
      <c r="S207" s="62"/>
      <c r="T207" s="63"/>
      <c r="AT207" s="16" t="s">
        <v>142</v>
      </c>
      <c r="AU207" s="16" t="s">
        <v>83</v>
      </c>
    </row>
    <row r="208" spans="2:65" s="12" customFormat="1" ht="11.25">
      <c r="B208" s="190"/>
      <c r="C208" s="191"/>
      <c r="D208" s="187" t="s">
        <v>144</v>
      </c>
      <c r="E208" s="192" t="s">
        <v>19</v>
      </c>
      <c r="F208" s="193" t="s">
        <v>311</v>
      </c>
      <c r="G208" s="191"/>
      <c r="H208" s="194">
        <v>1016.222</v>
      </c>
      <c r="I208" s="195"/>
      <c r="J208" s="191"/>
      <c r="K208" s="191"/>
      <c r="L208" s="196"/>
      <c r="M208" s="197"/>
      <c r="N208" s="198"/>
      <c r="O208" s="198"/>
      <c r="P208" s="198"/>
      <c r="Q208" s="198"/>
      <c r="R208" s="198"/>
      <c r="S208" s="198"/>
      <c r="T208" s="199"/>
      <c r="AT208" s="200" t="s">
        <v>144</v>
      </c>
      <c r="AU208" s="200" t="s">
        <v>83</v>
      </c>
      <c r="AV208" s="12" t="s">
        <v>83</v>
      </c>
      <c r="AW208" s="12" t="s">
        <v>37</v>
      </c>
      <c r="AX208" s="12" t="s">
        <v>76</v>
      </c>
      <c r="AY208" s="200" t="s">
        <v>131</v>
      </c>
    </row>
    <row r="209" spans="2:65" s="13" customFormat="1" ht="11.25">
      <c r="B209" s="201"/>
      <c r="C209" s="202"/>
      <c r="D209" s="187" t="s">
        <v>144</v>
      </c>
      <c r="E209" s="203" t="s">
        <v>19</v>
      </c>
      <c r="F209" s="204" t="s">
        <v>312</v>
      </c>
      <c r="G209" s="202"/>
      <c r="H209" s="203" t="s">
        <v>19</v>
      </c>
      <c r="I209" s="205"/>
      <c r="J209" s="202"/>
      <c r="K209" s="202"/>
      <c r="L209" s="206"/>
      <c r="M209" s="207"/>
      <c r="N209" s="208"/>
      <c r="O209" s="208"/>
      <c r="P209" s="208"/>
      <c r="Q209" s="208"/>
      <c r="R209" s="208"/>
      <c r="S209" s="208"/>
      <c r="T209" s="209"/>
      <c r="AT209" s="210" t="s">
        <v>144</v>
      </c>
      <c r="AU209" s="210" t="s">
        <v>83</v>
      </c>
      <c r="AV209" s="13" t="s">
        <v>81</v>
      </c>
      <c r="AW209" s="13" t="s">
        <v>37</v>
      </c>
      <c r="AX209" s="13" t="s">
        <v>76</v>
      </c>
      <c r="AY209" s="210" t="s">
        <v>131</v>
      </c>
    </row>
    <row r="210" spans="2:65" s="12" customFormat="1" ht="11.25">
      <c r="B210" s="190"/>
      <c r="C210" s="191"/>
      <c r="D210" s="187" t="s">
        <v>144</v>
      </c>
      <c r="E210" s="192" t="s">
        <v>19</v>
      </c>
      <c r="F210" s="193" t="s">
        <v>313</v>
      </c>
      <c r="G210" s="191"/>
      <c r="H210" s="194">
        <v>-107.49</v>
      </c>
      <c r="I210" s="195"/>
      <c r="J210" s="191"/>
      <c r="K210" s="191"/>
      <c r="L210" s="196"/>
      <c r="M210" s="197"/>
      <c r="N210" s="198"/>
      <c r="O210" s="198"/>
      <c r="P210" s="198"/>
      <c r="Q210" s="198"/>
      <c r="R210" s="198"/>
      <c r="S210" s="198"/>
      <c r="T210" s="199"/>
      <c r="AT210" s="200" t="s">
        <v>144</v>
      </c>
      <c r="AU210" s="200" t="s">
        <v>83</v>
      </c>
      <c r="AV210" s="12" t="s">
        <v>83</v>
      </c>
      <c r="AW210" s="12" t="s">
        <v>37</v>
      </c>
      <c r="AX210" s="12" t="s">
        <v>76</v>
      </c>
      <c r="AY210" s="200" t="s">
        <v>131</v>
      </c>
    </row>
    <row r="211" spans="2:65" s="14" customFormat="1" ht="11.25">
      <c r="B211" s="221"/>
      <c r="C211" s="222"/>
      <c r="D211" s="187" t="s">
        <v>144</v>
      </c>
      <c r="E211" s="223" t="s">
        <v>19</v>
      </c>
      <c r="F211" s="224" t="s">
        <v>201</v>
      </c>
      <c r="G211" s="222"/>
      <c r="H211" s="225">
        <v>908.73199999999997</v>
      </c>
      <c r="I211" s="226"/>
      <c r="J211" s="222"/>
      <c r="K211" s="222"/>
      <c r="L211" s="227"/>
      <c r="M211" s="228"/>
      <c r="N211" s="229"/>
      <c r="O211" s="229"/>
      <c r="P211" s="229"/>
      <c r="Q211" s="229"/>
      <c r="R211" s="229"/>
      <c r="S211" s="229"/>
      <c r="T211" s="230"/>
      <c r="AT211" s="231" t="s">
        <v>144</v>
      </c>
      <c r="AU211" s="231" t="s">
        <v>83</v>
      </c>
      <c r="AV211" s="14" t="s">
        <v>138</v>
      </c>
      <c r="AW211" s="14" t="s">
        <v>37</v>
      </c>
      <c r="AX211" s="14" t="s">
        <v>81</v>
      </c>
      <c r="AY211" s="231" t="s">
        <v>131</v>
      </c>
    </row>
    <row r="212" spans="2:65" s="1" customFormat="1" ht="24" customHeight="1">
      <c r="B212" s="33"/>
      <c r="C212" s="174" t="s">
        <v>314</v>
      </c>
      <c r="D212" s="174" t="s">
        <v>133</v>
      </c>
      <c r="E212" s="175" t="s">
        <v>315</v>
      </c>
      <c r="F212" s="176" t="s">
        <v>316</v>
      </c>
      <c r="G212" s="177" t="s">
        <v>136</v>
      </c>
      <c r="H212" s="178">
        <v>468.82</v>
      </c>
      <c r="I212" s="179"/>
      <c r="J212" s="180">
        <f>ROUND(I212*H212,2)</f>
        <v>0</v>
      </c>
      <c r="K212" s="176" t="s">
        <v>280</v>
      </c>
      <c r="L212" s="37"/>
      <c r="M212" s="181" t="s">
        <v>19</v>
      </c>
      <c r="N212" s="182" t="s">
        <v>47</v>
      </c>
      <c r="O212" s="62"/>
      <c r="P212" s="183">
        <f>O212*H212</f>
        <v>0</v>
      </c>
      <c r="Q212" s="183">
        <v>1.6800000000000001E-3</v>
      </c>
      <c r="R212" s="183">
        <f>Q212*H212</f>
        <v>0.78761760000000003</v>
      </c>
      <c r="S212" s="183">
        <v>0</v>
      </c>
      <c r="T212" s="184">
        <f>S212*H212</f>
        <v>0</v>
      </c>
      <c r="AR212" s="185" t="s">
        <v>138</v>
      </c>
      <c r="AT212" s="185" t="s">
        <v>133</v>
      </c>
      <c r="AU212" s="185" t="s">
        <v>83</v>
      </c>
      <c r="AY212" s="16" t="s">
        <v>131</v>
      </c>
      <c r="BE212" s="186">
        <f>IF(N212="základní",J212,0)</f>
        <v>0</v>
      </c>
      <c r="BF212" s="186">
        <f>IF(N212="snížená",J212,0)</f>
        <v>0</v>
      </c>
      <c r="BG212" s="186">
        <f>IF(N212="zákl. přenesená",J212,0)</f>
        <v>0</v>
      </c>
      <c r="BH212" s="186">
        <f>IF(N212="sníž. přenesená",J212,0)</f>
        <v>0</v>
      </c>
      <c r="BI212" s="186">
        <f>IF(N212="nulová",J212,0)</f>
        <v>0</v>
      </c>
      <c r="BJ212" s="16" t="s">
        <v>81</v>
      </c>
      <c r="BK212" s="186">
        <f>ROUND(I212*H212,2)</f>
        <v>0</v>
      </c>
      <c r="BL212" s="16" t="s">
        <v>138</v>
      </c>
      <c r="BM212" s="185" t="s">
        <v>317</v>
      </c>
    </row>
    <row r="213" spans="2:65" s="1" customFormat="1" ht="24" customHeight="1">
      <c r="B213" s="33"/>
      <c r="C213" s="174" t="s">
        <v>318</v>
      </c>
      <c r="D213" s="174" t="s">
        <v>133</v>
      </c>
      <c r="E213" s="175" t="s">
        <v>319</v>
      </c>
      <c r="F213" s="176" t="s">
        <v>320</v>
      </c>
      <c r="G213" s="177" t="s">
        <v>136</v>
      </c>
      <c r="H213" s="178">
        <v>468.82</v>
      </c>
      <c r="I213" s="179"/>
      <c r="J213" s="180">
        <f>ROUND(I213*H213,2)</f>
        <v>0</v>
      </c>
      <c r="K213" s="176" t="s">
        <v>137</v>
      </c>
      <c r="L213" s="37"/>
      <c r="M213" s="181" t="s">
        <v>19</v>
      </c>
      <c r="N213" s="182" t="s">
        <v>47</v>
      </c>
      <c r="O213" s="62"/>
      <c r="P213" s="183">
        <f>O213*H213</f>
        <v>0</v>
      </c>
      <c r="Q213" s="183">
        <v>2.6800000000000001E-3</v>
      </c>
      <c r="R213" s="183">
        <f>Q213*H213</f>
        <v>1.2564375999999999</v>
      </c>
      <c r="S213" s="183">
        <v>0</v>
      </c>
      <c r="T213" s="184">
        <f>S213*H213</f>
        <v>0</v>
      </c>
      <c r="AR213" s="185" t="s">
        <v>138</v>
      </c>
      <c r="AT213" s="185" t="s">
        <v>133</v>
      </c>
      <c r="AU213" s="185" t="s">
        <v>83</v>
      </c>
      <c r="AY213" s="16" t="s">
        <v>131</v>
      </c>
      <c r="BE213" s="186">
        <f>IF(N213="základní",J213,0)</f>
        <v>0</v>
      </c>
      <c r="BF213" s="186">
        <f>IF(N213="snížená",J213,0)</f>
        <v>0</v>
      </c>
      <c r="BG213" s="186">
        <f>IF(N213="zákl. přenesená",J213,0)</f>
        <v>0</v>
      </c>
      <c r="BH213" s="186">
        <f>IF(N213="sníž. přenesená",J213,0)</f>
        <v>0</v>
      </c>
      <c r="BI213" s="186">
        <f>IF(N213="nulová",J213,0)</f>
        <v>0</v>
      </c>
      <c r="BJ213" s="16" t="s">
        <v>81</v>
      </c>
      <c r="BK213" s="186">
        <f>ROUND(I213*H213,2)</f>
        <v>0</v>
      </c>
      <c r="BL213" s="16" t="s">
        <v>138</v>
      </c>
      <c r="BM213" s="185" t="s">
        <v>321</v>
      </c>
    </row>
    <row r="214" spans="2:65" s="1" customFormat="1" ht="24" customHeight="1">
      <c r="B214" s="33"/>
      <c r="C214" s="174" t="s">
        <v>322</v>
      </c>
      <c r="D214" s="174" t="s">
        <v>133</v>
      </c>
      <c r="E214" s="175" t="s">
        <v>323</v>
      </c>
      <c r="F214" s="176" t="s">
        <v>324</v>
      </c>
      <c r="G214" s="177" t="s">
        <v>136</v>
      </c>
      <c r="H214" s="178">
        <v>445.15</v>
      </c>
      <c r="I214" s="179"/>
      <c r="J214" s="180">
        <f>ROUND(I214*H214,2)</f>
        <v>0</v>
      </c>
      <c r="K214" s="176" t="s">
        <v>137</v>
      </c>
      <c r="L214" s="37"/>
      <c r="M214" s="181" t="s">
        <v>19</v>
      </c>
      <c r="N214" s="182" t="s">
        <v>47</v>
      </c>
      <c r="O214" s="62"/>
      <c r="P214" s="183">
        <f>O214*H214</f>
        <v>0</v>
      </c>
      <c r="Q214" s="183">
        <v>3.48E-3</v>
      </c>
      <c r="R214" s="183">
        <f>Q214*H214</f>
        <v>1.5491219999999999</v>
      </c>
      <c r="S214" s="183">
        <v>0</v>
      </c>
      <c r="T214" s="184">
        <f>S214*H214</f>
        <v>0</v>
      </c>
      <c r="AR214" s="185" t="s">
        <v>138</v>
      </c>
      <c r="AT214" s="185" t="s">
        <v>133</v>
      </c>
      <c r="AU214" s="185" t="s">
        <v>83</v>
      </c>
      <c r="AY214" s="16" t="s">
        <v>131</v>
      </c>
      <c r="BE214" s="186">
        <f>IF(N214="základní",J214,0)</f>
        <v>0</v>
      </c>
      <c r="BF214" s="186">
        <f>IF(N214="snížená",J214,0)</f>
        <v>0</v>
      </c>
      <c r="BG214" s="186">
        <f>IF(N214="zákl. přenesená",J214,0)</f>
        <v>0</v>
      </c>
      <c r="BH214" s="186">
        <f>IF(N214="sníž. přenesená",J214,0)</f>
        <v>0</v>
      </c>
      <c r="BI214" s="186">
        <f>IF(N214="nulová",J214,0)</f>
        <v>0</v>
      </c>
      <c r="BJ214" s="16" t="s">
        <v>81</v>
      </c>
      <c r="BK214" s="186">
        <f>ROUND(I214*H214,2)</f>
        <v>0</v>
      </c>
      <c r="BL214" s="16" t="s">
        <v>138</v>
      </c>
      <c r="BM214" s="185" t="s">
        <v>325</v>
      </c>
    </row>
    <row r="215" spans="2:65" s="1" customFormat="1" ht="24" customHeight="1">
      <c r="B215" s="33"/>
      <c r="C215" s="174" t="s">
        <v>326</v>
      </c>
      <c r="D215" s="174" t="s">
        <v>133</v>
      </c>
      <c r="E215" s="175" t="s">
        <v>327</v>
      </c>
      <c r="F215" s="176" t="s">
        <v>328</v>
      </c>
      <c r="G215" s="177" t="s">
        <v>136</v>
      </c>
      <c r="H215" s="178">
        <v>414</v>
      </c>
      <c r="I215" s="179"/>
      <c r="J215" s="180">
        <f>ROUND(I215*H215,2)</f>
        <v>0</v>
      </c>
      <c r="K215" s="176" t="s">
        <v>137</v>
      </c>
      <c r="L215" s="37"/>
      <c r="M215" s="181" t="s">
        <v>19</v>
      </c>
      <c r="N215" s="182" t="s">
        <v>47</v>
      </c>
      <c r="O215" s="62"/>
      <c r="P215" s="183">
        <f>O215*H215</f>
        <v>0</v>
      </c>
      <c r="Q215" s="183">
        <v>0</v>
      </c>
      <c r="R215" s="183">
        <f>Q215*H215</f>
        <v>0</v>
      </c>
      <c r="S215" s="183">
        <v>0</v>
      </c>
      <c r="T215" s="184">
        <f>S215*H215</f>
        <v>0</v>
      </c>
      <c r="AR215" s="185" t="s">
        <v>138</v>
      </c>
      <c r="AT215" s="185" t="s">
        <v>133</v>
      </c>
      <c r="AU215" s="185" t="s">
        <v>83</v>
      </c>
      <c r="AY215" s="16" t="s">
        <v>131</v>
      </c>
      <c r="BE215" s="186">
        <f>IF(N215="základní",J215,0)</f>
        <v>0</v>
      </c>
      <c r="BF215" s="186">
        <f>IF(N215="snížená",J215,0)</f>
        <v>0</v>
      </c>
      <c r="BG215" s="186">
        <f>IF(N215="zákl. přenesená",J215,0)</f>
        <v>0</v>
      </c>
      <c r="BH215" s="186">
        <f>IF(N215="sníž. přenesená",J215,0)</f>
        <v>0</v>
      </c>
      <c r="BI215" s="186">
        <f>IF(N215="nulová",J215,0)</f>
        <v>0</v>
      </c>
      <c r="BJ215" s="16" t="s">
        <v>81</v>
      </c>
      <c r="BK215" s="186">
        <f>ROUND(I215*H215,2)</f>
        <v>0</v>
      </c>
      <c r="BL215" s="16" t="s">
        <v>138</v>
      </c>
      <c r="BM215" s="185" t="s">
        <v>329</v>
      </c>
    </row>
    <row r="216" spans="2:65" s="1" customFormat="1" ht="39">
      <c r="B216" s="33"/>
      <c r="C216" s="34"/>
      <c r="D216" s="187" t="s">
        <v>140</v>
      </c>
      <c r="E216" s="34"/>
      <c r="F216" s="188" t="s">
        <v>330</v>
      </c>
      <c r="G216" s="34"/>
      <c r="H216" s="34"/>
      <c r="I216" s="101"/>
      <c r="J216" s="34"/>
      <c r="K216" s="34"/>
      <c r="L216" s="37"/>
      <c r="M216" s="189"/>
      <c r="N216" s="62"/>
      <c r="O216" s="62"/>
      <c r="P216" s="62"/>
      <c r="Q216" s="62"/>
      <c r="R216" s="62"/>
      <c r="S216" s="62"/>
      <c r="T216" s="63"/>
      <c r="AT216" s="16" t="s">
        <v>140</v>
      </c>
      <c r="AU216" s="16" t="s">
        <v>83</v>
      </c>
    </row>
    <row r="217" spans="2:65" s="1" customFormat="1" ht="24" customHeight="1">
      <c r="B217" s="33"/>
      <c r="C217" s="174" t="s">
        <v>331</v>
      </c>
      <c r="D217" s="174" t="s">
        <v>133</v>
      </c>
      <c r="E217" s="175" t="s">
        <v>332</v>
      </c>
      <c r="F217" s="176" t="s">
        <v>333</v>
      </c>
      <c r="G217" s="177" t="s">
        <v>136</v>
      </c>
      <c r="H217" s="178">
        <v>215.7</v>
      </c>
      <c r="I217" s="179"/>
      <c r="J217" s="180">
        <f>ROUND(I217*H217,2)</f>
        <v>0</v>
      </c>
      <c r="K217" s="176" t="s">
        <v>137</v>
      </c>
      <c r="L217" s="37"/>
      <c r="M217" s="181" t="s">
        <v>19</v>
      </c>
      <c r="N217" s="182" t="s">
        <v>47</v>
      </c>
      <c r="O217" s="62"/>
      <c r="P217" s="183">
        <f>O217*H217</f>
        <v>0</v>
      </c>
      <c r="Q217" s="183">
        <v>0</v>
      </c>
      <c r="R217" s="183">
        <f>Q217*H217</f>
        <v>0</v>
      </c>
      <c r="S217" s="183">
        <v>0</v>
      </c>
      <c r="T217" s="184">
        <f>S217*H217</f>
        <v>0</v>
      </c>
      <c r="AR217" s="185" t="s">
        <v>138</v>
      </c>
      <c r="AT217" s="185" t="s">
        <v>133</v>
      </c>
      <c r="AU217" s="185" t="s">
        <v>83</v>
      </c>
      <c r="AY217" s="16" t="s">
        <v>131</v>
      </c>
      <c r="BE217" s="186">
        <f>IF(N217="základní",J217,0)</f>
        <v>0</v>
      </c>
      <c r="BF217" s="186">
        <f>IF(N217="snížená",J217,0)</f>
        <v>0</v>
      </c>
      <c r="BG217" s="186">
        <f>IF(N217="zákl. přenesená",J217,0)</f>
        <v>0</v>
      </c>
      <c r="BH217" s="186">
        <f>IF(N217="sníž. přenesená",J217,0)</f>
        <v>0</v>
      </c>
      <c r="BI217" s="186">
        <f>IF(N217="nulová",J217,0)</f>
        <v>0</v>
      </c>
      <c r="BJ217" s="16" t="s">
        <v>81</v>
      </c>
      <c r="BK217" s="186">
        <f>ROUND(I217*H217,2)</f>
        <v>0</v>
      </c>
      <c r="BL217" s="16" t="s">
        <v>138</v>
      </c>
      <c r="BM217" s="185" t="s">
        <v>334</v>
      </c>
    </row>
    <row r="218" spans="2:65" s="1" customFormat="1" ht="39">
      <c r="B218" s="33"/>
      <c r="C218" s="34"/>
      <c r="D218" s="187" t="s">
        <v>140</v>
      </c>
      <c r="E218" s="34"/>
      <c r="F218" s="188" t="s">
        <v>330</v>
      </c>
      <c r="G218" s="34"/>
      <c r="H218" s="34"/>
      <c r="I218" s="101"/>
      <c r="J218" s="34"/>
      <c r="K218" s="34"/>
      <c r="L218" s="37"/>
      <c r="M218" s="189"/>
      <c r="N218" s="62"/>
      <c r="O218" s="62"/>
      <c r="P218" s="62"/>
      <c r="Q218" s="62"/>
      <c r="R218" s="62"/>
      <c r="S218" s="62"/>
      <c r="T218" s="63"/>
      <c r="AT218" s="16" t="s">
        <v>140</v>
      </c>
      <c r="AU218" s="16" t="s">
        <v>83</v>
      </c>
    </row>
    <row r="219" spans="2:65" s="1" customFormat="1" ht="16.5" customHeight="1">
      <c r="B219" s="33"/>
      <c r="C219" s="174" t="s">
        <v>335</v>
      </c>
      <c r="D219" s="174" t="s">
        <v>133</v>
      </c>
      <c r="E219" s="175" t="s">
        <v>336</v>
      </c>
      <c r="F219" s="176" t="s">
        <v>337</v>
      </c>
      <c r="G219" s="177" t="s">
        <v>136</v>
      </c>
      <c r="H219" s="178">
        <v>1016.222</v>
      </c>
      <c r="I219" s="179"/>
      <c r="J219" s="180">
        <f>ROUND(I219*H219,2)</f>
        <v>0</v>
      </c>
      <c r="K219" s="176" t="s">
        <v>137</v>
      </c>
      <c r="L219" s="37"/>
      <c r="M219" s="181" t="s">
        <v>19</v>
      </c>
      <c r="N219" s="182" t="s">
        <v>47</v>
      </c>
      <c r="O219" s="62"/>
      <c r="P219" s="183">
        <f>O219*H219</f>
        <v>0</v>
      </c>
      <c r="Q219" s="183">
        <v>0</v>
      </c>
      <c r="R219" s="183">
        <f>Q219*H219</f>
        <v>0</v>
      </c>
      <c r="S219" s="183">
        <v>0</v>
      </c>
      <c r="T219" s="184">
        <f>S219*H219</f>
        <v>0</v>
      </c>
      <c r="AR219" s="185" t="s">
        <v>138</v>
      </c>
      <c r="AT219" s="185" t="s">
        <v>133</v>
      </c>
      <c r="AU219" s="185" t="s">
        <v>83</v>
      </c>
      <c r="AY219" s="16" t="s">
        <v>131</v>
      </c>
      <c r="BE219" s="186">
        <f>IF(N219="základní",J219,0)</f>
        <v>0</v>
      </c>
      <c r="BF219" s="186">
        <f>IF(N219="snížená",J219,0)</f>
        <v>0</v>
      </c>
      <c r="BG219" s="186">
        <f>IF(N219="zákl. přenesená",J219,0)</f>
        <v>0</v>
      </c>
      <c r="BH219" s="186">
        <f>IF(N219="sníž. přenesená",J219,0)</f>
        <v>0</v>
      </c>
      <c r="BI219" s="186">
        <f>IF(N219="nulová",J219,0)</f>
        <v>0</v>
      </c>
      <c r="BJ219" s="16" t="s">
        <v>81</v>
      </c>
      <c r="BK219" s="186">
        <f>ROUND(I219*H219,2)</f>
        <v>0</v>
      </c>
      <c r="BL219" s="16" t="s">
        <v>138</v>
      </c>
      <c r="BM219" s="185" t="s">
        <v>338</v>
      </c>
    </row>
    <row r="220" spans="2:65" s="12" customFormat="1" ht="22.5">
      <c r="B220" s="190"/>
      <c r="C220" s="191"/>
      <c r="D220" s="187" t="s">
        <v>144</v>
      </c>
      <c r="E220" s="192" t="s">
        <v>19</v>
      </c>
      <c r="F220" s="193" t="s">
        <v>339</v>
      </c>
      <c r="G220" s="191"/>
      <c r="H220" s="194">
        <v>1016.222</v>
      </c>
      <c r="I220" s="195"/>
      <c r="J220" s="191"/>
      <c r="K220" s="191"/>
      <c r="L220" s="196"/>
      <c r="M220" s="197"/>
      <c r="N220" s="198"/>
      <c r="O220" s="198"/>
      <c r="P220" s="198"/>
      <c r="Q220" s="198"/>
      <c r="R220" s="198"/>
      <c r="S220" s="198"/>
      <c r="T220" s="199"/>
      <c r="AT220" s="200" t="s">
        <v>144</v>
      </c>
      <c r="AU220" s="200" t="s">
        <v>83</v>
      </c>
      <c r="AV220" s="12" t="s">
        <v>83</v>
      </c>
      <c r="AW220" s="12" t="s">
        <v>37</v>
      </c>
      <c r="AX220" s="12" t="s">
        <v>81</v>
      </c>
      <c r="AY220" s="200" t="s">
        <v>131</v>
      </c>
    </row>
    <row r="221" spans="2:65" s="1" customFormat="1" ht="24" customHeight="1">
      <c r="B221" s="33"/>
      <c r="C221" s="174" t="s">
        <v>340</v>
      </c>
      <c r="D221" s="174" t="s">
        <v>133</v>
      </c>
      <c r="E221" s="175" t="s">
        <v>341</v>
      </c>
      <c r="F221" s="176" t="s">
        <v>342</v>
      </c>
      <c r="G221" s="177" t="s">
        <v>343</v>
      </c>
      <c r="H221" s="178">
        <v>2</v>
      </c>
      <c r="I221" s="179"/>
      <c r="J221" s="180">
        <f>ROUND(I221*H221,2)</f>
        <v>0</v>
      </c>
      <c r="K221" s="176" t="s">
        <v>137</v>
      </c>
      <c r="L221" s="37"/>
      <c r="M221" s="181" t="s">
        <v>19</v>
      </c>
      <c r="N221" s="182" t="s">
        <v>47</v>
      </c>
      <c r="O221" s="62"/>
      <c r="P221" s="183">
        <f>O221*H221</f>
        <v>0</v>
      </c>
      <c r="Q221" s="183">
        <v>9.6000000000000002E-4</v>
      </c>
      <c r="R221" s="183">
        <f>Q221*H221</f>
        <v>1.92E-3</v>
      </c>
      <c r="S221" s="183">
        <v>0</v>
      </c>
      <c r="T221" s="184">
        <f>S221*H221</f>
        <v>0</v>
      </c>
      <c r="AR221" s="185" t="s">
        <v>138</v>
      </c>
      <c r="AT221" s="185" t="s">
        <v>133</v>
      </c>
      <c r="AU221" s="185" t="s">
        <v>83</v>
      </c>
      <c r="AY221" s="16" t="s">
        <v>131</v>
      </c>
      <c r="BE221" s="186">
        <f>IF(N221="základní",J221,0)</f>
        <v>0</v>
      </c>
      <c r="BF221" s="186">
        <f>IF(N221="snížená",J221,0)</f>
        <v>0</v>
      </c>
      <c r="BG221" s="186">
        <f>IF(N221="zákl. přenesená",J221,0)</f>
        <v>0</v>
      </c>
      <c r="BH221" s="186">
        <f>IF(N221="sníž. přenesená",J221,0)</f>
        <v>0</v>
      </c>
      <c r="BI221" s="186">
        <f>IF(N221="nulová",J221,0)</f>
        <v>0</v>
      </c>
      <c r="BJ221" s="16" t="s">
        <v>81</v>
      </c>
      <c r="BK221" s="186">
        <f>ROUND(I221*H221,2)</f>
        <v>0</v>
      </c>
      <c r="BL221" s="16" t="s">
        <v>138</v>
      </c>
      <c r="BM221" s="185" t="s">
        <v>344</v>
      </c>
    </row>
    <row r="222" spans="2:65" s="1" customFormat="1" ht="126.75">
      <c r="B222" s="33"/>
      <c r="C222" s="34"/>
      <c r="D222" s="187" t="s">
        <v>140</v>
      </c>
      <c r="E222" s="34"/>
      <c r="F222" s="188" t="s">
        <v>345</v>
      </c>
      <c r="G222" s="34"/>
      <c r="H222" s="34"/>
      <c r="I222" s="101"/>
      <c r="J222" s="34"/>
      <c r="K222" s="34"/>
      <c r="L222" s="37"/>
      <c r="M222" s="189"/>
      <c r="N222" s="62"/>
      <c r="O222" s="62"/>
      <c r="P222" s="62"/>
      <c r="Q222" s="62"/>
      <c r="R222" s="62"/>
      <c r="S222" s="62"/>
      <c r="T222" s="63"/>
      <c r="AT222" s="16" t="s">
        <v>140</v>
      </c>
      <c r="AU222" s="16" t="s">
        <v>83</v>
      </c>
    </row>
    <row r="223" spans="2:65" s="1" customFormat="1" ht="16.5" customHeight="1">
      <c r="B223" s="33"/>
      <c r="C223" s="211" t="s">
        <v>346</v>
      </c>
      <c r="D223" s="211" t="s">
        <v>173</v>
      </c>
      <c r="E223" s="212" t="s">
        <v>347</v>
      </c>
      <c r="F223" s="213" t="s">
        <v>348</v>
      </c>
      <c r="G223" s="214" t="s">
        <v>343</v>
      </c>
      <c r="H223" s="215">
        <v>1</v>
      </c>
      <c r="I223" s="216"/>
      <c r="J223" s="217">
        <f>ROUND(I223*H223,2)</f>
        <v>0</v>
      </c>
      <c r="K223" s="213" t="s">
        <v>349</v>
      </c>
      <c r="L223" s="218"/>
      <c r="M223" s="219" t="s">
        <v>19</v>
      </c>
      <c r="N223" s="220" t="s">
        <v>47</v>
      </c>
      <c r="O223" s="62"/>
      <c r="P223" s="183">
        <f>O223*H223</f>
        <v>0</v>
      </c>
      <c r="Q223" s="183">
        <v>0.08</v>
      </c>
      <c r="R223" s="183">
        <f>Q223*H223</f>
        <v>0.08</v>
      </c>
      <c r="S223" s="183">
        <v>0</v>
      </c>
      <c r="T223" s="184">
        <f>S223*H223</f>
        <v>0</v>
      </c>
      <c r="AR223" s="185" t="s">
        <v>176</v>
      </c>
      <c r="AT223" s="185" t="s">
        <v>173</v>
      </c>
      <c r="AU223" s="185" t="s">
        <v>83</v>
      </c>
      <c r="AY223" s="16" t="s">
        <v>131</v>
      </c>
      <c r="BE223" s="186">
        <f>IF(N223="základní",J223,0)</f>
        <v>0</v>
      </c>
      <c r="BF223" s="186">
        <f>IF(N223="snížená",J223,0)</f>
        <v>0</v>
      </c>
      <c r="BG223" s="186">
        <f>IF(N223="zákl. přenesená",J223,0)</f>
        <v>0</v>
      </c>
      <c r="BH223" s="186">
        <f>IF(N223="sníž. přenesená",J223,0)</f>
        <v>0</v>
      </c>
      <c r="BI223" s="186">
        <f>IF(N223="nulová",J223,0)</f>
        <v>0</v>
      </c>
      <c r="BJ223" s="16" t="s">
        <v>81</v>
      </c>
      <c r="BK223" s="186">
        <f>ROUND(I223*H223,2)</f>
        <v>0</v>
      </c>
      <c r="BL223" s="16" t="s">
        <v>138</v>
      </c>
      <c r="BM223" s="185" t="s">
        <v>350</v>
      </c>
    </row>
    <row r="224" spans="2:65" s="1" customFormat="1" ht="19.5">
      <c r="B224" s="33"/>
      <c r="C224" s="34"/>
      <c r="D224" s="187" t="s">
        <v>142</v>
      </c>
      <c r="E224" s="34"/>
      <c r="F224" s="188" t="s">
        <v>351</v>
      </c>
      <c r="G224" s="34"/>
      <c r="H224" s="34"/>
      <c r="I224" s="101"/>
      <c r="J224" s="34"/>
      <c r="K224" s="34"/>
      <c r="L224" s="37"/>
      <c r="M224" s="189"/>
      <c r="N224" s="62"/>
      <c r="O224" s="62"/>
      <c r="P224" s="62"/>
      <c r="Q224" s="62"/>
      <c r="R224" s="62"/>
      <c r="S224" s="62"/>
      <c r="T224" s="63"/>
      <c r="AT224" s="16" t="s">
        <v>142</v>
      </c>
      <c r="AU224" s="16" t="s">
        <v>83</v>
      </c>
    </row>
    <row r="225" spans="2:65" s="1" customFormat="1" ht="16.5" customHeight="1">
      <c r="B225" s="33"/>
      <c r="C225" s="211" t="s">
        <v>352</v>
      </c>
      <c r="D225" s="211" t="s">
        <v>173</v>
      </c>
      <c r="E225" s="212" t="s">
        <v>353</v>
      </c>
      <c r="F225" s="213" t="s">
        <v>354</v>
      </c>
      <c r="G225" s="214" t="s">
        <v>343</v>
      </c>
      <c r="H225" s="215">
        <v>1</v>
      </c>
      <c r="I225" s="216"/>
      <c r="J225" s="217">
        <f>ROUND(I225*H225,2)</f>
        <v>0</v>
      </c>
      <c r="K225" s="213" t="s">
        <v>349</v>
      </c>
      <c r="L225" s="218"/>
      <c r="M225" s="219" t="s">
        <v>19</v>
      </c>
      <c r="N225" s="220" t="s">
        <v>47</v>
      </c>
      <c r="O225" s="62"/>
      <c r="P225" s="183">
        <f>O225*H225</f>
        <v>0</v>
      </c>
      <c r="Q225" s="183">
        <v>0.08</v>
      </c>
      <c r="R225" s="183">
        <f>Q225*H225</f>
        <v>0.08</v>
      </c>
      <c r="S225" s="183">
        <v>0</v>
      </c>
      <c r="T225" s="184">
        <f>S225*H225</f>
        <v>0</v>
      </c>
      <c r="AR225" s="185" t="s">
        <v>176</v>
      </c>
      <c r="AT225" s="185" t="s">
        <v>173</v>
      </c>
      <c r="AU225" s="185" t="s">
        <v>83</v>
      </c>
      <c r="AY225" s="16" t="s">
        <v>131</v>
      </c>
      <c r="BE225" s="186">
        <f>IF(N225="základní",J225,0)</f>
        <v>0</v>
      </c>
      <c r="BF225" s="186">
        <f>IF(N225="snížená",J225,0)</f>
        <v>0</v>
      </c>
      <c r="BG225" s="186">
        <f>IF(N225="zákl. přenesená",J225,0)</f>
        <v>0</v>
      </c>
      <c r="BH225" s="186">
        <f>IF(N225="sníž. přenesená",J225,0)</f>
        <v>0</v>
      </c>
      <c r="BI225" s="186">
        <f>IF(N225="nulová",J225,0)</f>
        <v>0</v>
      </c>
      <c r="BJ225" s="16" t="s">
        <v>81</v>
      </c>
      <c r="BK225" s="186">
        <f>ROUND(I225*H225,2)</f>
        <v>0</v>
      </c>
      <c r="BL225" s="16" t="s">
        <v>138</v>
      </c>
      <c r="BM225" s="185" t="s">
        <v>355</v>
      </c>
    </row>
    <row r="226" spans="2:65" s="1" customFormat="1" ht="19.5">
      <c r="B226" s="33"/>
      <c r="C226" s="34"/>
      <c r="D226" s="187" t="s">
        <v>142</v>
      </c>
      <c r="E226" s="34"/>
      <c r="F226" s="188" t="s">
        <v>356</v>
      </c>
      <c r="G226" s="34"/>
      <c r="H226" s="34"/>
      <c r="I226" s="101"/>
      <c r="J226" s="34"/>
      <c r="K226" s="34"/>
      <c r="L226" s="37"/>
      <c r="M226" s="189"/>
      <c r="N226" s="62"/>
      <c r="O226" s="62"/>
      <c r="P226" s="62"/>
      <c r="Q226" s="62"/>
      <c r="R226" s="62"/>
      <c r="S226" s="62"/>
      <c r="T226" s="63"/>
      <c r="AT226" s="16" t="s">
        <v>142</v>
      </c>
      <c r="AU226" s="16" t="s">
        <v>83</v>
      </c>
    </row>
    <row r="227" spans="2:65" s="11" customFormat="1" ht="22.9" customHeight="1">
      <c r="B227" s="158"/>
      <c r="C227" s="159"/>
      <c r="D227" s="160" t="s">
        <v>75</v>
      </c>
      <c r="E227" s="172" t="s">
        <v>191</v>
      </c>
      <c r="F227" s="172" t="s">
        <v>357</v>
      </c>
      <c r="G227" s="159"/>
      <c r="H227" s="159"/>
      <c r="I227" s="162"/>
      <c r="J227" s="173">
        <f>BK227</f>
        <v>0</v>
      </c>
      <c r="K227" s="159"/>
      <c r="L227" s="164"/>
      <c r="M227" s="165"/>
      <c r="N227" s="166"/>
      <c r="O227" s="166"/>
      <c r="P227" s="167">
        <f>SUM(P228:P349)</f>
        <v>0</v>
      </c>
      <c r="Q227" s="166"/>
      <c r="R227" s="167">
        <f>SUM(R228:R349)</f>
        <v>0.11347800000000001</v>
      </c>
      <c r="S227" s="166"/>
      <c r="T227" s="168">
        <f>SUM(T228:T349)</f>
        <v>56.657079000000003</v>
      </c>
      <c r="AR227" s="169" t="s">
        <v>81</v>
      </c>
      <c r="AT227" s="170" t="s">
        <v>75</v>
      </c>
      <c r="AU227" s="170" t="s">
        <v>81</v>
      </c>
      <c r="AY227" s="169" t="s">
        <v>131</v>
      </c>
      <c r="BK227" s="171">
        <f>SUM(BK228:BK349)</f>
        <v>0</v>
      </c>
    </row>
    <row r="228" spans="2:65" s="1" customFormat="1" ht="16.5" customHeight="1">
      <c r="B228" s="33"/>
      <c r="C228" s="174" t="s">
        <v>358</v>
      </c>
      <c r="D228" s="174" t="s">
        <v>133</v>
      </c>
      <c r="E228" s="175" t="s">
        <v>359</v>
      </c>
      <c r="F228" s="176" t="s">
        <v>360</v>
      </c>
      <c r="G228" s="177" t="s">
        <v>209</v>
      </c>
      <c r="H228" s="178">
        <v>17</v>
      </c>
      <c r="I228" s="179"/>
      <c r="J228" s="180">
        <f>ROUND(I228*H228,2)</f>
        <v>0</v>
      </c>
      <c r="K228" s="176" t="s">
        <v>137</v>
      </c>
      <c r="L228" s="37"/>
      <c r="M228" s="181" t="s">
        <v>19</v>
      </c>
      <c r="N228" s="182" t="s">
        <v>47</v>
      </c>
      <c r="O228" s="62"/>
      <c r="P228" s="183">
        <f>O228*H228</f>
        <v>0</v>
      </c>
      <c r="Q228" s="183">
        <v>0</v>
      </c>
      <c r="R228" s="183">
        <f>Q228*H228</f>
        <v>0</v>
      </c>
      <c r="S228" s="183">
        <v>0</v>
      </c>
      <c r="T228" s="184">
        <f>S228*H228</f>
        <v>0</v>
      </c>
      <c r="AR228" s="185" t="s">
        <v>138</v>
      </c>
      <c r="AT228" s="185" t="s">
        <v>133</v>
      </c>
      <c r="AU228" s="185" t="s">
        <v>83</v>
      </c>
      <c r="AY228" s="16" t="s">
        <v>131</v>
      </c>
      <c r="BE228" s="186">
        <f>IF(N228="základní",J228,0)</f>
        <v>0</v>
      </c>
      <c r="BF228" s="186">
        <f>IF(N228="snížená",J228,0)</f>
        <v>0</v>
      </c>
      <c r="BG228" s="186">
        <f>IF(N228="zákl. přenesená",J228,0)</f>
        <v>0</v>
      </c>
      <c r="BH228" s="186">
        <f>IF(N228="sníž. přenesená",J228,0)</f>
        <v>0</v>
      </c>
      <c r="BI228" s="186">
        <f>IF(N228="nulová",J228,0)</f>
        <v>0</v>
      </c>
      <c r="BJ228" s="16" t="s">
        <v>81</v>
      </c>
      <c r="BK228" s="186">
        <f>ROUND(I228*H228,2)</f>
        <v>0</v>
      </c>
      <c r="BL228" s="16" t="s">
        <v>138</v>
      </c>
      <c r="BM228" s="185" t="s">
        <v>361</v>
      </c>
    </row>
    <row r="229" spans="2:65" s="1" customFormat="1" ht="29.25">
      <c r="B229" s="33"/>
      <c r="C229" s="34"/>
      <c r="D229" s="187" t="s">
        <v>140</v>
      </c>
      <c r="E229" s="34"/>
      <c r="F229" s="188" t="s">
        <v>362</v>
      </c>
      <c r="G229" s="34"/>
      <c r="H229" s="34"/>
      <c r="I229" s="101"/>
      <c r="J229" s="34"/>
      <c r="K229" s="34"/>
      <c r="L229" s="37"/>
      <c r="M229" s="189"/>
      <c r="N229" s="62"/>
      <c r="O229" s="62"/>
      <c r="P229" s="62"/>
      <c r="Q229" s="62"/>
      <c r="R229" s="62"/>
      <c r="S229" s="62"/>
      <c r="T229" s="63"/>
      <c r="AT229" s="16" t="s">
        <v>140</v>
      </c>
      <c r="AU229" s="16" t="s">
        <v>83</v>
      </c>
    </row>
    <row r="230" spans="2:65" s="1" customFormat="1" ht="24" customHeight="1">
      <c r="B230" s="33"/>
      <c r="C230" s="174" t="s">
        <v>363</v>
      </c>
      <c r="D230" s="174" t="s">
        <v>133</v>
      </c>
      <c r="E230" s="175" t="s">
        <v>364</v>
      </c>
      <c r="F230" s="176" t="s">
        <v>365</v>
      </c>
      <c r="G230" s="177" t="s">
        <v>136</v>
      </c>
      <c r="H230" s="178">
        <v>1343</v>
      </c>
      <c r="I230" s="179"/>
      <c r="J230" s="180">
        <f>ROUND(I230*H230,2)</f>
        <v>0</v>
      </c>
      <c r="K230" s="176" t="s">
        <v>137</v>
      </c>
      <c r="L230" s="37"/>
      <c r="M230" s="181" t="s">
        <v>19</v>
      </c>
      <c r="N230" s="182" t="s">
        <v>47</v>
      </c>
      <c r="O230" s="62"/>
      <c r="P230" s="183">
        <f>O230*H230</f>
        <v>0</v>
      </c>
      <c r="Q230" s="183">
        <v>0</v>
      </c>
      <c r="R230" s="183">
        <f>Q230*H230</f>
        <v>0</v>
      </c>
      <c r="S230" s="183">
        <v>0</v>
      </c>
      <c r="T230" s="184">
        <f>S230*H230</f>
        <v>0</v>
      </c>
      <c r="AR230" s="185" t="s">
        <v>138</v>
      </c>
      <c r="AT230" s="185" t="s">
        <v>133</v>
      </c>
      <c r="AU230" s="185" t="s">
        <v>83</v>
      </c>
      <c r="AY230" s="16" t="s">
        <v>131</v>
      </c>
      <c r="BE230" s="186">
        <f>IF(N230="základní",J230,0)</f>
        <v>0</v>
      </c>
      <c r="BF230" s="186">
        <f>IF(N230="snížená",J230,0)</f>
        <v>0</v>
      </c>
      <c r="BG230" s="186">
        <f>IF(N230="zákl. přenesená",J230,0)</f>
        <v>0</v>
      </c>
      <c r="BH230" s="186">
        <f>IF(N230="sníž. přenesená",J230,0)</f>
        <v>0</v>
      </c>
      <c r="BI230" s="186">
        <f>IF(N230="nulová",J230,0)</f>
        <v>0</v>
      </c>
      <c r="BJ230" s="16" t="s">
        <v>81</v>
      </c>
      <c r="BK230" s="186">
        <f>ROUND(I230*H230,2)</f>
        <v>0</v>
      </c>
      <c r="BL230" s="16" t="s">
        <v>138</v>
      </c>
      <c r="BM230" s="185" t="s">
        <v>366</v>
      </c>
    </row>
    <row r="231" spans="2:65" s="1" customFormat="1" ht="58.5">
      <c r="B231" s="33"/>
      <c r="C231" s="34"/>
      <c r="D231" s="187" t="s">
        <v>140</v>
      </c>
      <c r="E231" s="34"/>
      <c r="F231" s="188" t="s">
        <v>367</v>
      </c>
      <c r="G231" s="34"/>
      <c r="H231" s="34"/>
      <c r="I231" s="101"/>
      <c r="J231" s="34"/>
      <c r="K231" s="34"/>
      <c r="L231" s="37"/>
      <c r="M231" s="189"/>
      <c r="N231" s="62"/>
      <c r="O231" s="62"/>
      <c r="P231" s="62"/>
      <c r="Q231" s="62"/>
      <c r="R231" s="62"/>
      <c r="S231" s="62"/>
      <c r="T231" s="63"/>
      <c r="AT231" s="16" t="s">
        <v>140</v>
      </c>
      <c r="AU231" s="16" t="s">
        <v>83</v>
      </c>
    </row>
    <row r="232" spans="2:65" s="1" customFormat="1" ht="24" customHeight="1">
      <c r="B232" s="33"/>
      <c r="C232" s="174" t="s">
        <v>368</v>
      </c>
      <c r="D232" s="174" t="s">
        <v>133</v>
      </c>
      <c r="E232" s="175" t="s">
        <v>369</v>
      </c>
      <c r="F232" s="176" t="s">
        <v>370</v>
      </c>
      <c r="G232" s="177" t="s">
        <v>136</v>
      </c>
      <c r="H232" s="178">
        <v>80580</v>
      </c>
      <c r="I232" s="179"/>
      <c r="J232" s="180">
        <f>ROUND(I232*H232,2)</f>
        <v>0</v>
      </c>
      <c r="K232" s="176" t="s">
        <v>137</v>
      </c>
      <c r="L232" s="37"/>
      <c r="M232" s="181" t="s">
        <v>19</v>
      </c>
      <c r="N232" s="182" t="s">
        <v>47</v>
      </c>
      <c r="O232" s="62"/>
      <c r="P232" s="183">
        <f>O232*H232</f>
        <v>0</v>
      </c>
      <c r="Q232" s="183">
        <v>0</v>
      </c>
      <c r="R232" s="183">
        <f>Q232*H232</f>
        <v>0</v>
      </c>
      <c r="S232" s="183">
        <v>0</v>
      </c>
      <c r="T232" s="184">
        <f>S232*H232</f>
        <v>0</v>
      </c>
      <c r="AR232" s="185" t="s">
        <v>138</v>
      </c>
      <c r="AT232" s="185" t="s">
        <v>133</v>
      </c>
      <c r="AU232" s="185" t="s">
        <v>83</v>
      </c>
      <c r="AY232" s="16" t="s">
        <v>131</v>
      </c>
      <c r="BE232" s="186">
        <f>IF(N232="základní",J232,0)</f>
        <v>0</v>
      </c>
      <c r="BF232" s="186">
        <f>IF(N232="snížená",J232,0)</f>
        <v>0</v>
      </c>
      <c r="BG232" s="186">
        <f>IF(N232="zákl. přenesená",J232,0)</f>
        <v>0</v>
      </c>
      <c r="BH232" s="186">
        <f>IF(N232="sníž. přenesená",J232,0)</f>
        <v>0</v>
      </c>
      <c r="BI232" s="186">
        <f>IF(N232="nulová",J232,0)</f>
        <v>0</v>
      </c>
      <c r="BJ232" s="16" t="s">
        <v>81</v>
      </c>
      <c r="BK232" s="186">
        <f>ROUND(I232*H232,2)</f>
        <v>0</v>
      </c>
      <c r="BL232" s="16" t="s">
        <v>138</v>
      </c>
      <c r="BM232" s="185" t="s">
        <v>371</v>
      </c>
    </row>
    <row r="233" spans="2:65" s="1" customFormat="1" ht="58.5">
      <c r="B233" s="33"/>
      <c r="C233" s="34"/>
      <c r="D233" s="187" t="s">
        <v>140</v>
      </c>
      <c r="E233" s="34"/>
      <c r="F233" s="188" t="s">
        <v>367</v>
      </c>
      <c r="G233" s="34"/>
      <c r="H233" s="34"/>
      <c r="I233" s="101"/>
      <c r="J233" s="34"/>
      <c r="K233" s="34"/>
      <c r="L233" s="37"/>
      <c r="M233" s="189"/>
      <c r="N233" s="62"/>
      <c r="O233" s="62"/>
      <c r="P233" s="62"/>
      <c r="Q233" s="62"/>
      <c r="R233" s="62"/>
      <c r="S233" s="62"/>
      <c r="T233" s="63"/>
      <c r="AT233" s="16" t="s">
        <v>140</v>
      </c>
      <c r="AU233" s="16" t="s">
        <v>83</v>
      </c>
    </row>
    <row r="234" spans="2:65" s="12" customFormat="1" ht="11.25">
      <c r="B234" s="190"/>
      <c r="C234" s="191"/>
      <c r="D234" s="187" t="s">
        <v>144</v>
      </c>
      <c r="E234" s="191"/>
      <c r="F234" s="193" t="s">
        <v>372</v>
      </c>
      <c r="G234" s="191"/>
      <c r="H234" s="194">
        <v>80580</v>
      </c>
      <c r="I234" s="195"/>
      <c r="J234" s="191"/>
      <c r="K234" s="191"/>
      <c r="L234" s="196"/>
      <c r="M234" s="197"/>
      <c r="N234" s="198"/>
      <c r="O234" s="198"/>
      <c r="P234" s="198"/>
      <c r="Q234" s="198"/>
      <c r="R234" s="198"/>
      <c r="S234" s="198"/>
      <c r="T234" s="199"/>
      <c r="AT234" s="200" t="s">
        <v>144</v>
      </c>
      <c r="AU234" s="200" t="s">
        <v>83</v>
      </c>
      <c r="AV234" s="12" t="s">
        <v>83</v>
      </c>
      <c r="AW234" s="12" t="s">
        <v>4</v>
      </c>
      <c r="AX234" s="12" t="s">
        <v>81</v>
      </c>
      <c r="AY234" s="200" t="s">
        <v>131</v>
      </c>
    </row>
    <row r="235" spans="2:65" s="1" customFormat="1" ht="24" customHeight="1">
      <c r="B235" s="33"/>
      <c r="C235" s="174" t="s">
        <v>373</v>
      </c>
      <c r="D235" s="174" t="s">
        <v>133</v>
      </c>
      <c r="E235" s="175" t="s">
        <v>374</v>
      </c>
      <c r="F235" s="176" t="s">
        <v>375</v>
      </c>
      <c r="G235" s="177" t="s">
        <v>136</v>
      </c>
      <c r="H235" s="178">
        <v>1343</v>
      </c>
      <c r="I235" s="179"/>
      <c r="J235" s="180">
        <f>ROUND(I235*H235,2)</f>
        <v>0</v>
      </c>
      <c r="K235" s="176" t="s">
        <v>137</v>
      </c>
      <c r="L235" s="37"/>
      <c r="M235" s="181" t="s">
        <v>19</v>
      </c>
      <c r="N235" s="182" t="s">
        <v>47</v>
      </c>
      <c r="O235" s="62"/>
      <c r="P235" s="183">
        <f>O235*H235</f>
        <v>0</v>
      </c>
      <c r="Q235" s="183">
        <v>0</v>
      </c>
      <c r="R235" s="183">
        <f>Q235*H235</f>
        <v>0</v>
      </c>
      <c r="S235" s="183">
        <v>0</v>
      </c>
      <c r="T235" s="184">
        <f>S235*H235</f>
        <v>0</v>
      </c>
      <c r="AR235" s="185" t="s">
        <v>138</v>
      </c>
      <c r="AT235" s="185" t="s">
        <v>133</v>
      </c>
      <c r="AU235" s="185" t="s">
        <v>83</v>
      </c>
      <c r="AY235" s="16" t="s">
        <v>131</v>
      </c>
      <c r="BE235" s="186">
        <f>IF(N235="základní",J235,0)</f>
        <v>0</v>
      </c>
      <c r="BF235" s="186">
        <f>IF(N235="snížená",J235,0)</f>
        <v>0</v>
      </c>
      <c r="BG235" s="186">
        <f>IF(N235="zákl. přenesená",J235,0)</f>
        <v>0</v>
      </c>
      <c r="BH235" s="186">
        <f>IF(N235="sníž. přenesená",J235,0)</f>
        <v>0</v>
      </c>
      <c r="BI235" s="186">
        <f>IF(N235="nulová",J235,0)</f>
        <v>0</v>
      </c>
      <c r="BJ235" s="16" t="s">
        <v>81</v>
      </c>
      <c r="BK235" s="186">
        <f>ROUND(I235*H235,2)</f>
        <v>0</v>
      </c>
      <c r="BL235" s="16" t="s">
        <v>138</v>
      </c>
      <c r="BM235" s="185" t="s">
        <v>376</v>
      </c>
    </row>
    <row r="236" spans="2:65" s="1" customFormat="1" ht="29.25">
      <c r="B236" s="33"/>
      <c r="C236" s="34"/>
      <c r="D236" s="187" t="s">
        <v>140</v>
      </c>
      <c r="E236" s="34"/>
      <c r="F236" s="188" t="s">
        <v>377</v>
      </c>
      <c r="G236" s="34"/>
      <c r="H236" s="34"/>
      <c r="I236" s="101"/>
      <c r="J236" s="34"/>
      <c r="K236" s="34"/>
      <c r="L236" s="37"/>
      <c r="M236" s="189"/>
      <c r="N236" s="62"/>
      <c r="O236" s="62"/>
      <c r="P236" s="62"/>
      <c r="Q236" s="62"/>
      <c r="R236" s="62"/>
      <c r="S236" s="62"/>
      <c r="T236" s="63"/>
      <c r="AT236" s="16" t="s">
        <v>140</v>
      </c>
      <c r="AU236" s="16" t="s">
        <v>83</v>
      </c>
    </row>
    <row r="237" spans="2:65" s="1" customFormat="1" ht="16.5" customHeight="1">
      <c r="B237" s="33"/>
      <c r="C237" s="174" t="s">
        <v>378</v>
      </c>
      <c r="D237" s="174" t="s">
        <v>133</v>
      </c>
      <c r="E237" s="175" t="s">
        <v>379</v>
      </c>
      <c r="F237" s="176" t="s">
        <v>380</v>
      </c>
      <c r="G237" s="177" t="s">
        <v>136</v>
      </c>
      <c r="H237" s="178">
        <v>1343</v>
      </c>
      <c r="I237" s="179"/>
      <c r="J237" s="180">
        <f>ROUND(I237*H237,2)</f>
        <v>0</v>
      </c>
      <c r="K237" s="176" t="s">
        <v>137</v>
      </c>
      <c r="L237" s="37"/>
      <c r="M237" s="181" t="s">
        <v>19</v>
      </c>
      <c r="N237" s="182" t="s">
        <v>47</v>
      </c>
      <c r="O237" s="62"/>
      <c r="P237" s="183">
        <f>O237*H237</f>
        <v>0</v>
      </c>
      <c r="Q237" s="183">
        <v>0</v>
      </c>
      <c r="R237" s="183">
        <f>Q237*H237</f>
        <v>0</v>
      </c>
      <c r="S237" s="183">
        <v>0</v>
      </c>
      <c r="T237" s="184">
        <f>S237*H237</f>
        <v>0</v>
      </c>
      <c r="AR237" s="185" t="s">
        <v>138</v>
      </c>
      <c r="AT237" s="185" t="s">
        <v>133</v>
      </c>
      <c r="AU237" s="185" t="s">
        <v>83</v>
      </c>
      <c r="AY237" s="16" t="s">
        <v>131</v>
      </c>
      <c r="BE237" s="186">
        <f>IF(N237="základní",J237,0)</f>
        <v>0</v>
      </c>
      <c r="BF237" s="186">
        <f>IF(N237="snížená",J237,0)</f>
        <v>0</v>
      </c>
      <c r="BG237" s="186">
        <f>IF(N237="zákl. přenesená",J237,0)</f>
        <v>0</v>
      </c>
      <c r="BH237" s="186">
        <f>IF(N237="sníž. přenesená",J237,0)</f>
        <v>0</v>
      </c>
      <c r="BI237" s="186">
        <f>IF(N237="nulová",J237,0)</f>
        <v>0</v>
      </c>
      <c r="BJ237" s="16" t="s">
        <v>81</v>
      </c>
      <c r="BK237" s="186">
        <f>ROUND(I237*H237,2)</f>
        <v>0</v>
      </c>
      <c r="BL237" s="16" t="s">
        <v>138</v>
      </c>
      <c r="BM237" s="185" t="s">
        <v>381</v>
      </c>
    </row>
    <row r="238" spans="2:65" s="1" customFormat="1" ht="29.25">
      <c r="B238" s="33"/>
      <c r="C238" s="34"/>
      <c r="D238" s="187" t="s">
        <v>140</v>
      </c>
      <c r="E238" s="34"/>
      <c r="F238" s="188" t="s">
        <v>382</v>
      </c>
      <c r="G238" s="34"/>
      <c r="H238" s="34"/>
      <c r="I238" s="101"/>
      <c r="J238" s="34"/>
      <c r="K238" s="34"/>
      <c r="L238" s="37"/>
      <c r="M238" s="189"/>
      <c r="N238" s="62"/>
      <c r="O238" s="62"/>
      <c r="P238" s="62"/>
      <c r="Q238" s="62"/>
      <c r="R238" s="62"/>
      <c r="S238" s="62"/>
      <c r="T238" s="63"/>
      <c r="AT238" s="16" t="s">
        <v>140</v>
      </c>
      <c r="AU238" s="16" t="s">
        <v>83</v>
      </c>
    </row>
    <row r="239" spans="2:65" s="1" customFormat="1" ht="16.5" customHeight="1">
      <c r="B239" s="33"/>
      <c r="C239" s="174" t="s">
        <v>383</v>
      </c>
      <c r="D239" s="174" t="s">
        <v>133</v>
      </c>
      <c r="E239" s="175" t="s">
        <v>384</v>
      </c>
      <c r="F239" s="176" t="s">
        <v>385</v>
      </c>
      <c r="G239" s="177" t="s">
        <v>136</v>
      </c>
      <c r="H239" s="178">
        <v>80580</v>
      </c>
      <c r="I239" s="179"/>
      <c r="J239" s="180">
        <f>ROUND(I239*H239,2)</f>
        <v>0</v>
      </c>
      <c r="K239" s="176" t="s">
        <v>137</v>
      </c>
      <c r="L239" s="37"/>
      <c r="M239" s="181" t="s">
        <v>19</v>
      </c>
      <c r="N239" s="182" t="s">
        <v>47</v>
      </c>
      <c r="O239" s="62"/>
      <c r="P239" s="183">
        <f>O239*H239</f>
        <v>0</v>
      </c>
      <c r="Q239" s="183">
        <v>0</v>
      </c>
      <c r="R239" s="183">
        <f>Q239*H239</f>
        <v>0</v>
      </c>
      <c r="S239" s="183">
        <v>0</v>
      </c>
      <c r="T239" s="184">
        <f>S239*H239</f>
        <v>0</v>
      </c>
      <c r="AR239" s="185" t="s">
        <v>138</v>
      </c>
      <c r="AT239" s="185" t="s">
        <v>133</v>
      </c>
      <c r="AU239" s="185" t="s">
        <v>83</v>
      </c>
      <c r="AY239" s="16" t="s">
        <v>131</v>
      </c>
      <c r="BE239" s="186">
        <f>IF(N239="základní",J239,0)</f>
        <v>0</v>
      </c>
      <c r="BF239" s="186">
        <f>IF(N239="snížená",J239,0)</f>
        <v>0</v>
      </c>
      <c r="BG239" s="186">
        <f>IF(N239="zákl. přenesená",J239,0)</f>
        <v>0</v>
      </c>
      <c r="BH239" s="186">
        <f>IF(N239="sníž. přenesená",J239,0)</f>
        <v>0</v>
      </c>
      <c r="BI239" s="186">
        <f>IF(N239="nulová",J239,0)</f>
        <v>0</v>
      </c>
      <c r="BJ239" s="16" t="s">
        <v>81</v>
      </c>
      <c r="BK239" s="186">
        <f>ROUND(I239*H239,2)</f>
        <v>0</v>
      </c>
      <c r="BL239" s="16" t="s">
        <v>138</v>
      </c>
      <c r="BM239" s="185" t="s">
        <v>386</v>
      </c>
    </row>
    <row r="240" spans="2:65" s="1" customFormat="1" ht="29.25">
      <c r="B240" s="33"/>
      <c r="C240" s="34"/>
      <c r="D240" s="187" t="s">
        <v>140</v>
      </c>
      <c r="E240" s="34"/>
      <c r="F240" s="188" t="s">
        <v>382</v>
      </c>
      <c r="G240" s="34"/>
      <c r="H240" s="34"/>
      <c r="I240" s="101"/>
      <c r="J240" s="34"/>
      <c r="K240" s="34"/>
      <c r="L240" s="37"/>
      <c r="M240" s="189"/>
      <c r="N240" s="62"/>
      <c r="O240" s="62"/>
      <c r="P240" s="62"/>
      <c r="Q240" s="62"/>
      <c r="R240" s="62"/>
      <c r="S240" s="62"/>
      <c r="T240" s="63"/>
      <c r="AT240" s="16" t="s">
        <v>140</v>
      </c>
      <c r="AU240" s="16" t="s">
        <v>83</v>
      </c>
    </row>
    <row r="241" spans="2:65" s="12" customFormat="1" ht="11.25">
      <c r="B241" s="190"/>
      <c r="C241" s="191"/>
      <c r="D241" s="187" t="s">
        <v>144</v>
      </c>
      <c r="E241" s="191"/>
      <c r="F241" s="193" t="s">
        <v>372</v>
      </c>
      <c r="G241" s="191"/>
      <c r="H241" s="194">
        <v>80580</v>
      </c>
      <c r="I241" s="195"/>
      <c r="J241" s="191"/>
      <c r="K241" s="191"/>
      <c r="L241" s="196"/>
      <c r="M241" s="197"/>
      <c r="N241" s="198"/>
      <c r="O241" s="198"/>
      <c r="P241" s="198"/>
      <c r="Q241" s="198"/>
      <c r="R241" s="198"/>
      <c r="S241" s="198"/>
      <c r="T241" s="199"/>
      <c r="AT241" s="200" t="s">
        <v>144</v>
      </c>
      <c r="AU241" s="200" t="s">
        <v>83</v>
      </c>
      <c r="AV241" s="12" t="s">
        <v>83</v>
      </c>
      <c r="AW241" s="12" t="s">
        <v>4</v>
      </c>
      <c r="AX241" s="12" t="s">
        <v>81</v>
      </c>
      <c r="AY241" s="200" t="s">
        <v>131</v>
      </c>
    </row>
    <row r="242" spans="2:65" s="1" customFormat="1" ht="16.5" customHeight="1">
      <c r="B242" s="33"/>
      <c r="C242" s="174" t="s">
        <v>387</v>
      </c>
      <c r="D242" s="174" t="s">
        <v>133</v>
      </c>
      <c r="E242" s="175" t="s">
        <v>388</v>
      </c>
      <c r="F242" s="176" t="s">
        <v>389</v>
      </c>
      <c r="G242" s="177" t="s">
        <v>136</v>
      </c>
      <c r="H242" s="178">
        <v>1343</v>
      </c>
      <c r="I242" s="179"/>
      <c r="J242" s="180">
        <f>ROUND(I242*H242,2)</f>
        <v>0</v>
      </c>
      <c r="K242" s="176" t="s">
        <v>137</v>
      </c>
      <c r="L242" s="37"/>
      <c r="M242" s="181" t="s">
        <v>19</v>
      </c>
      <c r="N242" s="182" t="s">
        <v>47</v>
      </c>
      <c r="O242" s="62"/>
      <c r="P242" s="183">
        <f>O242*H242</f>
        <v>0</v>
      </c>
      <c r="Q242" s="183">
        <v>0</v>
      </c>
      <c r="R242" s="183">
        <f>Q242*H242</f>
        <v>0</v>
      </c>
      <c r="S242" s="183">
        <v>0</v>
      </c>
      <c r="T242" s="184">
        <f>S242*H242</f>
        <v>0</v>
      </c>
      <c r="AR242" s="185" t="s">
        <v>138</v>
      </c>
      <c r="AT242" s="185" t="s">
        <v>133</v>
      </c>
      <c r="AU242" s="185" t="s">
        <v>83</v>
      </c>
      <c r="AY242" s="16" t="s">
        <v>131</v>
      </c>
      <c r="BE242" s="186">
        <f>IF(N242="základní",J242,0)</f>
        <v>0</v>
      </c>
      <c r="BF242" s="186">
        <f>IF(N242="snížená",J242,0)</f>
        <v>0</v>
      </c>
      <c r="BG242" s="186">
        <f>IF(N242="zákl. přenesená",J242,0)</f>
        <v>0</v>
      </c>
      <c r="BH242" s="186">
        <f>IF(N242="sníž. přenesená",J242,0)</f>
        <v>0</v>
      </c>
      <c r="BI242" s="186">
        <f>IF(N242="nulová",J242,0)</f>
        <v>0</v>
      </c>
      <c r="BJ242" s="16" t="s">
        <v>81</v>
      </c>
      <c r="BK242" s="186">
        <f>ROUND(I242*H242,2)</f>
        <v>0</v>
      </c>
      <c r="BL242" s="16" t="s">
        <v>138</v>
      </c>
      <c r="BM242" s="185" t="s">
        <v>390</v>
      </c>
    </row>
    <row r="243" spans="2:65" s="1" customFormat="1" ht="16.5" customHeight="1">
      <c r="B243" s="33"/>
      <c r="C243" s="174" t="s">
        <v>391</v>
      </c>
      <c r="D243" s="174" t="s">
        <v>133</v>
      </c>
      <c r="E243" s="175" t="s">
        <v>392</v>
      </c>
      <c r="F243" s="176" t="s">
        <v>393</v>
      </c>
      <c r="G243" s="177" t="s">
        <v>209</v>
      </c>
      <c r="H243" s="178">
        <v>11.4</v>
      </c>
      <c r="I243" s="179"/>
      <c r="J243" s="180">
        <f>ROUND(I243*H243,2)</f>
        <v>0</v>
      </c>
      <c r="K243" s="176" t="s">
        <v>137</v>
      </c>
      <c r="L243" s="37"/>
      <c r="M243" s="181" t="s">
        <v>19</v>
      </c>
      <c r="N243" s="182" t="s">
        <v>47</v>
      </c>
      <c r="O243" s="62"/>
      <c r="P243" s="183">
        <f>O243*H243</f>
        <v>0</v>
      </c>
      <c r="Q243" s="183">
        <v>0</v>
      </c>
      <c r="R243" s="183">
        <f>Q243*H243</f>
        <v>0</v>
      </c>
      <c r="S243" s="183">
        <v>0</v>
      </c>
      <c r="T243" s="184">
        <f>S243*H243</f>
        <v>0</v>
      </c>
      <c r="AR243" s="185" t="s">
        <v>138</v>
      </c>
      <c r="AT243" s="185" t="s">
        <v>133</v>
      </c>
      <c r="AU243" s="185" t="s">
        <v>83</v>
      </c>
      <c r="AY243" s="16" t="s">
        <v>131</v>
      </c>
      <c r="BE243" s="186">
        <f>IF(N243="základní",J243,0)</f>
        <v>0</v>
      </c>
      <c r="BF243" s="186">
        <f>IF(N243="snížená",J243,0)</f>
        <v>0</v>
      </c>
      <c r="BG243" s="186">
        <f>IF(N243="zákl. přenesená",J243,0)</f>
        <v>0</v>
      </c>
      <c r="BH243" s="186">
        <f>IF(N243="sníž. přenesená",J243,0)</f>
        <v>0</v>
      </c>
      <c r="BI243" s="186">
        <f>IF(N243="nulová",J243,0)</f>
        <v>0</v>
      </c>
      <c r="BJ243" s="16" t="s">
        <v>81</v>
      </c>
      <c r="BK243" s="186">
        <f>ROUND(I243*H243,2)</f>
        <v>0</v>
      </c>
      <c r="BL243" s="16" t="s">
        <v>138</v>
      </c>
      <c r="BM243" s="185" t="s">
        <v>394</v>
      </c>
    </row>
    <row r="244" spans="2:65" s="1" customFormat="1" ht="48.75">
      <c r="B244" s="33"/>
      <c r="C244" s="34"/>
      <c r="D244" s="187" t="s">
        <v>140</v>
      </c>
      <c r="E244" s="34"/>
      <c r="F244" s="188" t="s">
        <v>395</v>
      </c>
      <c r="G244" s="34"/>
      <c r="H244" s="34"/>
      <c r="I244" s="101"/>
      <c r="J244" s="34"/>
      <c r="K244" s="34"/>
      <c r="L244" s="37"/>
      <c r="M244" s="189"/>
      <c r="N244" s="62"/>
      <c r="O244" s="62"/>
      <c r="P244" s="62"/>
      <c r="Q244" s="62"/>
      <c r="R244" s="62"/>
      <c r="S244" s="62"/>
      <c r="T244" s="63"/>
      <c r="AT244" s="16" t="s">
        <v>140</v>
      </c>
      <c r="AU244" s="16" t="s">
        <v>83</v>
      </c>
    </row>
    <row r="245" spans="2:65" s="12" customFormat="1" ht="11.25">
      <c r="B245" s="190"/>
      <c r="C245" s="191"/>
      <c r="D245" s="187" t="s">
        <v>144</v>
      </c>
      <c r="E245" s="192" t="s">
        <v>19</v>
      </c>
      <c r="F245" s="193" t="s">
        <v>396</v>
      </c>
      <c r="G245" s="191"/>
      <c r="H245" s="194">
        <v>11.4</v>
      </c>
      <c r="I245" s="195"/>
      <c r="J245" s="191"/>
      <c r="K245" s="191"/>
      <c r="L245" s="196"/>
      <c r="M245" s="197"/>
      <c r="N245" s="198"/>
      <c r="O245" s="198"/>
      <c r="P245" s="198"/>
      <c r="Q245" s="198"/>
      <c r="R245" s="198"/>
      <c r="S245" s="198"/>
      <c r="T245" s="199"/>
      <c r="AT245" s="200" t="s">
        <v>144</v>
      </c>
      <c r="AU245" s="200" t="s">
        <v>83</v>
      </c>
      <c r="AV245" s="12" t="s">
        <v>83</v>
      </c>
      <c r="AW245" s="12" t="s">
        <v>37</v>
      </c>
      <c r="AX245" s="12" t="s">
        <v>81</v>
      </c>
      <c r="AY245" s="200" t="s">
        <v>131</v>
      </c>
    </row>
    <row r="246" spans="2:65" s="1" customFormat="1" ht="16.5" customHeight="1">
      <c r="B246" s="33"/>
      <c r="C246" s="174" t="s">
        <v>397</v>
      </c>
      <c r="D246" s="174" t="s">
        <v>133</v>
      </c>
      <c r="E246" s="175" t="s">
        <v>398</v>
      </c>
      <c r="F246" s="176" t="s">
        <v>399</v>
      </c>
      <c r="G246" s="177" t="s">
        <v>209</v>
      </c>
      <c r="H246" s="178">
        <v>684</v>
      </c>
      <c r="I246" s="179"/>
      <c r="J246" s="180">
        <f>ROUND(I246*H246,2)</f>
        <v>0</v>
      </c>
      <c r="K246" s="176" t="s">
        <v>137</v>
      </c>
      <c r="L246" s="37"/>
      <c r="M246" s="181" t="s">
        <v>19</v>
      </c>
      <c r="N246" s="182" t="s">
        <v>47</v>
      </c>
      <c r="O246" s="62"/>
      <c r="P246" s="183">
        <f>O246*H246</f>
        <v>0</v>
      </c>
      <c r="Q246" s="183">
        <v>0</v>
      </c>
      <c r="R246" s="183">
        <f>Q246*H246</f>
        <v>0</v>
      </c>
      <c r="S246" s="183">
        <v>0</v>
      </c>
      <c r="T246" s="184">
        <f>S246*H246</f>
        <v>0</v>
      </c>
      <c r="AR246" s="185" t="s">
        <v>138</v>
      </c>
      <c r="AT246" s="185" t="s">
        <v>133</v>
      </c>
      <c r="AU246" s="185" t="s">
        <v>83</v>
      </c>
      <c r="AY246" s="16" t="s">
        <v>131</v>
      </c>
      <c r="BE246" s="186">
        <f>IF(N246="základní",J246,0)</f>
        <v>0</v>
      </c>
      <c r="BF246" s="186">
        <f>IF(N246="snížená",J246,0)</f>
        <v>0</v>
      </c>
      <c r="BG246" s="186">
        <f>IF(N246="zákl. přenesená",J246,0)</f>
        <v>0</v>
      </c>
      <c r="BH246" s="186">
        <f>IF(N246="sníž. přenesená",J246,0)</f>
        <v>0</v>
      </c>
      <c r="BI246" s="186">
        <f>IF(N246="nulová",J246,0)</f>
        <v>0</v>
      </c>
      <c r="BJ246" s="16" t="s">
        <v>81</v>
      </c>
      <c r="BK246" s="186">
        <f>ROUND(I246*H246,2)</f>
        <v>0</v>
      </c>
      <c r="BL246" s="16" t="s">
        <v>138</v>
      </c>
      <c r="BM246" s="185" t="s">
        <v>400</v>
      </c>
    </row>
    <row r="247" spans="2:65" s="1" customFormat="1" ht="48.75">
      <c r="B247" s="33"/>
      <c r="C247" s="34"/>
      <c r="D247" s="187" t="s">
        <v>140</v>
      </c>
      <c r="E247" s="34"/>
      <c r="F247" s="188" t="s">
        <v>395</v>
      </c>
      <c r="G247" s="34"/>
      <c r="H247" s="34"/>
      <c r="I247" s="101"/>
      <c r="J247" s="34"/>
      <c r="K247" s="34"/>
      <c r="L247" s="37"/>
      <c r="M247" s="189"/>
      <c r="N247" s="62"/>
      <c r="O247" s="62"/>
      <c r="P247" s="62"/>
      <c r="Q247" s="62"/>
      <c r="R247" s="62"/>
      <c r="S247" s="62"/>
      <c r="T247" s="63"/>
      <c r="AT247" s="16" t="s">
        <v>140</v>
      </c>
      <c r="AU247" s="16" t="s">
        <v>83</v>
      </c>
    </row>
    <row r="248" spans="2:65" s="12" customFormat="1" ht="11.25">
      <c r="B248" s="190"/>
      <c r="C248" s="191"/>
      <c r="D248" s="187" t="s">
        <v>144</v>
      </c>
      <c r="E248" s="191"/>
      <c r="F248" s="193" t="s">
        <v>401</v>
      </c>
      <c r="G248" s="191"/>
      <c r="H248" s="194">
        <v>684</v>
      </c>
      <c r="I248" s="195"/>
      <c r="J248" s="191"/>
      <c r="K248" s="191"/>
      <c r="L248" s="196"/>
      <c r="M248" s="197"/>
      <c r="N248" s="198"/>
      <c r="O248" s="198"/>
      <c r="P248" s="198"/>
      <c r="Q248" s="198"/>
      <c r="R248" s="198"/>
      <c r="S248" s="198"/>
      <c r="T248" s="199"/>
      <c r="AT248" s="200" t="s">
        <v>144</v>
      </c>
      <c r="AU248" s="200" t="s">
        <v>83</v>
      </c>
      <c r="AV248" s="12" t="s">
        <v>83</v>
      </c>
      <c r="AW248" s="12" t="s">
        <v>4</v>
      </c>
      <c r="AX248" s="12" t="s">
        <v>81</v>
      </c>
      <c r="AY248" s="200" t="s">
        <v>131</v>
      </c>
    </row>
    <row r="249" spans="2:65" s="1" customFormat="1" ht="16.5" customHeight="1">
      <c r="B249" s="33"/>
      <c r="C249" s="174" t="s">
        <v>402</v>
      </c>
      <c r="D249" s="174" t="s">
        <v>133</v>
      </c>
      <c r="E249" s="175" t="s">
        <v>403</v>
      </c>
      <c r="F249" s="176" t="s">
        <v>404</v>
      </c>
      <c r="G249" s="177" t="s">
        <v>209</v>
      </c>
      <c r="H249" s="178">
        <v>11.4</v>
      </c>
      <c r="I249" s="179"/>
      <c r="J249" s="180">
        <f>ROUND(I249*H249,2)</f>
        <v>0</v>
      </c>
      <c r="K249" s="176" t="s">
        <v>137</v>
      </c>
      <c r="L249" s="37"/>
      <c r="M249" s="181" t="s">
        <v>19</v>
      </c>
      <c r="N249" s="182" t="s">
        <v>47</v>
      </c>
      <c r="O249" s="62"/>
      <c r="P249" s="183">
        <f>O249*H249</f>
        <v>0</v>
      </c>
      <c r="Q249" s="183">
        <v>0</v>
      </c>
      <c r="R249" s="183">
        <f>Q249*H249</f>
        <v>0</v>
      </c>
      <c r="S249" s="183">
        <v>0</v>
      </c>
      <c r="T249" s="184">
        <f>S249*H249</f>
        <v>0</v>
      </c>
      <c r="AR249" s="185" t="s">
        <v>138</v>
      </c>
      <c r="AT249" s="185" t="s">
        <v>133</v>
      </c>
      <c r="AU249" s="185" t="s">
        <v>83</v>
      </c>
      <c r="AY249" s="16" t="s">
        <v>131</v>
      </c>
      <c r="BE249" s="186">
        <f>IF(N249="základní",J249,0)</f>
        <v>0</v>
      </c>
      <c r="BF249" s="186">
        <f>IF(N249="snížená",J249,0)</f>
        <v>0</v>
      </c>
      <c r="BG249" s="186">
        <f>IF(N249="zákl. přenesená",J249,0)</f>
        <v>0</v>
      </c>
      <c r="BH249" s="186">
        <f>IF(N249="sníž. přenesená",J249,0)</f>
        <v>0</v>
      </c>
      <c r="BI249" s="186">
        <f>IF(N249="nulová",J249,0)</f>
        <v>0</v>
      </c>
      <c r="BJ249" s="16" t="s">
        <v>81</v>
      </c>
      <c r="BK249" s="186">
        <f>ROUND(I249*H249,2)</f>
        <v>0</v>
      </c>
      <c r="BL249" s="16" t="s">
        <v>138</v>
      </c>
      <c r="BM249" s="185" t="s">
        <v>405</v>
      </c>
    </row>
    <row r="250" spans="2:65" s="1" customFormat="1" ht="39">
      <c r="B250" s="33"/>
      <c r="C250" s="34"/>
      <c r="D250" s="187" t="s">
        <v>140</v>
      </c>
      <c r="E250" s="34"/>
      <c r="F250" s="188" t="s">
        <v>406</v>
      </c>
      <c r="G250" s="34"/>
      <c r="H250" s="34"/>
      <c r="I250" s="101"/>
      <c r="J250" s="34"/>
      <c r="K250" s="34"/>
      <c r="L250" s="37"/>
      <c r="M250" s="189"/>
      <c r="N250" s="62"/>
      <c r="O250" s="62"/>
      <c r="P250" s="62"/>
      <c r="Q250" s="62"/>
      <c r="R250" s="62"/>
      <c r="S250" s="62"/>
      <c r="T250" s="63"/>
      <c r="AT250" s="16" t="s">
        <v>140</v>
      </c>
      <c r="AU250" s="16" t="s">
        <v>83</v>
      </c>
    </row>
    <row r="251" spans="2:65" s="1" customFormat="1" ht="24" customHeight="1">
      <c r="B251" s="33"/>
      <c r="C251" s="174" t="s">
        <v>407</v>
      </c>
      <c r="D251" s="174" t="s">
        <v>133</v>
      </c>
      <c r="E251" s="175" t="s">
        <v>408</v>
      </c>
      <c r="F251" s="176" t="s">
        <v>409</v>
      </c>
      <c r="G251" s="177" t="s">
        <v>136</v>
      </c>
      <c r="H251" s="178">
        <v>331</v>
      </c>
      <c r="I251" s="179"/>
      <c r="J251" s="180">
        <f>ROUND(I251*H251,2)</f>
        <v>0</v>
      </c>
      <c r="K251" s="176" t="s">
        <v>137</v>
      </c>
      <c r="L251" s="37"/>
      <c r="M251" s="181" t="s">
        <v>19</v>
      </c>
      <c r="N251" s="182" t="s">
        <v>47</v>
      </c>
      <c r="O251" s="62"/>
      <c r="P251" s="183">
        <f>O251*H251</f>
        <v>0</v>
      </c>
      <c r="Q251" s="183">
        <v>1.2999999999999999E-4</v>
      </c>
      <c r="R251" s="183">
        <f>Q251*H251</f>
        <v>4.3029999999999999E-2</v>
      </c>
      <c r="S251" s="183">
        <v>0</v>
      </c>
      <c r="T251" s="184">
        <f>S251*H251</f>
        <v>0</v>
      </c>
      <c r="AR251" s="185" t="s">
        <v>138</v>
      </c>
      <c r="AT251" s="185" t="s">
        <v>133</v>
      </c>
      <c r="AU251" s="185" t="s">
        <v>83</v>
      </c>
      <c r="AY251" s="16" t="s">
        <v>131</v>
      </c>
      <c r="BE251" s="186">
        <f>IF(N251="základní",J251,0)</f>
        <v>0</v>
      </c>
      <c r="BF251" s="186">
        <f>IF(N251="snížená",J251,0)</f>
        <v>0</v>
      </c>
      <c r="BG251" s="186">
        <f>IF(N251="zákl. přenesená",J251,0)</f>
        <v>0</v>
      </c>
      <c r="BH251" s="186">
        <f>IF(N251="sníž. přenesená",J251,0)</f>
        <v>0</v>
      </c>
      <c r="BI251" s="186">
        <f>IF(N251="nulová",J251,0)</f>
        <v>0</v>
      </c>
      <c r="BJ251" s="16" t="s">
        <v>81</v>
      </c>
      <c r="BK251" s="186">
        <f>ROUND(I251*H251,2)</f>
        <v>0</v>
      </c>
      <c r="BL251" s="16" t="s">
        <v>138</v>
      </c>
      <c r="BM251" s="185" t="s">
        <v>410</v>
      </c>
    </row>
    <row r="252" spans="2:65" s="1" customFormat="1" ht="48.75">
      <c r="B252" s="33"/>
      <c r="C252" s="34"/>
      <c r="D252" s="187" t="s">
        <v>140</v>
      </c>
      <c r="E252" s="34"/>
      <c r="F252" s="188" t="s">
        <v>411</v>
      </c>
      <c r="G252" s="34"/>
      <c r="H252" s="34"/>
      <c r="I252" s="101"/>
      <c r="J252" s="34"/>
      <c r="K252" s="34"/>
      <c r="L252" s="37"/>
      <c r="M252" s="189"/>
      <c r="N252" s="62"/>
      <c r="O252" s="62"/>
      <c r="P252" s="62"/>
      <c r="Q252" s="62"/>
      <c r="R252" s="62"/>
      <c r="S252" s="62"/>
      <c r="T252" s="63"/>
      <c r="AT252" s="16" t="s">
        <v>140</v>
      </c>
      <c r="AU252" s="16" t="s">
        <v>83</v>
      </c>
    </row>
    <row r="253" spans="2:65" s="1" customFormat="1" ht="24" customHeight="1">
      <c r="B253" s="33"/>
      <c r="C253" s="174" t="s">
        <v>412</v>
      </c>
      <c r="D253" s="174" t="s">
        <v>133</v>
      </c>
      <c r="E253" s="175" t="s">
        <v>413</v>
      </c>
      <c r="F253" s="176" t="s">
        <v>414</v>
      </c>
      <c r="G253" s="177" t="s">
        <v>136</v>
      </c>
      <c r="H253" s="178">
        <v>1657.7</v>
      </c>
      <c r="I253" s="179"/>
      <c r="J253" s="180">
        <f>ROUND(I253*H253,2)</f>
        <v>0</v>
      </c>
      <c r="K253" s="176" t="s">
        <v>137</v>
      </c>
      <c r="L253" s="37"/>
      <c r="M253" s="181" t="s">
        <v>19</v>
      </c>
      <c r="N253" s="182" t="s">
        <v>47</v>
      </c>
      <c r="O253" s="62"/>
      <c r="P253" s="183">
        <f>O253*H253</f>
        <v>0</v>
      </c>
      <c r="Q253" s="183">
        <v>4.0000000000000003E-5</v>
      </c>
      <c r="R253" s="183">
        <f>Q253*H253</f>
        <v>6.6308000000000006E-2</v>
      </c>
      <c r="S253" s="183">
        <v>0</v>
      </c>
      <c r="T253" s="184">
        <f>S253*H253</f>
        <v>0</v>
      </c>
      <c r="AR253" s="185" t="s">
        <v>138</v>
      </c>
      <c r="AT253" s="185" t="s">
        <v>133</v>
      </c>
      <c r="AU253" s="185" t="s">
        <v>83</v>
      </c>
      <c r="AY253" s="16" t="s">
        <v>131</v>
      </c>
      <c r="BE253" s="186">
        <f>IF(N253="základní",J253,0)</f>
        <v>0</v>
      </c>
      <c r="BF253" s="186">
        <f>IF(N253="snížená",J253,0)</f>
        <v>0</v>
      </c>
      <c r="BG253" s="186">
        <f>IF(N253="zákl. přenesená",J253,0)</f>
        <v>0</v>
      </c>
      <c r="BH253" s="186">
        <f>IF(N253="sníž. přenesená",J253,0)</f>
        <v>0</v>
      </c>
      <c r="BI253" s="186">
        <f>IF(N253="nulová",J253,0)</f>
        <v>0</v>
      </c>
      <c r="BJ253" s="16" t="s">
        <v>81</v>
      </c>
      <c r="BK253" s="186">
        <f>ROUND(I253*H253,2)</f>
        <v>0</v>
      </c>
      <c r="BL253" s="16" t="s">
        <v>138</v>
      </c>
      <c r="BM253" s="185" t="s">
        <v>415</v>
      </c>
    </row>
    <row r="254" spans="2:65" s="1" customFormat="1" ht="165.75">
      <c r="B254" s="33"/>
      <c r="C254" s="34"/>
      <c r="D254" s="187" t="s">
        <v>140</v>
      </c>
      <c r="E254" s="34"/>
      <c r="F254" s="188" t="s">
        <v>416</v>
      </c>
      <c r="G254" s="34"/>
      <c r="H254" s="34"/>
      <c r="I254" s="101"/>
      <c r="J254" s="34"/>
      <c r="K254" s="34"/>
      <c r="L254" s="37"/>
      <c r="M254" s="189"/>
      <c r="N254" s="62"/>
      <c r="O254" s="62"/>
      <c r="P254" s="62"/>
      <c r="Q254" s="62"/>
      <c r="R254" s="62"/>
      <c r="S254" s="62"/>
      <c r="T254" s="63"/>
      <c r="AT254" s="16" t="s">
        <v>140</v>
      </c>
      <c r="AU254" s="16" t="s">
        <v>83</v>
      </c>
    </row>
    <row r="255" spans="2:65" s="1" customFormat="1" ht="16.5" customHeight="1">
      <c r="B255" s="33"/>
      <c r="C255" s="174" t="s">
        <v>417</v>
      </c>
      <c r="D255" s="174" t="s">
        <v>133</v>
      </c>
      <c r="E255" s="175" t="s">
        <v>418</v>
      </c>
      <c r="F255" s="176" t="s">
        <v>419</v>
      </c>
      <c r="G255" s="177" t="s">
        <v>136</v>
      </c>
      <c r="H255" s="178">
        <v>414</v>
      </c>
      <c r="I255" s="179"/>
      <c r="J255" s="180">
        <f>ROUND(I255*H255,2)</f>
        <v>0</v>
      </c>
      <c r="K255" s="176" t="s">
        <v>137</v>
      </c>
      <c r="L255" s="37"/>
      <c r="M255" s="181" t="s">
        <v>19</v>
      </c>
      <c r="N255" s="182" t="s">
        <v>47</v>
      </c>
      <c r="O255" s="62"/>
      <c r="P255" s="183">
        <f>O255*H255</f>
        <v>0</v>
      </c>
      <c r="Q255" s="183">
        <v>1.0000000000000001E-5</v>
      </c>
      <c r="R255" s="183">
        <f>Q255*H255</f>
        <v>4.1400000000000005E-3</v>
      </c>
      <c r="S255" s="183">
        <v>0</v>
      </c>
      <c r="T255" s="184">
        <f>S255*H255</f>
        <v>0</v>
      </c>
      <c r="AR255" s="185" t="s">
        <v>138</v>
      </c>
      <c r="AT255" s="185" t="s">
        <v>133</v>
      </c>
      <c r="AU255" s="185" t="s">
        <v>83</v>
      </c>
      <c r="AY255" s="16" t="s">
        <v>131</v>
      </c>
      <c r="BE255" s="186">
        <f>IF(N255="základní",J255,0)</f>
        <v>0</v>
      </c>
      <c r="BF255" s="186">
        <f>IF(N255="snížená",J255,0)</f>
        <v>0</v>
      </c>
      <c r="BG255" s="186">
        <f>IF(N255="zákl. přenesená",J255,0)</f>
        <v>0</v>
      </c>
      <c r="BH255" s="186">
        <f>IF(N255="sníž. přenesená",J255,0)</f>
        <v>0</v>
      </c>
      <c r="BI255" s="186">
        <f>IF(N255="nulová",J255,0)</f>
        <v>0</v>
      </c>
      <c r="BJ255" s="16" t="s">
        <v>81</v>
      </c>
      <c r="BK255" s="186">
        <f>ROUND(I255*H255,2)</f>
        <v>0</v>
      </c>
      <c r="BL255" s="16" t="s">
        <v>138</v>
      </c>
      <c r="BM255" s="185" t="s">
        <v>420</v>
      </c>
    </row>
    <row r="256" spans="2:65" s="1" customFormat="1" ht="195">
      <c r="B256" s="33"/>
      <c r="C256" s="34"/>
      <c r="D256" s="187" t="s">
        <v>140</v>
      </c>
      <c r="E256" s="34"/>
      <c r="F256" s="188" t="s">
        <v>421</v>
      </c>
      <c r="G256" s="34"/>
      <c r="H256" s="34"/>
      <c r="I256" s="101"/>
      <c r="J256" s="34"/>
      <c r="K256" s="34"/>
      <c r="L256" s="37"/>
      <c r="M256" s="189"/>
      <c r="N256" s="62"/>
      <c r="O256" s="62"/>
      <c r="P256" s="62"/>
      <c r="Q256" s="62"/>
      <c r="R256" s="62"/>
      <c r="S256" s="62"/>
      <c r="T256" s="63"/>
      <c r="AT256" s="16" t="s">
        <v>140</v>
      </c>
      <c r="AU256" s="16" t="s">
        <v>83</v>
      </c>
    </row>
    <row r="257" spans="2:65" s="1" customFormat="1" ht="16.5" customHeight="1">
      <c r="B257" s="33"/>
      <c r="C257" s="174" t="s">
        <v>422</v>
      </c>
      <c r="D257" s="174" t="s">
        <v>133</v>
      </c>
      <c r="E257" s="175" t="s">
        <v>423</v>
      </c>
      <c r="F257" s="176" t="s">
        <v>424</v>
      </c>
      <c r="G257" s="177" t="s">
        <v>136</v>
      </c>
      <c r="H257" s="178">
        <v>31</v>
      </c>
      <c r="I257" s="179"/>
      <c r="J257" s="180">
        <f>ROUND(I257*H257,2)</f>
        <v>0</v>
      </c>
      <c r="K257" s="176" t="s">
        <v>137</v>
      </c>
      <c r="L257" s="37"/>
      <c r="M257" s="181" t="s">
        <v>19</v>
      </c>
      <c r="N257" s="182" t="s">
        <v>47</v>
      </c>
      <c r="O257" s="62"/>
      <c r="P257" s="183">
        <f>O257*H257</f>
        <v>0</v>
      </c>
      <c r="Q257" s="183">
        <v>0</v>
      </c>
      <c r="R257" s="183">
        <f>Q257*H257</f>
        <v>0</v>
      </c>
      <c r="S257" s="183">
        <v>0</v>
      </c>
      <c r="T257" s="184">
        <f>S257*H257</f>
        <v>0</v>
      </c>
      <c r="AR257" s="185" t="s">
        <v>138</v>
      </c>
      <c r="AT257" s="185" t="s">
        <v>133</v>
      </c>
      <c r="AU257" s="185" t="s">
        <v>83</v>
      </c>
      <c r="AY257" s="16" t="s">
        <v>131</v>
      </c>
      <c r="BE257" s="186">
        <f>IF(N257="základní",J257,0)</f>
        <v>0</v>
      </c>
      <c r="BF257" s="186">
        <f>IF(N257="snížená",J257,0)</f>
        <v>0</v>
      </c>
      <c r="BG257" s="186">
        <f>IF(N257="zákl. přenesená",J257,0)</f>
        <v>0</v>
      </c>
      <c r="BH257" s="186">
        <f>IF(N257="sníž. přenesená",J257,0)</f>
        <v>0</v>
      </c>
      <c r="BI257" s="186">
        <f>IF(N257="nulová",J257,0)</f>
        <v>0</v>
      </c>
      <c r="BJ257" s="16" t="s">
        <v>81</v>
      </c>
      <c r="BK257" s="186">
        <f>ROUND(I257*H257,2)</f>
        <v>0</v>
      </c>
      <c r="BL257" s="16" t="s">
        <v>138</v>
      </c>
      <c r="BM257" s="185" t="s">
        <v>425</v>
      </c>
    </row>
    <row r="258" spans="2:65" s="1" customFormat="1" ht="195">
      <c r="B258" s="33"/>
      <c r="C258" s="34"/>
      <c r="D258" s="187" t="s">
        <v>140</v>
      </c>
      <c r="E258" s="34"/>
      <c r="F258" s="188" t="s">
        <v>421</v>
      </c>
      <c r="G258" s="34"/>
      <c r="H258" s="34"/>
      <c r="I258" s="101"/>
      <c r="J258" s="34"/>
      <c r="K258" s="34"/>
      <c r="L258" s="37"/>
      <c r="M258" s="189"/>
      <c r="N258" s="62"/>
      <c r="O258" s="62"/>
      <c r="P258" s="62"/>
      <c r="Q258" s="62"/>
      <c r="R258" s="62"/>
      <c r="S258" s="62"/>
      <c r="T258" s="63"/>
      <c r="AT258" s="16" t="s">
        <v>140</v>
      </c>
      <c r="AU258" s="16" t="s">
        <v>83</v>
      </c>
    </row>
    <row r="259" spans="2:65" s="1" customFormat="1" ht="16.5" customHeight="1">
      <c r="B259" s="33"/>
      <c r="C259" s="174" t="s">
        <v>426</v>
      </c>
      <c r="D259" s="174" t="s">
        <v>133</v>
      </c>
      <c r="E259" s="175" t="s">
        <v>427</v>
      </c>
      <c r="F259" s="176" t="s">
        <v>428</v>
      </c>
      <c r="G259" s="177" t="s">
        <v>154</v>
      </c>
      <c r="H259" s="178">
        <v>2.4079999999999999</v>
      </c>
      <c r="I259" s="179"/>
      <c r="J259" s="180">
        <f>ROUND(I259*H259,2)</f>
        <v>0</v>
      </c>
      <c r="K259" s="176" t="s">
        <v>137</v>
      </c>
      <c r="L259" s="37"/>
      <c r="M259" s="181" t="s">
        <v>19</v>
      </c>
      <c r="N259" s="182" t="s">
        <v>47</v>
      </c>
      <c r="O259" s="62"/>
      <c r="P259" s="183">
        <f>O259*H259</f>
        <v>0</v>
      </c>
      <c r="Q259" s="183">
        <v>0</v>
      </c>
      <c r="R259" s="183">
        <f>Q259*H259</f>
        <v>0</v>
      </c>
      <c r="S259" s="183">
        <v>2</v>
      </c>
      <c r="T259" s="184">
        <f>S259*H259</f>
        <v>4.8159999999999998</v>
      </c>
      <c r="AR259" s="185" t="s">
        <v>138</v>
      </c>
      <c r="AT259" s="185" t="s">
        <v>133</v>
      </c>
      <c r="AU259" s="185" t="s">
        <v>83</v>
      </c>
      <c r="AY259" s="16" t="s">
        <v>131</v>
      </c>
      <c r="BE259" s="186">
        <f>IF(N259="základní",J259,0)</f>
        <v>0</v>
      </c>
      <c r="BF259" s="186">
        <f>IF(N259="snížená",J259,0)</f>
        <v>0</v>
      </c>
      <c r="BG259" s="186">
        <f>IF(N259="zákl. přenesená",J259,0)</f>
        <v>0</v>
      </c>
      <c r="BH259" s="186">
        <f>IF(N259="sníž. přenesená",J259,0)</f>
        <v>0</v>
      </c>
      <c r="BI259" s="186">
        <f>IF(N259="nulová",J259,0)</f>
        <v>0</v>
      </c>
      <c r="BJ259" s="16" t="s">
        <v>81</v>
      </c>
      <c r="BK259" s="186">
        <f>ROUND(I259*H259,2)</f>
        <v>0</v>
      </c>
      <c r="BL259" s="16" t="s">
        <v>138</v>
      </c>
      <c r="BM259" s="185" t="s">
        <v>429</v>
      </c>
    </row>
    <row r="260" spans="2:65" s="13" customFormat="1" ht="11.25">
      <c r="B260" s="201"/>
      <c r="C260" s="202"/>
      <c r="D260" s="187" t="s">
        <v>144</v>
      </c>
      <c r="E260" s="203" t="s">
        <v>19</v>
      </c>
      <c r="F260" s="204" t="s">
        <v>430</v>
      </c>
      <c r="G260" s="202"/>
      <c r="H260" s="203" t="s">
        <v>19</v>
      </c>
      <c r="I260" s="205"/>
      <c r="J260" s="202"/>
      <c r="K260" s="202"/>
      <c r="L260" s="206"/>
      <c r="M260" s="207"/>
      <c r="N260" s="208"/>
      <c r="O260" s="208"/>
      <c r="P260" s="208"/>
      <c r="Q260" s="208"/>
      <c r="R260" s="208"/>
      <c r="S260" s="208"/>
      <c r="T260" s="209"/>
      <c r="AT260" s="210" t="s">
        <v>144</v>
      </c>
      <c r="AU260" s="210" t="s">
        <v>83</v>
      </c>
      <c r="AV260" s="13" t="s">
        <v>81</v>
      </c>
      <c r="AW260" s="13" t="s">
        <v>37</v>
      </c>
      <c r="AX260" s="13" t="s">
        <v>76</v>
      </c>
      <c r="AY260" s="210" t="s">
        <v>131</v>
      </c>
    </row>
    <row r="261" spans="2:65" s="12" customFormat="1" ht="11.25">
      <c r="B261" s="190"/>
      <c r="C261" s="191"/>
      <c r="D261" s="187" t="s">
        <v>144</v>
      </c>
      <c r="E261" s="192" t="s">
        <v>19</v>
      </c>
      <c r="F261" s="193" t="s">
        <v>431</v>
      </c>
      <c r="G261" s="191"/>
      <c r="H261" s="194">
        <v>2.4079999999999999</v>
      </c>
      <c r="I261" s="195"/>
      <c r="J261" s="191"/>
      <c r="K261" s="191"/>
      <c r="L261" s="196"/>
      <c r="M261" s="197"/>
      <c r="N261" s="198"/>
      <c r="O261" s="198"/>
      <c r="P261" s="198"/>
      <c r="Q261" s="198"/>
      <c r="R261" s="198"/>
      <c r="S261" s="198"/>
      <c r="T261" s="199"/>
      <c r="AT261" s="200" t="s">
        <v>144</v>
      </c>
      <c r="AU261" s="200" t="s">
        <v>83</v>
      </c>
      <c r="AV261" s="12" t="s">
        <v>83</v>
      </c>
      <c r="AW261" s="12" t="s">
        <v>37</v>
      </c>
      <c r="AX261" s="12" t="s">
        <v>81</v>
      </c>
      <c r="AY261" s="200" t="s">
        <v>131</v>
      </c>
    </row>
    <row r="262" spans="2:65" s="1" customFormat="1" ht="16.5" customHeight="1">
      <c r="B262" s="33"/>
      <c r="C262" s="174" t="s">
        <v>432</v>
      </c>
      <c r="D262" s="174" t="s">
        <v>133</v>
      </c>
      <c r="E262" s="175" t="s">
        <v>433</v>
      </c>
      <c r="F262" s="176" t="s">
        <v>434</v>
      </c>
      <c r="G262" s="177" t="s">
        <v>154</v>
      </c>
      <c r="H262" s="178">
        <v>4.3319999999999999</v>
      </c>
      <c r="I262" s="179"/>
      <c r="J262" s="180">
        <f>ROUND(I262*H262,2)</f>
        <v>0</v>
      </c>
      <c r="K262" s="176" t="s">
        <v>137</v>
      </c>
      <c r="L262" s="37"/>
      <c r="M262" s="181" t="s">
        <v>19</v>
      </c>
      <c r="N262" s="182" t="s">
        <v>47</v>
      </c>
      <c r="O262" s="62"/>
      <c r="P262" s="183">
        <f>O262*H262</f>
        <v>0</v>
      </c>
      <c r="Q262" s="183">
        <v>0</v>
      </c>
      <c r="R262" s="183">
        <f>Q262*H262</f>
        <v>0</v>
      </c>
      <c r="S262" s="183">
        <v>2.4</v>
      </c>
      <c r="T262" s="184">
        <f>S262*H262</f>
        <v>10.396799999999999</v>
      </c>
      <c r="AR262" s="185" t="s">
        <v>138</v>
      </c>
      <c r="AT262" s="185" t="s">
        <v>133</v>
      </c>
      <c r="AU262" s="185" t="s">
        <v>83</v>
      </c>
      <c r="AY262" s="16" t="s">
        <v>131</v>
      </c>
      <c r="BE262" s="186">
        <f>IF(N262="základní",J262,0)</f>
        <v>0</v>
      </c>
      <c r="BF262" s="186">
        <f>IF(N262="snížená",J262,0)</f>
        <v>0</v>
      </c>
      <c r="BG262" s="186">
        <f>IF(N262="zákl. přenesená",J262,0)</f>
        <v>0</v>
      </c>
      <c r="BH262" s="186">
        <f>IF(N262="sníž. přenesená",J262,0)</f>
        <v>0</v>
      </c>
      <c r="BI262" s="186">
        <f>IF(N262="nulová",J262,0)</f>
        <v>0</v>
      </c>
      <c r="BJ262" s="16" t="s">
        <v>81</v>
      </c>
      <c r="BK262" s="186">
        <f>ROUND(I262*H262,2)</f>
        <v>0</v>
      </c>
      <c r="BL262" s="16" t="s">
        <v>138</v>
      </c>
      <c r="BM262" s="185" t="s">
        <v>435</v>
      </c>
    </row>
    <row r="263" spans="2:65" s="13" customFormat="1" ht="11.25">
      <c r="B263" s="201"/>
      <c r="C263" s="202"/>
      <c r="D263" s="187" t="s">
        <v>144</v>
      </c>
      <c r="E263" s="203" t="s">
        <v>19</v>
      </c>
      <c r="F263" s="204" t="s">
        <v>436</v>
      </c>
      <c r="G263" s="202"/>
      <c r="H263" s="203" t="s">
        <v>19</v>
      </c>
      <c r="I263" s="205"/>
      <c r="J263" s="202"/>
      <c r="K263" s="202"/>
      <c r="L263" s="206"/>
      <c r="M263" s="207"/>
      <c r="N263" s="208"/>
      <c r="O263" s="208"/>
      <c r="P263" s="208"/>
      <c r="Q263" s="208"/>
      <c r="R263" s="208"/>
      <c r="S263" s="208"/>
      <c r="T263" s="209"/>
      <c r="AT263" s="210" t="s">
        <v>144</v>
      </c>
      <c r="AU263" s="210" t="s">
        <v>83</v>
      </c>
      <c r="AV263" s="13" t="s">
        <v>81</v>
      </c>
      <c r="AW263" s="13" t="s">
        <v>37</v>
      </c>
      <c r="AX263" s="13" t="s">
        <v>76</v>
      </c>
      <c r="AY263" s="210" t="s">
        <v>131</v>
      </c>
    </row>
    <row r="264" spans="2:65" s="12" customFormat="1" ht="11.25">
      <c r="B264" s="190"/>
      <c r="C264" s="191"/>
      <c r="D264" s="187" t="s">
        <v>144</v>
      </c>
      <c r="E264" s="192" t="s">
        <v>19</v>
      </c>
      <c r="F264" s="193" t="s">
        <v>437</v>
      </c>
      <c r="G264" s="191"/>
      <c r="H264" s="194">
        <v>2.1720000000000002</v>
      </c>
      <c r="I264" s="195"/>
      <c r="J264" s="191"/>
      <c r="K264" s="191"/>
      <c r="L264" s="196"/>
      <c r="M264" s="197"/>
      <c r="N264" s="198"/>
      <c r="O264" s="198"/>
      <c r="P264" s="198"/>
      <c r="Q264" s="198"/>
      <c r="R264" s="198"/>
      <c r="S264" s="198"/>
      <c r="T264" s="199"/>
      <c r="AT264" s="200" t="s">
        <v>144</v>
      </c>
      <c r="AU264" s="200" t="s">
        <v>83</v>
      </c>
      <c r="AV264" s="12" t="s">
        <v>83</v>
      </c>
      <c r="AW264" s="12" t="s">
        <v>37</v>
      </c>
      <c r="AX264" s="12" t="s">
        <v>76</v>
      </c>
      <c r="AY264" s="200" t="s">
        <v>131</v>
      </c>
    </row>
    <row r="265" spans="2:65" s="13" customFormat="1" ht="11.25">
      <c r="B265" s="201"/>
      <c r="C265" s="202"/>
      <c r="D265" s="187" t="s">
        <v>144</v>
      </c>
      <c r="E265" s="203" t="s">
        <v>19</v>
      </c>
      <c r="F265" s="204" t="s">
        <v>438</v>
      </c>
      <c r="G265" s="202"/>
      <c r="H265" s="203" t="s">
        <v>19</v>
      </c>
      <c r="I265" s="205"/>
      <c r="J265" s="202"/>
      <c r="K265" s="202"/>
      <c r="L265" s="206"/>
      <c r="M265" s="207"/>
      <c r="N265" s="208"/>
      <c r="O265" s="208"/>
      <c r="P265" s="208"/>
      <c r="Q265" s="208"/>
      <c r="R265" s="208"/>
      <c r="S265" s="208"/>
      <c r="T265" s="209"/>
      <c r="AT265" s="210" t="s">
        <v>144</v>
      </c>
      <c r="AU265" s="210" t="s">
        <v>83</v>
      </c>
      <c r="AV265" s="13" t="s">
        <v>81</v>
      </c>
      <c r="AW265" s="13" t="s">
        <v>37</v>
      </c>
      <c r="AX265" s="13" t="s">
        <v>76</v>
      </c>
      <c r="AY265" s="210" t="s">
        <v>131</v>
      </c>
    </row>
    <row r="266" spans="2:65" s="12" customFormat="1" ht="11.25">
      <c r="B266" s="190"/>
      <c r="C266" s="191"/>
      <c r="D266" s="187" t="s">
        <v>144</v>
      </c>
      <c r="E266" s="192" t="s">
        <v>19</v>
      </c>
      <c r="F266" s="193" t="s">
        <v>439</v>
      </c>
      <c r="G266" s="191"/>
      <c r="H266" s="194">
        <v>2.16</v>
      </c>
      <c r="I266" s="195"/>
      <c r="J266" s="191"/>
      <c r="K266" s="191"/>
      <c r="L266" s="196"/>
      <c r="M266" s="197"/>
      <c r="N266" s="198"/>
      <c r="O266" s="198"/>
      <c r="P266" s="198"/>
      <c r="Q266" s="198"/>
      <c r="R266" s="198"/>
      <c r="S266" s="198"/>
      <c r="T266" s="199"/>
      <c r="AT266" s="200" t="s">
        <v>144</v>
      </c>
      <c r="AU266" s="200" t="s">
        <v>83</v>
      </c>
      <c r="AV266" s="12" t="s">
        <v>83</v>
      </c>
      <c r="AW266" s="12" t="s">
        <v>37</v>
      </c>
      <c r="AX266" s="12" t="s">
        <v>76</v>
      </c>
      <c r="AY266" s="200" t="s">
        <v>131</v>
      </c>
    </row>
    <row r="267" spans="2:65" s="14" customFormat="1" ht="11.25">
      <c r="B267" s="221"/>
      <c r="C267" s="222"/>
      <c r="D267" s="187" t="s">
        <v>144</v>
      </c>
      <c r="E267" s="223" t="s">
        <v>19</v>
      </c>
      <c r="F267" s="224" t="s">
        <v>201</v>
      </c>
      <c r="G267" s="222"/>
      <c r="H267" s="225">
        <v>4.3319999999999999</v>
      </c>
      <c r="I267" s="226"/>
      <c r="J267" s="222"/>
      <c r="K267" s="222"/>
      <c r="L267" s="227"/>
      <c r="M267" s="228"/>
      <c r="N267" s="229"/>
      <c r="O267" s="229"/>
      <c r="P267" s="229"/>
      <c r="Q267" s="229"/>
      <c r="R267" s="229"/>
      <c r="S267" s="229"/>
      <c r="T267" s="230"/>
      <c r="AT267" s="231" t="s">
        <v>144</v>
      </c>
      <c r="AU267" s="231" t="s">
        <v>83</v>
      </c>
      <c r="AV267" s="14" t="s">
        <v>138</v>
      </c>
      <c r="AW267" s="14" t="s">
        <v>37</v>
      </c>
      <c r="AX267" s="14" t="s">
        <v>81</v>
      </c>
      <c r="AY267" s="231" t="s">
        <v>131</v>
      </c>
    </row>
    <row r="268" spans="2:65" s="1" customFormat="1" ht="24" customHeight="1">
      <c r="B268" s="33"/>
      <c r="C268" s="174" t="s">
        <v>440</v>
      </c>
      <c r="D268" s="174" t="s">
        <v>133</v>
      </c>
      <c r="E268" s="175" t="s">
        <v>441</v>
      </c>
      <c r="F268" s="176" t="s">
        <v>442</v>
      </c>
      <c r="G268" s="177" t="s">
        <v>136</v>
      </c>
      <c r="H268" s="178">
        <v>16.62</v>
      </c>
      <c r="I268" s="179"/>
      <c r="J268" s="180">
        <f>ROUND(I268*H268,2)</f>
        <v>0</v>
      </c>
      <c r="K268" s="176" t="s">
        <v>137</v>
      </c>
      <c r="L268" s="37"/>
      <c r="M268" s="181" t="s">
        <v>19</v>
      </c>
      <c r="N268" s="182" t="s">
        <v>47</v>
      </c>
      <c r="O268" s="62"/>
      <c r="P268" s="183">
        <f>O268*H268</f>
        <v>0</v>
      </c>
      <c r="Q268" s="183">
        <v>0</v>
      </c>
      <c r="R268" s="183">
        <f>Q268*H268</f>
        <v>0</v>
      </c>
      <c r="S268" s="183">
        <v>0.13100000000000001</v>
      </c>
      <c r="T268" s="184">
        <f>S268*H268</f>
        <v>2.1772200000000002</v>
      </c>
      <c r="AR268" s="185" t="s">
        <v>138</v>
      </c>
      <c r="AT268" s="185" t="s">
        <v>133</v>
      </c>
      <c r="AU268" s="185" t="s">
        <v>83</v>
      </c>
      <c r="AY268" s="16" t="s">
        <v>131</v>
      </c>
      <c r="BE268" s="186">
        <f>IF(N268="základní",J268,0)</f>
        <v>0</v>
      </c>
      <c r="BF268" s="186">
        <f>IF(N268="snížená",J268,0)</f>
        <v>0</v>
      </c>
      <c r="BG268" s="186">
        <f>IF(N268="zákl. přenesená",J268,0)</f>
        <v>0</v>
      </c>
      <c r="BH268" s="186">
        <f>IF(N268="sníž. přenesená",J268,0)</f>
        <v>0</v>
      </c>
      <c r="BI268" s="186">
        <f>IF(N268="nulová",J268,0)</f>
        <v>0</v>
      </c>
      <c r="BJ268" s="16" t="s">
        <v>81</v>
      </c>
      <c r="BK268" s="186">
        <f>ROUND(I268*H268,2)</f>
        <v>0</v>
      </c>
      <c r="BL268" s="16" t="s">
        <v>138</v>
      </c>
      <c r="BM268" s="185" t="s">
        <v>443</v>
      </c>
    </row>
    <row r="269" spans="2:65" s="12" customFormat="1" ht="11.25">
      <c r="B269" s="190"/>
      <c r="C269" s="191"/>
      <c r="D269" s="187" t="s">
        <v>144</v>
      </c>
      <c r="E269" s="192" t="s">
        <v>19</v>
      </c>
      <c r="F269" s="193" t="s">
        <v>444</v>
      </c>
      <c r="G269" s="191"/>
      <c r="H269" s="194">
        <v>16.62</v>
      </c>
      <c r="I269" s="195"/>
      <c r="J269" s="191"/>
      <c r="K269" s="191"/>
      <c r="L269" s="196"/>
      <c r="M269" s="197"/>
      <c r="N269" s="198"/>
      <c r="O269" s="198"/>
      <c r="P269" s="198"/>
      <c r="Q269" s="198"/>
      <c r="R269" s="198"/>
      <c r="S269" s="198"/>
      <c r="T269" s="199"/>
      <c r="AT269" s="200" t="s">
        <v>144</v>
      </c>
      <c r="AU269" s="200" t="s">
        <v>83</v>
      </c>
      <c r="AV269" s="12" t="s">
        <v>83</v>
      </c>
      <c r="AW269" s="12" t="s">
        <v>37</v>
      </c>
      <c r="AX269" s="12" t="s">
        <v>81</v>
      </c>
      <c r="AY269" s="200" t="s">
        <v>131</v>
      </c>
    </row>
    <row r="270" spans="2:65" s="1" customFormat="1" ht="24" customHeight="1">
      <c r="B270" s="33"/>
      <c r="C270" s="174" t="s">
        <v>445</v>
      </c>
      <c r="D270" s="174" t="s">
        <v>133</v>
      </c>
      <c r="E270" s="175" t="s">
        <v>446</v>
      </c>
      <c r="F270" s="176" t="s">
        <v>447</v>
      </c>
      <c r="G270" s="177" t="s">
        <v>154</v>
      </c>
      <c r="H270" s="178">
        <v>5.4649999999999999</v>
      </c>
      <c r="I270" s="179"/>
      <c r="J270" s="180">
        <f>ROUND(I270*H270,2)</f>
        <v>0</v>
      </c>
      <c r="K270" s="176" t="s">
        <v>137</v>
      </c>
      <c r="L270" s="37"/>
      <c r="M270" s="181" t="s">
        <v>19</v>
      </c>
      <c r="N270" s="182" t="s">
        <v>47</v>
      </c>
      <c r="O270" s="62"/>
      <c r="P270" s="183">
        <f>O270*H270</f>
        <v>0</v>
      </c>
      <c r="Q270" s="183">
        <v>0</v>
      </c>
      <c r="R270" s="183">
        <f>Q270*H270</f>
        <v>0</v>
      </c>
      <c r="S270" s="183">
        <v>1.175</v>
      </c>
      <c r="T270" s="184">
        <f>S270*H270</f>
        <v>6.4213750000000003</v>
      </c>
      <c r="AR270" s="185" t="s">
        <v>138</v>
      </c>
      <c r="AT270" s="185" t="s">
        <v>133</v>
      </c>
      <c r="AU270" s="185" t="s">
        <v>83</v>
      </c>
      <c r="AY270" s="16" t="s">
        <v>131</v>
      </c>
      <c r="BE270" s="186">
        <f>IF(N270="základní",J270,0)</f>
        <v>0</v>
      </c>
      <c r="BF270" s="186">
        <f>IF(N270="snížená",J270,0)</f>
        <v>0</v>
      </c>
      <c r="BG270" s="186">
        <f>IF(N270="zákl. přenesená",J270,0)</f>
        <v>0</v>
      </c>
      <c r="BH270" s="186">
        <f>IF(N270="sníž. přenesená",J270,0)</f>
        <v>0</v>
      </c>
      <c r="BI270" s="186">
        <f>IF(N270="nulová",J270,0)</f>
        <v>0</v>
      </c>
      <c r="BJ270" s="16" t="s">
        <v>81</v>
      </c>
      <c r="BK270" s="186">
        <f>ROUND(I270*H270,2)</f>
        <v>0</v>
      </c>
      <c r="BL270" s="16" t="s">
        <v>138</v>
      </c>
      <c r="BM270" s="185" t="s">
        <v>448</v>
      </c>
    </row>
    <row r="271" spans="2:65" s="1" customFormat="1" ht="39">
      <c r="B271" s="33"/>
      <c r="C271" s="34"/>
      <c r="D271" s="187" t="s">
        <v>140</v>
      </c>
      <c r="E271" s="34"/>
      <c r="F271" s="188" t="s">
        <v>449</v>
      </c>
      <c r="G271" s="34"/>
      <c r="H271" s="34"/>
      <c r="I271" s="101"/>
      <c r="J271" s="34"/>
      <c r="K271" s="34"/>
      <c r="L271" s="37"/>
      <c r="M271" s="189"/>
      <c r="N271" s="62"/>
      <c r="O271" s="62"/>
      <c r="P271" s="62"/>
      <c r="Q271" s="62"/>
      <c r="R271" s="62"/>
      <c r="S271" s="62"/>
      <c r="T271" s="63"/>
      <c r="AT271" s="16" t="s">
        <v>140</v>
      </c>
      <c r="AU271" s="16" t="s">
        <v>83</v>
      </c>
    </row>
    <row r="272" spans="2:65" s="13" customFormat="1" ht="11.25">
      <c r="B272" s="201"/>
      <c r="C272" s="202"/>
      <c r="D272" s="187" t="s">
        <v>144</v>
      </c>
      <c r="E272" s="203" t="s">
        <v>19</v>
      </c>
      <c r="F272" s="204" t="s">
        <v>450</v>
      </c>
      <c r="G272" s="202"/>
      <c r="H272" s="203" t="s">
        <v>19</v>
      </c>
      <c r="I272" s="205"/>
      <c r="J272" s="202"/>
      <c r="K272" s="202"/>
      <c r="L272" s="206"/>
      <c r="M272" s="207"/>
      <c r="N272" s="208"/>
      <c r="O272" s="208"/>
      <c r="P272" s="208"/>
      <c r="Q272" s="208"/>
      <c r="R272" s="208"/>
      <c r="S272" s="208"/>
      <c r="T272" s="209"/>
      <c r="AT272" s="210" t="s">
        <v>144</v>
      </c>
      <c r="AU272" s="210" t="s">
        <v>83</v>
      </c>
      <c r="AV272" s="13" t="s">
        <v>81</v>
      </c>
      <c r="AW272" s="13" t="s">
        <v>37</v>
      </c>
      <c r="AX272" s="13" t="s">
        <v>76</v>
      </c>
      <c r="AY272" s="210" t="s">
        <v>131</v>
      </c>
    </row>
    <row r="273" spans="2:65" s="13" customFormat="1" ht="11.25">
      <c r="B273" s="201"/>
      <c r="C273" s="202"/>
      <c r="D273" s="187" t="s">
        <v>144</v>
      </c>
      <c r="E273" s="203" t="s">
        <v>19</v>
      </c>
      <c r="F273" s="204" t="s">
        <v>451</v>
      </c>
      <c r="G273" s="202"/>
      <c r="H273" s="203" t="s">
        <v>19</v>
      </c>
      <c r="I273" s="205"/>
      <c r="J273" s="202"/>
      <c r="K273" s="202"/>
      <c r="L273" s="206"/>
      <c r="M273" s="207"/>
      <c r="N273" s="208"/>
      <c r="O273" s="208"/>
      <c r="P273" s="208"/>
      <c r="Q273" s="208"/>
      <c r="R273" s="208"/>
      <c r="S273" s="208"/>
      <c r="T273" s="209"/>
      <c r="AT273" s="210" t="s">
        <v>144</v>
      </c>
      <c r="AU273" s="210" t="s">
        <v>83</v>
      </c>
      <c r="AV273" s="13" t="s">
        <v>81</v>
      </c>
      <c r="AW273" s="13" t="s">
        <v>37</v>
      </c>
      <c r="AX273" s="13" t="s">
        <v>76</v>
      </c>
      <c r="AY273" s="210" t="s">
        <v>131</v>
      </c>
    </row>
    <row r="274" spans="2:65" s="12" customFormat="1" ht="11.25">
      <c r="B274" s="190"/>
      <c r="C274" s="191"/>
      <c r="D274" s="187" t="s">
        <v>144</v>
      </c>
      <c r="E274" s="192" t="s">
        <v>19</v>
      </c>
      <c r="F274" s="193" t="s">
        <v>452</v>
      </c>
      <c r="G274" s="191"/>
      <c r="H274" s="194">
        <v>2.0870000000000002</v>
      </c>
      <c r="I274" s="195"/>
      <c r="J274" s="191"/>
      <c r="K274" s="191"/>
      <c r="L274" s="196"/>
      <c r="M274" s="197"/>
      <c r="N274" s="198"/>
      <c r="O274" s="198"/>
      <c r="P274" s="198"/>
      <c r="Q274" s="198"/>
      <c r="R274" s="198"/>
      <c r="S274" s="198"/>
      <c r="T274" s="199"/>
      <c r="AT274" s="200" t="s">
        <v>144</v>
      </c>
      <c r="AU274" s="200" t="s">
        <v>83</v>
      </c>
      <c r="AV274" s="12" t="s">
        <v>83</v>
      </c>
      <c r="AW274" s="12" t="s">
        <v>37</v>
      </c>
      <c r="AX274" s="12" t="s">
        <v>76</v>
      </c>
      <c r="AY274" s="200" t="s">
        <v>131</v>
      </c>
    </row>
    <row r="275" spans="2:65" s="13" customFormat="1" ht="11.25">
      <c r="B275" s="201"/>
      <c r="C275" s="202"/>
      <c r="D275" s="187" t="s">
        <v>144</v>
      </c>
      <c r="E275" s="203" t="s">
        <v>19</v>
      </c>
      <c r="F275" s="204" t="s">
        <v>453</v>
      </c>
      <c r="G275" s="202"/>
      <c r="H275" s="203" t="s">
        <v>19</v>
      </c>
      <c r="I275" s="205"/>
      <c r="J275" s="202"/>
      <c r="K275" s="202"/>
      <c r="L275" s="206"/>
      <c r="M275" s="207"/>
      <c r="N275" s="208"/>
      <c r="O275" s="208"/>
      <c r="P275" s="208"/>
      <c r="Q275" s="208"/>
      <c r="R275" s="208"/>
      <c r="S275" s="208"/>
      <c r="T275" s="209"/>
      <c r="AT275" s="210" t="s">
        <v>144</v>
      </c>
      <c r="AU275" s="210" t="s">
        <v>83</v>
      </c>
      <c r="AV275" s="13" t="s">
        <v>81</v>
      </c>
      <c r="AW275" s="13" t="s">
        <v>37</v>
      </c>
      <c r="AX275" s="13" t="s">
        <v>76</v>
      </c>
      <c r="AY275" s="210" t="s">
        <v>131</v>
      </c>
    </row>
    <row r="276" spans="2:65" s="12" customFormat="1" ht="11.25">
      <c r="B276" s="190"/>
      <c r="C276" s="191"/>
      <c r="D276" s="187" t="s">
        <v>144</v>
      </c>
      <c r="E276" s="192" t="s">
        <v>19</v>
      </c>
      <c r="F276" s="193" t="s">
        <v>454</v>
      </c>
      <c r="G276" s="191"/>
      <c r="H276" s="194">
        <v>5.2350000000000003</v>
      </c>
      <c r="I276" s="195"/>
      <c r="J276" s="191"/>
      <c r="K276" s="191"/>
      <c r="L276" s="196"/>
      <c r="M276" s="197"/>
      <c r="N276" s="198"/>
      <c r="O276" s="198"/>
      <c r="P276" s="198"/>
      <c r="Q276" s="198"/>
      <c r="R276" s="198"/>
      <c r="S276" s="198"/>
      <c r="T276" s="199"/>
      <c r="AT276" s="200" t="s">
        <v>144</v>
      </c>
      <c r="AU276" s="200" t="s">
        <v>83</v>
      </c>
      <c r="AV276" s="12" t="s">
        <v>83</v>
      </c>
      <c r="AW276" s="12" t="s">
        <v>37</v>
      </c>
      <c r="AX276" s="12" t="s">
        <v>76</v>
      </c>
      <c r="AY276" s="200" t="s">
        <v>131</v>
      </c>
    </row>
    <row r="277" spans="2:65" s="12" customFormat="1" ht="11.25">
      <c r="B277" s="190"/>
      <c r="C277" s="191"/>
      <c r="D277" s="187" t="s">
        <v>144</v>
      </c>
      <c r="E277" s="192" t="s">
        <v>19</v>
      </c>
      <c r="F277" s="193" t="s">
        <v>455</v>
      </c>
      <c r="G277" s="191"/>
      <c r="H277" s="194">
        <v>2.871</v>
      </c>
      <c r="I277" s="195"/>
      <c r="J277" s="191"/>
      <c r="K277" s="191"/>
      <c r="L277" s="196"/>
      <c r="M277" s="197"/>
      <c r="N277" s="198"/>
      <c r="O277" s="198"/>
      <c r="P277" s="198"/>
      <c r="Q277" s="198"/>
      <c r="R277" s="198"/>
      <c r="S277" s="198"/>
      <c r="T277" s="199"/>
      <c r="AT277" s="200" t="s">
        <v>144</v>
      </c>
      <c r="AU277" s="200" t="s">
        <v>83</v>
      </c>
      <c r="AV277" s="12" t="s">
        <v>83</v>
      </c>
      <c r="AW277" s="12" t="s">
        <v>37</v>
      </c>
      <c r="AX277" s="12" t="s">
        <v>76</v>
      </c>
      <c r="AY277" s="200" t="s">
        <v>131</v>
      </c>
    </row>
    <row r="278" spans="2:65" s="13" customFormat="1" ht="11.25">
      <c r="B278" s="201"/>
      <c r="C278" s="202"/>
      <c r="D278" s="187" t="s">
        <v>144</v>
      </c>
      <c r="E278" s="203" t="s">
        <v>19</v>
      </c>
      <c r="F278" s="204" t="s">
        <v>456</v>
      </c>
      <c r="G278" s="202"/>
      <c r="H278" s="203" t="s">
        <v>19</v>
      </c>
      <c r="I278" s="205"/>
      <c r="J278" s="202"/>
      <c r="K278" s="202"/>
      <c r="L278" s="206"/>
      <c r="M278" s="207"/>
      <c r="N278" s="208"/>
      <c r="O278" s="208"/>
      <c r="P278" s="208"/>
      <c r="Q278" s="208"/>
      <c r="R278" s="208"/>
      <c r="S278" s="208"/>
      <c r="T278" s="209"/>
      <c r="AT278" s="210" t="s">
        <v>144</v>
      </c>
      <c r="AU278" s="210" t="s">
        <v>83</v>
      </c>
      <c r="AV278" s="13" t="s">
        <v>81</v>
      </c>
      <c r="AW278" s="13" t="s">
        <v>37</v>
      </c>
      <c r="AX278" s="13" t="s">
        <v>76</v>
      </c>
      <c r="AY278" s="210" t="s">
        <v>131</v>
      </c>
    </row>
    <row r="279" spans="2:65" s="12" customFormat="1" ht="11.25">
      <c r="B279" s="190"/>
      <c r="C279" s="191"/>
      <c r="D279" s="187" t="s">
        <v>144</v>
      </c>
      <c r="E279" s="192" t="s">
        <v>19</v>
      </c>
      <c r="F279" s="193" t="s">
        <v>457</v>
      </c>
      <c r="G279" s="191"/>
      <c r="H279" s="194">
        <v>-4.7279999999999998</v>
      </c>
      <c r="I279" s="195"/>
      <c r="J279" s="191"/>
      <c r="K279" s="191"/>
      <c r="L279" s="196"/>
      <c r="M279" s="197"/>
      <c r="N279" s="198"/>
      <c r="O279" s="198"/>
      <c r="P279" s="198"/>
      <c r="Q279" s="198"/>
      <c r="R279" s="198"/>
      <c r="S279" s="198"/>
      <c r="T279" s="199"/>
      <c r="AT279" s="200" t="s">
        <v>144</v>
      </c>
      <c r="AU279" s="200" t="s">
        <v>83</v>
      </c>
      <c r="AV279" s="12" t="s">
        <v>83</v>
      </c>
      <c r="AW279" s="12" t="s">
        <v>37</v>
      </c>
      <c r="AX279" s="12" t="s">
        <v>76</v>
      </c>
      <c r="AY279" s="200" t="s">
        <v>131</v>
      </c>
    </row>
    <row r="280" spans="2:65" s="14" customFormat="1" ht="11.25">
      <c r="B280" s="221"/>
      <c r="C280" s="222"/>
      <c r="D280" s="187" t="s">
        <v>144</v>
      </c>
      <c r="E280" s="223" t="s">
        <v>19</v>
      </c>
      <c r="F280" s="224" t="s">
        <v>201</v>
      </c>
      <c r="G280" s="222"/>
      <c r="H280" s="225">
        <v>5.4649999999999999</v>
      </c>
      <c r="I280" s="226"/>
      <c r="J280" s="222"/>
      <c r="K280" s="222"/>
      <c r="L280" s="227"/>
      <c r="M280" s="228"/>
      <c r="N280" s="229"/>
      <c r="O280" s="229"/>
      <c r="P280" s="229"/>
      <c r="Q280" s="229"/>
      <c r="R280" s="229"/>
      <c r="S280" s="229"/>
      <c r="T280" s="230"/>
      <c r="AT280" s="231" t="s">
        <v>144</v>
      </c>
      <c r="AU280" s="231" t="s">
        <v>83</v>
      </c>
      <c r="AV280" s="14" t="s">
        <v>138</v>
      </c>
      <c r="AW280" s="14" t="s">
        <v>37</v>
      </c>
      <c r="AX280" s="14" t="s">
        <v>81</v>
      </c>
      <c r="AY280" s="231" t="s">
        <v>131</v>
      </c>
    </row>
    <row r="281" spans="2:65" s="1" customFormat="1" ht="16.5" customHeight="1">
      <c r="B281" s="33"/>
      <c r="C281" s="174" t="s">
        <v>458</v>
      </c>
      <c r="D281" s="174" t="s">
        <v>133</v>
      </c>
      <c r="E281" s="175" t="s">
        <v>459</v>
      </c>
      <c r="F281" s="176" t="s">
        <v>460</v>
      </c>
      <c r="G281" s="177" t="s">
        <v>154</v>
      </c>
      <c r="H281" s="178">
        <v>4.1580000000000004</v>
      </c>
      <c r="I281" s="179"/>
      <c r="J281" s="180">
        <f>ROUND(I281*H281,2)</f>
        <v>0</v>
      </c>
      <c r="K281" s="176" t="s">
        <v>137</v>
      </c>
      <c r="L281" s="37"/>
      <c r="M281" s="181" t="s">
        <v>19</v>
      </c>
      <c r="N281" s="182" t="s">
        <v>47</v>
      </c>
      <c r="O281" s="62"/>
      <c r="P281" s="183">
        <f>O281*H281</f>
        <v>0</v>
      </c>
      <c r="Q281" s="183">
        <v>0</v>
      </c>
      <c r="R281" s="183">
        <f>Q281*H281</f>
        <v>0</v>
      </c>
      <c r="S281" s="183">
        <v>2.4</v>
      </c>
      <c r="T281" s="184">
        <f>S281*H281</f>
        <v>9.9792000000000005</v>
      </c>
      <c r="AR281" s="185" t="s">
        <v>138</v>
      </c>
      <c r="AT281" s="185" t="s">
        <v>133</v>
      </c>
      <c r="AU281" s="185" t="s">
        <v>83</v>
      </c>
      <c r="AY281" s="16" t="s">
        <v>131</v>
      </c>
      <c r="BE281" s="186">
        <f>IF(N281="základní",J281,0)</f>
        <v>0</v>
      </c>
      <c r="BF281" s="186">
        <f>IF(N281="snížená",J281,0)</f>
        <v>0</v>
      </c>
      <c r="BG281" s="186">
        <f>IF(N281="zákl. přenesená",J281,0)</f>
        <v>0</v>
      </c>
      <c r="BH281" s="186">
        <f>IF(N281="sníž. přenesená",J281,0)</f>
        <v>0</v>
      </c>
      <c r="BI281" s="186">
        <f>IF(N281="nulová",J281,0)</f>
        <v>0</v>
      </c>
      <c r="BJ281" s="16" t="s">
        <v>81</v>
      </c>
      <c r="BK281" s="186">
        <f>ROUND(I281*H281,2)</f>
        <v>0</v>
      </c>
      <c r="BL281" s="16" t="s">
        <v>138</v>
      </c>
      <c r="BM281" s="185" t="s">
        <v>461</v>
      </c>
    </row>
    <row r="282" spans="2:65" s="1" customFormat="1" ht="29.25">
      <c r="B282" s="33"/>
      <c r="C282" s="34"/>
      <c r="D282" s="187" t="s">
        <v>140</v>
      </c>
      <c r="E282" s="34"/>
      <c r="F282" s="188" t="s">
        <v>462</v>
      </c>
      <c r="G282" s="34"/>
      <c r="H282" s="34"/>
      <c r="I282" s="101"/>
      <c r="J282" s="34"/>
      <c r="K282" s="34"/>
      <c r="L282" s="37"/>
      <c r="M282" s="189"/>
      <c r="N282" s="62"/>
      <c r="O282" s="62"/>
      <c r="P282" s="62"/>
      <c r="Q282" s="62"/>
      <c r="R282" s="62"/>
      <c r="S282" s="62"/>
      <c r="T282" s="63"/>
      <c r="AT282" s="16" t="s">
        <v>140</v>
      </c>
      <c r="AU282" s="16" t="s">
        <v>83</v>
      </c>
    </row>
    <row r="283" spans="2:65" s="13" customFormat="1" ht="11.25">
      <c r="B283" s="201"/>
      <c r="C283" s="202"/>
      <c r="D283" s="187" t="s">
        <v>144</v>
      </c>
      <c r="E283" s="203" t="s">
        <v>19</v>
      </c>
      <c r="F283" s="204" t="s">
        <v>463</v>
      </c>
      <c r="G283" s="202"/>
      <c r="H283" s="203" t="s">
        <v>19</v>
      </c>
      <c r="I283" s="205"/>
      <c r="J283" s="202"/>
      <c r="K283" s="202"/>
      <c r="L283" s="206"/>
      <c r="M283" s="207"/>
      <c r="N283" s="208"/>
      <c r="O283" s="208"/>
      <c r="P283" s="208"/>
      <c r="Q283" s="208"/>
      <c r="R283" s="208"/>
      <c r="S283" s="208"/>
      <c r="T283" s="209"/>
      <c r="AT283" s="210" t="s">
        <v>144</v>
      </c>
      <c r="AU283" s="210" t="s">
        <v>83</v>
      </c>
      <c r="AV283" s="13" t="s">
        <v>81</v>
      </c>
      <c r="AW283" s="13" t="s">
        <v>37</v>
      </c>
      <c r="AX283" s="13" t="s">
        <v>76</v>
      </c>
      <c r="AY283" s="210" t="s">
        <v>131</v>
      </c>
    </row>
    <row r="284" spans="2:65" s="12" customFormat="1" ht="11.25">
      <c r="B284" s="190"/>
      <c r="C284" s="191"/>
      <c r="D284" s="187" t="s">
        <v>144</v>
      </c>
      <c r="E284" s="192" t="s">
        <v>19</v>
      </c>
      <c r="F284" s="193" t="s">
        <v>464</v>
      </c>
      <c r="G284" s="191"/>
      <c r="H284" s="194">
        <v>4.1580000000000004</v>
      </c>
      <c r="I284" s="195"/>
      <c r="J284" s="191"/>
      <c r="K284" s="191"/>
      <c r="L284" s="196"/>
      <c r="M284" s="197"/>
      <c r="N284" s="198"/>
      <c r="O284" s="198"/>
      <c r="P284" s="198"/>
      <c r="Q284" s="198"/>
      <c r="R284" s="198"/>
      <c r="S284" s="198"/>
      <c r="T284" s="199"/>
      <c r="AT284" s="200" t="s">
        <v>144</v>
      </c>
      <c r="AU284" s="200" t="s">
        <v>83</v>
      </c>
      <c r="AV284" s="12" t="s">
        <v>83</v>
      </c>
      <c r="AW284" s="12" t="s">
        <v>37</v>
      </c>
      <c r="AX284" s="12" t="s">
        <v>81</v>
      </c>
      <c r="AY284" s="200" t="s">
        <v>131</v>
      </c>
    </row>
    <row r="285" spans="2:65" s="1" customFormat="1" ht="24" customHeight="1">
      <c r="B285" s="33"/>
      <c r="C285" s="174" t="s">
        <v>465</v>
      </c>
      <c r="D285" s="174" t="s">
        <v>133</v>
      </c>
      <c r="E285" s="175" t="s">
        <v>466</v>
      </c>
      <c r="F285" s="176" t="s">
        <v>467</v>
      </c>
      <c r="G285" s="177" t="s">
        <v>136</v>
      </c>
      <c r="H285" s="178">
        <v>14.44</v>
      </c>
      <c r="I285" s="179"/>
      <c r="J285" s="180">
        <f>ROUND(I285*H285,2)</f>
        <v>0</v>
      </c>
      <c r="K285" s="176" t="s">
        <v>137</v>
      </c>
      <c r="L285" s="37"/>
      <c r="M285" s="181" t="s">
        <v>19</v>
      </c>
      <c r="N285" s="182" t="s">
        <v>47</v>
      </c>
      <c r="O285" s="62"/>
      <c r="P285" s="183">
        <f>O285*H285</f>
        <v>0</v>
      </c>
      <c r="Q285" s="183">
        <v>0</v>
      </c>
      <c r="R285" s="183">
        <f>Q285*H285</f>
        <v>0</v>
      </c>
      <c r="S285" s="183">
        <v>3.5000000000000003E-2</v>
      </c>
      <c r="T285" s="184">
        <f>S285*H285</f>
        <v>0.50540000000000007</v>
      </c>
      <c r="AR285" s="185" t="s">
        <v>138</v>
      </c>
      <c r="AT285" s="185" t="s">
        <v>133</v>
      </c>
      <c r="AU285" s="185" t="s">
        <v>83</v>
      </c>
      <c r="AY285" s="16" t="s">
        <v>131</v>
      </c>
      <c r="BE285" s="186">
        <f>IF(N285="základní",J285,0)</f>
        <v>0</v>
      </c>
      <c r="BF285" s="186">
        <f>IF(N285="snížená",J285,0)</f>
        <v>0</v>
      </c>
      <c r="BG285" s="186">
        <f>IF(N285="zákl. přenesená",J285,0)</f>
        <v>0</v>
      </c>
      <c r="BH285" s="186">
        <f>IF(N285="sníž. přenesená",J285,0)</f>
        <v>0</v>
      </c>
      <c r="BI285" s="186">
        <f>IF(N285="nulová",J285,0)</f>
        <v>0</v>
      </c>
      <c r="BJ285" s="16" t="s">
        <v>81</v>
      </c>
      <c r="BK285" s="186">
        <f>ROUND(I285*H285,2)</f>
        <v>0</v>
      </c>
      <c r="BL285" s="16" t="s">
        <v>138</v>
      </c>
      <c r="BM285" s="185" t="s">
        <v>468</v>
      </c>
    </row>
    <row r="286" spans="2:65" s="1" customFormat="1" ht="29.25">
      <c r="B286" s="33"/>
      <c r="C286" s="34"/>
      <c r="D286" s="187" t="s">
        <v>140</v>
      </c>
      <c r="E286" s="34"/>
      <c r="F286" s="188" t="s">
        <v>469</v>
      </c>
      <c r="G286" s="34"/>
      <c r="H286" s="34"/>
      <c r="I286" s="101"/>
      <c r="J286" s="34"/>
      <c r="K286" s="34"/>
      <c r="L286" s="37"/>
      <c r="M286" s="189"/>
      <c r="N286" s="62"/>
      <c r="O286" s="62"/>
      <c r="P286" s="62"/>
      <c r="Q286" s="62"/>
      <c r="R286" s="62"/>
      <c r="S286" s="62"/>
      <c r="T286" s="63"/>
      <c r="AT286" s="16" t="s">
        <v>140</v>
      </c>
      <c r="AU286" s="16" t="s">
        <v>83</v>
      </c>
    </row>
    <row r="287" spans="2:65" s="12" customFormat="1" ht="11.25">
      <c r="B287" s="190"/>
      <c r="C287" s="191"/>
      <c r="D287" s="187" t="s">
        <v>144</v>
      </c>
      <c r="E287" s="192" t="s">
        <v>19</v>
      </c>
      <c r="F287" s="193" t="s">
        <v>198</v>
      </c>
      <c r="G287" s="191"/>
      <c r="H287" s="194">
        <v>14.44</v>
      </c>
      <c r="I287" s="195"/>
      <c r="J287" s="191"/>
      <c r="K287" s="191"/>
      <c r="L287" s="196"/>
      <c r="M287" s="197"/>
      <c r="N287" s="198"/>
      <c r="O287" s="198"/>
      <c r="P287" s="198"/>
      <c r="Q287" s="198"/>
      <c r="R287" s="198"/>
      <c r="S287" s="198"/>
      <c r="T287" s="199"/>
      <c r="AT287" s="200" t="s">
        <v>144</v>
      </c>
      <c r="AU287" s="200" t="s">
        <v>83</v>
      </c>
      <c r="AV287" s="12" t="s">
        <v>83</v>
      </c>
      <c r="AW287" s="12" t="s">
        <v>37</v>
      </c>
      <c r="AX287" s="12" t="s">
        <v>81</v>
      </c>
      <c r="AY287" s="200" t="s">
        <v>131</v>
      </c>
    </row>
    <row r="288" spans="2:65" s="1" customFormat="1" ht="24" customHeight="1">
      <c r="B288" s="33"/>
      <c r="C288" s="174" t="s">
        <v>470</v>
      </c>
      <c r="D288" s="174" t="s">
        <v>133</v>
      </c>
      <c r="E288" s="175" t="s">
        <v>471</v>
      </c>
      <c r="F288" s="176" t="s">
        <v>472</v>
      </c>
      <c r="G288" s="177" t="s">
        <v>136</v>
      </c>
      <c r="H288" s="178">
        <v>3.42</v>
      </c>
      <c r="I288" s="179"/>
      <c r="J288" s="180">
        <f>ROUND(I288*H288,2)</f>
        <v>0</v>
      </c>
      <c r="K288" s="176" t="s">
        <v>137</v>
      </c>
      <c r="L288" s="37"/>
      <c r="M288" s="181" t="s">
        <v>19</v>
      </c>
      <c r="N288" s="182" t="s">
        <v>47</v>
      </c>
      <c r="O288" s="62"/>
      <c r="P288" s="183">
        <f>O288*H288</f>
        <v>0</v>
      </c>
      <c r="Q288" s="183">
        <v>0</v>
      </c>
      <c r="R288" s="183">
        <f>Q288*H288</f>
        <v>0</v>
      </c>
      <c r="S288" s="183">
        <v>4.1000000000000002E-2</v>
      </c>
      <c r="T288" s="184">
        <f>S288*H288</f>
        <v>0.14022000000000001</v>
      </c>
      <c r="AR288" s="185" t="s">
        <v>138</v>
      </c>
      <c r="AT288" s="185" t="s">
        <v>133</v>
      </c>
      <c r="AU288" s="185" t="s">
        <v>83</v>
      </c>
      <c r="AY288" s="16" t="s">
        <v>131</v>
      </c>
      <c r="BE288" s="186">
        <f>IF(N288="základní",J288,0)</f>
        <v>0</v>
      </c>
      <c r="BF288" s="186">
        <f>IF(N288="snížená",J288,0)</f>
        <v>0</v>
      </c>
      <c r="BG288" s="186">
        <f>IF(N288="zákl. přenesená",J288,0)</f>
        <v>0</v>
      </c>
      <c r="BH288" s="186">
        <f>IF(N288="sníž. přenesená",J288,0)</f>
        <v>0</v>
      </c>
      <c r="BI288" s="186">
        <f>IF(N288="nulová",J288,0)</f>
        <v>0</v>
      </c>
      <c r="BJ288" s="16" t="s">
        <v>81</v>
      </c>
      <c r="BK288" s="186">
        <f>ROUND(I288*H288,2)</f>
        <v>0</v>
      </c>
      <c r="BL288" s="16" t="s">
        <v>138</v>
      </c>
      <c r="BM288" s="185" t="s">
        <v>473</v>
      </c>
    </row>
    <row r="289" spans="2:65" s="1" customFormat="1" ht="29.25">
      <c r="B289" s="33"/>
      <c r="C289" s="34"/>
      <c r="D289" s="187" t="s">
        <v>140</v>
      </c>
      <c r="E289" s="34"/>
      <c r="F289" s="188" t="s">
        <v>474</v>
      </c>
      <c r="G289" s="34"/>
      <c r="H289" s="34"/>
      <c r="I289" s="101"/>
      <c r="J289" s="34"/>
      <c r="K289" s="34"/>
      <c r="L289" s="37"/>
      <c r="M289" s="189"/>
      <c r="N289" s="62"/>
      <c r="O289" s="62"/>
      <c r="P289" s="62"/>
      <c r="Q289" s="62"/>
      <c r="R289" s="62"/>
      <c r="S289" s="62"/>
      <c r="T289" s="63"/>
      <c r="AT289" s="16" t="s">
        <v>140</v>
      </c>
      <c r="AU289" s="16" t="s">
        <v>83</v>
      </c>
    </row>
    <row r="290" spans="2:65" s="12" customFormat="1" ht="11.25">
      <c r="B290" s="190"/>
      <c r="C290" s="191"/>
      <c r="D290" s="187" t="s">
        <v>144</v>
      </c>
      <c r="E290" s="192" t="s">
        <v>19</v>
      </c>
      <c r="F290" s="193" t="s">
        <v>475</v>
      </c>
      <c r="G290" s="191"/>
      <c r="H290" s="194">
        <v>2.7</v>
      </c>
      <c r="I290" s="195"/>
      <c r="J290" s="191"/>
      <c r="K290" s="191"/>
      <c r="L290" s="196"/>
      <c r="M290" s="197"/>
      <c r="N290" s="198"/>
      <c r="O290" s="198"/>
      <c r="P290" s="198"/>
      <c r="Q290" s="198"/>
      <c r="R290" s="198"/>
      <c r="S290" s="198"/>
      <c r="T290" s="199"/>
      <c r="AT290" s="200" t="s">
        <v>144</v>
      </c>
      <c r="AU290" s="200" t="s">
        <v>83</v>
      </c>
      <c r="AV290" s="12" t="s">
        <v>83</v>
      </c>
      <c r="AW290" s="12" t="s">
        <v>37</v>
      </c>
      <c r="AX290" s="12" t="s">
        <v>76</v>
      </c>
      <c r="AY290" s="200" t="s">
        <v>131</v>
      </c>
    </row>
    <row r="291" spans="2:65" s="12" customFormat="1" ht="11.25">
      <c r="B291" s="190"/>
      <c r="C291" s="191"/>
      <c r="D291" s="187" t="s">
        <v>144</v>
      </c>
      <c r="E291" s="192" t="s">
        <v>19</v>
      </c>
      <c r="F291" s="193" t="s">
        <v>476</v>
      </c>
      <c r="G291" s="191"/>
      <c r="H291" s="194">
        <v>0.72</v>
      </c>
      <c r="I291" s="195"/>
      <c r="J291" s="191"/>
      <c r="K291" s="191"/>
      <c r="L291" s="196"/>
      <c r="M291" s="197"/>
      <c r="N291" s="198"/>
      <c r="O291" s="198"/>
      <c r="P291" s="198"/>
      <c r="Q291" s="198"/>
      <c r="R291" s="198"/>
      <c r="S291" s="198"/>
      <c r="T291" s="199"/>
      <c r="AT291" s="200" t="s">
        <v>144</v>
      </c>
      <c r="AU291" s="200" t="s">
        <v>83</v>
      </c>
      <c r="AV291" s="12" t="s">
        <v>83</v>
      </c>
      <c r="AW291" s="12" t="s">
        <v>37</v>
      </c>
      <c r="AX291" s="12" t="s">
        <v>76</v>
      </c>
      <c r="AY291" s="200" t="s">
        <v>131</v>
      </c>
    </row>
    <row r="292" spans="2:65" s="14" customFormat="1" ht="11.25">
      <c r="B292" s="221"/>
      <c r="C292" s="222"/>
      <c r="D292" s="187" t="s">
        <v>144</v>
      </c>
      <c r="E292" s="223" t="s">
        <v>19</v>
      </c>
      <c r="F292" s="224" t="s">
        <v>201</v>
      </c>
      <c r="G292" s="222"/>
      <c r="H292" s="225">
        <v>3.42</v>
      </c>
      <c r="I292" s="226"/>
      <c r="J292" s="222"/>
      <c r="K292" s="222"/>
      <c r="L292" s="227"/>
      <c r="M292" s="228"/>
      <c r="N292" s="229"/>
      <c r="O292" s="229"/>
      <c r="P292" s="229"/>
      <c r="Q292" s="229"/>
      <c r="R292" s="229"/>
      <c r="S292" s="229"/>
      <c r="T292" s="230"/>
      <c r="AT292" s="231" t="s">
        <v>144</v>
      </c>
      <c r="AU292" s="231" t="s">
        <v>83</v>
      </c>
      <c r="AV292" s="14" t="s">
        <v>138</v>
      </c>
      <c r="AW292" s="14" t="s">
        <v>37</v>
      </c>
      <c r="AX292" s="14" t="s">
        <v>81</v>
      </c>
      <c r="AY292" s="231" t="s">
        <v>131</v>
      </c>
    </row>
    <row r="293" spans="2:65" s="1" customFormat="1" ht="24" customHeight="1">
      <c r="B293" s="33"/>
      <c r="C293" s="174" t="s">
        <v>477</v>
      </c>
      <c r="D293" s="174" t="s">
        <v>133</v>
      </c>
      <c r="E293" s="175" t="s">
        <v>478</v>
      </c>
      <c r="F293" s="176" t="s">
        <v>479</v>
      </c>
      <c r="G293" s="177" t="s">
        <v>136</v>
      </c>
      <c r="H293" s="178">
        <v>2.7</v>
      </c>
      <c r="I293" s="179"/>
      <c r="J293" s="180">
        <f>ROUND(I293*H293,2)</f>
        <v>0</v>
      </c>
      <c r="K293" s="176" t="s">
        <v>137</v>
      </c>
      <c r="L293" s="37"/>
      <c r="M293" s="181" t="s">
        <v>19</v>
      </c>
      <c r="N293" s="182" t="s">
        <v>47</v>
      </c>
      <c r="O293" s="62"/>
      <c r="P293" s="183">
        <f>O293*H293</f>
        <v>0</v>
      </c>
      <c r="Q293" s="183">
        <v>0</v>
      </c>
      <c r="R293" s="183">
        <f>Q293*H293</f>
        <v>0</v>
      </c>
      <c r="S293" s="183">
        <v>3.1E-2</v>
      </c>
      <c r="T293" s="184">
        <f>S293*H293</f>
        <v>8.3700000000000011E-2</v>
      </c>
      <c r="AR293" s="185" t="s">
        <v>138</v>
      </c>
      <c r="AT293" s="185" t="s">
        <v>133</v>
      </c>
      <c r="AU293" s="185" t="s">
        <v>83</v>
      </c>
      <c r="AY293" s="16" t="s">
        <v>131</v>
      </c>
      <c r="BE293" s="186">
        <f>IF(N293="základní",J293,0)</f>
        <v>0</v>
      </c>
      <c r="BF293" s="186">
        <f>IF(N293="snížená",J293,0)</f>
        <v>0</v>
      </c>
      <c r="BG293" s="186">
        <f>IF(N293="zákl. přenesená",J293,0)</f>
        <v>0</v>
      </c>
      <c r="BH293" s="186">
        <f>IF(N293="sníž. přenesená",J293,0)</f>
        <v>0</v>
      </c>
      <c r="BI293" s="186">
        <f>IF(N293="nulová",J293,0)</f>
        <v>0</v>
      </c>
      <c r="BJ293" s="16" t="s">
        <v>81</v>
      </c>
      <c r="BK293" s="186">
        <f>ROUND(I293*H293,2)</f>
        <v>0</v>
      </c>
      <c r="BL293" s="16" t="s">
        <v>138</v>
      </c>
      <c r="BM293" s="185" t="s">
        <v>480</v>
      </c>
    </row>
    <row r="294" spans="2:65" s="1" customFormat="1" ht="29.25">
      <c r="B294" s="33"/>
      <c r="C294" s="34"/>
      <c r="D294" s="187" t="s">
        <v>140</v>
      </c>
      <c r="E294" s="34"/>
      <c r="F294" s="188" t="s">
        <v>474</v>
      </c>
      <c r="G294" s="34"/>
      <c r="H294" s="34"/>
      <c r="I294" s="101"/>
      <c r="J294" s="34"/>
      <c r="K294" s="34"/>
      <c r="L294" s="37"/>
      <c r="M294" s="189"/>
      <c r="N294" s="62"/>
      <c r="O294" s="62"/>
      <c r="P294" s="62"/>
      <c r="Q294" s="62"/>
      <c r="R294" s="62"/>
      <c r="S294" s="62"/>
      <c r="T294" s="63"/>
      <c r="AT294" s="16" t="s">
        <v>140</v>
      </c>
      <c r="AU294" s="16" t="s">
        <v>83</v>
      </c>
    </row>
    <row r="295" spans="2:65" s="12" customFormat="1" ht="11.25">
      <c r="B295" s="190"/>
      <c r="C295" s="191"/>
      <c r="D295" s="187" t="s">
        <v>144</v>
      </c>
      <c r="E295" s="192" t="s">
        <v>19</v>
      </c>
      <c r="F295" s="193" t="s">
        <v>481</v>
      </c>
      <c r="G295" s="191"/>
      <c r="H295" s="194">
        <v>2.7</v>
      </c>
      <c r="I295" s="195"/>
      <c r="J295" s="191"/>
      <c r="K295" s="191"/>
      <c r="L295" s="196"/>
      <c r="M295" s="197"/>
      <c r="N295" s="198"/>
      <c r="O295" s="198"/>
      <c r="P295" s="198"/>
      <c r="Q295" s="198"/>
      <c r="R295" s="198"/>
      <c r="S295" s="198"/>
      <c r="T295" s="199"/>
      <c r="AT295" s="200" t="s">
        <v>144</v>
      </c>
      <c r="AU295" s="200" t="s">
        <v>83</v>
      </c>
      <c r="AV295" s="12" t="s">
        <v>83</v>
      </c>
      <c r="AW295" s="12" t="s">
        <v>37</v>
      </c>
      <c r="AX295" s="12" t="s">
        <v>81</v>
      </c>
      <c r="AY295" s="200" t="s">
        <v>131</v>
      </c>
    </row>
    <row r="296" spans="2:65" s="1" customFormat="1" ht="24" customHeight="1">
      <c r="B296" s="33"/>
      <c r="C296" s="174" t="s">
        <v>482</v>
      </c>
      <c r="D296" s="174" t="s">
        <v>133</v>
      </c>
      <c r="E296" s="175" t="s">
        <v>483</v>
      </c>
      <c r="F296" s="176" t="s">
        <v>484</v>
      </c>
      <c r="G296" s="177" t="s">
        <v>136</v>
      </c>
      <c r="H296" s="178">
        <v>184.05</v>
      </c>
      <c r="I296" s="179"/>
      <c r="J296" s="180">
        <f>ROUND(I296*H296,2)</f>
        <v>0</v>
      </c>
      <c r="K296" s="176" t="s">
        <v>137</v>
      </c>
      <c r="L296" s="37"/>
      <c r="M296" s="181" t="s">
        <v>19</v>
      </c>
      <c r="N296" s="182" t="s">
        <v>47</v>
      </c>
      <c r="O296" s="62"/>
      <c r="P296" s="183">
        <f>O296*H296</f>
        <v>0</v>
      </c>
      <c r="Q296" s="183">
        <v>0</v>
      </c>
      <c r="R296" s="183">
        <f>Q296*H296</f>
        <v>0</v>
      </c>
      <c r="S296" s="183">
        <v>2.7E-2</v>
      </c>
      <c r="T296" s="184">
        <f>S296*H296</f>
        <v>4.9693500000000004</v>
      </c>
      <c r="AR296" s="185" t="s">
        <v>138</v>
      </c>
      <c r="AT296" s="185" t="s">
        <v>133</v>
      </c>
      <c r="AU296" s="185" t="s">
        <v>83</v>
      </c>
      <c r="AY296" s="16" t="s">
        <v>131</v>
      </c>
      <c r="BE296" s="186">
        <f>IF(N296="základní",J296,0)</f>
        <v>0</v>
      </c>
      <c r="BF296" s="186">
        <f>IF(N296="snížená",J296,0)</f>
        <v>0</v>
      </c>
      <c r="BG296" s="186">
        <f>IF(N296="zákl. přenesená",J296,0)</f>
        <v>0</v>
      </c>
      <c r="BH296" s="186">
        <f>IF(N296="sníž. přenesená",J296,0)</f>
        <v>0</v>
      </c>
      <c r="BI296" s="186">
        <f>IF(N296="nulová",J296,0)</f>
        <v>0</v>
      </c>
      <c r="BJ296" s="16" t="s">
        <v>81</v>
      </c>
      <c r="BK296" s="186">
        <f>ROUND(I296*H296,2)</f>
        <v>0</v>
      </c>
      <c r="BL296" s="16" t="s">
        <v>138</v>
      </c>
      <c r="BM296" s="185" t="s">
        <v>485</v>
      </c>
    </row>
    <row r="297" spans="2:65" s="1" customFormat="1" ht="29.25">
      <c r="B297" s="33"/>
      <c r="C297" s="34"/>
      <c r="D297" s="187" t="s">
        <v>140</v>
      </c>
      <c r="E297" s="34"/>
      <c r="F297" s="188" t="s">
        <v>474</v>
      </c>
      <c r="G297" s="34"/>
      <c r="H297" s="34"/>
      <c r="I297" s="101"/>
      <c r="J297" s="34"/>
      <c r="K297" s="34"/>
      <c r="L297" s="37"/>
      <c r="M297" s="189"/>
      <c r="N297" s="62"/>
      <c r="O297" s="62"/>
      <c r="P297" s="62"/>
      <c r="Q297" s="62"/>
      <c r="R297" s="62"/>
      <c r="S297" s="62"/>
      <c r="T297" s="63"/>
      <c r="AT297" s="16" t="s">
        <v>140</v>
      </c>
      <c r="AU297" s="16" t="s">
        <v>83</v>
      </c>
    </row>
    <row r="298" spans="2:65" s="12" customFormat="1" ht="11.25">
      <c r="B298" s="190"/>
      <c r="C298" s="191"/>
      <c r="D298" s="187" t="s">
        <v>144</v>
      </c>
      <c r="E298" s="192" t="s">
        <v>19</v>
      </c>
      <c r="F298" s="193" t="s">
        <v>486</v>
      </c>
      <c r="G298" s="191"/>
      <c r="H298" s="194">
        <v>47.25</v>
      </c>
      <c r="I298" s="195"/>
      <c r="J298" s="191"/>
      <c r="K298" s="191"/>
      <c r="L298" s="196"/>
      <c r="M298" s="197"/>
      <c r="N298" s="198"/>
      <c r="O298" s="198"/>
      <c r="P298" s="198"/>
      <c r="Q298" s="198"/>
      <c r="R298" s="198"/>
      <c r="S298" s="198"/>
      <c r="T298" s="199"/>
      <c r="AT298" s="200" t="s">
        <v>144</v>
      </c>
      <c r="AU298" s="200" t="s">
        <v>83</v>
      </c>
      <c r="AV298" s="12" t="s">
        <v>83</v>
      </c>
      <c r="AW298" s="12" t="s">
        <v>37</v>
      </c>
      <c r="AX298" s="12" t="s">
        <v>76</v>
      </c>
      <c r="AY298" s="200" t="s">
        <v>131</v>
      </c>
    </row>
    <row r="299" spans="2:65" s="12" customFormat="1" ht="11.25">
      <c r="B299" s="190"/>
      <c r="C299" s="191"/>
      <c r="D299" s="187" t="s">
        <v>144</v>
      </c>
      <c r="E299" s="192" t="s">
        <v>19</v>
      </c>
      <c r="F299" s="193" t="s">
        <v>487</v>
      </c>
      <c r="G299" s="191"/>
      <c r="H299" s="194">
        <v>129.6</v>
      </c>
      <c r="I299" s="195"/>
      <c r="J299" s="191"/>
      <c r="K299" s="191"/>
      <c r="L299" s="196"/>
      <c r="M299" s="197"/>
      <c r="N299" s="198"/>
      <c r="O299" s="198"/>
      <c r="P299" s="198"/>
      <c r="Q299" s="198"/>
      <c r="R299" s="198"/>
      <c r="S299" s="198"/>
      <c r="T299" s="199"/>
      <c r="AT299" s="200" t="s">
        <v>144</v>
      </c>
      <c r="AU299" s="200" t="s">
        <v>83</v>
      </c>
      <c r="AV299" s="12" t="s">
        <v>83</v>
      </c>
      <c r="AW299" s="12" t="s">
        <v>37</v>
      </c>
      <c r="AX299" s="12" t="s">
        <v>76</v>
      </c>
      <c r="AY299" s="200" t="s">
        <v>131</v>
      </c>
    </row>
    <row r="300" spans="2:65" s="12" customFormat="1" ht="11.25">
      <c r="B300" s="190"/>
      <c r="C300" s="191"/>
      <c r="D300" s="187" t="s">
        <v>144</v>
      </c>
      <c r="E300" s="192" t="s">
        <v>19</v>
      </c>
      <c r="F300" s="193" t="s">
        <v>488</v>
      </c>
      <c r="G300" s="191"/>
      <c r="H300" s="194">
        <v>7.2</v>
      </c>
      <c r="I300" s="195"/>
      <c r="J300" s="191"/>
      <c r="K300" s="191"/>
      <c r="L300" s="196"/>
      <c r="M300" s="197"/>
      <c r="N300" s="198"/>
      <c r="O300" s="198"/>
      <c r="P300" s="198"/>
      <c r="Q300" s="198"/>
      <c r="R300" s="198"/>
      <c r="S300" s="198"/>
      <c r="T300" s="199"/>
      <c r="AT300" s="200" t="s">
        <v>144</v>
      </c>
      <c r="AU300" s="200" t="s">
        <v>83</v>
      </c>
      <c r="AV300" s="12" t="s">
        <v>83</v>
      </c>
      <c r="AW300" s="12" t="s">
        <v>37</v>
      </c>
      <c r="AX300" s="12" t="s">
        <v>76</v>
      </c>
      <c r="AY300" s="200" t="s">
        <v>131</v>
      </c>
    </row>
    <row r="301" spans="2:65" s="14" customFormat="1" ht="11.25">
      <c r="B301" s="221"/>
      <c r="C301" s="222"/>
      <c r="D301" s="187" t="s">
        <v>144</v>
      </c>
      <c r="E301" s="223" t="s">
        <v>19</v>
      </c>
      <c r="F301" s="224" t="s">
        <v>201</v>
      </c>
      <c r="G301" s="222"/>
      <c r="H301" s="225">
        <v>184.05</v>
      </c>
      <c r="I301" s="226"/>
      <c r="J301" s="222"/>
      <c r="K301" s="222"/>
      <c r="L301" s="227"/>
      <c r="M301" s="228"/>
      <c r="N301" s="229"/>
      <c r="O301" s="229"/>
      <c r="P301" s="229"/>
      <c r="Q301" s="229"/>
      <c r="R301" s="229"/>
      <c r="S301" s="229"/>
      <c r="T301" s="230"/>
      <c r="AT301" s="231" t="s">
        <v>144</v>
      </c>
      <c r="AU301" s="231" t="s">
        <v>83</v>
      </c>
      <c r="AV301" s="14" t="s">
        <v>138</v>
      </c>
      <c r="AW301" s="14" t="s">
        <v>37</v>
      </c>
      <c r="AX301" s="14" t="s">
        <v>81</v>
      </c>
      <c r="AY301" s="231" t="s">
        <v>131</v>
      </c>
    </row>
    <row r="302" spans="2:65" s="1" customFormat="1" ht="24" customHeight="1">
      <c r="B302" s="33"/>
      <c r="C302" s="174" t="s">
        <v>489</v>
      </c>
      <c r="D302" s="174" t="s">
        <v>133</v>
      </c>
      <c r="E302" s="175" t="s">
        <v>490</v>
      </c>
      <c r="F302" s="176" t="s">
        <v>491</v>
      </c>
      <c r="G302" s="177" t="s">
        <v>136</v>
      </c>
      <c r="H302" s="178">
        <v>4.7279999999999998</v>
      </c>
      <c r="I302" s="179"/>
      <c r="J302" s="180">
        <f>ROUND(I302*H302,2)</f>
        <v>0</v>
      </c>
      <c r="K302" s="176" t="s">
        <v>137</v>
      </c>
      <c r="L302" s="37"/>
      <c r="M302" s="181" t="s">
        <v>19</v>
      </c>
      <c r="N302" s="182" t="s">
        <v>47</v>
      </c>
      <c r="O302" s="62"/>
      <c r="P302" s="183">
        <f>O302*H302</f>
        <v>0</v>
      </c>
      <c r="Q302" s="183">
        <v>0</v>
      </c>
      <c r="R302" s="183">
        <f>Q302*H302</f>
        <v>0</v>
      </c>
      <c r="S302" s="183">
        <v>7.5999999999999998E-2</v>
      </c>
      <c r="T302" s="184">
        <f>S302*H302</f>
        <v>0.35932799999999998</v>
      </c>
      <c r="AR302" s="185" t="s">
        <v>138</v>
      </c>
      <c r="AT302" s="185" t="s">
        <v>133</v>
      </c>
      <c r="AU302" s="185" t="s">
        <v>83</v>
      </c>
      <c r="AY302" s="16" t="s">
        <v>131</v>
      </c>
      <c r="BE302" s="186">
        <f>IF(N302="základní",J302,0)</f>
        <v>0</v>
      </c>
      <c r="BF302" s="186">
        <f>IF(N302="snížená",J302,0)</f>
        <v>0</v>
      </c>
      <c r="BG302" s="186">
        <f>IF(N302="zákl. přenesená",J302,0)</f>
        <v>0</v>
      </c>
      <c r="BH302" s="186">
        <f>IF(N302="sníž. přenesená",J302,0)</f>
        <v>0</v>
      </c>
      <c r="BI302" s="186">
        <f>IF(N302="nulová",J302,0)</f>
        <v>0</v>
      </c>
      <c r="BJ302" s="16" t="s">
        <v>81</v>
      </c>
      <c r="BK302" s="186">
        <f>ROUND(I302*H302,2)</f>
        <v>0</v>
      </c>
      <c r="BL302" s="16" t="s">
        <v>138</v>
      </c>
      <c r="BM302" s="185" t="s">
        <v>492</v>
      </c>
    </row>
    <row r="303" spans="2:65" s="1" customFormat="1" ht="39">
      <c r="B303" s="33"/>
      <c r="C303" s="34"/>
      <c r="D303" s="187" t="s">
        <v>140</v>
      </c>
      <c r="E303" s="34"/>
      <c r="F303" s="188" t="s">
        <v>493</v>
      </c>
      <c r="G303" s="34"/>
      <c r="H303" s="34"/>
      <c r="I303" s="101"/>
      <c r="J303" s="34"/>
      <c r="K303" s="34"/>
      <c r="L303" s="37"/>
      <c r="M303" s="189"/>
      <c r="N303" s="62"/>
      <c r="O303" s="62"/>
      <c r="P303" s="62"/>
      <c r="Q303" s="62"/>
      <c r="R303" s="62"/>
      <c r="S303" s="62"/>
      <c r="T303" s="63"/>
      <c r="AT303" s="16" t="s">
        <v>140</v>
      </c>
      <c r="AU303" s="16" t="s">
        <v>83</v>
      </c>
    </row>
    <row r="304" spans="2:65" s="13" customFormat="1" ht="11.25">
      <c r="B304" s="201"/>
      <c r="C304" s="202"/>
      <c r="D304" s="187" t="s">
        <v>144</v>
      </c>
      <c r="E304" s="203" t="s">
        <v>19</v>
      </c>
      <c r="F304" s="204" t="s">
        <v>494</v>
      </c>
      <c r="G304" s="202"/>
      <c r="H304" s="203" t="s">
        <v>19</v>
      </c>
      <c r="I304" s="205"/>
      <c r="J304" s="202"/>
      <c r="K304" s="202"/>
      <c r="L304" s="206"/>
      <c r="M304" s="207"/>
      <c r="N304" s="208"/>
      <c r="O304" s="208"/>
      <c r="P304" s="208"/>
      <c r="Q304" s="208"/>
      <c r="R304" s="208"/>
      <c r="S304" s="208"/>
      <c r="T304" s="209"/>
      <c r="AT304" s="210" t="s">
        <v>144</v>
      </c>
      <c r="AU304" s="210" t="s">
        <v>83</v>
      </c>
      <c r="AV304" s="13" t="s">
        <v>81</v>
      </c>
      <c r="AW304" s="13" t="s">
        <v>37</v>
      </c>
      <c r="AX304" s="13" t="s">
        <v>76</v>
      </c>
      <c r="AY304" s="210" t="s">
        <v>131</v>
      </c>
    </row>
    <row r="305" spans="2:65" s="12" customFormat="1" ht="11.25">
      <c r="B305" s="190"/>
      <c r="C305" s="191"/>
      <c r="D305" s="187" t="s">
        <v>144</v>
      </c>
      <c r="E305" s="192" t="s">
        <v>19</v>
      </c>
      <c r="F305" s="193" t="s">
        <v>495</v>
      </c>
      <c r="G305" s="191"/>
      <c r="H305" s="194">
        <v>4.7279999999999998</v>
      </c>
      <c r="I305" s="195"/>
      <c r="J305" s="191"/>
      <c r="K305" s="191"/>
      <c r="L305" s="196"/>
      <c r="M305" s="197"/>
      <c r="N305" s="198"/>
      <c r="O305" s="198"/>
      <c r="P305" s="198"/>
      <c r="Q305" s="198"/>
      <c r="R305" s="198"/>
      <c r="S305" s="198"/>
      <c r="T305" s="199"/>
      <c r="AT305" s="200" t="s">
        <v>144</v>
      </c>
      <c r="AU305" s="200" t="s">
        <v>83</v>
      </c>
      <c r="AV305" s="12" t="s">
        <v>83</v>
      </c>
      <c r="AW305" s="12" t="s">
        <v>37</v>
      </c>
      <c r="AX305" s="12" t="s">
        <v>81</v>
      </c>
      <c r="AY305" s="200" t="s">
        <v>131</v>
      </c>
    </row>
    <row r="306" spans="2:65" s="1" customFormat="1" ht="24" customHeight="1">
      <c r="B306" s="33"/>
      <c r="C306" s="174" t="s">
        <v>496</v>
      </c>
      <c r="D306" s="174" t="s">
        <v>133</v>
      </c>
      <c r="E306" s="175" t="s">
        <v>497</v>
      </c>
      <c r="F306" s="176" t="s">
        <v>498</v>
      </c>
      <c r="G306" s="177" t="s">
        <v>136</v>
      </c>
      <c r="H306" s="178">
        <v>3.444</v>
      </c>
      <c r="I306" s="179"/>
      <c r="J306" s="180">
        <f>ROUND(I306*H306,2)</f>
        <v>0</v>
      </c>
      <c r="K306" s="176" t="s">
        <v>137</v>
      </c>
      <c r="L306" s="37"/>
      <c r="M306" s="181" t="s">
        <v>19</v>
      </c>
      <c r="N306" s="182" t="s">
        <v>47</v>
      </c>
      <c r="O306" s="62"/>
      <c r="P306" s="183">
        <f>O306*H306</f>
        <v>0</v>
      </c>
      <c r="Q306" s="183">
        <v>0</v>
      </c>
      <c r="R306" s="183">
        <f>Q306*H306</f>
        <v>0</v>
      </c>
      <c r="S306" s="183">
        <v>6.3E-2</v>
      </c>
      <c r="T306" s="184">
        <f>S306*H306</f>
        <v>0.216972</v>
      </c>
      <c r="AR306" s="185" t="s">
        <v>138</v>
      </c>
      <c r="AT306" s="185" t="s">
        <v>133</v>
      </c>
      <c r="AU306" s="185" t="s">
        <v>83</v>
      </c>
      <c r="AY306" s="16" t="s">
        <v>131</v>
      </c>
      <c r="BE306" s="186">
        <f>IF(N306="základní",J306,0)</f>
        <v>0</v>
      </c>
      <c r="BF306" s="186">
        <f>IF(N306="snížená",J306,0)</f>
        <v>0</v>
      </c>
      <c r="BG306" s="186">
        <f>IF(N306="zákl. přenesená",J306,0)</f>
        <v>0</v>
      </c>
      <c r="BH306" s="186">
        <f>IF(N306="sníž. přenesená",J306,0)</f>
        <v>0</v>
      </c>
      <c r="BI306" s="186">
        <f>IF(N306="nulová",J306,0)</f>
        <v>0</v>
      </c>
      <c r="BJ306" s="16" t="s">
        <v>81</v>
      </c>
      <c r="BK306" s="186">
        <f>ROUND(I306*H306,2)</f>
        <v>0</v>
      </c>
      <c r="BL306" s="16" t="s">
        <v>138</v>
      </c>
      <c r="BM306" s="185" t="s">
        <v>499</v>
      </c>
    </row>
    <row r="307" spans="2:65" s="1" customFormat="1" ht="39">
      <c r="B307" s="33"/>
      <c r="C307" s="34"/>
      <c r="D307" s="187" t="s">
        <v>140</v>
      </c>
      <c r="E307" s="34"/>
      <c r="F307" s="188" t="s">
        <v>493</v>
      </c>
      <c r="G307" s="34"/>
      <c r="H307" s="34"/>
      <c r="I307" s="101"/>
      <c r="J307" s="34"/>
      <c r="K307" s="34"/>
      <c r="L307" s="37"/>
      <c r="M307" s="189"/>
      <c r="N307" s="62"/>
      <c r="O307" s="62"/>
      <c r="P307" s="62"/>
      <c r="Q307" s="62"/>
      <c r="R307" s="62"/>
      <c r="S307" s="62"/>
      <c r="T307" s="63"/>
      <c r="AT307" s="16" t="s">
        <v>140</v>
      </c>
      <c r="AU307" s="16" t="s">
        <v>83</v>
      </c>
    </row>
    <row r="308" spans="2:65" s="13" customFormat="1" ht="11.25">
      <c r="B308" s="201"/>
      <c r="C308" s="202"/>
      <c r="D308" s="187" t="s">
        <v>144</v>
      </c>
      <c r="E308" s="203" t="s">
        <v>19</v>
      </c>
      <c r="F308" s="204" t="s">
        <v>500</v>
      </c>
      <c r="G308" s="202"/>
      <c r="H308" s="203" t="s">
        <v>19</v>
      </c>
      <c r="I308" s="205"/>
      <c r="J308" s="202"/>
      <c r="K308" s="202"/>
      <c r="L308" s="206"/>
      <c r="M308" s="207"/>
      <c r="N308" s="208"/>
      <c r="O308" s="208"/>
      <c r="P308" s="208"/>
      <c r="Q308" s="208"/>
      <c r="R308" s="208"/>
      <c r="S308" s="208"/>
      <c r="T308" s="209"/>
      <c r="AT308" s="210" t="s">
        <v>144</v>
      </c>
      <c r="AU308" s="210" t="s">
        <v>83</v>
      </c>
      <c r="AV308" s="13" t="s">
        <v>81</v>
      </c>
      <c r="AW308" s="13" t="s">
        <v>37</v>
      </c>
      <c r="AX308" s="13" t="s">
        <v>76</v>
      </c>
      <c r="AY308" s="210" t="s">
        <v>131</v>
      </c>
    </row>
    <row r="309" spans="2:65" s="12" customFormat="1" ht="11.25">
      <c r="B309" s="190"/>
      <c r="C309" s="191"/>
      <c r="D309" s="187" t="s">
        <v>144</v>
      </c>
      <c r="E309" s="192" t="s">
        <v>19</v>
      </c>
      <c r="F309" s="193" t="s">
        <v>501</v>
      </c>
      <c r="G309" s="191"/>
      <c r="H309" s="194">
        <v>3.444</v>
      </c>
      <c r="I309" s="195"/>
      <c r="J309" s="191"/>
      <c r="K309" s="191"/>
      <c r="L309" s="196"/>
      <c r="M309" s="197"/>
      <c r="N309" s="198"/>
      <c r="O309" s="198"/>
      <c r="P309" s="198"/>
      <c r="Q309" s="198"/>
      <c r="R309" s="198"/>
      <c r="S309" s="198"/>
      <c r="T309" s="199"/>
      <c r="AT309" s="200" t="s">
        <v>144</v>
      </c>
      <c r="AU309" s="200" t="s">
        <v>83</v>
      </c>
      <c r="AV309" s="12" t="s">
        <v>83</v>
      </c>
      <c r="AW309" s="12" t="s">
        <v>37</v>
      </c>
      <c r="AX309" s="12" t="s">
        <v>81</v>
      </c>
      <c r="AY309" s="200" t="s">
        <v>131</v>
      </c>
    </row>
    <row r="310" spans="2:65" s="1" customFormat="1" ht="24" customHeight="1">
      <c r="B310" s="33"/>
      <c r="C310" s="174" t="s">
        <v>502</v>
      </c>
      <c r="D310" s="174" t="s">
        <v>133</v>
      </c>
      <c r="E310" s="175" t="s">
        <v>503</v>
      </c>
      <c r="F310" s="176" t="s">
        <v>504</v>
      </c>
      <c r="G310" s="177" t="s">
        <v>136</v>
      </c>
      <c r="H310" s="178">
        <v>3.94</v>
      </c>
      <c r="I310" s="179"/>
      <c r="J310" s="180">
        <f>ROUND(I310*H310,2)</f>
        <v>0</v>
      </c>
      <c r="K310" s="176" t="s">
        <v>137</v>
      </c>
      <c r="L310" s="37"/>
      <c r="M310" s="181" t="s">
        <v>19</v>
      </c>
      <c r="N310" s="182" t="s">
        <v>47</v>
      </c>
      <c r="O310" s="62"/>
      <c r="P310" s="183">
        <f>O310*H310</f>
        <v>0</v>
      </c>
      <c r="Q310" s="183">
        <v>0</v>
      </c>
      <c r="R310" s="183">
        <f>Q310*H310</f>
        <v>0</v>
      </c>
      <c r="S310" s="183">
        <v>0.06</v>
      </c>
      <c r="T310" s="184">
        <f>S310*H310</f>
        <v>0.2364</v>
      </c>
      <c r="AR310" s="185" t="s">
        <v>138</v>
      </c>
      <c r="AT310" s="185" t="s">
        <v>133</v>
      </c>
      <c r="AU310" s="185" t="s">
        <v>83</v>
      </c>
      <c r="AY310" s="16" t="s">
        <v>131</v>
      </c>
      <c r="BE310" s="186">
        <f>IF(N310="základní",J310,0)</f>
        <v>0</v>
      </c>
      <c r="BF310" s="186">
        <f>IF(N310="snížená",J310,0)</f>
        <v>0</v>
      </c>
      <c r="BG310" s="186">
        <f>IF(N310="zákl. přenesená",J310,0)</f>
        <v>0</v>
      </c>
      <c r="BH310" s="186">
        <f>IF(N310="sníž. přenesená",J310,0)</f>
        <v>0</v>
      </c>
      <c r="BI310" s="186">
        <f>IF(N310="nulová",J310,0)</f>
        <v>0</v>
      </c>
      <c r="BJ310" s="16" t="s">
        <v>81</v>
      </c>
      <c r="BK310" s="186">
        <f>ROUND(I310*H310,2)</f>
        <v>0</v>
      </c>
      <c r="BL310" s="16" t="s">
        <v>138</v>
      </c>
      <c r="BM310" s="185" t="s">
        <v>505</v>
      </c>
    </row>
    <row r="311" spans="2:65" s="1" customFormat="1" ht="39">
      <c r="B311" s="33"/>
      <c r="C311" s="34"/>
      <c r="D311" s="187" t="s">
        <v>140</v>
      </c>
      <c r="E311" s="34"/>
      <c r="F311" s="188" t="s">
        <v>493</v>
      </c>
      <c r="G311" s="34"/>
      <c r="H311" s="34"/>
      <c r="I311" s="101"/>
      <c r="J311" s="34"/>
      <c r="K311" s="34"/>
      <c r="L311" s="37"/>
      <c r="M311" s="189"/>
      <c r="N311" s="62"/>
      <c r="O311" s="62"/>
      <c r="P311" s="62"/>
      <c r="Q311" s="62"/>
      <c r="R311" s="62"/>
      <c r="S311" s="62"/>
      <c r="T311" s="63"/>
      <c r="AT311" s="16" t="s">
        <v>140</v>
      </c>
      <c r="AU311" s="16" t="s">
        <v>83</v>
      </c>
    </row>
    <row r="312" spans="2:65" s="13" customFormat="1" ht="11.25">
      <c r="B312" s="201"/>
      <c r="C312" s="202"/>
      <c r="D312" s="187" t="s">
        <v>144</v>
      </c>
      <c r="E312" s="203" t="s">
        <v>19</v>
      </c>
      <c r="F312" s="204" t="s">
        <v>506</v>
      </c>
      <c r="G312" s="202"/>
      <c r="H312" s="203" t="s">
        <v>19</v>
      </c>
      <c r="I312" s="205"/>
      <c r="J312" s="202"/>
      <c r="K312" s="202"/>
      <c r="L312" s="206"/>
      <c r="M312" s="207"/>
      <c r="N312" s="208"/>
      <c r="O312" s="208"/>
      <c r="P312" s="208"/>
      <c r="Q312" s="208"/>
      <c r="R312" s="208"/>
      <c r="S312" s="208"/>
      <c r="T312" s="209"/>
      <c r="AT312" s="210" t="s">
        <v>144</v>
      </c>
      <c r="AU312" s="210" t="s">
        <v>83</v>
      </c>
      <c r="AV312" s="13" t="s">
        <v>81</v>
      </c>
      <c r="AW312" s="13" t="s">
        <v>37</v>
      </c>
      <c r="AX312" s="13" t="s">
        <v>76</v>
      </c>
      <c r="AY312" s="210" t="s">
        <v>131</v>
      </c>
    </row>
    <row r="313" spans="2:65" s="12" customFormat="1" ht="11.25">
      <c r="B313" s="190"/>
      <c r="C313" s="191"/>
      <c r="D313" s="187" t="s">
        <v>144</v>
      </c>
      <c r="E313" s="192" t="s">
        <v>19</v>
      </c>
      <c r="F313" s="193" t="s">
        <v>507</v>
      </c>
      <c r="G313" s="191"/>
      <c r="H313" s="194">
        <v>3.94</v>
      </c>
      <c r="I313" s="195"/>
      <c r="J313" s="191"/>
      <c r="K313" s="191"/>
      <c r="L313" s="196"/>
      <c r="M313" s="197"/>
      <c r="N313" s="198"/>
      <c r="O313" s="198"/>
      <c r="P313" s="198"/>
      <c r="Q313" s="198"/>
      <c r="R313" s="198"/>
      <c r="S313" s="198"/>
      <c r="T313" s="199"/>
      <c r="AT313" s="200" t="s">
        <v>144</v>
      </c>
      <c r="AU313" s="200" t="s">
        <v>83</v>
      </c>
      <c r="AV313" s="12" t="s">
        <v>83</v>
      </c>
      <c r="AW313" s="12" t="s">
        <v>37</v>
      </c>
      <c r="AX313" s="12" t="s">
        <v>81</v>
      </c>
      <c r="AY313" s="200" t="s">
        <v>131</v>
      </c>
    </row>
    <row r="314" spans="2:65" s="1" customFormat="1" ht="24" customHeight="1">
      <c r="B314" s="33"/>
      <c r="C314" s="174" t="s">
        <v>508</v>
      </c>
      <c r="D314" s="174" t="s">
        <v>133</v>
      </c>
      <c r="E314" s="175" t="s">
        <v>509</v>
      </c>
      <c r="F314" s="176" t="s">
        <v>510</v>
      </c>
      <c r="G314" s="177" t="s">
        <v>136</v>
      </c>
      <c r="H314" s="178">
        <v>11.375999999999999</v>
      </c>
      <c r="I314" s="179"/>
      <c r="J314" s="180">
        <f>ROUND(I314*H314,2)</f>
        <v>0</v>
      </c>
      <c r="K314" s="176" t="s">
        <v>137</v>
      </c>
      <c r="L314" s="37"/>
      <c r="M314" s="181" t="s">
        <v>19</v>
      </c>
      <c r="N314" s="182" t="s">
        <v>47</v>
      </c>
      <c r="O314" s="62"/>
      <c r="P314" s="183">
        <f>O314*H314</f>
        <v>0</v>
      </c>
      <c r="Q314" s="183">
        <v>0</v>
      </c>
      <c r="R314" s="183">
        <f>Q314*H314</f>
        <v>0</v>
      </c>
      <c r="S314" s="183">
        <v>6.6000000000000003E-2</v>
      </c>
      <c r="T314" s="184">
        <f>S314*H314</f>
        <v>0.75081600000000004</v>
      </c>
      <c r="AR314" s="185" t="s">
        <v>138</v>
      </c>
      <c r="AT314" s="185" t="s">
        <v>133</v>
      </c>
      <c r="AU314" s="185" t="s">
        <v>83</v>
      </c>
      <c r="AY314" s="16" t="s">
        <v>131</v>
      </c>
      <c r="BE314" s="186">
        <f>IF(N314="základní",J314,0)</f>
        <v>0</v>
      </c>
      <c r="BF314" s="186">
        <f>IF(N314="snížená",J314,0)</f>
        <v>0</v>
      </c>
      <c r="BG314" s="186">
        <f>IF(N314="zákl. přenesená",J314,0)</f>
        <v>0</v>
      </c>
      <c r="BH314" s="186">
        <f>IF(N314="sníž. přenesená",J314,0)</f>
        <v>0</v>
      </c>
      <c r="BI314" s="186">
        <f>IF(N314="nulová",J314,0)</f>
        <v>0</v>
      </c>
      <c r="BJ314" s="16" t="s">
        <v>81</v>
      </c>
      <c r="BK314" s="186">
        <f>ROUND(I314*H314,2)</f>
        <v>0</v>
      </c>
      <c r="BL314" s="16" t="s">
        <v>138</v>
      </c>
      <c r="BM314" s="185" t="s">
        <v>511</v>
      </c>
    </row>
    <row r="315" spans="2:65" s="1" customFormat="1" ht="39">
      <c r="B315" s="33"/>
      <c r="C315" s="34"/>
      <c r="D315" s="187" t="s">
        <v>140</v>
      </c>
      <c r="E315" s="34"/>
      <c r="F315" s="188" t="s">
        <v>493</v>
      </c>
      <c r="G315" s="34"/>
      <c r="H315" s="34"/>
      <c r="I315" s="101"/>
      <c r="J315" s="34"/>
      <c r="K315" s="34"/>
      <c r="L315" s="37"/>
      <c r="M315" s="189"/>
      <c r="N315" s="62"/>
      <c r="O315" s="62"/>
      <c r="P315" s="62"/>
      <c r="Q315" s="62"/>
      <c r="R315" s="62"/>
      <c r="S315" s="62"/>
      <c r="T315" s="63"/>
      <c r="AT315" s="16" t="s">
        <v>140</v>
      </c>
      <c r="AU315" s="16" t="s">
        <v>83</v>
      </c>
    </row>
    <row r="316" spans="2:65" s="13" customFormat="1" ht="11.25">
      <c r="B316" s="201"/>
      <c r="C316" s="202"/>
      <c r="D316" s="187" t="s">
        <v>144</v>
      </c>
      <c r="E316" s="203" t="s">
        <v>19</v>
      </c>
      <c r="F316" s="204" t="s">
        <v>512</v>
      </c>
      <c r="G316" s="202"/>
      <c r="H316" s="203" t="s">
        <v>19</v>
      </c>
      <c r="I316" s="205"/>
      <c r="J316" s="202"/>
      <c r="K316" s="202"/>
      <c r="L316" s="206"/>
      <c r="M316" s="207"/>
      <c r="N316" s="208"/>
      <c r="O316" s="208"/>
      <c r="P316" s="208"/>
      <c r="Q316" s="208"/>
      <c r="R316" s="208"/>
      <c r="S316" s="208"/>
      <c r="T316" s="209"/>
      <c r="AT316" s="210" t="s">
        <v>144</v>
      </c>
      <c r="AU316" s="210" t="s">
        <v>83</v>
      </c>
      <c r="AV316" s="13" t="s">
        <v>81</v>
      </c>
      <c r="AW316" s="13" t="s">
        <v>37</v>
      </c>
      <c r="AX316" s="13" t="s">
        <v>76</v>
      </c>
      <c r="AY316" s="210" t="s">
        <v>131</v>
      </c>
    </row>
    <row r="317" spans="2:65" s="12" customFormat="1" ht="11.25">
      <c r="B317" s="190"/>
      <c r="C317" s="191"/>
      <c r="D317" s="187" t="s">
        <v>144</v>
      </c>
      <c r="E317" s="192" t="s">
        <v>19</v>
      </c>
      <c r="F317" s="193" t="s">
        <v>513</v>
      </c>
      <c r="G317" s="191"/>
      <c r="H317" s="194">
        <v>5.76</v>
      </c>
      <c r="I317" s="195"/>
      <c r="J317" s="191"/>
      <c r="K317" s="191"/>
      <c r="L317" s="196"/>
      <c r="M317" s="197"/>
      <c r="N317" s="198"/>
      <c r="O317" s="198"/>
      <c r="P317" s="198"/>
      <c r="Q317" s="198"/>
      <c r="R317" s="198"/>
      <c r="S317" s="198"/>
      <c r="T317" s="199"/>
      <c r="AT317" s="200" t="s">
        <v>144</v>
      </c>
      <c r="AU317" s="200" t="s">
        <v>83</v>
      </c>
      <c r="AV317" s="12" t="s">
        <v>83</v>
      </c>
      <c r="AW317" s="12" t="s">
        <v>37</v>
      </c>
      <c r="AX317" s="12" t="s">
        <v>76</v>
      </c>
      <c r="AY317" s="200" t="s">
        <v>131</v>
      </c>
    </row>
    <row r="318" spans="2:65" s="13" customFormat="1" ht="11.25">
      <c r="B318" s="201"/>
      <c r="C318" s="202"/>
      <c r="D318" s="187" t="s">
        <v>144</v>
      </c>
      <c r="E318" s="203" t="s">
        <v>19</v>
      </c>
      <c r="F318" s="204" t="s">
        <v>514</v>
      </c>
      <c r="G318" s="202"/>
      <c r="H318" s="203" t="s">
        <v>19</v>
      </c>
      <c r="I318" s="205"/>
      <c r="J318" s="202"/>
      <c r="K318" s="202"/>
      <c r="L318" s="206"/>
      <c r="M318" s="207"/>
      <c r="N318" s="208"/>
      <c r="O318" s="208"/>
      <c r="P318" s="208"/>
      <c r="Q318" s="208"/>
      <c r="R318" s="208"/>
      <c r="S318" s="208"/>
      <c r="T318" s="209"/>
      <c r="AT318" s="210" t="s">
        <v>144</v>
      </c>
      <c r="AU318" s="210" t="s">
        <v>83</v>
      </c>
      <c r="AV318" s="13" t="s">
        <v>81</v>
      </c>
      <c r="AW318" s="13" t="s">
        <v>37</v>
      </c>
      <c r="AX318" s="13" t="s">
        <v>76</v>
      </c>
      <c r="AY318" s="210" t="s">
        <v>131</v>
      </c>
    </row>
    <row r="319" spans="2:65" s="12" customFormat="1" ht="11.25">
      <c r="B319" s="190"/>
      <c r="C319" s="191"/>
      <c r="D319" s="187" t="s">
        <v>144</v>
      </c>
      <c r="E319" s="192" t="s">
        <v>19</v>
      </c>
      <c r="F319" s="193" t="s">
        <v>515</v>
      </c>
      <c r="G319" s="191"/>
      <c r="H319" s="194">
        <v>5.6159999999999997</v>
      </c>
      <c r="I319" s="195"/>
      <c r="J319" s="191"/>
      <c r="K319" s="191"/>
      <c r="L319" s="196"/>
      <c r="M319" s="197"/>
      <c r="N319" s="198"/>
      <c r="O319" s="198"/>
      <c r="P319" s="198"/>
      <c r="Q319" s="198"/>
      <c r="R319" s="198"/>
      <c r="S319" s="198"/>
      <c r="T319" s="199"/>
      <c r="AT319" s="200" t="s">
        <v>144</v>
      </c>
      <c r="AU319" s="200" t="s">
        <v>83</v>
      </c>
      <c r="AV319" s="12" t="s">
        <v>83</v>
      </c>
      <c r="AW319" s="12" t="s">
        <v>37</v>
      </c>
      <c r="AX319" s="12" t="s">
        <v>76</v>
      </c>
      <c r="AY319" s="200" t="s">
        <v>131</v>
      </c>
    </row>
    <row r="320" spans="2:65" s="14" customFormat="1" ht="11.25">
      <c r="B320" s="221"/>
      <c r="C320" s="222"/>
      <c r="D320" s="187" t="s">
        <v>144</v>
      </c>
      <c r="E320" s="223" t="s">
        <v>19</v>
      </c>
      <c r="F320" s="224" t="s">
        <v>201</v>
      </c>
      <c r="G320" s="222"/>
      <c r="H320" s="225">
        <v>11.375999999999999</v>
      </c>
      <c r="I320" s="226"/>
      <c r="J320" s="222"/>
      <c r="K320" s="222"/>
      <c r="L320" s="227"/>
      <c r="M320" s="228"/>
      <c r="N320" s="229"/>
      <c r="O320" s="229"/>
      <c r="P320" s="229"/>
      <c r="Q320" s="229"/>
      <c r="R320" s="229"/>
      <c r="S320" s="229"/>
      <c r="T320" s="230"/>
      <c r="AT320" s="231" t="s">
        <v>144</v>
      </c>
      <c r="AU320" s="231" t="s">
        <v>83</v>
      </c>
      <c r="AV320" s="14" t="s">
        <v>138</v>
      </c>
      <c r="AW320" s="14" t="s">
        <v>37</v>
      </c>
      <c r="AX320" s="14" t="s">
        <v>81</v>
      </c>
      <c r="AY320" s="231" t="s">
        <v>131</v>
      </c>
    </row>
    <row r="321" spans="2:65" s="1" customFormat="1" ht="16.5" customHeight="1">
      <c r="B321" s="33"/>
      <c r="C321" s="174" t="s">
        <v>516</v>
      </c>
      <c r="D321" s="174" t="s">
        <v>133</v>
      </c>
      <c r="E321" s="175" t="s">
        <v>517</v>
      </c>
      <c r="F321" s="176" t="s">
        <v>518</v>
      </c>
      <c r="G321" s="177" t="s">
        <v>136</v>
      </c>
      <c r="H321" s="178">
        <v>3.444</v>
      </c>
      <c r="I321" s="179"/>
      <c r="J321" s="180">
        <f>ROUND(I321*H321,2)</f>
        <v>0</v>
      </c>
      <c r="K321" s="176" t="s">
        <v>137</v>
      </c>
      <c r="L321" s="37"/>
      <c r="M321" s="181" t="s">
        <v>19</v>
      </c>
      <c r="N321" s="182" t="s">
        <v>47</v>
      </c>
      <c r="O321" s="62"/>
      <c r="P321" s="183">
        <f>O321*H321</f>
        <v>0</v>
      </c>
      <c r="Q321" s="183">
        <v>0</v>
      </c>
      <c r="R321" s="183">
        <f>Q321*H321</f>
        <v>0</v>
      </c>
      <c r="S321" s="183">
        <v>6.2E-2</v>
      </c>
      <c r="T321" s="184">
        <f>S321*H321</f>
        <v>0.213528</v>
      </c>
      <c r="AR321" s="185" t="s">
        <v>138</v>
      </c>
      <c r="AT321" s="185" t="s">
        <v>133</v>
      </c>
      <c r="AU321" s="185" t="s">
        <v>83</v>
      </c>
      <c r="AY321" s="16" t="s">
        <v>131</v>
      </c>
      <c r="BE321" s="186">
        <f>IF(N321="základní",J321,0)</f>
        <v>0</v>
      </c>
      <c r="BF321" s="186">
        <f>IF(N321="snížená",J321,0)</f>
        <v>0</v>
      </c>
      <c r="BG321" s="186">
        <f>IF(N321="zákl. přenesená",J321,0)</f>
        <v>0</v>
      </c>
      <c r="BH321" s="186">
        <f>IF(N321="sníž. přenesená",J321,0)</f>
        <v>0</v>
      </c>
      <c r="BI321" s="186">
        <f>IF(N321="nulová",J321,0)</f>
        <v>0</v>
      </c>
      <c r="BJ321" s="16" t="s">
        <v>81</v>
      </c>
      <c r="BK321" s="186">
        <f>ROUND(I321*H321,2)</f>
        <v>0</v>
      </c>
      <c r="BL321" s="16" t="s">
        <v>138</v>
      </c>
      <c r="BM321" s="185" t="s">
        <v>519</v>
      </c>
    </row>
    <row r="322" spans="2:65" s="1" customFormat="1" ht="48.75">
      <c r="B322" s="33"/>
      <c r="C322" s="34"/>
      <c r="D322" s="187" t="s">
        <v>140</v>
      </c>
      <c r="E322" s="34"/>
      <c r="F322" s="188" t="s">
        <v>520</v>
      </c>
      <c r="G322" s="34"/>
      <c r="H322" s="34"/>
      <c r="I322" s="101"/>
      <c r="J322" s="34"/>
      <c r="K322" s="34"/>
      <c r="L322" s="37"/>
      <c r="M322" s="189"/>
      <c r="N322" s="62"/>
      <c r="O322" s="62"/>
      <c r="P322" s="62"/>
      <c r="Q322" s="62"/>
      <c r="R322" s="62"/>
      <c r="S322" s="62"/>
      <c r="T322" s="63"/>
      <c r="AT322" s="16" t="s">
        <v>140</v>
      </c>
      <c r="AU322" s="16" t="s">
        <v>83</v>
      </c>
    </row>
    <row r="323" spans="2:65" s="13" customFormat="1" ht="11.25">
      <c r="B323" s="201"/>
      <c r="C323" s="202"/>
      <c r="D323" s="187" t="s">
        <v>144</v>
      </c>
      <c r="E323" s="203" t="s">
        <v>19</v>
      </c>
      <c r="F323" s="204" t="s">
        <v>521</v>
      </c>
      <c r="G323" s="202"/>
      <c r="H323" s="203" t="s">
        <v>19</v>
      </c>
      <c r="I323" s="205"/>
      <c r="J323" s="202"/>
      <c r="K323" s="202"/>
      <c r="L323" s="206"/>
      <c r="M323" s="207"/>
      <c r="N323" s="208"/>
      <c r="O323" s="208"/>
      <c r="P323" s="208"/>
      <c r="Q323" s="208"/>
      <c r="R323" s="208"/>
      <c r="S323" s="208"/>
      <c r="T323" s="209"/>
      <c r="AT323" s="210" t="s">
        <v>144</v>
      </c>
      <c r="AU323" s="210" t="s">
        <v>83</v>
      </c>
      <c r="AV323" s="13" t="s">
        <v>81</v>
      </c>
      <c r="AW323" s="13" t="s">
        <v>37</v>
      </c>
      <c r="AX323" s="13" t="s">
        <v>76</v>
      </c>
      <c r="AY323" s="210" t="s">
        <v>131</v>
      </c>
    </row>
    <row r="324" spans="2:65" s="12" customFormat="1" ht="11.25">
      <c r="B324" s="190"/>
      <c r="C324" s="191"/>
      <c r="D324" s="187" t="s">
        <v>144</v>
      </c>
      <c r="E324" s="192" t="s">
        <v>19</v>
      </c>
      <c r="F324" s="193" t="s">
        <v>501</v>
      </c>
      <c r="G324" s="191"/>
      <c r="H324" s="194">
        <v>3.444</v>
      </c>
      <c r="I324" s="195"/>
      <c r="J324" s="191"/>
      <c r="K324" s="191"/>
      <c r="L324" s="196"/>
      <c r="M324" s="197"/>
      <c r="N324" s="198"/>
      <c r="O324" s="198"/>
      <c r="P324" s="198"/>
      <c r="Q324" s="198"/>
      <c r="R324" s="198"/>
      <c r="S324" s="198"/>
      <c r="T324" s="199"/>
      <c r="AT324" s="200" t="s">
        <v>144</v>
      </c>
      <c r="AU324" s="200" t="s">
        <v>83</v>
      </c>
      <c r="AV324" s="12" t="s">
        <v>83</v>
      </c>
      <c r="AW324" s="12" t="s">
        <v>37</v>
      </c>
      <c r="AX324" s="12" t="s">
        <v>81</v>
      </c>
      <c r="AY324" s="200" t="s">
        <v>131</v>
      </c>
    </row>
    <row r="325" spans="2:65" s="1" customFormat="1" ht="24" customHeight="1">
      <c r="B325" s="33"/>
      <c r="C325" s="174" t="s">
        <v>522</v>
      </c>
      <c r="D325" s="174" t="s">
        <v>133</v>
      </c>
      <c r="E325" s="175" t="s">
        <v>523</v>
      </c>
      <c r="F325" s="176" t="s">
        <v>524</v>
      </c>
      <c r="G325" s="177" t="s">
        <v>343</v>
      </c>
      <c r="H325" s="178">
        <v>2</v>
      </c>
      <c r="I325" s="179"/>
      <c r="J325" s="180">
        <f t="shared" ref="J325:J330" si="0">ROUND(I325*H325,2)</f>
        <v>0</v>
      </c>
      <c r="K325" s="176" t="s">
        <v>137</v>
      </c>
      <c r="L325" s="37"/>
      <c r="M325" s="181" t="s">
        <v>19</v>
      </c>
      <c r="N325" s="182" t="s">
        <v>47</v>
      </c>
      <c r="O325" s="62"/>
      <c r="P325" s="183">
        <f t="shared" ref="P325:P330" si="1">O325*H325</f>
        <v>0</v>
      </c>
      <c r="Q325" s="183">
        <v>0</v>
      </c>
      <c r="R325" s="183">
        <f t="shared" ref="R325:R330" si="2">Q325*H325</f>
        <v>0</v>
      </c>
      <c r="S325" s="183">
        <v>1.2E-2</v>
      </c>
      <c r="T325" s="184">
        <f t="shared" ref="T325:T330" si="3">S325*H325</f>
        <v>2.4E-2</v>
      </c>
      <c r="AR325" s="185" t="s">
        <v>138</v>
      </c>
      <c r="AT325" s="185" t="s">
        <v>133</v>
      </c>
      <c r="AU325" s="185" t="s">
        <v>83</v>
      </c>
      <c r="AY325" s="16" t="s">
        <v>131</v>
      </c>
      <c r="BE325" s="186">
        <f t="shared" ref="BE325:BE330" si="4">IF(N325="základní",J325,0)</f>
        <v>0</v>
      </c>
      <c r="BF325" s="186">
        <f t="shared" ref="BF325:BF330" si="5">IF(N325="snížená",J325,0)</f>
        <v>0</v>
      </c>
      <c r="BG325" s="186">
        <f t="shared" ref="BG325:BG330" si="6">IF(N325="zákl. přenesená",J325,0)</f>
        <v>0</v>
      </c>
      <c r="BH325" s="186">
        <f t="shared" ref="BH325:BH330" si="7">IF(N325="sníž. přenesená",J325,0)</f>
        <v>0</v>
      </c>
      <c r="BI325" s="186">
        <f t="shared" ref="BI325:BI330" si="8">IF(N325="nulová",J325,0)</f>
        <v>0</v>
      </c>
      <c r="BJ325" s="16" t="s">
        <v>81</v>
      </c>
      <c r="BK325" s="186">
        <f t="shared" ref="BK325:BK330" si="9">ROUND(I325*H325,2)</f>
        <v>0</v>
      </c>
      <c r="BL325" s="16" t="s">
        <v>138</v>
      </c>
      <c r="BM325" s="185" t="s">
        <v>525</v>
      </c>
    </row>
    <row r="326" spans="2:65" s="1" customFormat="1" ht="24" customHeight="1">
      <c r="B326" s="33"/>
      <c r="C326" s="174" t="s">
        <v>526</v>
      </c>
      <c r="D326" s="174" t="s">
        <v>133</v>
      </c>
      <c r="E326" s="175" t="s">
        <v>527</v>
      </c>
      <c r="F326" s="176" t="s">
        <v>528</v>
      </c>
      <c r="G326" s="177" t="s">
        <v>343</v>
      </c>
      <c r="H326" s="178">
        <v>1</v>
      </c>
      <c r="I326" s="179"/>
      <c r="J326" s="180">
        <f t="shared" si="0"/>
        <v>0</v>
      </c>
      <c r="K326" s="176" t="s">
        <v>137</v>
      </c>
      <c r="L326" s="37"/>
      <c r="M326" s="181" t="s">
        <v>19</v>
      </c>
      <c r="N326" s="182" t="s">
        <v>47</v>
      </c>
      <c r="O326" s="62"/>
      <c r="P326" s="183">
        <f t="shared" si="1"/>
        <v>0</v>
      </c>
      <c r="Q326" s="183">
        <v>0</v>
      </c>
      <c r="R326" s="183">
        <f t="shared" si="2"/>
        <v>0</v>
      </c>
      <c r="S326" s="183">
        <v>4.7E-2</v>
      </c>
      <c r="T326" s="184">
        <f t="shared" si="3"/>
        <v>4.7E-2</v>
      </c>
      <c r="AR326" s="185" t="s">
        <v>138</v>
      </c>
      <c r="AT326" s="185" t="s">
        <v>133</v>
      </c>
      <c r="AU326" s="185" t="s">
        <v>83</v>
      </c>
      <c r="AY326" s="16" t="s">
        <v>131</v>
      </c>
      <c r="BE326" s="186">
        <f t="shared" si="4"/>
        <v>0</v>
      </c>
      <c r="BF326" s="186">
        <f t="shared" si="5"/>
        <v>0</v>
      </c>
      <c r="BG326" s="186">
        <f t="shared" si="6"/>
        <v>0</v>
      </c>
      <c r="BH326" s="186">
        <f t="shared" si="7"/>
        <v>0</v>
      </c>
      <c r="BI326" s="186">
        <f t="shared" si="8"/>
        <v>0</v>
      </c>
      <c r="BJ326" s="16" t="s">
        <v>81</v>
      </c>
      <c r="BK326" s="186">
        <f t="shared" si="9"/>
        <v>0</v>
      </c>
      <c r="BL326" s="16" t="s">
        <v>138</v>
      </c>
      <c r="BM326" s="185" t="s">
        <v>529</v>
      </c>
    </row>
    <row r="327" spans="2:65" s="1" customFormat="1" ht="24" customHeight="1">
      <c r="B327" s="33"/>
      <c r="C327" s="174" t="s">
        <v>530</v>
      </c>
      <c r="D327" s="174" t="s">
        <v>133</v>
      </c>
      <c r="E327" s="175" t="s">
        <v>531</v>
      </c>
      <c r="F327" s="176" t="s">
        <v>532</v>
      </c>
      <c r="G327" s="177" t="s">
        <v>343</v>
      </c>
      <c r="H327" s="178">
        <v>2</v>
      </c>
      <c r="I327" s="179"/>
      <c r="J327" s="180">
        <f t="shared" si="0"/>
        <v>0</v>
      </c>
      <c r="K327" s="176" t="s">
        <v>137</v>
      </c>
      <c r="L327" s="37"/>
      <c r="M327" s="181" t="s">
        <v>19</v>
      </c>
      <c r="N327" s="182" t="s">
        <v>47</v>
      </c>
      <c r="O327" s="62"/>
      <c r="P327" s="183">
        <f t="shared" si="1"/>
        <v>0</v>
      </c>
      <c r="Q327" s="183">
        <v>0</v>
      </c>
      <c r="R327" s="183">
        <f t="shared" si="2"/>
        <v>0</v>
      </c>
      <c r="S327" s="183">
        <v>8.5999999999999993E-2</v>
      </c>
      <c r="T327" s="184">
        <f t="shared" si="3"/>
        <v>0.17199999999999999</v>
      </c>
      <c r="AR327" s="185" t="s">
        <v>138</v>
      </c>
      <c r="AT327" s="185" t="s">
        <v>133</v>
      </c>
      <c r="AU327" s="185" t="s">
        <v>83</v>
      </c>
      <c r="AY327" s="16" t="s">
        <v>131</v>
      </c>
      <c r="BE327" s="186">
        <f t="shared" si="4"/>
        <v>0</v>
      </c>
      <c r="BF327" s="186">
        <f t="shared" si="5"/>
        <v>0</v>
      </c>
      <c r="BG327" s="186">
        <f t="shared" si="6"/>
        <v>0</v>
      </c>
      <c r="BH327" s="186">
        <f t="shared" si="7"/>
        <v>0</v>
      </c>
      <c r="BI327" s="186">
        <f t="shared" si="8"/>
        <v>0</v>
      </c>
      <c r="BJ327" s="16" t="s">
        <v>81</v>
      </c>
      <c r="BK327" s="186">
        <f t="shared" si="9"/>
        <v>0</v>
      </c>
      <c r="BL327" s="16" t="s">
        <v>138</v>
      </c>
      <c r="BM327" s="185" t="s">
        <v>533</v>
      </c>
    </row>
    <row r="328" spans="2:65" s="1" customFormat="1" ht="24" customHeight="1">
      <c r="B328" s="33"/>
      <c r="C328" s="174" t="s">
        <v>534</v>
      </c>
      <c r="D328" s="174" t="s">
        <v>133</v>
      </c>
      <c r="E328" s="175" t="s">
        <v>535</v>
      </c>
      <c r="F328" s="176" t="s">
        <v>536</v>
      </c>
      <c r="G328" s="177" t="s">
        <v>343</v>
      </c>
      <c r="H328" s="178">
        <v>2</v>
      </c>
      <c r="I328" s="179"/>
      <c r="J328" s="180">
        <f t="shared" si="0"/>
        <v>0</v>
      </c>
      <c r="K328" s="176" t="s">
        <v>137</v>
      </c>
      <c r="L328" s="37"/>
      <c r="M328" s="181" t="s">
        <v>19</v>
      </c>
      <c r="N328" s="182" t="s">
        <v>47</v>
      </c>
      <c r="O328" s="62"/>
      <c r="P328" s="183">
        <f t="shared" si="1"/>
        <v>0</v>
      </c>
      <c r="Q328" s="183">
        <v>0</v>
      </c>
      <c r="R328" s="183">
        <f t="shared" si="2"/>
        <v>0</v>
      </c>
      <c r="S328" s="183">
        <v>0.129</v>
      </c>
      <c r="T328" s="184">
        <f t="shared" si="3"/>
        <v>0.25800000000000001</v>
      </c>
      <c r="AR328" s="185" t="s">
        <v>138</v>
      </c>
      <c r="AT328" s="185" t="s">
        <v>133</v>
      </c>
      <c r="AU328" s="185" t="s">
        <v>83</v>
      </c>
      <c r="AY328" s="16" t="s">
        <v>131</v>
      </c>
      <c r="BE328" s="186">
        <f t="shared" si="4"/>
        <v>0</v>
      </c>
      <c r="BF328" s="186">
        <f t="shared" si="5"/>
        <v>0</v>
      </c>
      <c r="BG328" s="186">
        <f t="shared" si="6"/>
        <v>0</v>
      </c>
      <c r="BH328" s="186">
        <f t="shared" si="7"/>
        <v>0</v>
      </c>
      <c r="BI328" s="186">
        <f t="shared" si="8"/>
        <v>0</v>
      </c>
      <c r="BJ328" s="16" t="s">
        <v>81</v>
      </c>
      <c r="BK328" s="186">
        <f t="shared" si="9"/>
        <v>0</v>
      </c>
      <c r="BL328" s="16" t="s">
        <v>138</v>
      </c>
      <c r="BM328" s="185" t="s">
        <v>537</v>
      </c>
    </row>
    <row r="329" spans="2:65" s="1" customFormat="1" ht="24" customHeight="1">
      <c r="B329" s="33"/>
      <c r="C329" s="174" t="s">
        <v>538</v>
      </c>
      <c r="D329" s="174" t="s">
        <v>133</v>
      </c>
      <c r="E329" s="175" t="s">
        <v>539</v>
      </c>
      <c r="F329" s="176" t="s">
        <v>540</v>
      </c>
      <c r="G329" s="177" t="s">
        <v>136</v>
      </c>
      <c r="H329" s="178">
        <v>0.34</v>
      </c>
      <c r="I329" s="179"/>
      <c r="J329" s="180">
        <f t="shared" si="0"/>
        <v>0</v>
      </c>
      <c r="K329" s="176" t="s">
        <v>137</v>
      </c>
      <c r="L329" s="37"/>
      <c r="M329" s="181" t="s">
        <v>19</v>
      </c>
      <c r="N329" s="182" t="s">
        <v>47</v>
      </c>
      <c r="O329" s="62"/>
      <c r="P329" s="183">
        <f t="shared" si="1"/>
        <v>0</v>
      </c>
      <c r="Q329" s="183">
        <v>0</v>
      </c>
      <c r="R329" s="183">
        <f t="shared" si="2"/>
        <v>0</v>
      </c>
      <c r="S329" s="183">
        <v>5.8999999999999997E-2</v>
      </c>
      <c r="T329" s="184">
        <f t="shared" si="3"/>
        <v>2.0060000000000001E-2</v>
      </c>
      <c r="AR329" s="185" t="s">
        <v>138</v>
      </c>
      <c r="AT329" s="185" t="s">
        <v>133</v>
      </c>
      <c r="AU329" s="185" t="s">
        <v>83</v>
      </c>
      <c r="AY329" s="16" t="s">
        <v>131</v>
      </c>
      <c r="BE329" s="186">
        <f t="shared" si="4"/>
        <v>0</v>
      </c>
      <c r="BF329" s="186">
        <f t="shared" si="5"/>
        <v>0</v>
      </c>
      <c r="BG329" s="186">
        <f t="shared" si="6"/>
        <v>0</v>
      </c>
      <c r="BH329" s="186">
        <f t="shared" si="7"/>
        <v>0</v>
      </c>
      <c r="BI329" s="186">
        <f t="shared" si="8"/>
        <v>0</v>
      </c>
      <c r="BJ329" s="16" t="s">
        <v>81</v>
      </c>
      <c r="BK329" s="186">
        <f t="shared" si="9"/>
        <v>0</v>
      </c>
      <c r="BL329" s="16" t="s">
        <v>138</v>
      </c>
      <c r="BM329" s="185" t="s">
        <v>541</v>
      </c>
    </row>
    <row r="330" spans="2:65" s="1" customFormat="1" ht="24" customHeight="1">
      <c r="B330" s="33"/>
      <c r="C330" s="174" t="s">
        <v>542</v>
      </c>
      <c r="D330" s="174" t="s">
        <v>133</v>
      </c>
      <c r="E330" s="175" t="s">
        <v>543</v>
      </c>
      <c r="F330" s="176" t="s">
        <v>544</v>
      </c>
      <c r="G330" s="177" t="s">
        <v>154</v>
      </c>
      <c r="H330" s="178">
        <v>0.438</v>
      </c>
      <c r="I330" s="179"/>
      <c r="J330" s="180">
        <f t="shared" si="0"/>
        <v>0</v>
      </c>
      <c r="K330" s="176" t="s">
        <v>137</v>
      </c>
      <c r="L330" s="37"/>
      <c r="M330" s="181" t="s">
        <v>19</v>
      </c>
      <c r="N330" s="182" t="s">
        <v>47</v>
      </c>
      <c r="O330" s="62"/>
      <c r="P330" s="183">
        <f t="shared" si="1"/>
        <v>0</v>
      </c>
      <c r="Q330" s="183">
        <v>0</v>
      </c>
      <c r="R330" s="183">
        <f t="shared" si="2"/>
        <v>0</v>
      </c>
      <c r="S330" s="183">
        <v>1.5</v>
      </c>
      <c r="T330" s="184">
        <f t="shared" si="3"/>
        <v>0.65700000000000003</v>
      </c>
      <c r="AR330" s="185" t="s">
        <v>138</v>
      </c>
      <c r="AT330" s="185" t="s">
        <v>133</v>
      </c>
      <c r="AU330" s="185" t="s">
        <v>83</v>
      </c>
      <c r="AY330" s="16" t="s">
        <v>131</v>
      </c>
      <c r="BE330" s="186">
        <f t="shared" si="4"/>
        <v>0</v>
      </c>
      <c r="BF330" s="186">
        <f t="shared" si="5"/>
        <v>0</v>
      </c>
      <c r="BG330" s="186">
        <f t="shared" si="6"/>
        <v>0</v>
      </c>
      <c r="BH330" s="186">
        <f t="shared" si="7"/>
        <v>0</v>
      </c>
      <c r="BI330" s="186">
        <f t="shared" si="8"/>
        <v>0</v>
      </c>
      <c r="BJ330" s="16" t="s">
        <v>81</v>
      </c>
      <c r="BK330" s="186">
        <f t="shared" si="9"/>
        <v>0</v>
      </c>
      <c r="BL330" s="16" t="s">
        <v>138</v>
      </c>
      <c r="BM330" s="185" t="s">
        <v>545</v>
      </c>
    </row>
    <row r="331" spans="2:65" s="12" customFormat="1" ht="11.25">
      <c r="B331" s="190"/>
      <c r="C331" s="191"/>
      <c r="D331" s="187" t="s">
        <v>144</v>
      </c>
      <c r="E331" s="192" t="s">
        <v>19</v>
      </c>
      <c r="F331" s="193" t="s">
        <v>546</v>
      </c>
      <c r="G331" s="191"/>
      <c r="H331" s="194">
        <v>0.17100000000000001</v>
      </c>
      <c r="I331" s="195"/>
      <c r="J331" s="191"/>
      <c r="K331" s="191"/>
      <c r="L331" s="196"/>
      <c r="M331" s="197"/>
      <c r="N331" s="198"/>
      <c r="O331" s="198"/>
      <c r="P331" s="198"/>
      <c r="Q331" s="198"/>
      <c r="R331" s="198"/>
      <c r="S331" s="198"/>
      <c r="T331" s="199"/>
      <c r="AT331" s="200" t="s">
        <v>144</v>
      </c>
      <c r="AU331" s="200" t="s">
        <v>83</v>
      </c>
      <c r="AV331" s="12" t="s">
        <v>83</v>
      </c>
      <c r="AW331" s="12" t="s">
        <v>37</v>
      </c>
      <c r="AX331" s="12" t="s">
        <v>76</v>
      </c>
      <c r="AY331" s="200" t="s">
        <v>131</v>
      </c>
    </row>
    <row r="332" spans="2:65" s="12" customFormat="1" ht="11.25">
      <c r="B332" s="190"/>
      <c r="C332" s="191"/>
      <c r="D332" s="187" t="s">
        <v>144</v>
      </c>
      <c r="E332" s="192" t="s">
        <v>19</v>
      </c>
      <c r="F332" s="193" t="s">
        <v>547</v>
      </c>
      <c r="G332" s="191"/>
      <c r="H332" s="194">
        <v>0.128</v>
      </c>
      <c r="I332" s="195"/>
      <c r="J332" s="191"/>
      <c r="K332" s="191"/>
      <c r="L332" s="196"/>
      <c r="M332" s="197"/>
      <c r="N332" s="198"/>
      <c r="O332" s="198"/>
      <c r="P332" s="198"/>
      <c r="Q332" s="198"/>
      <c r="R332" s="198"/>
      <c r="S332" s="198"/>
      <c r="T332" s="199"/>
      <c r="AT332" s="200" t="s">
        <v>144</v>
      </c>
      <c r="AU332" s="200" t="s">
        <v>83</v>
      </c>
      <c r="AV332" s="12" t="s">
        <v>83</v>
      </c>
      <c r="AW332" s="12" t="s">
        <v>37</v>
      </c>
      <c r="AX332" s="12" t="s">
        <v>76</v>
      </c>
      <c r="AY332" s="200" t="s">
        <v>131</v>
      </c>
    </row>
    <row r="333" spans="2:65" s="12" customFormat="1" ht="11.25">
      <c r="B333" s="190"/>
      <c r="C333" s="191"/>
      <c r="D333" s="187" t="s">
        <v>144</v>
      </c>
      <c r="E333" s="192" t="s">
        <v>19</v>
      </c>
      <c r="F333" s="193" t="s">
        <v>548</v>
      </c>
      <c r="G333" s="191"/>
      <c r="H333" s="194">
        <v>0.13900000000000001</v>
      </c>
      <c r="I333" s="195"/>
      <c r="J333" s="191"/>
      <c r="K333" s="191"/>
      <c r="L333" s="196"/>
      <c r="M333" s="197"/>
      <c r="N333" s="198"/>
      <c r="O333" s="198"/>
      <c r="P333" s="198"/>
      <c r="Q333" s="198"/>
      <c r="R333" s="198"/>
      <c r="S333" s="198"/>
      <c r="T333" s="199"/>
      <c r="AT333" s="200" t="s">
        <v>144</v>
      </c>
      <c r="AU333" s="200" t="s">
        <v>83</v>
      </c>
      <c r="AV333" s="12" t="s">
        <v>83</v>
      </c>
      <c r="AW333" s="12" t="s">
        <v>37</v>
      </c>
      <c r="AX333" s="12" t="s">
        <v>76</v>
      </c>
      <c r="AY333" s="200" t="s">
        <v>131</v>
      </c>
    </row>
    <row r="334" spans="2:65" s="14" customFormat="1" ht="11.25">
      <c r="B334" s="221"/>
      <c r="C334" s="222"/>
      <c r="D334" s="187" t="s">
        <v>144</v>
      </c>
      <c r="E334" s="223" t="s">
        <v>19</v>
      </c>
      <c r="F334" s="224" t="s">
        <v>201</v>
      </c>
      <c r="G334" s="222"/>
      <c r="H334" s="225">
        <v>0.438</v>
      </c>
      <c r="I334" s="226"/>
      <c r="J334" s="222"/>
      <c r="K334" s="222"/>
      <c r="L334" s="227"/>
      <c r="M334" s="228"/>
      <c r="N334" s="229"/>
      <c r="O334" s="229"/>
      <c r="P334" s="229"/>
      <c r="Q334" s="229"/>
      <c r="R334" s="229"/>
      <c r="S334" s="229"/>
      <c r="T334" s="230"/>
      <c r="AT334" s="231" t="s">
        <v>144</v>
      </c>
      <c r="AU334" s="231" t="s">
        <v>83</v>
      </c>
      <c r="AV334" s="14" t="s">
        <v>138</v>
      </c>
      <c r="AW334" s="14" t="s">
        <v>37</v>
      </c>
      <c r="AX334" s="14" t="s">
        <v>81</v>
      </c>
      <c r="AY334" s="231" t="s">
        <v>131</v>
      </c>
    </row>
    <row r="335" spans="2:65" s="1" customFormat="1" ht="24" customHeight="1">
      <c r="B335" s="33"/>
      <c r="C335" s="174" t="s">
        <v>549</v>
      </c>
      <c r="D335" s="174" t="s">
        <v>133</v>
      </c>
      <c r="E335" s="175" t="s">
        <v>550</v>
      </c>
      <c r="F335" s="176" t="s">
        <v>551</v>
      </c>
      <c r="G335" s="177" t="s">
        <v>154</v>
      </c>
      <c r="H335" s="178">
        <v>2.363</v>
      </c>
      <c r="I335" s="179"/>
      <c r="J335" s="180">
        <f>ROUND(I335*H335,2)</f>
        <v>0</v>
      </c>
      <c r="K335" s="176" t="s">
        <v>137</v>
      </c>
      <c r="L335" s="37"/>
      <c r="M335" s="181" t="s">
        <v>19</v>
      </c>
      <c r="N335" s="182" t="s">
        <v>47</v>
      </c>
      <c r="O335" s="62"/>
      <c r="P335" s="183">
        <f>O335*H335</f>
        <v>0</v>
      </c>
      <c r="Q335" s="183">
        <v>0</v>
      </c>
      <c r="R335" s="183">
        <f>Q335*H335</f>
        <v>0</v>
      </c>
      <c r="S335" s="183">
        <v>1.5</v>
      </c>
      <c r="T335" s="184">
        <f>S335*H335</f>
        <v>3.5445000000000002</v>
      </c>
      <c r="AR335" s="185" t="s">
        <v>138</v>
      </c>
      <c r="AT335" s="185" t="s">
        <v>133</v>
      </c>
      <c r="AU335" s="185" t="s">
        <v>83</v>
      </c>
      <c r="AY335" s="16" t="s">
        <v>131</v>
      </c>
      <c r="BE335" s="186">
        <f>IF(N335="základní",J335,0)</f>
        <v>0</v>
      </c>
      <c r="BF335" s="186">
        <f>IF(N335="snížená",J335,0)</f>
        <v>0</v>
      </c>
      <c r="BG335" s="186">
        <f>IF(N335="zákl. přenesená",J335,0)</f>
        <v>0</v>
      </c>
      <c r="BH335" s="186">
        <f>IF(N335="sníž. přenesená",J335,0)</f>
        <v>0</v>
      </c>
      <c r="BI335" s="186">
        <f>IF(N335="nulová",J335,0)</f>
        <v>0</v>
      </c>
      <c r="BJ335" s="16" t="s">
        <v>81</v>
      </c>
      <c r="BK335" s="186">
        <f>ROUND(I335*H335,2)</f>
        <v>0</v>
      </c>
      <c r="BL335" s="16" t="s">
        <v>138</v>
      </c>
      <c r="BM335" s="185" t="s">
        <v>552</v>
      </c>
    </row>
    <row r="336" spans="2:65" s="13" customFormat="1" ht="11.25">
      <c r="B336" s="201"/>
      <c r="C336" s="202"/>
      <c r="D336" s="187" t="s">
        <v>144</v>
      </c>
      <c r="E336" s="203" t="s">
        <v>19</v>
      </c>
      <c r="F336" s="204" t="s">
        <v>553</v>
      </c>
      <c r="G336" s="202"/>
      <c r="H336" s="203" t="s">
        <v>19</v>
      </c>
      <c r="I336" s="205"/>
      <c r="J336" s="202"/>
      <c r="K336" s="202"/>
      <c r="L336" s="206"/>
      <c r="M336" s="207"/>
      <c r="N336" s="208"/>
      <c r="O336" s="208"/>
      <c r="P336" s="208"/>
      <c r="Q336" s="208"/>
      <c r="R336" s="208"/>
      <c r="S336" s="208"/>
      <c r="T336" s="209"/>
      <c r="AT336" s="210" t="s">
        <v>144</v>
      </c>
      <c r="AU336" s="210" t="s">
        <v>83</v>
      </c>
      <c r="AV336" s="13" t="s">
        <v>81</v>
      </c>
      <c r="AW336" s="13" t="s">
        <v>37</v>
      </c>
      <c r="AX336" s="13" t="s">
        <v>76</v>
      </c>
      <c r="AY336" s="210" t="s">
        <v>131</v>
      </c>
    </row>
    <row r="337" spans="2:65" s="12" customFormat="1" ht="11.25">
      <c r="B337" s="190"/>
      <c r="C337" s="191"/>
      <c r="D337" s="187" t="s">
        <v>144</v>
      </c>
      <c r="E337" s="192" t="s">
        <v>19</v>
      </c>
      <c r="F337" s="193" t="s">
        <v>554</v>
      </c>
      <c r="G337" s="191"/>
      <c r="H337" s="194">
        <v>2.363</v>
      </c>
      <c r="I337" s="195"/>
      <c r="J337" s="191"/>
      <c r="K337" s="191"/>
      <c r="L337" s="196"/>
      <c r="M337" s="197"/>
      <c r="N337" s="198"/>
      <c r="O337" s="198"/>
      <c r="P337" s="198"/>
      <c r="Q337" s="198"/>
      <c r="R337" s="198"/>
      <c r="S337" s="198"/>
      <c r="T337" s="199"/>
      <c r="AT337" s="200" t="s">
        <v>144</v>
      </c>
      <c r="AU337" s="200" t="s">
        <v>83</v>
      </c>
      <c r="AV337" s="12" t="s">
        <v>83</v>
      </c>
      <c r="AW337" s="12" t="s">
        <v>37</v>
      </c>
      <c r="AX337" s="12" t="s">
        <v>81</v>
      </c>
      <c r="AY337" s="200" t="s">
        <v>131</v>
      </c>
    </row>
    <row r="338" spans="2:65" s="1" customFormat="1" ht="24" customHeight="1">
      <c r="B338" s="33"/>
      <c r="C338" s="174" t="s">
        <v>555</v>
      </c>
      <c r="D338" s="174" t="s">
        <v>133</v>
      </c>
      <c r="E338" s="175" t="s">
        <v>556</v>
      </c>
      <c r="F338" s="176" t="s">
        <v>557</v>
      </c>
      <c r="G338" s="177" t="s">
        <v>154</v>
      </c>
      <c r="H338" s="178">
        <v>0.32600000000000001</v>
      </c>
      <c r="I338" s="179"/>
      <c r="J338" s="180">
        <f>ROUND(I338*H338,2)</f>
        <v>0</v>
      </c>
      <c r="K338" s="176" t="s">
        <v>137</v>
      </c>
      <c r="L338" s="37"/>
      <c r="M338" s="181" t="s">
        <v>19</v>
      </c>
      <c r="N338" s="182" t="s">
        <v>47</v>
      </c>
      <c r="O338" s="62"/>
      <c r="P338" s="183">
        <f>O338*H338</f>
        <v>0</v>
      </c>
      <c r="Q338" s="183">
        <v>0</v>
      </c>
      <c r="R338" s="183">
        <f>Q338*H338</f>
        <v>0</v>
      </c>
      <c r="S338" s="183">
        <v>2.4</v>
      </c>
      <c r="T338" s="184">
        <f>S338*H338</f>
        <v>0.78239999999999998</v>
      </c>
      <c r="AR338" s="185" t="s">
        <v>138</v>
      </c>
      <c r="AT338" s="185" t="s">
        <v>133</v>
      </c>
      <c r="AU338" s="185" t="s">
        <v>83</v>
      </c>
      <c r="AY338" s="16" t="s">
        <v>131</v>
      </c>
      <c r="BE338" s="186">
        <f>IF(N338="základní",J338,0)</f>
        <v>0</v>
      </c>
      <c r="BF338" s="186">
        <f>IF(N338="snížená",J338,0)</f>
        <v>0</v>
      </c>
      <c r="BG338" s="186">
        <f>IF(N338="zákl. přenesená",J338,0)</f>
        <v>0</v>
      </c>
      <c r="BH338" s="186">
        <f>IF(N338="sníž. přenesená",J338,0)</f>
        <v>0</v>
      </c>
      <c r="BI338" s="186">
        <f>IF(N338="nulová",J338,0)</f>
        <v>0</v>
      </c>
      <c r="BJ338" s="16" t="s">
        <v>81</v>
      </c>
      <c r="BK338" s="186">
        <f>ROUND(I338*H338,2)</f>
        <v>0</v>
      </c>
      <c r="BL338" s="16" t="s">
        <v>138</v>
      </c>
      <c r="BM338" s="185" t="s">
        <v>558</v>
      </c>
    </row>
    <row r="339" spans="2:65" s="12" customFormat="1" ht="11.25">
      <c r="B339" s="190"/>
      <c r="C339" s="191"/>
      <c r="D339" s="187" t="s">
        <v>144</v>
      </c>
      <c r="E339" s="192" t="s">
        <v>19</v>
      </c>
      <c r="F339" s="193" t="s">
        <v>559</v>
      </c>
      <c r="G339" s="191"/>
      <c r="H339" s="194">
        <v>0.32600000000000001</v>
      </c>
      <c r="I339" s="195"/>
      <c r="J339" s="191"/>
      <c r="K339" s="191"/>
      <c r="L339" s="196"/>
      <c r="M339" s="197"/>
      <c r="N339" s="198"/>
      <c r="O339" s="198"/>
      <c r="P339" s="198"/>
      <c r="Q339" s="198"/>
      <c r="R339" s="198"/>
      <c r="S339" s="198"/>
      <c r="T339" s="199"/>
      <c r="AT339" s="200" t="s">
        <v>144</v>
      </c>
      <c r="AU339" s="200" t="s">
        <v>83</v>
      </c>
      <c r="AV339" s="12" t="s">
        <v>83</v>
      </c>
      <c r="AW339" s="12" t="s">
        <v>37</v>
      </c>
      <c r="AX339" s="12" t="s">
        <v>81</v>
      </c>
      <c r="AY339" s="200" t="s">
        <v>131</v>
      </c>
    </row>
    <row r="340" spans="2:65" s="1" customFormat="1" ht="24" customHeight="1">
      <c r="B340" s="33"/>
      <c r="C340" s="174" t="s">
        <v>560</v>
      </c>
      <c r="D340" s="174" t="s">
        <v>133</v>
      </c>
      <c r="E340" s="175" t="s">
        <v>561</v>
      </c>
      <c r="F340" s="176" t="s">
        <v>562</v>
      </c>
      <c r="G340" s="177" t="s">
        <v>209</v>
      </c>
      <c r="H340" s="178">
        <v>7.6</v>
      </c>
      <c r="I340" s="179"/>
      <c r="J340" s="180">
        <f>ROUND(I340*H340,2)</f>
        <v>0</v>
      </c>
      <c r="K340" s="176" t="s">
        <v>280</v>
      </c>
      <c r="L340" s="37"/>
      <c r="M340" s="181" t="s">
        <v>19</v>
      </c>
      <c r="N340" s="182" t="s">
        <v>47</v>
      </c>
      <c r="O340" s="62"/>
      <c r="P340" s="183">
        <f>O340*H340</f>
        <v>0</v>
      </c>
      <c r="Q340" s="183">
        <v>0</v>
      </c>
      <c r="R340" s="183">
        <f>Q340*H340</f>
        <v>0</v>
      </c>
      <c r="S340" s="183">
        <v>4.2000000000000003E-2</v>
      </c>
      <c r="T340" s="184">
        <f>S340*H340</f>
        <v>0.31919999999999998</v>
      </c>
      <c r="AR340" s="185" t="s">
        <v>138</v>
      </c>
      <c r="AT340" s="185" t="s">
        <v>133</v>
      </c>
      <c r="AU340" s="185" t="s">
        <v>83</v>
      </c>
      <c r="AY340" s="16" t="s">
        <v>131</v>
      </c>
      <c r="BE340" s="186">
        <f>IF(N340="základní",J340,0)</f>
        <v>0</v>
      </c>
      <c r="BF340" s="186">
        <f>IF(N340="snížená",J340,0)</f>
        <v>0</v>
      </c>
      <c r="BG340" s="186">
        <f>IF(N340="zákl. přenesená",J340,0)</f>
        <v>0</v>
      </c>
      <c r="BH340" s="186">
        <f>IF(N340="sníž. přenesená",J340,0)</f>
        <v>0</v>
      </c>
      <c r="BI340" s="186">
        <f>IF(N340="nulová",J340,0)</f>
        <v>0</v>
      </c>
      <c r="BJ340" s="16" t="s">
        <v>81</v>
      </c>
      <c r="BK340" s="186">
        <f>ROUND(I340*H340,2)</f>
        <v>0</v>
      </c>
      <c r="BL340" s="16" t="s">
        <v>138</v>
      </c>
      <c r="BM340" s="185" t="s">
        <v>563</v>
      </c>
    </row>
    <row r="341" spans="2:65" s="13" customFormat="1" ht="11.25">
      <c r="B341" s="201"/>
      <c r="C341" s="202"/>
      <c r="D341" s="187" t="s">
        <v>144</v>
      </c>
      <c r="E341" s="203" t="s">
        <v>19</v>
      </c>
      <c r="F341" s="204" t="s">
        <v>564</v>
      </c>
      <c r="G341" s="202"/>
      <c r="H341" s="203" t="s">
        <v>19</v>
      </c>
      <c r="I341" s="205"/>
      <c r="J341" s="202"/>
      <c r="K341" s="202"/>
      <c r="L341" s="206"/>
      <c r="M341" s="207"/>
      <c r="N341" s="208"/>
      <c r="O341" s="208"/>
      <c r="P341" s="208"/>
      <c r="Q341" s="208"/>
      <c r="R341" s="208"/>
      <c r="S341" s="208"/>
      <c r="T341" s="209"/>
      <c r="AT341" s="210" t="s">
        <v>144</v>
      </c>
      <c r="AU341" s="210" t="s">
        <v>83</v>
      </c>
      <c r="AV341" s="13" t="s">
        <v>81</v>
      </c>
      <c r="AW341" s="13" t="s">
        <v>37</v>
      </c>
      <c r="AX341" s="13" t="s">
        <v>76</v>
      </c>
      <c r="AY341" s="210" t="s">
        <v>131</v>
      </c>
    </row>
    <row r="342" spans="2:65" s="12" customFormat="1" ht="11.25">
      <c r="B342" s="190"/>
      <c r="C342" s="191"/>
      <c r="D342" s="187" t="s">
        <v>144</v>
      </c>
      <c r="E342" s="192" t="s">
        <v>19</v>
      </c>
      <c r="F342" s="193" t="s">
        <v>565</v>
      </c>
      <c r="G342" s="191"/>
      <c r="H342" s="194">
        <v>7.6</v>
      </c>
      <c r="I342" s="195"/>
      <c r="J342" s="191"/>
      <c r="K342" s="191"/>
      <c r="L342" s="196"/>
      <c r="M342" s="197"/>
      <c r="N342" s="198"/>
      <c r="O342" s="198"/>
      <c r="P342" s="198"/>
      <c r="Q342" s="198"/>
      <c r="R342" s="198"/>
      <c r="S342" s="198"/>
      <c r="T342" s="199"/>
      <c r="AT342" s="200" t="s">
        <v>144</v>
      </c>
      <c r="AU342" s="200" t="s">
        <v>83</v>
      </c>
      <c r="AV342" s="12" t="s">
        <v>83</v>
      </c>
      <c r="AW342" s="12" t="s">
        <v>37</v>
      </c>
      <c r="AX342" s="12" t="s">
        <v>81</v>
      </c>
      <c r="AY342" s="200" t="s">
        <v>131</v>
      </c>
    </row>
    <row r="343" spans="2:65" s="1" customFormat="1" ht="24" customHeight="1">
      <c r="B343" s="33"/>
      <c r="C343" s="174" t="s">
        <v>566</v>
      </c>
      <c r="D343" s="174" t="s">
        <v>133</v>
      </c>
      <c r="E343" s="175" t="s">
        <v>567</v>
      </c>
      <c r="F343" s="176" t="s">
        <v>568</v>
      </c>
      <c r="G343" s="177" t="s">
        <v>136</v>
      </c>
      <c r="H343" s="178">
        <v>6.35</v>
      </c>
      <c r="I343" s="179"/>
      <c r="J343" s="180">
        <f>ROUND(I343*H343,2)</f>
        <v>0</v>
      </c>
      <c r="K343" s="176" t="s">
        <v>137</v>
      </c>
      <c r="L343" s="37"/>
      <c r="M343" s="181" t="s">
        <v>19</v>
      </c>
      <c r="N343" s="182" t="s">
        <v>47</v>
      </c>
      <c r="O343" s="62"/>
      <c r="P343" s="183">
        <f>O343*H343</f>
        <v>0</v>
      </c>
      <c r="Q343" s="183">
        <v>0</v>
      </c>
      <c r="R343" s="183">
        <f>Q343*H343</f>
        <v>0</v>
      </c>
      <c r="S343" s="183">
        <v>8.8999999999999996E-2</v>
      </c>
      <c r="T343" s="184">
        <f>S343*H343</f>
        <v>0.56514999999999993</v>
      </c>
      <c r="AR343" s="185" t="s">
        <v>138</v>
      </c>
      <c r="AT343" s="185" t="s">
        <v>133</v>
      </c>
      <c r="AU343" s="185" t="s">
        <v>83</v>
      </c>
      <c r="AY343" s="16" t="s">
        <v>131</v>
      </c>
      <c r="BE343" s="186">
        <f>IF(N343="základní",J343,0)</f>
        <v>0</v>
      </c>
      <c r="BF343" s="186">
        <f>IF(N343="snížená",J343,0)</f>
        <v>0</v>
      </c>
      <c r="BG343" s="186">
        <f>IF(N343="zákl. přenesená",J343,0)</f>
        <v>0</v>
      </c>
      <c r="BH343" s="186">
        <f>IF(N343="sníž. přenesená",J343,0)</f>
        <v>0</v>
      </c>
      <c r="BI343" s="186">
        <f>IF(N343="nulová",J343,0)</f>
        <v>0</v>
      </c>
      <c r="BJ343" s="16" t="s">
        <v>81</v>
      </c>
      <c r="BK343" s="186">
        <f>ROUND(I343*H343,2)</f>
        <v>0</v>
      </c>
      <c r="BL343" s="16" t="s">
        <v>138</v>
      </c>
      <c r="BM343" s="185" t="s">
        <v>569</v>
      </c>
    </row>
    <row r="344" spans="2:65" s="1" customFormat="1" ht="29.25">
      <c r="B344" s="33"/>
      <c r="C344" s="34"/>
      <c r="D344" s="187" t="s">
        <v>140</v>
      </c>
      <c r="E344" s="34"/>
      <c r="F344" s="188" t="s">
        <v>469</v>
      </c>
      <c r="G344" s="34"/>
      <c r="H344" s="34"/>
      <c r="I344" s="101"/>
      <c r="J344" s="34"/>
      <c r="K344" s="34"/>
      <c r="L344" s="37"/>
      <c r="M344" s="189"/>
      <c r="N344" s="62"/>
      <c r="O344" s="62"/>
      <c r="P344" s="62"/>
      <c r="Q344" s="62"/>
      <c r="R344" s="62"/>
      <c r="S344" s="62"/>
      <c r="T344" s="63"/>
      <c r="AT344" s="16" t="s">
        <v>140</v>
      </c>
      <c r="AU344" s="16" t="s">
        <v>83</v>
      </c>
    </row>
    <row r="345" spans="2:65" s="13" customFormat="1" ht="11.25">
      <c r="B345" s="201"/>
      <c r="C345" s="202"/>
      <c r="D345" s="187" t="s">
        <v>144</v>
      </c>
      <c r="E345" s="203" t="s">
        <v>19</v>
      </c>
      <c r="F345" s="204" t="s">
        <v>570</v>
      </c>
      <c r="G345" s="202"/>
      <c r="H345" s="203" t="s">
        <v>19</v>
      </c>
      <c r="I345" s="205"/>
      <c r="J345" s="202"/>
      <c r="K345" s="202"/>
      <c r="L345" s="206"/>
      <c r="M345" s="207"/>
      <c r="N345" s="208"/>
      <c r="O345" s="208"/>
      <c r="P345" s="208"/>
      <c r="Q345" s="208"/>
      <c r="R345" s="208"/>
      <c r="S345" s="208"/>
      <c r="T345" s="209"/>
      <c r="AT345" s="210" t="s">
        <v>144</v>
      </c>
      <c r="AU345" s="210" t="s">
        <v>83</v>
      </c>
      <c r="AV345" s="13" t="s">
        <v>81</v>
      </c>
      <c r="AW345" s="13" t="s">
        <v>37</v>
      </c>
      <c r="AX345" s="13" t="s">
        <v>76</v>
      </c>
      <c r="AY345" s="210" t="s">
        <v>131</v>
      </c>
    </row>
    <row r="346" spans="2:65" s="12" customFormat="1" ht="11.25">
      <c r="B346" s="190"/>
      <c r="C346" s="191"/>
      <c r="D346" s="187" t="s">
        <v>144</v>
      </c>
      <c r="E346" s="192" t="s">
        <v>19</v>
      </c>
      <c r="F346" s="193" t="s">
        <v>571</v>
      </c>
      <c r="G346" s="191"/>
      <c r="H346" s="194">
        <v>6.35</v>
      </c>
      <c r="I346" s="195"/>
      <c r="J346" s="191"/>
      <c r="K346" s="191"/>
      <c r="L346" s="196"/>
      <c r="M346" s="197"/>
      <c r="N346" s="198"/>
      <c r="O346" s="198"/>
      <c r="P346" s="198"/>
      <c r="Q346" s="198"/>
      <c r="R346" s="198"/>
      <c r="S346" s="198"/>
      <c r="T346" s="199"/>
      <c r="AT346" s="200" t="s">
        <v>144</v>
      </c>
      <c r="AU346" s="200" t="s">
        <v>83</v>
      </c>
      <c r="AV346" s="12" t="s">
        <v>83</v>
      </c>
      <c r="AW346" s="12" t="s">
        <v>37</v>
      </c>
      <c r="AX346" s="12" t="s">
        <v>81</v>
      </c>
      <c r="AY346" s="200" t="s">
        <v>131</v>
      </c>
    </row>
    <row r="347" spans="2:65" s="1" customFormat="1" ht="24" customHeight="1">
      <c r="B347" s="33"/>
      <c r="C347" s="174" t="s">
        <v>572</v>
      </c>
      <c r="D347" s="174" t="s">
        <v>133</v>
      </c>
      <c r="E347" s="175" t="s">
        <v>573</v>
      </c>
      <c r="F347" s="176" t="s">
        <v>574</v>
      </c>
      <c r="G347" s="177" t="s">
        <v>136</v>
      </c>
      <c r="H347" s="178">
        <v>101.14</v>
      </c>
      <c r="I347" s="179"/>
      <c r="J347" s="180">
        <f>ROUND(I347*H347,2)</f>
        <v>0</v>
      </c>
      <c r="K347" s="176" t="s">
        <v>137</v>
      </c>
      <c r="L347" s="37"/>
      <c r="M347" s="181" t="s">
        <v>19</v>
      </c>
      <c r="N347" s="182" t="s">
        <v>47</v>
      </c>
      <c r="O347" s="62"/>
      <c r="P347" s="183">
        <f>O347*H347</f>
        <v>0</v>
      </c>
      <c r="Q347" s="183">
        <v>0</v>
      </c>
      <c r="R347" s="183">
        <f>Q347*H347</f>
        <v>0</v>
      </c>
      <c r="S347" s="183">
        <v>8.8999999999999996E-2</v>
      </c>
      <c r="T347" s="184">
        <f>S347*H347</f>
        <v>9.0014599999999998</v>
      </c>
      <c r="AR347" s="185" t="s">
        <v>138</v>
      </c>
      <c r="AT347" s="185" t="s">
        <v>133</v>
      </c>
      <c r="AU347" s="185" t="s">
        <v>83</v>
      </c>
      <c r="AY347" s="16" t="s">
        <v>131</v>
      </c>
      <c r="BE347" s="186">
        <f>IF(N347="základní",J347,0)</f>
        <v>0</v>
      </c>
      <c r="BF347" s="186">
        <f>IF(N347="snížená",J347,0)</f>
        <v>0</v>
      </c>
      <c r="BG347" s="186">
        <f>IF(N347="zákl. přenesená",J347,0)</f>
        <v>0</v>
      </c>
      <c r="BH347" s="186">
        <f>IF(N347="sníž. přenesená",J347,0)</f>
        <v>0</v>
      </c>
      <c r="BI347" s="186">
        <f>IF(N347="nulová",J347,0)</f>
        <v>0</v>
      </c>
      <c r="BJ347" s="16" t="s">
        <v>81</v>
      </c>
      <c r="BK347" s="186">
        <f>ROUND(I347*H347,2)</f>
        <v>0</v>
      </c>
      <c r="BL347" s="16" t="s">
        <v>138</v>
      </c>
      <c r="BM347" s="185" t="s">
        <v>575</v>
      </c>
    </row>
    <row r="348" spans="2:65" s="1" customFormat="1" ht="29.25">
      <c r="B348" s="33"/>
      <c r="C348" s="34"/>
      <c r="D348" s="187" t="s">
        <v>140</v>
      </c>
      <c r="E348" s="34"/>
      <c r="F348" s="188" t="s">
        <v>469</v>
      </c>
      <c r="G348" s="34"/>
      <c r="H348" s="34"/>
      <c r="I348" s="101"/>
      <c r="J348" s="34"/>
      <c r="K348" s="34"/>
      <c r="L348" s="37"/>
      <c r="M348" s="189"/>
      <c r="N348" s="62"/>
      <c r="O348" s="62"/>
      <c r="P348" s="62"/>
      <c r="Q348" s="62"/>
      <c r="R348" s="62"/>
      <c r="S348" s="62"/>
      <c r="T348" s="63"/>
      <c r="AT348" s="16" t="s">
        <v>140</v>
      </c>
      <c r="AU348" s="16" t="s">
        <v>83</v>
      </c>
    </row>
    <row r="349" spans="2:65" s="12" customFormat="1" ht="11.25">
      <c r="B349" s="190"/>
      <c r="C349" s="191"/>
      <c r="D349" s="187" t="s">
        <v>144</v>
      </c>
      <c r="E349" s="192" t="s">
        <v>19</v>
      </c>
      <c r="F349" s="193" t="s">
        <v>576</v>
      </c>
      <c r="G349" s="191"/>
      <c r="H349" s="194">
        <v>101.14</v>
      </c>
      <c r="I349" s="195"/>
      <c r="J349" s="191"/>
      <c r="K349" s="191"/>
      <c r="L349" s="196"/>
      <c r="M349" s="197"/>
      <c r="N349" s="198"/>
      <c r="O349" s="198"/>
      <c r="P349" s="198"/>
      <c r="Q349" s="198"/>
      <c r="R349" s="198"/>
      <c r="S349" s="198"/>
      <c r="T349" s="199"/>
      <c r="AT349" s="200" t="s">
        <v>144</v>
      </c>
      <c r="AU349" s="200" t="s">
        <v>83</v>
      </c>
      <c r="AV349" s="12" t="s">
        <v>83</v>
      </c>
      <c r="AW349" s="12" t="s">
        <v>37</v>
      </c>
      <c r="AX349" s="12" t="s">
        <v>81</v>
      </c>
      <c r="AY349" s="200" t="s">
        <v>131</v>
      </c>
    </row>
    <row r="350" spans="2:65" s="11" customFormat="1" ht="22.9" customHeight="1">
      <c r="B350" s="158"/>
      <c r="C350" s="159"/>
      <c r="D350" s="160" t="s">
        <v>75</v>
      </c>
      <c r="E350" s="172" t="s">
        <v>577</v>
      </c>
      <c r="F350" s="172" t="s">
        <v>578</v>
      </c>
      <c r="G350" s="159"/>
      <c r="H350" s="159"/>
      <c r="I350" s="162"/>
      <c r="J350" s="173">
        <f>BK350</f>
        <v>0</v>
      </c>
      <c r="K350" s="159"/>
      <c r="L350" s="164"/>
      <c r="M350" s="165"/>
      <c r="N350" s="166"/>
      <c r="O350" s="166"/>
      <c r="P350" s="167">
        <f>SUM(P351:P373)</f>
        <v>0</v>
      </c>
      <c r="Q350" s="166"/>
      <c r="R350" s="167">
        <f>SUM(R351:R373)</f>
        <v>0</v>
      </c>
      <c r="S350" s="166"/>
      <c r="T350" s="168">
        <f>SUM(T351:T373)</f>
        <v>0</v>
      </c>
      <c r="AR350" s="169" t="s">
        <v>81</v>
      </c>
      <c r="AT350" s="170" t="s">
        <v>75</v>
      </c>
      <c r="AU350" s="170" t="s">
        <v>81</v>
      </c>
      <c r="AY350" s="169" t="s">
        <v>131</v>
      </c>
      <c r="BK350" s="171">
        <f>SUM(BK351:BK373)</f>
        <v>0</v>
      </c>
    </row>
    <row r="351" spans="2:65" s="1" customFormat="1" ht="24" customHeight="1">
      <c r="B351" s="33"/>
      <c r="C351" s="174" t="s">
        <v>579</v>
      </c>
      <c r="D351" s="174" t="s">
        <v>133</v>
      </c>
      <c r="E351" s="175" t="s">
        <v>580</v>
      </c>
      <c r="F351" s="176" t="s">
        <v>581</v>
      </c>
      <c r="G351" s="177" t="s">
        <v>167</v>
      </c>
      <c r="H351" s="178">
        <v>128.90700000000001</v>
      </c>
      <c r="I351" s="179"/>
      <c r="J351" s="180">
        <f>ROUND(I351*H351,2)</f>
        <v>0</v>
      </c>
      <c r="K351" s="176" t="s">
        <v>137</v>
      </c>
      <c r="L351" s="37"/>
      <c r="M351" s="181" t="s">
        <v>19</v>
      </c>
      <c r="N351" s="182" t="s">
        <v>47</v>
      </c>
      <c r="O351" s="62"/>
      <c r="P351" s="183">
        <f>O351*H351</f>
        <v>0</v>
      </c>
      <c r="Q351" s="183">
        <v>0</v>
      </c>
      <c r="R351" s="183">
        <f>Q351*H351</f>
        <v>0</v>
      </c>
      <c r="S351" s="183">
        <v>0</v>
      </c>
      <c r="T351" s="184">
        <f>S351*H351</f>
        <v>0</v>
      </c>
      <c r="AR351" s="185" t="s">
        <v>138</v>
      </c>
      <c r="AT351" s="185" t="s">
        <v>133</v>
      </c>
      <c r="AU351" s="185" t="s">
        <v>83</v>
      </c>
      <c r="AY351" s="16" t="s">
        <v>131</v>
      </c>
      <c r="BE351" s="186">
        <f>IF(N351="základní",J351,0)</f>
        <v>0</v>
      </c>
      <c r="BF351" s="186">
        <f>IF(N351="snížená",J351,0)</f>
        <v>0</v>
      </c>
      <c r="BG351" s="186">
        <f>IF(N351="zákl. přenesená",J351,0)</f>
        <v>0</v>
      </c>
      <c r="BH351" s="186">
        <f>IF(N351="sníž. přenesená",J351,0)</f>
        <v>0</v>
      </c>
      <c r="BI351" s="186">
        <f>IF(N351="nulová",J351,0)</f>
        <v>0</v>
      </c>
      <c r="BJ351" s="16" t="s">
        <v>81</v>
      </c>
      <c r="BK351" s="186">
        <f>ROUND(I351*H351,2)</f>
        <v>0</v>
      </c>
      <c r="BL351" s="16" t="s">
        <v>138</v>
      </c>
      <c r="BM351" s="185" t="s">
        <v>582</v>
      </c>
    </row>
    <row r="352" spans="2:65" s="1" customFormat="1" ht="107.25">
      <c r="B352" s="33"/>
      <c r="C352" s="34"/>
      <c r="D352" s="187" t="s">
        <v>140</v>
      </c>
      <c r="E352" s="34"/>
      <c r="F352" s="188" t="s">
        <v>583</v>
      </c>
      <c r="G352" s="34"/>
      <c r="H352" s="34"/>
      <c r="I352" s="101"/>
      <c r="J352" s="34"/>
      <c r="K352" s="34"/>
      <c r="L352" s="37"/>
      <c r="M352" s="189"/>
      <c r="N352" s="62"/>
      <c r="O352" s="62"/>
      <c r="P352" s="62"/>
      <c r="Q352" s="62"/>
      <c r="R352" s="62"/>
      <c r="S352" s="62"/>
      <c r="T352" s="63"/>
      <c r="AT352" s="16" t="s">
        <v>140</v>
      </c>
      <c r="AU352" s="16" t="s">
        <v>83</v>
      </c>
    </row>
    <row r="353" spans="2:65" s="1" customFormat="1" ht="16.5" customHeight="1">
      <c r="B353" s="33"/>
      <c r="C353" s="174" t="s">
        <v>584</v>
      </c>
      <c r="D353" s="174" t="s">
        <v>133</v>
      </c>
      <c r="E353" s="175" t="s">
        <v>585</v>
      </c>
      <c r="F353" s="176" t="s">
        <v>586</v>
      </c>
      <c r="G353" s="177" t="s">
        <v>167</v>
      </c>
      <c r="H353" s="178">
        <v>128.90700000000001</v>
      </c>
      <c r="I353" s="179"/>
      <c r="J353" s="180">
        <f>ROUND(I353*H353,2)</f>
        <v>0</v>
      </c>
      <c r="K353" s="176" t="s">
        <v>137</v>
      </c>
      <c r="L353" s="37"/>
      <c r="M353" s="181" t="s">
        <v>19</v>
      </c>
      <c r="N353" s="182" t="s">
        <v>47</v>
      </c>
      <c r="O353" s="62"/>
      <c r="P353" s="183">
        <f>O353*H353</f>
        <v>0</v>
      </c>
      <c r="Q353" s="183">
        <v>0</v>
      </c>
      <c r="R353" s="183">
        <f>Q353*H353</f>
        <v>0</v>
      </c>
      <c r="S353" s="183">
        <v>0</v>
      </c>
      <c r="T353" s="184">
        <f>S353*H353</f>
        <v>0</v>
      </c>
      <c r="AR353" s="185" t="s">
        <v>138</v>
      </c>
      <c r="AT353" s="185" t="s">
        <v>133</v>
      </c>
      <c r="AU353" s="185" t="s">
        <v>83</v>
      </c>
      <c r="AY353" s="16" t="s">
        <v>131</v>
      </c>
      <c r="BE353" s="186">
        <f>IF(N353="základní",J353,0)</f>
        <v>0</v>
      </c>
      <c r="BF353" s="186">
        <f>IF(N353="snížená",J353,0)</f>
        <v>0</v>
      </c>
      <c r="BG353" s="186">
        <f>IF(N353="zákl. přenesená",J353,0)</f>
        <v>0</v>
      </c>
      <c r="BH353" s="186">
        <f>IF(N353="sníž. přenesená",J353,0)</f>
        <v>0</v>
      </c>
      <c r="BI353" s="186">
        <f>IF(N353="nulová",J353,0)</f>
        <v>0</v>
      </c>
      <c r="BJ353" s="16" t="s">
        <v>81</v>
      </c>
      <c r="BK353" s="186">
        <f>ROUND(I353*H353,2)</f>
        <v>0</v>
      </c>
      <c r="BL353" s="16" t="s">
        <v>138</v>
      </c>
      <c r="BM353" s="185" t="s">
        <v>587</v>
      </c>
    </row>
    <row r="354" spans="2:65" s="1" customFormat="1" ht="58.5">
      <c r="B354" s="33"/>
      <c r="C354" s="34"/>
      <c r="D354" s="187" t="s">
        <v>140</v>
      </c>
      <c r="E354" s="34"/>
      <c r="F354" s="188" t="s">
        <v>588</v>
      </c>
      <c r="G354" s="34"/>
      <c r="H354" s="34"/>
      <c r="I354" s="101"/>
      <c r="J354" s="34"/>
      <c r="K354" s="34"/>
      <c r="L354" s="37"/>
      <c r="M354" s="189"/>
      <c r="N354" s="62"/>
      <c r="O354" s="62"/>
      <c r="P354" s="62"/>
      <c r="Q354" s="62"/>
      <c r="R354" s="62"/>
      <c r="S354" s="62"/>
      <c r="T354" s="63"/>
      <c r="AT354" s="16" t="s">
        <v>140</v>
      </c>
      <c r="AU354" s="16" t="s">
        <v>83</v>
      </c>
    </row>
    <row r="355" spans="2:65" s="1" customFormat="1" ht="24" customHeight="1">
      <c r="B355" s="33"/>
      <c r="C355" s="174" t="s">
        <v>589</v>
      </c>
      <c r="D355" s="174" t="s">
        <v>133</v>
      </c>
      <c r="E355" s="175" t="s">
        <v>590</v>
      </c>
      <c r="F355" s="176" t="s">
        <v>591</v>
      </c>
      <c r="G355" s="177" t="s">
        <v>167</v>
      </c>
      <c r="H355" s="178">
        <v>3996.1170000000002</v>
      </c>
      <c r="I355" s="179"/>
      <c r="J355" s="180">
        <f>ROUND(I355*H355,2)</f>
        <v>0</v>
      </c>
      <c r="K355" s="176" t="s">
        <v>137</v>
      </c>
      <c r="L355" s="37"/>
      <c r="M355" s="181" t="s">
        <v>19</v>
      </c>
      <c r="N355" s="182" t="s">
        <v>47</v>
      </c>
      <c r="O355" s="62"/>
      <c r="P355" s="183">
        <f>O355*H355</f>
        <v>0</v>
      </c>
      <c r="Q355" s="183">
        <v>0</v>
      </c>
      <c r="R355" s="183">
        <f>Q355*H355</f>
        <v>0</v>
      </c>
      <c r="S355" s="183">
        <v>0</v>
      </c>
      <c r="T355" s="184">
        <f>S355*H355</f>
        <v>0</v>
      </c>
      <c r="AR355" s="185" t="s">
        <v>138</v>
      </c>
      <c r="AT355" s="185" t="s">
        <v>133</v>
      </c>
      <c r="AU355" s="185" t="s">
        <v>83</v>
      </c>
      <c r="AY355" s="16" t="s">
        <v>131</v>
      </c>
      <c r="BE355" s="186">
        <f>IF(N355="základní",J355,0)</f>
        <v>0</v>
      </c>
      <c r="BF355" s="186">
        <f>IF(N355="snížená",J355,0)</f>
        <v>0</v>
      </c>
      <c r="BG355" s="186">
        <f>IF(N355="zákl. přenesená",J355,0)</f>
        <v>0</v>
      </c>
      <c r="BH355" s="186">
        <f>IF(N355="sníž. přenesená",J355,0)</f>
        <v>0</v>
      </c>
      <c r="BI355" s="186">
        <f>IF(N355="nulová",J355,0)</f>
        <v>0</v>
      </c>
      <c r="BJ355" s="16" t="s">
        <v>81</v>
      </c>
      <c r="BK355" s="186">
        <f>ROUND(I355*H355,2)</f>
        <v>0</v>
      </c>
      <c r="BL355" s="16" t="s">
        <v>138</v>
      </c>
      <c r="BM355" s="185" t="s">
        <v>592</v>
      </c>
    </row>
    <row r="356" spans="2:65" s="1" customFormat="1" ht="58.5">
      <c r="B356" s="33"/>
      <c r="C356" s="34"/>
      <c r="D356" s="187" t="s">
        <v>140</v>
      </c>
      <c r="E356" s="34"/>
      <c r="F356" s="188" t="s">
        <v>588</v>
      </c>
      <c r="G356" s="34"/>
      <c r="H356" s="34"/>
      <c r="I356" s="101"/>
      <c r="J356" s="34"/>
      <c r="K356" s="34"/>
      <c r="L356" s="37"/>
      <c r="M356" s="189"/>
      <c r="N356" s="62"/>
      <c r="O356" s="62"/>
      <c r="P356" s="62"/>
      <c r="Q356" s="62"/>
      <c r="R356" s="62"/>
      <c r="S356" s="62"/>
      <c r="T356" s="63"/>
      <c r="AT356" s="16" t="s">
        <v>140</v>
      </c>
      <c r="AU356" s="16" t="s">
        <v>83</v>
      </c>
    </row>
    <row r="357" spans="2:65" s="1" customFormat="1" ht="19.5">
      <c r="B357" s="33"/>
      <c r="C357" s="34"/>
      <c r="D357" s="187" t="s">
        <v>142</v>
      </c>
      <c r="E357" s="34"/>
      <c r="F357" s="188" t="s">
        <v>593</v>
      </c>
      <c r="G357" s="34"/>
      <c r="H357" s="34"/>
      <c r="I357" s="101"/>
      <c r="J357" s="34"/>
      <c r="K357" s="34"/>
      <c r="L357" s="37"/>
      <c r="M357" s="189"/>
      <c r="N357" s="62"/>
      <c r="O357" s="62"/>
      <c r="P357" s="62"/>
      <c r="Q357" s="62"/>
      <c r="R357" s="62"/>
      <c r="S357" s="62"/>
      <c r="T357" s="63"/>
      <c r="AT357" s="16" t="s">
        <v>142</v>
      </c>
      <c r="AU357" s="16" t="s">
        <v>83</v>
      </c>
    </row>
    <row r="358" spans="2:65" s="12" customFormat="1" ht="11.25">
      <c r="B358" s="190"/>
      <c r="C358" s="191"/>
      <c r="D358" s="187" t="s">
        <v>144</v>
      </c>
      <c r="E358" s="191"/>
      <c r="F358" s="193" t="s">
        <v>594</v>
      </c>
      <c r="G358" s="191"/>
      <c r="H358" s="194">
        <v>3996.1170000000002</v>
      </c>
      <c r="I358" s="195"/>
      <c r="J358" s="191"/>
      <c r="K358" s="191"/>
      <c r="L358" s="196"/>
      <c r="M358" s="197"/>
      <c r="N358" s="198"/>
      <c r="O358" s="198"/>
      <c r="P358" s="198"/>
      <c r="Q358" s="198"/>
      <c r="R358" s="198"/>
      <c r="S358" s="198"/>
      <c r="T358" s="199"/>
      <c r="AT358" s="200" t="s">
        <v>144</v>
      </c>
      <c r="AU358" s="200" t="s">
        <v>83</v>
      </c>
      <c r="AV358" s="12" t="s">
        <v>83</v>
      </c>
      <c r="AW358" s="12" t="s">
        <v>4</v>
      </c>
      <c r="AX358" s="12" t="s">
        <v>81</v>
      </c>
      <c r="AY358" s="200" t="s">
        <v>131</v>
      </c>
    </row>
    <row r="359" spans="2:65" s="1" customFormat="1" ht="24" customHeight="1">
      <c r="B359" s="33"/>
      <c r="C359" s="174" t="s">
        <v>595</v>
      </c>
      <c r="D359" s="174" t="s">
        <v>133</v>
      </c>
      <c r="E359" s="175" t="s">
        <v>596</v>
      </c>
      <c r="F359" s="176" t="s">
        <v>597</v>
      </c>
      <c r="G359" s="177" t="s">
        <v>167</v>
      </c>
      <c r="H359" s="178">
        <v>40.253999999999998</v>
      </c>
      <c r="I359" s="179"/>
      <c r="J359" s="180">
        <f>ROUND(I359*H359,2)</f>
        <v>0</v>
      </c>
      <c r="K359" s="176" t="s">
        <v>137</v>
      </c>
      <c r="L359" s="37"/>
      <c r="M359" s="181" t="s">
        <v>19</v>
      </c>
      <c r="N359" s="182" t="s">
        <v>47</v>
      </c>
      <c r="O359" s="62"/>
      <c r="P359" s="183">
        <f>O359*H359</f>
        <v>0</v>
      </c>
      <c r="Q359" s="183">
        <v>0</v>
      </c>
      <c r="R359" s="183">
        <f>Q359*H359</f>
        <v>0</v>
      </c>
      <c r="S359" s="183">
        <v>0</v>
      </c>
      <c r="T359" s="184">
        <f>S359*H359</f>
        <v>0</v>
      </c>
      <c r="AR359" s="185" t="s">
        <v>138</v>
      </c>
      <c r="AT359" s="185" t="s">
        <v>133</v>
      </c>
      <c r="AU359" s="185" t="s">
        <v>83</v>
      </c>
      <c r="AY359" s="16" t="s">
        <v>131</v>
      </c>
      <c r="BE359" s="186">
        <f>IF(N359="základní",J359,0)</f>
        <v>0</v>
      </c>
      <c r="BF359" s="186">
        <f>IF(N359="snížená",J359,0)</f>
        <v>0</v>
      </c>
      <c r="BG359" s="186">
        <f>IF(N359="zákl. přenesená",J359,0)</f>
        <v>0</v>
      </c>
      <c r="BH359" s="186">
        <f>IF(N359="sníž. přenesená",J359,0)</f>
        <v>0</v>
      </c>
      <c r="BI359" s="186">
        <f>IF(N359="nulová",J359,0)</f>
        <v>0</v>
      </c>
      <c r="BJ359" s="16" t="s">
        <v>81</v>
      </c>
      <c r="BK359" s="186">
        <f>ROUND(I359*H359,2)</f>
        <v>0</v>
      </c>
      <c r="BL359" s="16" t="s">
        <v>138</v>
      </c>
      <c r="BM359" s="185" t="s">
        <v>598</v>
      </c>
    </row>
    <row r="360" spans="2:65" s="1" customFormat="1" ht="58.5">
      <c r="B360" s="33"/>
      <c r="C360" s="34"/>
      <c r="D360" s="187" t="s">
        <v>140</v>
      </c>
      <c r="E360" s="34"/>
      <c r="F360" s="188" t="s">
        <v>599</v>
      </c>
      <c r="G360" s="34"/>
      <c r="H360" s="34"/>
      <c r="I360" s="101"/>
      <c r="J360" s="34"/>
      <c r="K360" s="34"/>
      <c r="L360" s="37"/>
      <c r="M360" s="189"/>
      <c r="N360" s="62"/>
      <c r="O360" s="62"/>
      <c r="P360" s="62"/>
      <c r="Q360" s="62"/>
      <c r="R360" s="62"/>
      <c r="S360" s="62"/>
      <c r="T360" s="63"/>
      <c r="AT360" s="16" t="s">
        <v>140</v>
      </c>
      <c r="AU360" s="16" t="s">
        <v>83</v>
      </c>
    </row>
    <row r="361" spans="2:65" s="12" customFormat="1" ht="11.25">
      <c r="B361" s="190"/>
      <c r="C361" s="191"/>
      <c r="D361" s="187" t="s">
        <v>144</v>
      </c>
      <c r="E361" s="192" t="s">
        <v>19</v>
      </c>
      <c r="F361" s="193" t="s">
        <v>600</v>
      </c>
      <c r="G361" s="191"/>
      <c r="H361" s="194">
        <v>40.253999999999998</v>
      </c>
      <c r="I361" s="195"/>
      <c r="J361" s="191"/>
      <c r="K361" s="191"/>
      <c r="L361" s="196"/>
      <c r="M361" s="197"/>
      <c r="N361" s="198"/>
      <c r="O361" s="198"/>
      <c r="P361" s="198"/>
      <c r="Q361" s="198"/>
      <c r="R361" s="198"/>
      <c r="S361" s="198"/>
      <c r="T361" s="199"/>
      <c r="AT361" s="200" t="s">
        <v>144</v>
      </c>
      <c r="AU361" s="200" t="s">
        <v>83</v>
      </c>
      <c r="AV361" s="12" t="s">
        <v>83</v>
      </c>
      <c r="AW361" s="12" t="s">
        <v>37</v>
      </c>
      <c r="AX361" s="12" t="s">
        <v>81</v>
      </c>
      <c r="AY361" s="200" t="s">
        <v>131</v>
      </c>
    </row>
    <row r="362" spans="2:65" s="1" customFormat="1" ht="24" customHeight="1">
      <c r="B362" s="33"/>
      <c r="C362" s="174" t="s">
        <v>601</v>
      </c>
      <c r="D362" s="174" t="s">
        <v>133</v>
      </c>
      <c r="E362" s="175" t="s">
        <v>602</v>
      </c>
      <c r="F362" s="176" t="s">
        <v>603</v>
      </c>
      <c r="G362" s="177" t="s">
        <v>167</v>
      </c>
      <c r="H362" s="178">
        <v>13.64</v>
      </c>
      <c r="I362" s="179"/>
      <c r="J362" s="180">
        <f>ROUND(I362*H362,2)</f>
        <v>0</v>
      </c>
      <c r="K362" s="176" t="s">
        <v>137</v>
      </c>
      <c r="L362" s="37"/>
      <c r="M362" s="181" t="s">
        <v>19</v>
      </c>
      <c r="N362" s="182" t="s">
        <v>47</v>
      </c>
      <c r="O362" s="62"/>
      <c r="P362" s="183">
        <f>O362*H362</f>
        <v>0</v>
      </c>
      <c r="Q362" s="183">
        <v>0</v>
      </c>
      <c r="R362" s="183">
        <f>Q362*H362</f>
        <v>0</v>
      </c>
      <c r="S362" s="183">
        <v>0</v>
      </c>
      <c r="T362" s="184">
        <f>S362*H362</f>
        <v>0</v>
      </c>
      <c r="AR362" s="185" t="s">
        <v>138</v>
      </c>
      <c r="AT362" s="185" t="s">
        <v>133</v>
      </c>
      <c r="AU362" s="185" t="s">
        <v>83</v>
      </c>
      <c r="AY362" s="16" t="s">
        <v>131</v>
      </c>
      <c r="BE362" s="186">
        <f>IF(N362="základní",J362,0)</f>
        <v>0</v>
      </c>
      <c r="BF362" s="186">
        <f>IF(N362="snížená",J362,0)</f>
        <v>0</v>
      </c>
      <c r="BG362" s="186">
        <f>IF(N362="zákl. přenesená",J362,0)</f>
        <v>0</v>
      </c>
      <c r="BH362" s="186">
        <f>IF(N362="sníž. přenesená",J362,0)</f>
        <v>0</v>
      </c>
      <c r="BI362" s="186">
        <f>IF(N362="nulová",J362,0)</f>
        <v>0</v>
      </c>
      <c r="BJ362" s="16" t="s">
        <v>81</v>
      </c>
      <c r="BK362" s="186">
        <f>ROUND(I362*H362,2)</f>
        <v>0</v>
      </c>
      <c r="BL362" s="16" t="s">
        <v>138</v>
      </c>
      <c r="BM362" s="185" t="s">
        <v>604</v>
      </c>
    </row>
    <row r="363" spans="2:65" s="1" customFormat="1" ht="58.5">
      <c r="B363" s="33"/>
      <c r="C363" s="34"/>
      <c r="D363" s="187" t="s">
        <v>140</v>
      </c>
      <c r="E363" s="34"/>
      <c r="F363" s="188" t="s">
        <v>599</v>
      </c>
      <c r="G363" s="34"/>
      <c r="H363" s="34"/>
      <c r="I363" s="101"/>
      <c r="J363" s="34"/>
      <c r="K363" s="34"/>
      <c r="L363" s="37"/>
      <c r="M363" s="189"/>
      <c r="N363" s="62"/>
      <c r="O363" s="62"/>
      <c r="P363" s="62"/>
      <c r="Q363" s="62"/>
      <c r="R363" s="62"/>
      <c r="S363" s="62"/>
      <c r="T363" s="63"/>
      <c r="AT363" s="16" t="s">
        <v>140</v>
      </c>
      <c r="AU363" s="16" t="s">
        <v>83</v>
      </c>
    </row>
    <row r="364" spans="2:65" s="12" customFormat="1" ht="11.25">
      <c r="B364" s="190"/>
      <c r="C364" s="191"/>
      <c r="D364" s="187" t="s">
        <v>144</v>
      </c>
      <c r="E364" s="192" t="s">
        <v>19</v>
      </c>
      <c r="F364" s="193" t="s">
        <v>605</v>
      </c>
      <c r="G364" s="191"/>
      <c r="H364" s="194">
        <v>13.64</v>
      </c>
      <c r="I364" s="195"/>
      <c r="J364" s="191"/>
      <c r="K364" s="191"/>
      <c r="L364" s="196"/>
      <c r="M364" s="197"/>
      <c r="N364" s="198"/>
      <c r="O364" s="198"/>
      <c r="P364" s="198"/>
      <c r="Q364" s="198"/>
      <c r="R364" s="198"/>
      <c r="S364" s="198"/>
      <c r="T364" s="199"/>
      <c r="AT364" s="200" t="s">
        <v>144</v>
      </c>
      <c r="AU364" s="200" t="s">
        <v>83</v>
      </c>
      <c r="AV364" s="12" t="s">
        <v>83</v>
      </c>
      <c r="AW364" s="12" t="s">
        <v>37</v>
      </c>
      <c r="AX364" s="12" t="s">
        <v>81</v>
      </c>
      <c r="AY364" s="200" t="s">
        <v>131</v>
      </c>
    </row>
    <row r="365" spans="2:65" s="1" customFormat="1" ht="24" customHeight="1">
      <c r="B365" s="33"/>
      <c r="C365" s="174" t="s">
        <v>606</v>
      </c>
      <c r="D365" s="174" t="s">
        <v>133</v>
      </c>
      <c r="E365" s="175" t="s">
        <v>607</v>
      </c>
      <c r="F365" s="176" t="s">
        <v>608</v>
      </c>
      <c r="G365" s="177" t="s">
        <v>167</v>
      </c>
      <c r="H365" s="178">
        <v>28.396000000000001</v>
      </c>
      <c r="I365" s="179"/>
      <c r="J365" s="180">
        <f>ROUND(I365*H365,2)</f>
        <v>0</v>
      </c>
      <c r="K365" s="176" t="s">
        <v>137</v>
      </c>
      <c r="L365" s="37"/>
      <c r="M365" s="181" t="s">
        <v>19</v>
      </c>
      <c r="N365" s="182" t="s">
        <v>47</v>
      </c>
      <c r="O365" s="62"/>
      <c r="P365" s="183">
        <f>O365*H365</f>
        <v>0</v>
      </c>
      <c r="Q365" s="183">
        <v>0</v>
      </c>
      <c r="R365" s="183">
        <f>Q365*H365</f>
        <v>0</v>
      </c>
      <c r="S365" s="183">
        <v>0</v>
      </c>
      <c r="T365" s="184">
        <f>S365*H365</f>
        <v>0</v>
      </c>
      <c r="AR365" s="185" t="s">
        <v>138</v>
      </c>
      <c r="AT365" s="185" t="s">
        <v>133</v>
      </c>
      <c r="AU365" s="185" t="s">
        <v>83</v>
      </c>
      <c r="AY365" s="16" t="s">
        <v>131</v>
      </c>
      <c r="BE365" s="186">
        <f>IF(N365="základní",J365,0)</f>
        <v>0</v>
      </c>
      <c r="BF365" s="186">
        <f>IF(N365="snížená",J365,0)</f>
        <v>0</v>
      </c>
      <c r="BG365" s="186">
        <f>IF(N365="zákl. přenesená",J365,0)</f>
        <v>0</v>
      </c>
      <c r="BH365" s="186">
        <f>IF(N365="sníž. přenesená",J365,0)</f>
        <v>0</v>
      </c>
      <c r="BI365" s="186">
        <f>IF(N365="nulová",J365,0)</f>
        <v>0</v>
      </c>
      <c r="BJ365" s="16" t="s">
        <v>81</v>
      </c>
      <c r="BK365" s="186">
        <f>ROUND(I365*H365,2)</f>
        <v>0</v>
      </c>
      <c r="BL365" s="16" t="s">
        <v>138</v>
      </c>
      <c r="BM365" s="185" t="s">
        <v>609</v>
      </c>
    </row>
    <row r="366" spans="2:65" s="1" customFormat="1" ht="58.5">
      <c r="B366" s="33"/>
      <c r="C366" s="34"/>
      <c r="D366" s="187" t="s">
        <v>140</v>
      </c>
      <c r="E366" s="34"/>
      <c r="F366" s="188" t="s">
        <v>599</v>
      </c>
      <c r="G366" s="34"/>
      <c r="H366" s="34"/>
      <c r="I366" s="101"/>
      <c r="J366" s="34"/>
      <c r="K366" s="34"/>
      <c r="L366" s="37"/>
      <c r="M366" s="189"/>
      <c r="N366" s="62"/>
      <c r="O366" s="62"/>
      <c r="P366" s="62"/>
      <c r="Q366" s="62"/>
      <c r="R366" s="62"/>
      <c r="S366" s="62"/>
      <c r="T366" s="63"/>
      <c r="AT366" s="16" t="s">
        <v>140</v>
      </c>
      <c r="AU366" s="16" t="s">
        <v>83</v>
      </c>
    </row>
    <row r="367" spans="2:65" s="12" customFormat="1" ht="11.25">
      <c r="B367" s="190"/>
      <c r="C367" s="191"/>
      <c r="D367" s="187" t="s">
        <v>144</v>
      </c>
      <c r="E367" s="192" t="s">
        <v>19</v>
      </c>
      <c r="F367" s="193" t="s">
        <v>610</v>
      </c>
      <c r="G367" s="191"/>
      <c r="H367" s="194">
        <v>28.396000000000001</v>
      </c>
      <c r="I367" s="195"/>
      <c r="J367" s="191"/>
      <c r="K367" s="191"/>
      <c r="L367" s="196"/>
      <c r="M367" s="197"/>
      <c r="N367" s="198"/>
      <c r="O367" s="198"/>
      <c r="P367" s="198"/>
      <c r="Q367" s="198"/>
      <c r="R367" s="198"/>
      <c r="S367" s="198"/>
      <c r="T367" s="199"/>
      <c r="AT367" s="200" t="s">
        <v>144</v>
      </c>
      <c r="AU367" s="200" t="s">
        <v>83</v>
      </c>
      <c r="AV367" s="12" t="s">
        <v>83</v>
      </c>
      <c r="AW367" s="12" t="s">
        <v>37</v>
      </c>
      <c r="AX367" s="12" t="s">
        <v>81</v>
      </c>
      <c r="AY367" s="200" t="s">
        <v>131</v>
      </c>
    </row>
    <row r="368" spans="2:65" s="1" customFormat="1" ht="24" customHeight="1">
      <c r="B368" s="33"/>
      <c r="C368" s="174" t="s">
        <v>611</v>
      </c>
      <c r="D368" s="174" t="s">
        <v>133</v>
      </c>
      <c r="E368" s="175" t="s">
        <v>612</v>
      </c>
      <c r="F368" s="176" t="s">
        <v>613</v>
      </c>
      <c r="G368" s="177" t="s">
        <v>167</v>
      </c>
      <c r="H368" s="178">
        <v>10.071</v>
      </c>
      <c r="I368" s="179"/>
      <c r="J368" s="180">
        <f>ROUND(I368*H368,2)</f>
        <v>0</v>
      </c>
      <c r="K368" s="176" t="s">
        <v>137</v>
      </c>
      <c r="L368" s="37"/>
      <c r="M368" s="181" t="s">
        <v>19</v>
      </c>
      <c r="N368" s="182" t="s">
        <v>47</v>
      </c>
      <c r="O368" s="62"/>
      <c r="P368" s="183">
        <f>O368*H368</f>
        <v>0</v>
      </c>
      <c r="Q368" s="183">
        <v>0</v>
      </c>
      <c r="R368" s="183">
        <f>Q368*H368</f>
        <v>0</v>
      </c>
      <c r="S368" s="183">
        <v>0</v>
      </c>
      <c r="T368" s="184">
        <f>S368*H368</f>
        <v>0</v>
      </c>
      <c r="AR368" s="185" t="s">
        <v>138</v>
      </c>
      <c r="AT368" s="185" t="s">
        <v>133</v>
      </c>
      <c r="AU368" s="185" t="s">
        <v>83</v>
      </c>
      <c r="AY368" s="16" t="s">
        <v>131</v>
      </c>
      <c r="BE368" s="186">
        <f>IF(N368="základní",J368,0)</f>
        <v>0</v>
      </c>
      <c r="BF368" s="186">
        <f>IF(N368="snížená",J368,0)</f>
        <v>0</v>
      </c>
      <c r="BG368" s="186">
        <f>IF(N368="zákl. přenesená",J368,0)</f>
        <v>0</v>
      </c>
      <c r="BH368" s="186">
        <f>IF(N368="sníž. přenesená",J368,0)</f>
        <v>0</v>
      </c>
      <c r="BI368" s="186">
        <f>IF(N368="nulová",J368,0)</f>
        <v>0</v>
      </c>
      <c r="BJ368" s="16" t="s">
        <v>81</v>
      </c>
      <c r="BK368" s="186">
        <f>ROUND(I368*H368,2)</f>
        <v>0</v>
      </c>
      <c r="BL368" s="16" t="s">
        <v>138</v>
      </c>
      <c r="BM368" s="185" t="s">
        <v>614</v>
      </c>
    </row>
    <row r="369" spans="2:65" s="1" customFormat="1" ht="58.5">
      <c r="B369" s="33"/>
      <c r="C369" s="34"/>
      <c r="D369" s="187" t="s">
        <v>140</v>
      </c>
      <c r="E369" s="34"/>
      <c r="F369" s="188" t="s">
        <v>599</v>
      </c>
      <c r="G369" s="34"/>
      <c r="H369" s="34"/>
      <c r="I369" s="101"/>
      <c r="J369" s="34"/>
      <c r="K369" s="34"/>
      <c r="L369" s="37"/>
      <c r="M369" s="189"/>
      <c r="N369" s="62"/>
      <c r="O369" s="62"/>
      <c r="P369" s="62"/>
      <c r="Q369" s="62"/>
      <c r="R369" s="62"/>
      <c r="S369" s="62"/>
      <c r="T369" s="63"/>
      <c r="AT369" s="16" t="s">
        <v>140</v>
      </c>
      <c r="AU369" s="16" t="s">
        <v>83</v>
      </c>
    </row>
    <row r="370" spans="2:65" s="12" customFormat="1" ht="11.25">
      <c r="B370" s="190"/>
      <c r="C370" s="191"/>
      <c r="D370" s="187" t="s">
        <v>144</v>
      </c>
      <c r="E370" s="192" t="s">
        <v>19</v>
      </c>
      <c r="F370" s="193" t="s">
        <v>615</v>
      </c>
      <c r="G370" s="191"/>
      <c r="H370" s="194">
        <v>10.071</v>
      </c>
      <c r="I370" s="195"/>
      <c r="J370" s="191"/>
      <c r="K370" s="191"/>
      <c r="L370" s="196"/>
      <c r="M370" s="197"/>
      <c r="N370" s="198"/>
      <c r="O370" s="198"/>
      <c r="P370" s="198"/>
      <c r="Q370" s="198"/>
      <c r="R370" s="198"/>
      <c r="S370" s="198"/>
      <c r="T370" s="199"/>
      <c r="AT370" s="200" t="s">
        <v>144</v>
      </c>
      <c r="AU370" s="200" t="s">
        <v>83</v>
      </c>
      <c r="AV370" s="12" t="s">
        <v>83</v>
      </c>
      <c r="AW370" s="12" t="s">
        <v>37</v>
      </c>
      <c r="AX370" s="12" t="s">
        <v>81</v>
      </c>
      <c r="AY370" s="200" t="s">
        <v>131</v>
      </c>
    </row>
    <row r="371" spans="2:65" s="1" customFormat="1" ht="24" customHeight="1">
      <c r="B371" s="33"/>
      <c r="C371" s="174" t="s">
        <v>616</v>
      </c>
      <c r="D371" s="174" t="s">
        <v>133</v>
      </c>
      <c r="E371" s="175" t="s">
        <v>617</v>
      </c>
      <c r="F371" s="176" t="s">
        <v>618</v>
      </c>
      <c r="G371" s="177" t="s">
        <v>167</v>
      </c>
      <c r="H371" s="178">
        <v>32.731000000000002</v>
      </c>
      <c r="I371" s="179"/>
      <c r="J371" s="180">
        <f>ROUND(I371*H371,2)</f>
        <v>0</v>
      </c>
      <c r="K371" s="176" t="s">
        <v>137</v>
      </c>
      <c r="L371" s="37"/>
      <c r="M371" s="181" t="s">
        <v>19</v>
      </c>
      <c r="N371" s="182" t="s">
        <v>47</v>
      </c>
      <c r="O371" s="62"/>
      <c r="P371" s="183">
        <f>O371*H371</f>
        <v>0</v>
      </c>
      <c r="Q371" s="183">
        <v>0</v>
      </c>
      <c r="R371" s="183">
        <f>Q371*H371</f>
        <v>0</v>
      </c>
      <c r="S371" s="183">
        <v>0</v>
      </c>
      <c r="T371" s="184">
        <f>S371*H371</f>
        <v>0</v>
      </c>
      <c r="AR371" s="185" t="s">
        <v>138</v>
      </c>
      <c r="AT371" s="185" t="s">
        <v>133</v>
      </c>
      <c r="AU371" s="185" t="s">
        <v>83</v>
      </c>
      <c r="AY371" s="16" t="s">
        <v>131</v>
      </c>
      <c r="BE371" s="186">
        <f>IF(N371="základní",J371,0)</f>
        <v>0</v>
      </c>
      <c r="BF371" s="186">
        <f>IF(N371="snížená",J371,0)</f>
        <v>0</v>
      </c>
      <c r="BG371" s="186">
        <f>IF(N371="zákl. přenesená",J371,0)</f>
        <v>0</v>
      </c>
      <c r="BH371" s="186">
        <f>IF(N371="sníž. přenesená",J371,0)</f>
        <v>0</v>
      </c>
      <c r="BI371" s="186">
        <f>IF(N371="nulová",J371,0)</f>
        <v>0</v>
      </c>
      <c r="BJ371" s="16" t="s">
        <v>81</v>
      </c>
      <c r="BK371" s="186">
        <f>ROUND(I371*H371,2)</f>
        <v>0</v>
      </c>
      <c r="BL371" s="16" t="s">
        <v>138</v>
      </c>
      <c r="BM371" s="185" t="s">
        <v>619</v>
      </c>
    </row>
    <row r="372" spans="2:65" s="1" customFormat="1" ht="58.5">
      <c r="B372" s="33"/>
      <c r="C372" s="34"/>
      <c r="D372" s="187" t="s">
        <v>140</v>
      </c>
      <c r="E372" s="34"/>
      <c r="F372" s="188" t="s">
        <v>599</v>
      </c>
      <c r="G372" s="34"/>
      <c r="H372" s="34"/>
      <c r="I372" s="101"/>
      <c r="J372" s="34"/>
      <c r="K372" s="34"/>
      <c r="L372" s="37"/>
      <c r="M372" s="189"/>
      <c r="N372" s="62"/>
      <c r="O372" s="62"/>
      <c r="P372" s="62"/>
      <c r="Q372" s="62"/>
      <c r="R372" s="62"/>
      <c r="S372" s="62"/>
      <c r="T372" s="63"/>
      <c r="AT372" s="16" t="s">
        <v>140</v>
      </c>
      <c r="AU372" s="16" t="s">
        <v>83</v>
      </c>
    </row>
    <row r="373" spans="2:65" s="12" customFormat="1" ht="11.25">
      <c r="B373" s="190"/>
      <c r="C373" s="191"/>
      <c r="D373" s="187" t="s">
        <v>144</v>
      </c>
      <c r="E373" s="192" t="s">
        <v>19</v>
      </c>
      <c r="F373" s="193" t="s">
        <v>620</v>
      </c>
      <c r="G373" s="191"/>
      <c r="H373" s="194">
        <v>32.731000000000002</v>
      </c>
      <c r="I373" s="195"/>
      <c r="J373" s="191"/>
      <c r="K373" s="191"/>
      <c r="L373" s="196"/>
      <c r="M373" s="197"/>
      <c r="N373" s="198"/>
      <c r="O373" s="198"/>
      <c r="P373" s="198"/>
      <c r="Q373" s="198"/>
      <c r="R373" s="198"/>
      <c r="S373" s="198"/>
      <c r="T373" s="199"/>
      <c r="AT373" s="200" t="s">
        <v>144</v>
      </c>
      <c r="AU373" s="200" t="s">
        <v>83</v>
      </c>
      <c r="AV373" s="12" t="s">
        <v>83</v>
      </c>
      <c r="AW373" s="12" t="s">
        <v>37</v>
      </c>
      <c r="AX373" s="12" t="s">
        <v>81</v>
      </c>
      <c r="AY373" s="200" t="s">
        <v>131</v>
      </c>
    </row>
    <row r="374" spans="2:65" s="11" customFormat="1" ht="22.9" customHeight="1">
      <c r="B374" s="158"/>
      <c r="C374" s="159"/>
      <c r="D374" s="160" t="s">
        <v>75</v>
      </c>
      <c r="E374" s="172" t="s">
        <v>621</v>
      </c>
      <c r="F374" s="172" t="s">
        <v>622</v>
      </c>
      <c r="G374" s="159"/>
      <c r="H374" s="159"/>
      <c r="I374" s="162"/>
      <c r="J374" s="173">
        <f>BK374</f>
        <v>0</v>
      </c>
      <c r="K374" s="159"/>
      <c r="L374" s="164"/>
      <c r="M374" s="165"/>
      <c r="N374" s="166"/>
      <c r="O374" s="166"/>
      <c r="P374" s="167">
        <f>SUM(P375:P376)</f>
        <v>0</v>
      </c>
      <c r="Q374" s="166"/>
      <c r="R374" s="167">
        <f>SUM(R375:R376)</f>
        <v>0</v>
      </c>
      <c r="S374" s="166"/>
      <c r="T374" s="168">
        <f>SUM(T375:T376)</f>
        <v>0</v>
      </c>
      <c r="AR374" s="169" t="s">
        <v>81</v>
      </c>
      <c r="AT374" s="170" t="s">
        <v>75</v>
      </c>
      <c r="AU374" s="170" t="s">
        <v>81</v>
      </c>
      <c r="AY374" s="169" t="s">
        <v>131</v>
      </c>
      <c r="BK374" s="171">
        <f>SUM(BK375:BK376)</f>
        <v>0</v>
      </c>
    </row>
    <row r="375" spans="2:65" s="1" customFormat="1" ht="36" customHeight="1">
      <c r="B375" s="33"/>
      <c r="C375" s="174" t="s">
        <v>623</v>
      </c>
      <c r="D375" s="174" t="s">
        <v>133</v>
      </c>
      <c r="E375" s="175" t="s">
        <v>624</v>
      </c>
      <c r="F375" s="176" t="s">
        <v>625</v>
      </c>
      <c r="G375" s="177" t="s">
        <v>167</v>
      </c>
      <c r="H375" s="178">
        <v>68.963999999999999</v>
      </c>
      <c r="I375" s="179"/>
      <c r="J375" s="180">
        <f>ROUND(I375*H375,2)</f>
        <v>0</v>
      </c>
      <c r="K375" s="176" t="s">
        <v>137</v>
      </c>
      <c r="L375" s="37"/>
      <c r="M375" s="181" t="s">
        <v>19</v>
      </c>
      <c r="N375" s="182" t="s">
        <v>47</v>
      </c>
      <c r="O375" s="62"/>
      <c r="P375" s="183">
        <f>O375*H375</f>
        <v>0</v>
      </c>
      <c r="Q375" s="183">
        <v>0</v>
      </c>
      <c r="R375" s="183">
        <f>Q375*H375</f>
        <v>0</v>
      </c>
      <c r="S375" s="183">
        <v>0</v>
      </c>
      <c r="T375" s="184">
        <f>S375*H375</f>
        <v>0</v>
      </c>
      <c r="AR375" s="185" t="s">
        <v>138</v>
      </c>
      <c r="AT375" s="185" t="s">
        <v>133</v>
      </c>
      <c r="AU375" s="185" t="s">
        <v>83</v>
      </c>
      <c r="AY375" s="16" t="s">
        <v>131</v>
      </c>
      <c r="BE375" s="186">
        <f>IF(N375="základní",J375,0)</f>
        <v>0</v>
      </c>
      <c r="BF375" s="186">
        <f>IF(N375="snížená",J375,0)</f>
        <v>0</v>
      </c>
      <c r="BG375" s="186">
        <f>IF(N375="zákl. přenesená",J375,0)</f>
        <v>0</v>
      </c>
      <c r="BH375" s="186">
        <f>IF(N375="sníž. přenesená",J375,0)</f>
        <v>0</v>
      </c>
      <c r="BI375" s="186">
        <f>IF(N375="nulová",J375,0)</f>
        <v>0</v>
      </c>
      <c r="BJ375" s="16" t="s">
        <v>81</v>
      </c>
      <c r="BK375" s="186">
        <f>ROUND(I375*H375,2)</f>
        <v>0</v>
      </c>
      <c r="BL375" s="16" t="s">
        <v>138</v>
      </c>
      <c r="BM375" s="185" t="s">
        <v>626</v>
      </c>
    </row>
    <row r="376" spans="2:65" s="1" customFormat="1" ht="58.5">
      <c r="B376" s="33"/>
      <c r="C376" s="34"/>
      <c r="D376" s="187" t="s">
        <v>140</v>
      </c>
      <c r="E376" s="34"/>
      <c r="F376" s="188" t="s">
        <v>627</v>
      </c>
      <c r="G376" s="34"/>
      <c r="H376" s="34"/>
      <c r="I376" s="101"/>
      <c r="J376" s="34"/>
      <c r="K376" s="34"/>
      <c r="L376" s="37"/>
      <c r="M376" s="189"/>
      <c r="N376" s="62"/>
      <c r="O376" s="62"/>
      <c r="P376" s="62"/>
      <c r="Q376" s="62"/>
      <c r="R376" s="62"/>
      <c r="S376" s="62"/>
      <c r="T376" s="63"/>
      <c r="AT376" s="16" t="s">
        <v>140</v>
      </c>
      <c r="AU376" s="16" t="s">
        <v>83</v>
      </c>
    </row>
    <row r="377" spans="2:65" s="11" customFormat="1" ht="25.9" customHeight="1">
      <c r="B377" s="158"/>
      <c r="C377" s="159"/>
      <c r="D377" s="160" t="s">
        <v>75</v>
      </c>
      <c r="E377" s="161" t="s">
        <v>628</v>
      </c>
      <c r="F377" s="161" t="s">
        <v>629</v>
      </c>
      <c r="G377" s="159"/>
      <c r="H377" s="159"/>
      <c r="I377" s="162"/>
      <c r="J377" s="163">
        <f>BK377</f>
        <v>0</v>
      </c>
      <c r="K377" s="159"/>
      <c r="L377" s="164"/>
      <c r="M377" s="165"/>
      <c r="N377" s="166"/>
      <c r="O377" s="166"/>
      <c r="P377" s="167">
        <f>P378+P429+P464+P469+P524+P529+P600+P604+P657+P717+P778+P788+P805</f>
        <v>0</v>
      </c>
      <c r="Q377" s="166"/>
      <c r="R377" s="167">
        <f>R378+R429+R464+R469+R524+R529+R600+R604+R657+R717+R778+R788+R805</f>
        <v>42.744515239999998</v>
      </c>
      <c r="S377" s="166"/>
      <c r="T377" s="168">
        <f>T378+T429+T464+T469+T524+T529+T600+T604+T657+T717+T778+T788+T805</f>
        <v>54.746879400000005</v>
      </c>
      <c r="AR377" s="169" t="s">
        <v>83</v>
      </c>
      <c r="AT377" s="170" t="s">
        <v>75</v>
      </c>
      <c r="AU377" s="170" t="s">
        <v>76</v>
      </c>
      <c r="AY377" s="169" t="s">
        <v>131</v>
      </c>
      <c r="BK377" s="171">
        <f>BK378+BK429+BK464+BK469+BK524+BK529+BK600+BK604+BK657+BK717+BK778+BK788+BK805</f>
        <v>0</v>
      </c>
    </row>
    <row r="378" spans="2:65" s="11" customFormat="1" ht="22.9" customHeight="1">
      <c r="B378" s="158"/>
      <c r="C378" s="159"/>
      <c r="D378" s="160" t="s">
        <v>75</v>
      </c>
      <c r="E378" s="172" t="s">
        <v>630</v>
      </c>
      <c r="F378" s="172" t="s">
        <v>631</v>
      </c>
      <c r="G378" s="159"/>
      <c r="H378" s="159"/>
      <c r="I378" s="162"/>
      <c r="J378" s="173">
        <f>BK378</f>
        <v>0</v>
      </c>
      <c r="K378" s="159"/>
      <c r="L378" s="164"/>
      <c r="M378" s="165"/>
      <c r="N378" s="166"/>
      <c r="O378" s="166"/>
      <c r="P378" s="167">
        <f>SUM(P379:P428)</f>
        <v>0</v>
      </c>
      <c r="Q378" s="166"/>
      <c r="R378" s="167">
        <f>SUM(R379:R428)</f>
        <v>19.253612</v>
      </c>
      <c r="S378" s="166"/>
      <c r="T378" s="168">
        <f>SUM(T379:T428)</f>
        <v>29.507680000000001</v>
      </c>
      <c r="AR378" s="169" t="s">
        <v>83</v>
      </c>
      <c r="AT378" s="170" t="s">
        <v>75</v>
      </c>
      <c r="AU378" s="170" t="s">
        <v>81</v>
      </c>
      <c r="AY378" s="169" t="s">
        <v>131</v>
      </c>
      <c r="BK378" s="171">
        <f>SUM(BK379:BK428)</f>
        <v>0</v>
      </c>
    </row>
    <row r="379" spans="2:65" s="1" customFormat="1" ht="16.5" customHeight="1">
      <c r="B379" s="33"/>
      <c r="C379" s="174" t="s">
        <v>632</v>
      </c>
      <c r="D379" s="174" t="s">
        <v>133</v>
      </c>
      <c r="E379" s="175" t="s">
        <v>633</v>
      </c>
      <c r="F379" s="176" t="s">
        <v>634</v>
      </c>
      <c r="G379" s="177" t="s">
        <v>136</v>
      </c>
      <c r="H379" s="178">
        <v>1221.2</v>
      </c>
      <c r="I379" s="179"/>
      <c r="J379" s="180">
        <f>ROUND(I379*H379,2)</f>
        <v>0</v>
      </c>
      <c r="K379" s="176" t="s">
        <v>137</v>
      </c>
      <c r="L379" s="37"/>
      <c r="M379" s="181" t="s">
        <v>19</v>
      </c>
      <c r="N379" s="182" t="s">
        <v>47</v>
      </c>
      <c r="O379" s="62"/>
      <c r="P379" s="183">
        <f>O379*H379</f>
        <v>0</v>
      </c>
      <c r="Q379" s="183">
        <v>0</v>
      </c>
      <c r="R379" s="183">
        <f>Q379*H379</f>
        <v>0</v>
      </c>
      <c r="S379" s="183">
        <v>1.4E-2</v>
      </c>
      <c r="T379" s="184">
        <f>S379*H379</f>
        <v>17.096800000000002</v>
      </c>
      <c r="AR379" s="185" t="s">
        <v>234</v>
      </c>
      <c r="AT379" s="185" t="s">
        <v>133</v>
      </c>
      <c r="AU379" s="185" t="s">
        <v>83</v>
      </c>
      <c r="AY379" s="16" t="s">
        <v>131</v>
      </c>
      <c r="BE379" s="186">
        <f>IF(N379="základní",J379,0)</f>
        <v>0</v>
      </c>
      <c r="BF379" s="186">
        <f>IF(N379="snížená",J379,0)</f>
        <v>0</v>
      </c>
      <c r="BG379" s="186">
        <f>IF(N379="zákl. přenesená",J379,0)</f>
        <v>0</v>
      </c>
      <c r="BH379" s="186">
        <f>IF(N379="sníž. přenesená",J379,0)</f>
        <v>0</v>
      </c>
      <c r="BI379" s="186">
        <f>IF(N379="nulová",J379,0)</f>
        <v>0</v>
      </c>
      <c r="BJ379" s="16" t="s">
        <v>81</v>
      </c>
      <c r="BK379" s="186">
        <f>ROUND(I379*H379,2)</f>
        <v>0</v>
      </c>
      <c r="BL379" s="16" t="s">
        <v>234</v>
      </c>
      <c r="BM379" s="185" t="s">
        <v>635</v>
      </c>
    </row>
    <row r="380" spans="2:65" s="12" customFormat="1" ht="11.25">
      <c r="B380" s="190"/>
      <c r="C380" s="191"/>
      <c r="D380" s="187" t="s">
        <v>144</v>
      </c>
      <c r="E380" s="192" t="s">
        <v>19</v>
      </c>
      <c r="F380" s="193" t="s">
        <v>636</v>
      </c>
      <c r="G380" s="191"/>
      <c r="H380" s="194">
        <v>1221.2</v>
      </c>
      <c r="I380" s="195"/>
      <c r="J380" s="191"/>
      <c r="K380" s="191"/>
      <c r="L380" s="196"/>
      <c r="M380" s="197"/>
      <c r="N380" s="198"/>
      <c r="O380" s="198"/>
      <c r="P380" s="198"/>
      <c r="Q380" s="198"/>
      <c r="R380" s="198"/>
      <c r="S380" s="198"/>
      <c r="T380" s="199"/>
      <c r="AT380" s="200" t="s">
        <v>144</v>
      </c>
      <c r="AU380" s="200" t="s">
        <v>83</v>
      </c>
      <c r="AV380" s="12" t="s">
        <v>83</v>
      </c>
      <c r="AW380" s="12" t="s">
        <v>37</v>
      </c>
      <c r="AX380" s="12" t="s">
        <v>81</v>
      </c>
      <c r="AY380" s="200" t="s">
        <v>131</v>
      </c>
    </row>
    <row r="381" spans="2:65" s="1" customFormat="1" ht="16.5" customHeight="1">
      <c r="B381" s="33"/>
      <c r="C381" s="174" t="s">
        <v>637</v>
      </c>
      <c r="D381" s="174" t="s">
        <v>133</v>
      </c>
      <c r="E381" s="175" t="s">
        <v>638</v>
      </c>
      <c r="F381" s="176" t="s">
        <v>639</v>
      </c>
      <c r="G381" s="177" t="s">
        <v>136</v>
      </c>
      <c r="H381" s="178">
        <v>2068.48</v>
      </c>
      <c r="I381" s="179"/>
      <c r="J381" s="180">
        <f>ROUND(I381*H381,2)</f>
        <v>0</v>
      </c>
      <c r="K381" s="176" t="s">
        <v>137</v>
      </c>
      <c r="L381" s="37"/>
      <c r="M381" s="181" t="s">
        <v>19</v>
      </c>
      <c r="N381" s="182" t="s">
        <v>47</v>
      </c>
      <c r="O381" s="62"/>
      <c r="P381" s="183">
        <f>O381*H381</f>
        <v>0</v>
      </c>
      <c r="Q381" s="183">
        <v>0</v>
      </c>
      <c r="R381" s="183">
        <f>Q381*H381</f>
        <v>0</v>
      </c>
      <c r="S381" s="183">
        <v>6.0000000000000001E-3</v>
      </c>
      <c r="T381" s="184">
        <f>S381*H381</f>
        <v>12.410880000000001</v>
      </c>
      <c r="AR381" s="185" t="s">
        <v>234</v>
      </c>
      <c r="AT381" s="185" t="s">
        <v>133</v>
      </c>
      <c r="AU381" s="185" t="s">
        <v>83</v>
      </c>
      <c r="AY381" s="16" t="s">
        <v>131</v>
      </c>
      <c r="BE381" s="186">
        <f>IF(N381="základní",J381,0)</f>
        <v>0</v>
      </c>
      <c r="BF381" s="186">
        <f>IF(N381="snížená",J381,0)</f>
        <v>0</v>
      </c>
      <c r="BG381" s="186">
        <f>IF(N381="zákl. přenesená",J381,0)</f>
        <v>0</v>
      </c>
      <c r="BH381" s="186">
        <f>IF(N381="sníž. přenesená",J381,0)</f>
        <v>0</v>
      </c>
      <c r="BI381" s="186">
        <f>IF(N381="nulová",J381,0)</f>
        <v>0</v>
      </c>
      <c r="BJ381" s="16" t="s">
        <v>81</v>
      </c>
      <c r="BK381" s="186">
        <f>ROUND(I381*H381,2)</f>
        <v>0</v>
      </c>
      <c r="BL381" s="16" t="s">
        <v>234</v>
      </c>
      <c r="BM381" s="185" t="s">
        <v>640</v>
      </c>
    </row>
    <row r="382" spans="2:65" s="12" customFormat="1" ht="11.25">
      <c r="B382" s="190"/>
      <c r="C382" s="191"/>
      <c r="D382" s="187" t="s">
        <v>144</v>
      </c>
      <c r="E382" s="192" t="s">
        <v>19</v>
      </c>
      <c r="F382" s="193" t="s">
        <v>641</v>
      </c>
      <c r="G382" s="191"/>
      <c r="H382" s="194">
        <v>797.56</v>
      </c>
      <c r="I382" s="195"/>
      <c r="J382" s="191"/>
      <c r="K382" s="191"/>
      <c r="L382" s="196"/>
      <c r="M382" s="197"/>
      <c r="N382" s="198"/>
      <c r="O382" s="198"/>
      <c r="P382" s="198"/>
      <c r="Q382" s="198"/>
      <c r="R382" s="198"/>
      <c r="S382" s="198"/>
      <c r="T382" s="199"/>
      <c r="AT382" s="200" t="s">
        <v>144</v>
      </c>
      <c r="AU382" s="200" t="s">
        <v>83</v>
      </c>
      <c r="AV382" s="12" t="s">
        <v>83</v>
      </c>
      <c r="AW382" s="12" t="s">
        <v>37</v>
      </c>
      <c r="AX382" s="12" t="s">
        <v>76</v>
      </c>
      <c r="AY382" s="200" t="s">
        <v>131</v>
      </c>
    </row>
    <row r="383" spans="2:65" s="12" customFormat="1" ht="11.25">
      <c r="B383" s="190"/>
      <c r="C383" s="191"/>
      <c r="D383" s="187" t="s">
        <v>144</v>
      </c>
      <c r="E383" s="192" t="s">
        <v>19</v>
      </c>
      <c r="F383" s="193" t="s">
        <v>642</v>
      </c>
      <c r="G383" s="191"/>
      <c r="H383" s="194">
        <v>1270.92</v>
      </c>
      <c r="I383" s="195"/>
      <c r="J383" s="191"/>
      <c r="K383" s="191"/>
      <c r="L383" s="196"/>
      <c r="M383" s="197"/>
      <c r="N383" s="198"/>
      <c r="O383" s="198"/>
      <c r="P383" s="198"/>
      <c r="Q383" s="198"/>
      <c r="R383" s="198"/>
      <c r="S383" s="198"/>
      <c r="T383" s="199"/>
      <c r="AT383" s="200" t="s">
        <v>144</v>
      </c>
      <c r="AU383" s="200" t="s">
        <v>83</v>
      </c>
      <c r="AV383" s="12" t="s">
        <v>83</v>
      </c>
      <c r="AW383" s="12" t="s">
        <v>37</v>
      </c>
      <c r="AX383" s="12" t="s">
        <v>76</v>
      </c>
      <c r="AY383" s="200" t="s">
        <v>131</v>
      </c>
    </row>
    <row r="384" spans="2:65" s="14" customFormat="1" ht="11.25">
      <c r="B384" s="221"/>
      <c r="C384" s="222"/>
      <c r="D384" s="187" t="s">
        <v>144</v>
      </c>
      <c r="E384" s="223" t="s">
        <v>19</v>
      </c>
      <c r="F384" s="224" t="s">
        <v>201</v>
      </c>
      <c r="G384" s="222"/>
      <c r="H384" s="225">
        <v>2068.48</v>
      </c>
      <c r="I384" s="226"/>
      <c r="J384" s="222"/>
      <c r="K384" s="222"/>
      <c r="L384" s="227"/>
      <c r="M384" s="228"/>
      <c r="N384" s="229"/>
      <c r="O384" s="229"/>
      <c r="P384" s="229"/>
      <c r="Q384" s="229"/>
      <c r="R384" s="229"/>
      <c r="S384" s="229"/>
      <c r="T384" s="230"/>
      <c r="AT384" s="231" t="s">
        <v>144</v>
      </c>
      <c r="AU384" s="231" t="s">
        <v>83</v>
      </c>
      <c r="AV384" s="14" t="s">
        <v>138</v>
      </c>
      <c r="AW384" s="14" t="s">
        <v>37</v>
      </c>
      <c r="AX384" s="14" t="s">
        <v>81</v>
      </c>
      <c r="AY384" s="231" t="s">
        <v>131</v>
      </c>
    </row>
    <row r="385" spans="2:65" s="1" customFormat="1" ht="24" customHeight="1">
      <c r="B385" s="33"/>
      <c r="C385" s="174" t="s">
        <v>643</v>
      </c>
      <c r="D385" s="174" t="s">
        <v>133</v>
      </c>
      <c r="E385" s="175" t="s">
        <v>644</v>
      </c>
      <c r="F385" s="176" t="s">
        <v>645</v>
      </c>
      <c r="G385" s="177" t="s">
        <v>136</v>
      </c>
      <c r="H385" s="178">
        <v>1221.2</v>
      </c>
      <c r="I385" s="179"/>
      <c r="J385" s="180">
        <f>ROUND(I385*H385,2)</f>
        <v>0</v>
      </c>
      <c r="K385" s="176" t="s">
        <v>137</v>
      </c>
      <c r="L385" s="37"/>
      <c r="M385" s="181" t="s">
        <v>19</v>
      </c>
      <c r="N385" s="182" t="s">
        <v>47</v>
      </c>
      <c r="O385" s="62"/>
      <c r="P385" s="183">
        <f>O385*H385</f>
        <v>0</v>
      </c>
      <c r="Q385" s="183">
        <v>0</v>
      </c>
      <c r="R385" s="183">
        <f>Q385*H385</f>
        <v>0</v>
      </c>
      <c r="S385" s="183">
        <v>0</v>
      </c>
      <c r="T385" s="184">
        <f>S385*H385</f>
        <v>0</v>
      </c>
      <c r="AR385" s="185" t="s">
        <v>234</v>
      </c>
      <c r="AT385" s="185" t="s">
        <v>133</v>
      </c>
      <c r="AU385" s="185" t="s">
        <v>83</v>
      </c>
      <c r="AY385" s="16" t="s">
        <v>131</v>
      </c>
      <c r="BE385" s="186">
        <f>IF(N385="základní",J385,0)</f>
        <v>0</v>
      </c>
      <c r="BF385" s="186">
        <f>IF(N385="snížená",J385,0)</f>
        <v>0</v>
      </c>
      <c r="BG385" s="186">
        <f>IF(N385="zákl. přenesená",J385,0)</f>
        <v>0</v>
      </c>
      <c r="BH385" s="186">
        <f>IF(N385="sníž. přenesená",J385,0)</f>
        <v>0</v>
      </c>
      <c r="BI385" s="186">
        <f>IF(N385="nulová",J385,0)</f>
        <v>0</v>
      </c>
      <c r="BJ385" s="16" t="s">
        <v>81</v>
      </c>
      <c r="BK385" s="186">
        <f>ROUND(I385*H385,2)</f>
        <v>0</v>
      </c>
      <c r="BL385" s="16" t="s">
        <v>234</v>
      </c>
      <c r="BM385" s="185" t="s">
        <v>646</v>
      </c>
    </row>
    <row r="386" spans="2:65" s="1" customFormat="1" ht="39">
      <c r="B386" s="33"/>
      <c r="C386" s="34"/>
      <c r="D386" s="187" t="s">
        <v>140</v>
      </c>
      <c r="E386" s="34"/>
      <c r="F386" s="188" t="s">
        <v>647</v>
      </c>
      <c r="G386" s="34"/>
      <c r="H386" s="34"/>
      <c r="I386" s="101"/>
      <c r="J386" s="34"/>
      <c r="K386" s="34"/>
      <c r="L386" s="37"/>
      <c r="M386" s="189"/>
      <c r="N386" s="62"/>
      <c r="O386" s="62"/>
      <c r="P386" s="62"/>
      <c r="Q386" s="62"/>
      <c r="R386" s="62"/>
      <c r="S386" s="62"/>
      <c r="T386" s="63"/>
      <c r="AT386" s="16" t="s">
        <v>140</v>
      </c>
      <c r="AU386" s="16" t="s">
        <v>83</v>
      </c>
    </row>
    <row r="387" spans="2:65" s="13" customFormat="1" ht="11.25">
      <c r="B387" s="201"/>
      <c r="C387" s="202"/>
      <c r="D387" s="187" t="s">
        <v>144</v>
      </c>
      <c r="E387" s="203" t="s">
        <v>19</v>
      </c>
      <c r="F387" s="204" t="s">
        <v>648</v>
      </c>
      <c r="G387" s="202"/>
      <c r="H387" s="203" t="s">
        <v>19</v>
      </c>
      <c r="I387" s="205"/>
      <c r="J387" s="202"/>
      <c r="K387" s="202"/>
      <c r="L387" s="206"/>
      <c r="M387" s="207"/>
      <c r="N387" s="208"/>
      <c r="O387" s="208"/>
      <c r="P387" s="208"/>
      <c r="Q387" s="208"/>
      <c r="R387" s="208"/>
      <c r="S387" s="208"/>
      <c r="T387" s="209"/>
      <c r="AT387" s="210" t="s">
        <v>144</v>
      </c>
      <c r="AU387" s="210" t="s">
        <v>83</v>
      </c>
      <c r="AV387" s="13" t="s">
        <v>81</v>
      </c>
      <c r="AW387" s="13" t="s">
        <v>37</v>
      </c>
      <c r="AX387" s="13" t="s">
        <v>76</v>
      </c>
      <c r="AY387" s="210" t="s">
        <v>131</v>
      </c>
    </row>
    <row r="388" spans="2:65" s="12" customFormat="1" ht="11.25">
      <c r="B388" s="190"/>
      <c r="C388" s="191"/>
      <c r="D388" s="187" t="s">
        <v>144</v>
      </c>
      <c r="E388" s="192" t="s">
        <v>19</v>
      </c>
      <c r="F388" s="193" t="s">
        <v>649</v>
      </c>
      <c r="G388" s="191"/>
      <c r="H388" s="194">
        <v>1193.3800000000001</v>
      </c>
      <c r="I388" s="195"/>
      <c r="J388" s="191"/>
      <c r="K388" s="191"/>
      <c r="L388" s="196"/>
      <c r="M388" s="197"/>
      <c r="N388" s="198"/>
      <c r="O388" s="198"/>
      <c r="P388" s="198"/>
      <c r="Q388" s="198"/>
      <c r="R388" s="198"/>
      <c r="S388" s="198"/>
      <c r="T388" s="199"/>
      <c r="AT388" s="200" t="s">
        <v>144</v>
      </c>
      <c r="AU388" s="200" t="s">
        <v>83</v>
      </c>
      <c r="AV388" s="12" t="s">
        <v>83</v>
      </c>
      <c r="AW388" s="12" t="s">
        <v>37</v>
      </c>
      <c r="AX388" s="12" t="s">
        <v>76</v>
      </c>
      <c r="AY388" s="200" t="s">
        <v>131</v>
      </c>
    </row>
    <row r="389" spans="2:65" s="13" customFormat="1" ht="11.25">
      <c r="B389" s="201"/>
      <c r="C389" s="202"/>
      <c r="D389" s="187" t="s">
        <v>144</v>
      </c>
      <c r="E389" s="203" t="s">
        <v>19</v>
      </c>
      <c r="F389" s="204" t="s">
        <v>650</v>
      </c>
      <c r="G389" s="202"/>
      <c r="H389" s="203" t="s">
        <v>19</v>
      </c>
      <c r="I389" s="205"/>
      <c r="J389" s="202"/>
      <c r="K389" s="202"/>
      <c r="L389" s="206"/>
      <c r="M389" s="207"/>
      <c r="N389" s="208"/>
      <c r="O389" s="208"/>
      <c r="P389" s="208"/>
      <c r="Q389" s="208"/>
      <c r="R389" s="208"/>
      <c r="S389" s="208"/>
      <c r="T389" s="209"/>
      <c r="AT389" s="210" t="s">
        <v>144</v>
      </c>
      <c r="AU389" s="210" t="s">
        <v>83</v>
      </c>
      <c r="AV389" s="13" t="s">
        <v>81</v>
      </c>
      <c r="AW389" s="13" t="s">
        <v>37</v>
      </c>
      <c r="AX389" s="13" t="s">
        <v>76</v>
      </c>
      <c r="AY389" s="210" t="s">
        <v>131</v>
      </c>
    </row>
    <row r="390" spans="2:65" s="12" customFormat="1" ht="11.25">
      <c r="B390" s="190"/>
      <c r="C390" s="191"/>
      <c r="D390" s="187" t="s">
        <v>144</v>
      </c>
      <c r="E390" s="192" t="s">
        <v>19</v>
      </c>
      <c r="F390" s="193" t="s">
        <v>651</v>
      </c>
      <c r="G390" s="191"/>
      <c r="H390" s="194">
        <v>27.82</v>
      </c>
      <c r="I390" s="195"/>
      <c r="J390" s="191"/>
      <c r="K390" s="191"/>
      <c r="L390" s="196"/>
      <c r="M390" s="197"/>
      <c r="N390" s="198"/>
      <c r="O390" s="198"/>
      <c r="P390" s="198"/>
      <c r="Q390" s="198"/>
      <c r="R390" s="198"/>
      <c r="S390" s="198"/>
      <c r="T390" s="199"/>
      <c r="AT390" s="200" t="s">
        <v>144</v>
      </c>
      <c r="AU390" s="200" t="s">
        <v>83</v>
      </c>
      <c r="AV390" s="12" t="s">
        <v>83</v>
      </c>
      <c r="AW390" s="12" t="s">
        <v>37</v>
      </c>
      <c r="AX390" s="12" t="s">
        <v>76</v>
      </c>
      <c r="AY390" s="200" t="s">
        <v>131</v>
      </c>
    </row>
    <row r="391" spans="2:65" s="14" customFormat="1" ht="11.25">
      <c r="B391" s="221"/>
      <c r="C391" s="222"/>
      <c r="D391" s="187" t="s">
        <v>144</v>
      </c>
      <c r="E391" s="223" t="s">
        <v>19</v>
      </c>
      <c r="F391" s="224" t="s">
        <v>201</v>
      </c>
      <c r="G391" s="222"/>
      <c r="H391" s="225">
        <v>1221.2</v>
      </c>
      <c r="I391" s="226"/>
      <c r="J391" s="222"/>
      <c r="K391" s="222"/>
      <c r="L391" s="227"/>
      <c r="M391" s="228"/>
      <c r="N391" s="229"/>
      <c r="O391" s="229"/>
      <c r="P391" s="229"/>
      <c r="Q391" s="229"/>
      <c r="R391" s="229"/>
      <c r="S391" s="229"/>
      <c r="T391" s="230"/>
      <c r="AT391" s="231" t="s">
        <v>144</v>
      </c>
      <c r="AU391" s="231" t="s">
        <v>83</v>
      </c>
      <c r="AV391" s="14" t="s">
        <v>138</v>
      </c>
      <c r="AW391" s="14" t="s">
        <v>37</v>
      </c>
      <c r="AX391" s="14" t="s">
        <v>81</v>
      </c>
      <c r="AY391" s="231" t="s">
        <v>131</v>
      </c>
    </row>
    <row r="392" spans="2:65" s="1" customFormat="1" ht="16.5" customHeight="1">
      <c r="B392" s="33"/>
      <c r="C392" s="211" t="s">
        <v>652</v>
      </c>
      <c r="D392" s="211" t="s">
        <v>173</v>
      </c>
      <c r="E392" s="212" t="s">
        <v>653</v>
      </c>
      <c r="F392" s="213" t="s">
        <v>654</v>
      </c>
      <c r="G392" s="214" t="s">
        <v>655</v>
      </c>
      <c r="H392" s="215">
        <v>244.24</v>
      </c>
      <c r="I392" s="216"/>
      <c r="J392" s="217">
        <f>ROUND(I392*H392,2)</f>
        <v>0</v>
      </c>
      <c r="K392" s="213" t="s">
        <v>349</v>
      </c>
      <c r="L392" s="218"/>
      <c r="M392" s="219" t="s">
        <v>19</v>
      </c>
      <c r="N392" s="220" t="s">
        <v>47</v>
      </c>
      <c r="O392" s="62"/>
      <c r="P392" s="183">
        <f>O392*H392</f>
        <v>0</v>
      </c>
      <c r="Q392" s="183">
        <v>1E-3</v>
      </c>
      <c r="R392" s="183">
        <f>Q392*H392</f>
        <v>0.24424000000000001</v>
      </c>
      <c r="S392" s="183">
        <v>0</v>
      </c>
      <c r="T392" s="184">
        <f>S392*H392</f>
        <v>0</v>
      </c>
      <c r="AR392" s="185" t="s">
        <v>322</v>
      </c>
      <c r="AT392" s="185" t="s">
        <v>173</v>
      </c>
      <c r="AU392" s="185" t="s">
        <v>83</v>
      </c>
      <c r="AY392" s="16" t="s">
        <v>131</v>
      </c>
      <c r="BE392" s="186">
        <f>IF(N392="základní",J392,0)</f>
        <v>0</v>
      </c>
      <c r="BF392" s="186">
        <f>IF(N392="snížená",J392,0)</f>
        <v>0</v>
      </c>
      <c r="BG392" s="186">
        <f>IF(N392="zákl. přenesená",J392,0)</f>
        <v>0</v>
      </c>
      <c r="BH392" s="186">
        <f>IF(N392="sníž. přenesená",J392,0)</f>
        <v>0</v>
      </c>
      <c r="BI392" s="186">
        <f>IF(N392="nulová",J392,0)</f>
        <v>0</v>
      </c>
      <c r="BJ392" s="16" t="s">
        <v>81</v>
      </c>
      <c r="BK392" s="186">
        <f>ROUND(I392*H392,2)</f>
        <v>0</v>
      </c>
      <c r="BL392" s="16" t="s">
        <v>234</v>
      </c>
      <c r="BM392" s="185" t="s">
        <v>656</v>
      </c>
    </row>
    <row r="393" spans="2:65" s="1" customFormat="1" ht="19.5">
      <c r="B393" s="33"/>
      <c r="C393" s="34"/>
      <c r="D393" s="187" t="s">
        <v>142</v>
      </c>
      <c r="E393" s="34"/>
      <c r="F393" s="188" t="s">
        <v>657</v>
      </c>
      <c r="G393" s="34"/>
      <c r="H393" s="34"/>
      <c r="I393" s="101"/>
      <c r="J393" s="34"/>
      <c r="K393" s="34"/>
      <c r="L393" s="37"/>
      <c r="M393" s="189"/>
      <c r="N393" s="62"/>
      <c r="O393" s="62"/>
      <c r="P393" s="62"/>
      <c r="Q393" s="62"/>
      <c r="R393" s="62"/>
      <c r="S393" s="62"/>
      <c r="T393" s="63"/>
      <c r="AT393" s="16" t="s">
        <v>142</v>
      </c>
      <c r="AU393" s="16" t="s">
        <v>83</v>
      </c>
    </row>
    <row r="394" spans="2:65" s="12" customFormat="1" ht="11.25">
      <c r="B394" s="190"/>
      <c r="C394" s="191"/>
      <c r="D394" s="187" t="s">
        <v>144</v>
      </c>
      <c r="E394" s="191"/>
      <c r="F394" s="193" t="s">
        <v>658</v>
      </c>
      <c r="G394" s="191"/>
      <c r="H394" s="194">
        <v>244.24</v>
      </c>
      <c r="I394" s="195"/>
      <c r="J394" s="191"/>
      <c r="K394" s="191"/>
      <c r="L394" s="196"/>
      <c r="M394" s="197"/>
      <c r="N394" s="198"/>
      <c r="O394" s="198"/>
      <c r="P394" s="198"/>
      <c r="Q394" s="198"/>
      <c r="R394" s="198"/>
      <c r="S394" s="198"/>
      <c r="T394" s="199"/>
      <c r="AT394" s="200" t="s">
        <v>144</v>
      </c>
      <c r="AU394" s="200" t="s">
        <v>83</v>
      </c>
      <c r="AV394" s="12" t="s">
        <v>83</v>
      </c>
      <c r="AW394" s="12" t="s">
        <v>4</v>
      </c>
      <c r="AX394" s="12" t="s">
        <v>81</v>
      </c>
      <c r="AY394" s="200" t="s">
        <v>131</v>
      </c>
    </row>
    <row r="395" spans="2:65" s="1" customFormat="1" ht="16.5" customHeight="1">
      <c r="B395" s="33"/>
      <c r="C395" s="174" t="s">
        <v>659</v>
      </c>
      <c r="D395" s="174" t="s">
        <v>133</v>
      </c>
      <c r="E395" s="175" t="s">
        <v>660</v>
      </c>
      <c r="F395" s="176" t="s">
        <v>661</v>
      </c>
      <c r="G395" s="177" t="s">
        <v>136</v>
      </c>
      <c r="H395" s="178">
        <v>1221.2</v>
      </c>
      <c r="I395" s="179"/>
      <c r="J395" s="180">
        <f>ROUND(I395*H395,2)</f>
        <v>0</v>
      </c>
      <c r="K395" s="176" t="s">
        <v>137</v>
      </c>
      <c r="L395" s="37"/>
      <c r="M395" s="181" t="s">
        <v>19</v>
      </c>
      <c r="N395" s="182" t="s">
        <v>47</v>
      </c>
      <c r="O395" s="62"/>
      <c r="P395" s="183">
        <f>O395*H395</f>
        <v>0</v>
      </c>
      <c r="Q395" s="183">
        <v>0</v>
      </c>
      <c r="R395" s="183">
        <f>Q395*H395</f>
        <v>0</v>
      </c>
      <c r="S395" s="183">
        <v>0</v>
      </c>
      <c r="T395" s="184">
        <f>S395*H395</f>
        <v>0</v>
      </c>
      <c r="AR395" s="185" t="s">
        <v>234</v>
      </c>
      <c r="AT395" s="185" t="s">
        <v>133</v>
      </c>
      <c r="AU395" s="185" t="s">
        <v>83</v>
      </c>
      <c r="AY395" s="16" t="s">
        <v>131</v>
      </c>
      <c r="BE395" s="186">
        <f>IF(N395="základní",J395,0)</f>
        <v>0</v>
      </c>
      <c r="BF395" s="186">
        <f>IF(N395="snížená",J395,0)</f>
        <v>0</v>
      </c>
      <c r="BG395" s="186">
        <f>IF(N395="zákl. přenesená",J395,0)</f>
        <v>0</v>
      </c>
      <c r="BH395" s="186">
        <f>IF(N395="sníž. přenesená",J395,0)</f>
        <v>0</v>
      </c>
      <c r="BI395" s="186">
        <f>IF(N395="nulová",J395,0)</f>
        <v>0</v>
      </c>
      <c r="BJ395" s="16" t="s">
        <v>81</v>
      </c>
      <c r="BK395" s="186">
        <f>ROUND(I395*H395,2)</f>
        <v>0</v>
      </c>
      <c r="BL395" s="16" t="s">
        <v>234</v>
      </c>
      <c r="BM395" s="185" t="s">
        <v>662</v>
      </c>
    </row>
    <row r="396" spans="2:65" s="1" customFormat="1" ht="39">
      <c r="B396" s="33"/>
      <c r="C396" s="34"/>
      <c r="D396" s="187" t="s">
        <v>140</v>
      </c>
      <c r="E396" s="34"/>
      <c r="F396" s="188" t="s">
        <v>663</v>
      </c>
      <c r="G396" s="34"/>
      <c r="H396" s="34"/>
      <c r="I396" s="101"/>
      <c r="J396" s="34"/>
      <c r="K396" s="34"/>
      <c r="L396" s="37"/>
      <c r="M396" s="189"/>
      <c r="N396" s="62"/>
      <c r="O396" s="62"/>
      <c r="P396" s="62"/>
      <c r="Q396" s="62"/>
      <c r="R396" s="62"/>
      <c r="S396" s="62"/>
      <c r="T396" s="63"/>
      <c r="AT396" s="16" t="s">
        <v>140</v>
      </c>
      <c r="AU396" s="16" t="s">
        <v>83</v>
      </c>
    </row>
    <row r="397" spans="2:65" s="13" customFormat="1" ht="11.25">
      <c r="B397" s="201"/>
      <c r="C397" s="202"/>
      <c r="D397" s="187" t="s">
        <v>144</v>
      </c>
      <c r="E397" s="203" t="s">
        <v>19</v>
      </c>
      <c r="F397" s="204" t="s">
        <v>648</v>
      </c>
      <c r="G397" s="202"/>
      <c r="H397" s="203" t="s">
        <v>19</v>
      </c>
      <c r="I397" s="205"/>
      <c r="J397" s="202"/>
      <c r="K397" s="202"/>
      <c r="L397" s="206"/>
      <c r="M397" s="207"/>
      <c r="N397" s="208"/>
      <c r="O397" s="208"/>
      <c r="P397" s="208"/>
      <c r="Q397" s="208"/>
      <c r="R397" s="208"/>
      <c r="S397" s="208"/>
      <c r="T397" s="209"/>
      <c r="AT397" s="210" t="s">
        <v>144</v>
      </c>
      <c r="AU397" s="210" t="s">
        <v>83</v>
      </c>
      <c r="AV397" s="13" t="s">
        <v>81</v>
      </c>
      <c r="AW397" s="13" t="s">
        <v>37</v>
      </c>
      <c r="AX397" s="13" t="s">
        <v>76</v>
      </c>
      <c r="AY397" s="210" t="s">
        <v>131</v>
      </c>
    </row>
    <row r="398" spans="2:65" s="12" customFormat="1" ht="11.25">
      <c r="B398" s="190"/>
      <c r="C398" s="191"/>
      <c r="D398" s="187" t="s">
        <v>144</v>
      </c>
      <c r="E398" s="192" t="s">
        <v>19</v>
      </c>
      <c r="F398" s="193" t="s">
        <v>649</v>
      </c>
      <c r="G398" s="191"/>
      <c r="H398" s="194">
        <v>1193.3800000000001</v>
      </c>
      <c r="I398" s="195"/>
      <c r="J398" s="191"/>
      <c r="K398" s="191"/>
      <c r="L398" s="196"/>
      <c r="M398" s="197"/>
      <c r="N398" s="198"/>
      <c r="O398" s="198"/>
      <c r="P398" s="198"/>
      <c r="Q398" s="198"/>
      <c r="R398" s="198"/>
      <c r="S398" s="198"/>
      <c r="T398" s="199"/>
      <c r="AT398" s="200" t="s">
        <v>144</v>
      </c>
      <c r="AU398" s="200" t="s">
        <v>83</v>
      </c>
      <c r="AV398" s="12" t="s">
        <v>83</v>
      </c>
      <c r="AW398" s="12" t="s">
        <v>37</v>
      </c>
      <c r="AX398" s="12" t="s">
        <v>76</v>
      </c>
      <c r="AY398" s="200" t="s">
        <v>131</v>
      </c>
    </row>
    <row r="399" spans="2:65" s="13" customFormat="1" ht="11.25">
      <c r="B399" s="201"/>
      <c r="C399" s="202"/>
      <c r="D399" s="187" t="s">
        <v>144</v>
      </c>
      <c r="E399" s="203" t="s">
        <v>19</v>
      </c>
      <c r="F399" s="204" t="s">
        <v>650</v>
      </c>
      <c r="G399" s="202"/>
      <c r="H399" s="203" t="s">
        <v>19</v>
      </c>
      <c r="I399" s="205"/>
      <c r="J399" s="202"/>
      <c r="K399" s="202"/>
      <c r="L399" s="206"/>
      <c r="M399" s="207"/>
      <c r="N399" s="208"/>
      <c r="O399" s="208"/>
      <c r="P399" s="208"/>
      <c r="Q399" s="208"/>
      <c r="R399" s="208"/>
      <c r="S399" s="208"/>
      <c r="T399" s="209"/>
      <c r="AT399" s="210" t="s">
        <v>144</v>
      </c>
      <c r="AU399" s="210" t="s">
        <v>83</v>
      </c>
      <c r="AV399" s="13" t="s">
        <v>81</v>
      </c>
      <c r="AW399" s="13" t="s">
        <v>37</v>
      </c>
      <c r="AX399" s="13" t="s">
        <v>76</v>
      </c>
      <c r="AY399" s="210" t="s">
        <v>131</v>
      </c>
    </row>
    <row r="400" spans="2:65" s="12" customFormat="1" ht="11.25">
      <c r="B400" s="190"/>
      <c r="C400" s="191"/>
      <c r="D400" s="187" t="s">
        <v>144</v>
      </c>
      <c r="E400" s="192" t="s">
        <v>19</v>
      </c>
      <c r="F400" s="193" t="s">
        <v>651</v>
      </c>
      <c r="G400" s="191"/>
      <c r="H400" s="194">
        <v>27.82</v>
      </c>
      <c r="I400" s="195"/>
      <c r="J400" s="191"/>
      <c r="K400" s="191"/>
      <c r="L400" s="196"/>
      <c r="M400" s="197"/>
      <c r="N400" s="198"/>
      <c r="O400" s="198"/>
      <c r="P400" s="198"/>
      <c r="Q400" s="198"/>
      <c r="R400" s="198"/>
      <c r="S400" s="198"/>
      <c r="T400" s="199"/>
      <c r="AT400" s="200" t="s">
        <v>144</v>
      </c>
      <c r="AU400" s="200" t="s">
        <v>83</v>
      </c>
      <c r="AV400" s="12" t="s">
        <v>83</v>
      </c>
      <c r="AW400" s="12" t="s">
        <v>37</v>
      </c>
      <c r="AX400" s="12" t="s">
        <v>76</v>
      </c>
      <c r="AY400" s="200" t="s">
        <v>131</v>
      </c>
    </row>
    <row r="401" spans="2:65" s="14" customFormat="1" ht="11.25">
      <c r="B401" s="221"/>
      <c r="C401" s="222"/>
      <c r="D401" s="187" t="s">
        <v>144</v>
      </c>
      <c r="E401" s="223" t="s">
        <v>19</v>
      </c>
      <c r="F401" s="224" t="s">
        <v>201</v>
      </c>
      <c r="G401" s="222"/>
      <c r="H401" s="225">
        <v>1221.2</v>
      </c>
      <c r="I401" s="226"/>
      <c r="J401" s="222"/>
      <c r="K401" s="222"/>
      <c r="L401" s="227"/>
      <c r="M401" s="228"/>
      <c r="N401" s="229"/>
      <c r="O401" s="229"/>
      <c r="P401" s="229"/>
      <c r="Q401" s="229"/>
      <c r="R401" s="229"/>
      <c r="S401" s="229"/>
      <c r="T401" s="230"/>
      <c r="AT401" s="231" t="s">
        <v>144</v>
      </c>
      <c r="AU401" s="231" t="s">
        <v>83</v>
      </c>
      <c r="AV401" s="14" t="s">
        <v>138</v>
      </c>
      <c r="AW401" s="14" t="s">
        <v>37</v>
      </c>
      <c r="AX401" s="14" t="s">
        <v>81</v>
      </c>
      <c r="AY401" s="231" t="s">
        <v>131</v>
      </c>
    </row>
    <row r="402" spans="2:65" s="1" customFormat="1" ht="16.5" customHeight="1">
      <c r="B402" s="33"/>
      <c r="C402" s="211" t="s">
        <v>664</v>
      </c>
      <c r="D402" s="211" t="s">
        <v>173</v>
      </c>
      <c r="E402" s="212" t="s">
        <v>665</v>
      </c>
      <c r="F402" s="213" t="s">
        <v>666</v>
      </c>
      <c r="G402" s="214" t="s">
        <v>136</v>
      </c>
      <c r="H402" s="215">
        <v>1404.38</v>
      </c>
      <c r="I402" s="216"/>
      <c r="J402" s="217">
        <f>ROUND(I402*H402,2)</f>
        <v>0</v>
      </c>
      <c r="K402" s="213" t="s">
        <v>137</v>
      </c>
      <c r="L402" s="218"/>
      <c r="M402" s="219" t="s">
        <v>19</v>
      </c>
      <c r="N402" s="220" t="s">
        <v>47</v>
      </c>
      <c r="O402" s="62"/>
      <c r="P402" s="183">
        <f>O402*H402</f>
        <v>0</v>
      </c>
      <c r="Q402" s="183">
        <v>3.0000000000000001E-3</v>
      </c>
      <c r="R402" s="183">
        <f>Q402*H402</f>
        <v>4.2131400000000001</v>
      </c>
      <c r="S402" s="183">
        <v>0</v>
      </c>
      <c r="T402" s="184">
        <f>S402*H402</f>
        <v>0</v>
      </c>
      <c r="AR402" s="185" t="s">
        <v>322</v>
      </c>
      <c r="AT402" s="185" t="s">
        <v>173</v>
      </c>
      <c r="AU402" s="185" t="s">
        <v>83</v>
      </c>
      <c r="AY402" s="16" t="s">
        <v>131</v>
      </c>
      <c r="BE402" s="186">
        <f>IF(N402="základní",J402,0)</f>
        <v>0</v>
      </c>
      <c r="BF402" s="186">
        <f>IF(N402="snížená",J402,0)</f>
        <v>0</v>
      </c>
      <c r="BG402" s="186">
        <f>IF(N402="zákl. přenesená",J402,0)</f>
        <v>0</v>
      </c>
      <c r="BH402" s="186">
        <f>IF(N402="sníž. přenesená",J402,0)</f>
        <v>0</v>
      </c>
      <c r="BI402" s="186">
        <f>IF(N402="nulová",J402,0)</f>
        <v>0</v>
      </c>
      <c r="BJ402" s="16" t="s">
        <v>81</v>
      </c>
      <c r="BK402" s="186">
        <f>ROUND(I402*H402,2)</f>
        <v>0</v>
      </c>
      <c r="BL402" s="16" t="s">
        <v>234</v>
      </c>
      <c r="BM402" s="185" t="s">
        <v>667</v>
      </c>
    </row>
    <row r="403" spans="2:65" s="12" customFormat="1" ht="11.25">
      <c r="B403" s="190"/>
      <c r="C403" s="191"/>
      <c r="D403" s="187" t="s">
        <v>144</v>
      </c>
      <c r="E403" s="191"/>
      <c r="F403" s="193" t="s">
        <v>668</v>
      </c>
      <c r="G403" s="191"/>
      <c r="H403" s="194">
        <v>1404.38</v>
      </c>
      <c r="I403" s="195"/>
      <c r="J403" s="191"/>
      <c r="K403" s="191"/>
      <c r="L403" s="196"/>
      <c r="M403" s="197"/>
      <c r="N403" s="198"/>
      <c r="O403" s="198"/>
      <c r="P403" s="198"/>
      <c r="Q403" s="198"/>
      <c r="R403" s="198"/>
      <c r="S403" s="198"/>
      <c r="T403" s="199"/>
      <c r="AT403" s="200" t="s">
        <v>144</v>
      </c>
      <c r="AU403" s="200" t="s">
        <v>83</v>
      </c>
      <c r="AV403" s="12" t="s">
        <v>83</v>
      </c>
      <c r="AW403" s="12" t="s">
        <v>4</v>
      </c>
      <c r="AX403" s="12" t="s">
        <v>81</v>
      </c>
      <c r="AY403" s="200" t="s">
        <v>131</v>
      </c>
    </row>
    <row r="404" spans="2:65" s="1" customFormat="1" ht="24" customHeight="1">
      <c r="B404" s="33"/>
      <c r="C404" s="174" t="s">
        <v>669</v>
      </c>
      <c r="D404" s="174" t="s">
        <v>133</v>
      </c>
      <c r="E404" s="175" t="s">
        <v>670</v>
      </c>
      <c r="F404" s="176" t="s">
        <v>671</v>
      </c>
      <c r="G404" s="177" t="s">
        <v>136</v>
      </c>
      <c r="H404" s="178">
        <v>1221.2</v>
      </c>
      <c r="I404" s="179"/>
      <c r="J404" s="180">
        <f>ROUND(I404*H404,2)</f>
        <v>0</v>
      </c>
      <c r="K404" s="176" t="s">
        <v>280</v>
      </c>
      <c r="L404" s="37"/>
      <c r="M404" s="181" t="s">
        <v>19</v>
      </c>
      <c r="N404" s="182" t="s">
        <v>47</v>
      </c>
      <c r="O404" s="62"/>
      <c r="P404" s="183">
        <f>O404*H404</f>
        <v>0</v>
      </c>
      <c r="Q404" s="183">
        <v>8.8000000000000003E-4</v>
      </c>
      <c r="R404" s="183">
        <f>Q404*H404</f>
        <v>1.0746560000000001</v>
      </c>
      <c r="S404" s="183">
        <v>0</v>
      </c>
      <c r="T404" s="184">
        <f>S404*H404</f>
        <v>0</v>
      </c>
      <c r="AR404" s="185" t="s">
        <v>234</v>
      </c>
      <c r="AT404" s="185" t="s">
        <v>133</v>
      </c>
      <c r="AU404" s="185" t="s">
        <v>83</v>
      </c>
      <c r="AY404" s="16" t="s">
        <v>131</v>
      </c>
      <c r="BE404" s="186">
        <f>IF(N404="základní",J404,0)</f>
        <v>0</v>
      </c>
      <c r="BF404" s="186">
        <f>IF(N404="snížená",J404,0)</f>
        <v>0</v>
      </c>
      <c r="BG404" s="186">
        <f>IF(N404="zákl. přenesená",J404,0)</f>
        <v>0</v>
      </c>
      <c r="BH404" s="186">
        <f>IF(N404="sníž. přenesená",J404,0)</f>
        <v>0</v>
      </c>
      <c r="BI404" s="186">
        <f>IF(N404="nulová",J404,0)</f>
        <v>0</v>
      </c>
      <c r="BJ404" s="16" t="s">
        <v>81</v>
      </c>
      <c r="BK404" s="186">
        <f>ROUND(I404*H404,2)</f>
        <v>0</v>
      </c>
      <c r="BL404" s="16" t="s">
        <v>234</v>
      </c>
      <c r="BM404" s="185" t="s">
        <v>672</v>
      </c>
    </row>
    <row r="405" spans="2:65" s="1" customFormat="1" ht="39">
      <c r="B405" s="33"/>
      <c r="C405" s="34"/>
      <c r="D405" s="187" t="s">
        <v>140</v>
      </c>
      <c r="E405" s="34"/>
      <c r="F405" s="188" t="s">
        <v>673</v>
      </c>
      <c r="G405" s="34"/>
      <c r="H405" s="34"/>
      <c r="I405" s="101"/>
      <c r="J405" s="34"/>
      <c r="K405" s="34"/>
      <c r="L405" s="37"/>
      <c r="M405" s="189"/>
      <c r="N405" s="62"/>
      <c r="O405" s="62"/>
      <c r="P405" s="62"/>
      <c r="Q405" s="62"/>
      <c r="R405" s="62"/>
      <c r="S405" s="62"/>
      <c r="T405" s="63"/>
      <c r="AT405" s="16" t="s">
        <v>140</v>
      </c>
      <c r="AU405" s="16" t="s">
        <v>83</v>
      </c>
    </row>
    <row r="406" spans="2:65" s="13" customFormat="1" ht="11.25">
      <c r="B406" s="201"/>
      <c r="C406" s="202"/>
      <c r="D406" s="187" t="s">
        <v>144</v>
      </c>
      <c r="E406" s="203" t="s">
        <v>19</v>
      </c>
      <c r="F406" s="204" t="s">
        <v>648</v>
      </c>
      <c r="G406" s="202"/>
      <c r="H406" s="203" t="s">
        <v>19</v>
      </c>
      <c r="I406" s="205"/>
      <c r="J406" s="202"/>
      <c r="K406" s="202"/>
      <c r="L406" s="206"/>
      <c r="M406" s="207"/>
      <c r="N406" s="208"/>
      <c r="O406" s="208"/>
      <c r="P406" s="208"/>
      <c r="Q406" s="208"/>
      <c r="R406" s="208"/>
      <c r="S406" s="208"/>
      <c r="T406" s="209"/>
      <c r="AT406" s="210" t="s">
        <v>144</v>
      </c>
      <c r="AU406" s="210" t="s">
        <v>83</v>
      </c>
      <c r="AV406" s="13" t="s">
        <v>81</v>
      </c>
      <c r="AW406" s="13" t="s">
        <v>37</v>
      </c>
      <c r="AX406" s="13" t="s">
        <v>76</v>
      </c>
      <c r="AY406" s="210" t="s">
        <v>131</v>
      </c>
    </row>
    <row r="407" spans="2:65" s="12" customFormat="1" ht="11.25">
      <c r="B407" s="190"/>
      <c r="C407" s="191"/>
      <c r="D407" s="187" t="s">
        <v>144</v>
      </c>
      <c r="E407" s="192" t="s">
        <v>19</v>
      </c>
      <c r="F407" s="193" t="s">
        <v>649</v>
      </c>
      <c r="G407" s="191"/>
      <c r="H407" s="194">
        <v>1193.3800000000001</v>
      </c>
      <c r="I407" s="195"/>
      <c r="J407" s="191"/>
      <c r="K407" s="191"/>
      <c r="L407" s="196"/>
      <c r="M407" s="197"/>
      <c r="N407" s="198"/>
      <c r="O407" s="198"/>
      <c r="P407" s="198"/>
      <c r="Q407" s="198"/>
      <c r="R407" s="198"/>
      <c r="S407" s="198"/>
      <c r="T407" s="199"/>
      <c r="AT407" s="200" t="s">
        <v>144</v>
      </c>
      <c r="AU407" s="200" t="s">
        <v>83</v>
      </c>
      <c r="AV407" s="12" t="s">
        <v>83</v>
      </c>
      <c r="AW407" s="12" t="s">
        <v>37</v>
      </c>
      <c r="AX407" s="12" t="s">
        <v>76</v>
      </c>
      <c r="AY407" s="200" t="s">
        <v>131</v>
      </c>
    </row>
    <row r="408" spans="2:65" s="13" customFormat="1" ht="11.25">
      <c r="B408" s="201"/>
      <c r="C408" s="202"/>
      <c r="D408" s="187" t="s">
        <v>144</v>
      </c>
      <c r="E408" s="203" t="s">
        <v>19</v>
      </c>
      <c r="F408" s="204" t="s">
        <v>650</v>
      </c>
      <c r="G408" s="202"/>
      <c r="H408" s="203" t="s">
        <v>19</v>
      </c>
      <c r="I408" s="205"/>
      <c r="J408" s="202"/>
      <c r="K408" s="202"/>
      <c r="L408" s="206"/>
      <c r="M408" s="207"/>
      <c r="N408" s="208"/>
      <c r="O408" s="208"/>
      <c r="P408" s="208"/>
      <c r="Q408" s="208"/>
      <c r="R408" s="208"/>
      <c r="S408" s="208"/>
      <c r="T408" s="209"/>
      <c r="AT408" s="210" t="s">
        <v>144</v>
      </c>
      <c r="AU408" s="210" t="s">
        <v>83</v>
      </c>
      <c r="AV408" s="13" t="s">
        <v>81</v>
      </c>
      <c r="AW408" s="13" t="s">
        <v>37</v>
      </c>
      <c r="AX408" s="13" t="s">
        <v>76</v>
      </c>
      <c r="AY408" s="210" t="s">
        <v>131</v>
      </c>
    </row>
    <row r="409" spans="2:65" s="12" customFormat="1" ht="11.25">
      <c r="B409" s="190"/>
      <c r="C409" s="191"/>
      <c r="D409" s="187" t="s">
        <v>144</v>
      </c>
      <c r="E409" s="192" t="s">
        <v>19</v>
      </c>
      <c r="F409" s="193" t="s">
        <v>651</v>
      </c>
      <c r="G409" s="191"/>
      <c r="H409" s="194">
        <v>27.82</v>
      </c>
      <c r="I409" s="195"/>
      <c r="J409" s="191"/>
      <c r="K409" s="191"/>
      <c r="L409" s="196"/>
      <c r="M409" s="197"/>
      <c r="N409" s="198"/>
      <c r="O409" s="198"/>
      <c r="P409" s="198"/>
      <c r="Q409" s="198"/>
      <c r="R409" s="198"/>
      <c r="S409" s="198"/>
      <c r="T409" s="199"/>
      <c r="AT409" s="200" t="s">
        <v>144</v>
      </c>
      <c r="AU409" s="200" t="s">
        <v>83</v>
      </c>
      <c r="AV409" s="12" t="s">
        <v>83</v>
      </c>
      <c r="AW409" s="12" t="s">
        <v>37</v>
      </c>
      <c r="AX409" s="12" t="s">
        <v>76</v>
      </c>
      <c r="AY409" s="200" t="s">
        <v>131</v>
      </c>
    </row>
    <row r="410" spans="2:65" s="14" customFormat="1" ht="11.25">
      <c r="B410" s="221"/>
      <c r="C410" s="222"/>
      <c r="D410" s="187" t="s">
        <v>144</v>
      </c>
      <c r="E410" s="223" t="s">
        <v>19</v>
      </c>
      <c r="F410" s="224" t="s">
        <v>201</v>
      </c>
      <c r="G410" s="222"/>
      <c r="H410" s="225">
        <v>1221.2</v>
      </c>
      <c r="I410" s="226"/>
      <c r="J410" s="222"/>
      <c r="K410" s="222"/>
      <c r="L410" s="227"/>
      <c r="M410" s="228"/>
      <c r="N410" s="229"/>
      <c r="O410" s="229"/>
      <c r="P410" s="229"/>
      <c r="Q410" s="229"/>
      <c r="R410" s="229"/>
      <c r="S410" s="229"/>
      <c r="T410" s="230"/>
      <c r="AT410" s="231" t="s">
        <v>144</v>
      </c>
      <c r="AU410" s="231" t="s">
        <v>83</v>
      </c>
      <c r="AV410" s="14" t="s">
        <v>138</v>
      </c>
      <c r="AW410" s="14" t="s">
        <v>37</v>
      </c>
      <c r="AX410" s="14" t="s">
        <v>81</v>
      </c>
      <c r="AY410" s="231" t="s">
        <v>131</v>
      </c>
    </row>
    <row r="411" spans="2:65" s="1" customFormat="1" ht="16.5" customHeight="1">
      <c r="B411" s="33"/>
      <c r="C411" s="211" t="s">
        <v>674</v>
      </c>
      <c r="D411" s="211" t="s">
        <v>173</v>
      </c>
      <c r="E411" s="212" t="s">
        <v>675</v>
      </c>
      <c r="F411" s="213" t="s">
        <v>676</v>
      </c>
      <c r="G411" s="214" t="s">
        <v>136</v>
      </c>
      <c r="H411" s="215">
        <v>1404.38</v>
      </c>
      <c r="I411" s="216"/>
      <c r="J411" s="217">
        <f>ROUND(I411*H411,2)</f>
        <v>0</v>
      </c>
      <c r="K411" s="213" t="s">
        <v>349</v>
      </c>
      <c r="L411" s="218"/>
      <c r="M411" s="219" t="s">
        <v>19</v>
      </c>
      <c r="N411" s="220" t="s">
        <v>47</v>
      </c>
      <c r="O411" s="62"/>
      <c r="P411" s="183">
        <f>O411*H411</f>
        <v>0</v>
      </c>
      <c r="Q411" s="183">
        <v>4.4999999999999997E-3</v>
      </c>
      <c r="R411" s="183">
        <f>Q411*H411</f>
        <v>6.3197099999999997</v>
      </c>
      <c r="S411" s="183">
        <v>0</v>
      </c>
      <c r="T411" s="184">
        <f>S411*H411</f>
        <v>0</v>
      </c>
      <c r="AR411" s="185" t="s">
        <v>322</v>
      </c>
      <c r="AT411" s="185" t="s">
        <v>173</v>
      </c>
      <c r="AU411" s="185" t="s">
        <v>83</v>
      </c>
      <c r="AY411" s="16" t="s">
        <v>131</v>
      </c>
      <c r="BE411" s="186">
        <f>IF(N411="základní",J411,0)</f>
        <v>0</v>
      </c>
      <c r="BF411" s="186">
        <f>IF(N411="snížená",J411,0)</f>
        <v>0</v>
      </c>
      <c r="BG411" s="186">
        <f>IF(N411="zákl. přenesená",J411,0)</f>
        <v>0</v>
      </c>
      <c r="BH411" s="186">
        <f>IF(N411="sníž. přenesená",J411,0)</f>
        <v>0</v>
      </c>
      <c r="BI411" s="186">
        <f>IF(N411="nulová",J411,0)</f>
        <v>0</v>
      </c>
      <c r="BJ411" s="16" t="s">
        <v>81</v>
      </c>
      <c r="BK411" s="186">
        <f>ROUND(I411*H411,2)</f>
        <v>0</v>
      </c>
      <c r="BL411" s="16" t="s">
        <v>234</v>
      </c>
      <c r="BM411" s="185" t="s">
        <v>677</v>
      </c>
    </row>
    <row r="412" spans="2:65" s="1" customFormat="1" ht="19.5">
      <c r="B412" s="33"/>
      <c r="C412" s="34"/>
      <c r="D412" s="187" t="s">
        <v>142</v>
      </c>
      <c r="E412" s="34"/>
      <c r="F412" s="188" t="s">
        <v>657</v>
      </c>
      <c r="G412" s="34"/>
      <c r="H412" s="34"/>
      <c r="I412" s="101"/>
      <c r="J412" s="34"/>
      <c r="K412" s="34"/>
      <c r="L412" s="37"/>
      <c r="M412" s="189"/>
      <c r="N412" s="62"/>
      <c r="O412" s="62"/>
      <c r="P412" s="62"/>
      <c r="Q412" s="62"/>
      <c r="R412" s="62"/>
      <c r="S412" s="62"/>
      <c r="T412" s="63"/>
      <c r="AT412" s="16" t="s">
        <v>142</v>
      </c>
      <c r="AU412" s="16" t="s">
        <v>83</v>
      </c>
    </row>
    <row r="413" spans="2:65" s="12" customFormat="1" ht="11.25">
      <c r="B413" s="190"/>
      <c r="C413" s="191"/>
      <c r="D413" s="187" t="s">
        <v>144</v>
      </c>
      <c r="E413" s="191"/>
      <c r="F413" s="193" t="s">
        <v>668</v>
      </c>
      <c r="G413" s="191"/>
      <c r="H413" s="194">
        <v>1404.38</v>
      </c>
      <c r="I413" s="195"/>
      <c r="J413" s="191"/>
      <c r="K413" s="191"/>
      <c r="L413" s="196"/>
      <c r="M413" s="197"/>
      <c r="N413" s="198"/>
      <c r="O413" s="198"/>
      <c r="P413" s="198"/>
      <c r="Q413" s="198"/>
      <c r="R413" s="198"/>
      <c r="S413" s="198"/>
      <c r="T413" s="199"/>
      <c r="AT413" s="200" t="s">
        <v>144</v>
      </c>
      <c r="AU413" s="200" t="s">
        <v>83</v>
      </c>
      <c r="AV413" s="12" t="s">
        <v>83</v>
      </c>
      <c r="AW413" s="12" t="s">
        <v>4</v>
      </c>
      <c r="AX413" s="12" t="s">
        <v>81</v>
      </c>
      <c r="AY413" s="200" t="s">
        <v>131</v>
      </c>
    </row>
    <row r="414" spans="2:65" s="1" customFormat="1" ht="16.5" customHeight="1">
      <c r="B414" s="33"/>
      <c r="C414" s="174" t="s">
        <v>678</v>
      </c>
      <c r="D414" s="174" t="s">
        <v>133</v>
      </c>
      <c r="E414" s="175" t="s">
        <v>679</v>
      </c>
      <c r="F414" s="176" t="s">
        <v>680</v>
      </c>
      <c r="G414" s="177" t="s">
        <v>136</v>
      </c>
      <c r="H414" s="178">
        <v>1221.2</v>
      </c>
      <c r="I414" s="179"/>
      <c r="J414" s="180">
        <f>ROUND(I414*H414,2)</f>
        <v>0</v>
      </c>
      <c r="K414" s="176" t="s">
        <v>137</v>
      </c>
      <c r="L414" s="37"/>
      <c r="M414" s="181" t="s">
        <v>19</v>
      </c>
      <c r="N414" s="182" t="s">
        <v>47</v>
      </c>
      <c r="O414" s="62"/>
      <c r="P414" s="183">
        <f>O414*H414</f>
        <v>0</v>
      </c>
      <c r="Q414" s="183">
        <v>8.8000000000000003E-4</v>
      </c>
      <c r="R414" s="183">
        <f>Q414*H414</f>
        <v>1.0746560000000001</v>
      </c>
      <c r="S414" s="183">
        <v>0</v>
      </c>
      <c r="T414" s="184">
        <f>S414*H414</f>
        <v>0</v>
      </c>
      <c r="AR414" s="185" t="s">
        <v>234</v>
      </c>
      <c r="AT414" s="185" t="s">
        <v>133</v>
      </c>
      <c r="AU414" s="185" t="s">
        <v>83</v>
      </c>
      <c r="AY414" s="16" t="s">
        <v>131</v>
      </c>
      <c r="BE414" s="186">
        <f>IF(N414="základní",J414,0)</f>
        <v>0</v>
      </c>
      <c r="BF414" s="186">
        <f>IF(N414="snížená",J414,0)</f>
        <v>0</v>
      </c>
      <c r="BG414" s="186">
        <f>IF(N414="zákl. přenesená",J414,0)</f>
        <v>0</v>
      </c>
      <c r="BH414" s="186">
        <f>IF(N414="sníž. přenesená",J414,0)</f>
        <v>0</v>
      </c>
      <c r="BI414" s="186">
        <f>IF(N414="nulová",J414,0)</f>
        <v>0</v>
      </c>
      <c r="BJ414" s="16" t="s">
        <v>81</v>
      </c>
      <c r="BK414" s="186">
        <f>ROUND(I414*H414,2)</f>
        <v>0</v>
      </c>
      <c r="BL414" s="16" t="s">
        <v>234</v>
      </c>
      <c r="BM414" s="185" t="s">
        <v>681</v>
      </c>
    </row>
    <row r="415" spans="2:65" s="1" customFormat="1" ht="39">
      <c r="B415" s="33"/>
      <c r="C415" s="34"/>
      <c r="D415" s="187" t="s">
        <v>140</v>
      </c>
      <c r="E415" s="34"/>
      <c r="F415" s="188" t="s">
        <v>673</v>
      </c>
      <c r="G415" s="34"/>
      <c r="H415" s="34"/>
      <c r="I415" s="101"/>
      <c r="J415" s="34"/>
      <c r="K415" s="34"/>
      <c r="L415" s="37"/>
      <c r="M415" s="189"/>
      <c r="N415" s="62"/>
      <c r="O415" s="62"/>
      <c r="P415" s="62"/>
      <c r="Q415" s="62"/>
      <c r="R415" s="62"/>
      <c r="S415" s="62"/>
      <c r="T415" s="63"/>
      <c r="AT415" s="16" t="s">
        <v>140</v>
      </c>
      <c r="AU415" s="16" t="s">
        <v>83</v>
      </c>
    </row>
    <row r="416" spans="2:65" s="13" customFormat="1" ht="11.25">
      <c r="B416" s="201"/>
      <c r="C416" s="202"/>
      <c r="D416" s="187" t="s">
        <v>144</v>
      </c>
      <c r="E416" s="203" t="s">
        <v>19</v>
      </c>
      <c r="F416" s="204" t="s">
        <v>648</v>
      </c>
      <c r="G416" s="202"/>
      <c r="H416" s="203" t="s">
        <v>19</v>
      </c>
      <c r="I416" s="205"/>
      <c r="J416" s="202"/>
      <c r="K416" s="202"/>
      <c r="L416" s="206"/>
      <c r="M416" s="207"/>
      <c r="N416" s="208"/>
      <c r="O416" s="208"/>
      <c r="P416" s="208"/>
      <c r="Q416" s="208"/>
      <c r="R416" s="208"/>
      <c r="S416" s="208"/>
      <c r="T416" s="209"/>
      <c r="AT416" s="210" t="s">
        <v>144</v>
      </c>
      <c r="AU416" s="210" t="s">
        <v>83</v>
      </c>
      <c r="AV416" s="13" t="s">
        <v>81</v>
      </c>
      <c r="AW416" s="13" t="s">
        <v>37</v>
      </c>
      <c r="AX416" s="13" t="s">
        <v>76</v>
      </c>
      <c r="AY416" s="210" t="s">
        <v>131</v>
      </c>
    </row>
    <row r="417" spans="2:65" s="12" customFormat="1" ht="11.25">
      <c r="B417" s="190"/>
      <c r="C417" s="191"/>
      <c r="D417" s="187" t="s">
        <v>144</v>
      </c>
      <c r="E417" s="192" t="s">
        <v>19</v>
      </c>
      <c r="F417" s="193" t="s">
        <v>649</v>
      </c>
      <c r="G417" s="191"/>
      <c r="H417" s="194">
        <v>1193.3800000000001</v>
      </c>
      <c r="I417" s="195"/>
      <c r="J417" s="191"/>
      <c r="K417" s="191"/>
      <c r="L417" s="196"/>
      <c r="M417" s="197"/>
      <c r="N417" s="198"/>
      <c r="O417" s="198"/>
      <c r="P417" s="198"/>
      <c r="Q417" s="198"/>
      <c r="R417" s="198"/>
      <c r="S417" s="198"/>
      <c r="T417" s="199"/>
      <c r="AT417" s="200" t="s">
        <v>144</v>
      </c>
      <c r="AU417" s="200" t="s">
        <v>83</v>
      </c>
      <c r="AV417" s="12" t="s">
        <v>83</v>
      </c>
      <c r="AW417" s="12" t="s">
        <v>37</v>
      </c>
      <c r="AX417" s="12" t="s">
        <v>76</v>
      </c>
      <c r="AY417" s="200" t="s">
        <v>131</v>
      </c>
    </row>
    <row r="418" spans="2:65" s="13" customFormat="1" ht="11.25">
      <c r="B418" s="201"/>
      <c r="C418" s="202"/>
      <c r="D418" s="187" t="s">
        <v>144</v>
      </c>
      <c r="E418" s="203" t="s">
        <v>19</v>
      </c>
      <c r="F418" s="204" t="s">
        <v>650</v>
      </c>
      <c r="G418" s="202"/>
      <c r="H418" s="203" t="s">
        <v>19</v>
      </c>
      <c r="I418" s="205"/>
      <c r="J418" s="202"/>
      <c r="K418" s="202"/>
      <c r="L418" s="206"/>
      <c r="M418" s="207"/>
      <c r="N418" s="208"/>
      <c r="O418" s="208"/>
      <c r="P418" s="208"/>
      <c r="Q418" s="208"/>
      <c r="R418" s="208"/>
      <c r="S418" s="208"/>
      <c r="T418" s="209"/>
      <c r="AT418" s="210" t="s">
        <v>144</v>
      </c>
      <c r="AU418" s="210" t="s">
        <v>83</v>
      </c>
      <c r="AV418" s="13" t="s">
        <v>81</v>
      </c>
      <c r="AW418" s="13" t="s">
        <v>37</v>
      </c>
      <c r="AX418" s="13" t="s">
        <v>76</v>
      </c>
      <c r="AY418" s="210" t="s">
        <v>131</v>
      </c>
    </row>
    <row r="419" spans="2:65" s="12" customFormat="1" ht="11.25">
      <c r="B419" s="190"/>
      <c r="C419" s="191"/>
      <c r="D419" s="187" t="s">
        <v>144</v>
      </c>
      <c r="E419" s="192" t="s">
        <v>19</v>
      </c>
      <c r="F419" s="193" t="s">
        <v>651</v>
      </c>
      <c r="G419" s="191"/>
      <c r="H419" s="194">
        <v>27.82</v>
      </c>
      <c r="I419" s="195"/>
      <c r="J419" s="191"/>
      <c r="K419" s="191"/>
      <c r="L419" s="196"/>
      <c r="M419" s="197"/>
      <c r="N419" s="198"/>
      <c r="O419" s="198"/>
      <c r="P419" s="198"/>
      <c r="Q419" s="198"/>
      <c r="R419" s="198"/>
      <c r="S419" s="198"/>
      <c r="T419" s="199"/>
      <c r="AT419" s="200" t="s">
        <v>144</v>
      </c>
      <c r="AU419" s="200" t="s">
        <v>83</v>
      </c>
      <c r="AV419" s="12" t="s">
        <v>83</v>
      </c>
      <c r="AW419" s="12" t="s">
        <v>37</v>
      </c>
      <c r="AX419" s="12" t="s">
        <v>76</v>
      </c>
      <c r="AY419" s="200" t="s">
        <v>131</v>
      </c>
    </row>
    <row r="420" spans="2:65" s="14" customFormat="1" ht="11.25">
      <c r="B420" s="221"/>
      <c r="C420" s="222"/>
      <c r="D420" s="187" t="s">
        <v>144</v>
      </c>
      <c r="E420" s="223" t="s">
        <v>19</v>
      </c>
      <c r="F420" s="224" t="s">
        <v>201</v>
      </c>
      <c r="G420" s="222"/>
      <c r="H420" s="225">
        <v>1221.2</v>
      </c>
      <c r="I420" s="226"/>
      <c r="J420" s="222"/>
      <c r="K420" s="222"/>
      <c r="L420" s="227"/>
      <c r="M420" s="228"/>
      <c r="N420" s="229"/>
      <c r="O420" s="229"/>
      <c r="P420" s="229"/>
      <c r="Q420" s="229"/>
      <c r="R420" s="229"/>
      <c r="S420" s="229"/>
      <c r="T420" s="230"/>
      <c r="AT420" s="231" t="s">
        <v>144</v>
      </c>
      <c r="AU420" s="231" t="s">
        <v>83</v>
      </c>
      <c r="AV420" s="14" t="s">
        <v>138</v>
      </c>
      <c r="AW420" s="14" t="s">
        <v>37</v>
      </c>
      <c r="AX420" s="14" t="s">
        <v>81</v>
      </c>
      <c r="AY420" s="231" t="s">
        <v>131</v>
      </c>
    </row>
    <row r="421" spans="2:65" s="1" customFormat="1" ht="16.5" customHeight="1">
      <c r="B421" s="33"/>
      <c r="C421" s="211" t="s">
        <v>682</v>
      </c>
      <c r="D421" s="211" t="s">
        <v>173</v>
      </c>
      <c r="E421" s="212" t="s">
        <v>683</v>
      </c>
      <c r="F421" s="213" t="s">
        <v>684</v>
      </c>
      <c r="G421" s="214" t="s">
        <v>136</v>
      </c>
      <c r="H421" s="215">
        <v>1404.38</v>
      </c>
      <c r="I421" s="216"/>
      <c r="J421" s="217">
        <f>ROUND(I421*H421,2)</f>
        <v>0</v>
      </c>
      <c r="K421" s="213" t="s">
        <v>137</v>
      </c>
      <c r="L421" s="218"/>
      <c r="M421" s="219" t="s">
        <v>19</v>
      </c>
      <c r="N421" s="220" t="s">
        <v>47</v>
      </c>
      <c r="O421" s="62"/>
      <c r="P421" s="183">
        <f>O421*H421</f>
        <v>0</v>
      </c>
      <c r="Q421" s="183">
        <v>4.4999999999999997E-3</v>
      </c>
      <c r="R421" s="183">
        <f>Q421*H421</f>
        <v>6.3197099999999997</v>
      </c>
      <c r="S421" s="183">
        <v>0</v>
      </c>
      <c r="T421" s="184">
        <f>S421*H421</f>
        <v>0</v>
      </c>
      <c r="AR421" s="185" t="s">
        <v>322</v>
      </c>
      <c r="AT421" s="185" t="s">
        <v>173</v>
      </c>
      <c r="AU421" s="185" t="s">
        <v>83</v>
      </c>
      <c r="AY421" s="16" t="s">
        <v>131</v>
      </c>
      <c r="BE421" s="186">
        <f>IF(N421="základní",J421,0)</f>
        <v>0</v>
      </c>
      <c r="BF421" s="186">
        <f>IF(N421="snížená",J421,0)</f>
        <v>0</v>
      </c>
      <c r="BG421" s="186">
        <f>IF(N421="zákl. přenesená",J421,0)</f>
        <v>0</v>
      </c>
      <c r="BH421" s="186">
        <f>IF(N421="sníž. přenesená",J421,0)</f>
        <v>0</v>
      </c>
      <c r="BI421" s="186">
        <f>IF(N421="nulová",J421,0)</f>
        <v>0</v>
      </c>
      <c r="BJ421" s="16" t="s">
        <v>81</v>
      </c>
      <c r="BK421" s="186">
        <f>ROUND(I421*H421,2)</f>
        <v>0</v>
      </c>
      <c r="BL421" s="16" t="s">
        <v>234</v>
      </c>
      <c r="BM421" s="185" t="s">
        <v>685</v>
      </c>
    </row>
    <row r="422" spans="2:65" s="12" customFormat="1" ht="11.25">
      <c r="B422" s="190"/>
      <c r="C422" s="191"/>
      <c r="D422" s="187" t="s">
        <v>144</v>
      </c>
      <c r="E422" s="191"/>
      <c r="F422" s="193" t="s">
        <v>668</v>
      </c>
      <c r="G422" s="191"/>
      <c r="H422" s="194">
        <v>1404.38</v>
      </c>
      <c r="I422" s="195"/>
      <c r="J422" s="191"/>
      <c r="K422" s="191"/>
      <c r="L422" s="196"/>
      <c r="M422" s="197"/>
      <c r="N422" s="198"/>
      <c r="O422" s="198"/>
      <c r="P422" s="198"/>
      <c r="Q422" s="198"/>
      <c r="R422" s="198"/>
      <c r="S422" s="198"/>
      <c r="T422" s="199"/>
      <c r="AT422" s="200" t="s">
        <v>144</v>
      </c>
      <c r="AU422" s="200" t="s">
        <v>83</v>
      </c>
      <c r="AV422" s="12" t="s">
        <v>83</v>
      </c>
      <c r="AW422" s="12" t="s">
        <v>4</v>
      </c>
      <c r="AX422" s="12" t="s">
        <v>81</v>
      </c>
      <c r="AY422" s="200" t="s">
        <v>131</v>
      </c>
    </row>
    <row r="423" spans="2:65" s="1" customFormat="1" ht="24" customHeight="1">
      <c r="B423" s="33"/>
      <c r="C423" s="174" t="s">
        <v>686</v>
      </c>
      <c r="D423" s="174" t="s">
        <v>133</v>
      </c>
      <c r="E423" s="175" t="s">
        <v>687</v>
      </c>
      <c r="F423" s="176" t="s">
        <v>688</v>
      </c>
      <c r="G423" s="177" t="s">
        <v>343</v>
      </c>
      <c r="H423" s="178">
        <v>5</v>
      </c>
      <c r="I423" s="179"/>
      <c r="J423" s="180">
        <f>ROUND(I423*H423,2)</f>
        <v>0</v>
      </c>
      <c r="K423" s="176" t="s">
        <v>280</v>
      </c>
      <c r="L423" s="37"/>
      <c r="M423" s="181" t="s">
        <v>19</v>
      </c>
      <c r="N423" s="182" t="s">
        <v>47</v>
      </c>
      <c r="O423" s="62"/>
      <c r="P423" s="183">
        <f>O423*H423</f>
        <v>0</v>
      </c>
      <c r="Q423" s="183">
        <v>0</v>
      </c>
      <c r="R423" s="183">
        <f>Q423*H423</f>
        <v>0</v>
      </c>
      <c r="S423" s="183">
        <v>0</v>
      </c>
      <c r="T423" s="184">
        <f>S423*H423</f>
        <v>0</v>
      </c>
      <c r="AR423" s="185" t="s">
        <v>138</v>
      </c>
      <c r="AT423" s="185" t="s">
        <v>133</v>
      </c>
      <c r="AU423" s="185" t="s">
        <v>83</v>
      </c>
      <c r="AY423" s="16" t="s">
        <v>131</v>
      </c>
      <c r="BE423" s="186">
        <f>IF(N423="základní",J423,0)</f>
        <v>0</v>
      </c>
      <c r="BF423" s="186">
        <f>IF(N423="snížená",J423,0)</f>
        <v>0</v>
      </c>
      <c r="BG423" s="186">
        <f>IF(N423="zákl. přenesená",J423,0)</f>
        <v>0</v>
      </c>
      <c r="BH423" s="186">
        <f>IF(N423="sníž. přenesená",J423,0)</f>
        <v>0</v>
      </c>
      <c r="BI423" s="186">
        <f>IF(N423="nulová",J423,0)</f>
        <v>0</v>
      </c>
      <c r="BJ423" s="16" t="s">
        <v>81</v>
      </c>
      <c r="BK423" s="186">
        <f>ROUND(I423*H423,2)</f>
        <v>0</v>
      </c>
      <c r="BL423" s="16" t="s">
        <v>138</v>
      </c>
      <c r="BM423" s="185" t="s">
        <v>689</v>
      </c>
    </row>
    <row r="424" spans="2:65" s="1" customFormat="1" ht="29.25">
      <c r="B424" s="33"/>
      <c r="C424" s="34"/>
      <c r="D424" s="187" t="s">
        <v>140</v>
      </c>
      <c r="E424" s="34"/>
      <c r="F424" s="188" t="s">
        <v>690</v>
      </c>
      <c r="G424" s="34"/>
      <c r="H424" s="34"/>
      <c r="I424" s="101"/>
      <c r="J424" s="34"/>
      <c r="K424" s="34"/>
      <c r="L424" s="37"/>
      <c r="M424" s="189"/>
      <c r="N424" s="62"/>
      <c r="O424" s="62"/>
      <c r="P424" s="62"/>
      <c r="Q424" s="62"/>
      <c r="R424" s="62"/>
      <c r="S424" s="62"/>
      <c r="T424" s="63"/>
      <c r="AT424" s="16" t="s">
        <v>140</v>
      </c>
      <c r="AU424" s="16" t="s">
        <v>83</v>
      </c>
    </row>
    <row r="425" spans="2:65" s="1" customFormat="1" ht="16.5" customHeight="1">
      <c r="B425" s="33"/>
      <c r="C425" s="211" t="s">
        <v>691</v>
      </c>
      <c r="D425" s="211" t="s">
        <v>173</v>
      </c>
      <c r="E425" s="212" t="s">
        <v>692</v>
      </c>
      <c r="F425" s="213" t="s">
        <v>693</v>
      </c>
      <c r="G425" s="214" t="s">
        <v>343</v>
      </c>
      <c r="H425" s="215">
        <v>5</v>
      </c>
      <c r="I425" s="216"/>
      <c r="J425" s="217">
        <f>ROUND(I425*H425,2)</f>
        <v>0</v>
      </c>
      <c r="K425" s="213" t="s">
        <v>349</v>
      </c>
      <c r="L425" s="218"/>
      <c r="M425" s="219" t="s">
        <v>19</v>
      </c>
      <c r="N425" s="220" t="s">
        <v>47</v>
      </c>
      <c r="O425" s="62"/>
      <c r="P425" s="183">
        <f>O425*H425</f>
        <v>0</v>
      </c>
      <c r="Q425" s="183">
        <v>1.5E-3</v>
      </c>
      <c r="R425" s="183">
        <f>Q425*H425</f>
        <v>7.4999999999999997E-3</v>
      </c>
      <c r="S425" s="183">
        <v>0</v>
      </c>
      <c r="T425" s="184">
        <f>S425*H425</f>
        <v>0</v>
      </c>
      <c r="AR425" s="185" t="s">
        <v>176</v>
      </c>
      <c r="AT425" s="185" t="s">
        <v>173</v>
      </c>
      <c r="AU425" s="185" t="s">
        <v>83</v>
      </c>
      <c r="AY425" s="16" t="s">
        <v>131</v>
      </c>
      <c r="BE425" s="186">
        <f>IF(N425="základní",J425,0)</f>
        <v>0</v>
      </c>
      <c r="BF425" s="186">
        <f>IF(N425="snížená",J425,0)</f>
        <v>0</v>
      </c>
      <c r="BG425" s="186">
        <f>IF(N425="zákl. přenesená",J425,0)</f>
        <v>0</v>
      </c>
      <c r="BH425" s="186">
        <f>IF(N425="sníž. přenesená",J425,0)</f>
        <v>0</v>
      </c>
      <c r="BI425" s="186">
        <f>IF(N425="nulová",J425,0)</f>
        <v>0</v>
      </c>
      <c r="BJ425" s="16" t="s">
        <v>81</v>
      </c>
      <c r="BK425" s="186">
        <f>ROUND(I425*H425,2)</f>
        <v>0</v>
      </c>
      <c r="BL425" s="16" t="s">
        <v>138</v>
      </c>
      <c r="BM425" s="185" t="s">
        <v>694</v>
      </c>
    </row>
    <row r="426" spans="2:65" s="1" customFormat="1" ht="19.5">
      <c r="B426" s="33"/>
      <c r="C426" s="34"/>
      <c r="D426" s="187" t="s">
        <v>142</v>
      </c>
      <c r="E426" s="34"/>
      <c r="F426" s="188" t="s">
        <v>695</v>
      </c>
      <c r="G426" s="34"/>
      <c r="H426" s="34"/>
      <c r="I426" s="101"/>
      <c r="J426" s="34"/>
      <c r="K426" s="34"/>
      <c r="L426" s="37"/>
      <c r="M426" s="189"/>
      <c r="N426" s="62"/>
      <c r="O426" s="62"/>
      <c r="P426" s="62"/>
      <c r="Q426" s="62"/>
      <c r="R426" s="62"/>
      <c r="S426" s="62"/>
      <c r="T426" s="63"/>
      <c r="AT426" s="16" t="s">
        <v>142</v>
      </c>
      <c r="AU426" s="16" t="s">
        <v>83</v>
      </c>
    </row>
    <row r="427" spans="2:65" s="1" customFormat="1" ht="24" customHeight="1">
      <c r="B427" s="33"/>
      <c r="C427" s="174" t="s">
        <v>696</v>
      </c>
      <c r="D427" s="174" t="s">
        <v>133</v>
      </c>
      <c r="E427" s="175" t="s">
        <v>697</v>
      </c>
      <c r="F427" s="176" t="s">
        <v>698</v>
      </c>
      <c r="G427" s="177" t="s">
        <v>167</v>
      </c>
      <c r="H427" s="178">
        <v>19.245999999999999</v>
      </c>
      <c r="I427" s="179"/>
      <c r="J427" s="180">
        <f>ROUND(I427*H427,2)</f>
        <v>0</v>
      </c>
      <c r="K427" s="176" t="s">
        <v>137</v>
      </c>
      <c r="L427" s="37"/>
      <c r="M427" s="181" t="s">
        <v>19</v>
      </c>
      <c r="N427" s="182" t="s">
        <v>47</v>
      </c>
      <c r="O427" s="62"/>
      <c r="P427" s="183">
        <f>O427*H427</f>
        <v>0</v>
      </c>
      <c r="Q427" s="183">
        <v>0</v>
      </c>
      <c r="R427" s="183">
        <f>Q427*H427</f>
        <v>0</v>
      </c>
      <c r="S427" s="183">
        <v>0</v>
      </c>
      <c r="T427" s="184">
        <f>S427*H427</f>
        <v>0</v>
      </c>
      <c r="AR427" s="185" t="s">
        <v>234</v>
      </c>
      <c r="AT427" s="185" t="s">
        <v>133</v>
      </c>
      <c r="AU427" s="185" t="s">
        <v>83</v>
      </c>
      <c r="AY427" s="16" t="s">
        <v>131</v>
      </c>
      <c r="BE427" s="186">
        <f>IF(N427="základní",J427,0)</f>
        <v>0</v>
      </c>
      <c r="BF427" s="186">
        <f>IF(N427="snížená",J427,0)</f>
        <v>0</v>
      </c>
      <c r="BG427" s="186">
        <f>IF(N427="zákl. přenesená",J427,0)</f>
        <v>0</v>
      </c>
      <c r="BH427" s="186">
        <f>IF(N427="sníž. přenesená",J427,0)</f>
        <v>0</v>
      </c>
      <c r="BI427" s="186">
        <f>IF(N427="nulová",J427,0)</f>
        <v>0</v>
      </c>
      <c r="BJ427" s="16" t="s">
        <v>81</v>
      </c>
      <c r="BK427" s="186">
        <f>ROUND(I427*H427,2)</f>
        <v>0</v>
      </c>
      <c r="BL427" s="16" t="s">
        <v>234</v>
      </c>
      <c r="BM427" s="185" t="s">
        <v>699</v>
      </c>
    </row>
    <row r="428" spans="2:65" s="1" customFormat="1" ht="78">
      <c r="B428" s="33"/>
      <c r="C428" s="34"/>
      <c r="D428" s="187" t="s">
        <v>140</v>
      </c>
      <c r="E428" s="34"/>
      <c r="F428" s="188" t="s">
        <v>700</v>
      </c>
      <c r="G428" s="34"/>
      <c r="H428" s="34"/>
      <c r="I428" s="101"/>
      <c r="J428" s="34"/>
      <c r="K428" s="34"/>
      <c r="L428" s="37"/>
      <c r="M428" s="189"/>
      <c r="N428" s="62"/>
      <c r="O428" s="62"/>
      <c r="P428" s="62"/>
      <c r="Q428" s="62"/>
      <c r="R428" s="62"/>
      <c r="S428" s="62"/>
      <c r="T428" s="63"/>
      <c r="AT428" s="16" t="s">
        <v>140</v>
      </c>
      <c r="AU428" s="16" t="s">
        <v>83</v>
      </c>
    </row>
    <row r="429" spans="2:65" s="11" customFormat="1" ht="22.9" customHeight="1">
      <c r="B429" s="158"/>
      <c r="C429" s="159"/>
      <c r="D429" s="160" t="s">
        <v>75</v>
      </c>
      <c r="E429" s="172" t="s">
        <v>701</v>
      </c>
      <c r="F429" s="172" t="s">
        <v>702</v>
      </c>
      <c r="G429" s="159"/>
      <c r="H429" s="159"/>
      <c r="I429" s="162"/>
      <c r="J429" s="173">
        <f>BK429</f>
        <v>0</v>
      </c>
      <c r="K429" s="159"/>
      <c r="L429" s="164"/>
      <c r="M429" s="165"/>
      <c r="N429" s="166"/>
      <c r="O429" s="166"/>
      <c r="P429" s="167">
        <f>SUM(P430:P463)</f>
        <v>0</v>
      </c>
      <c r="Q429" s="166"/>
      <c r="R429" s="167">
        <f>SUM(R430:R463)</f>
        <v>8.3760836100000002</v>
      </c>
      <c r="S429" s="166"/>
      <c r="T429" s="168">
        <f>SUM(T430:T463)</f>
        <v>0</v>
      </c>
      <c r="AR429" s="169" t="s">
        <v>83</v>
      </c>
      <c r="AT429" s="170" t="s">
        <v>75</v>
      </c>
      <c r="AU429" s="170" t="s">
        <v>81</v>
      </c>
      <c r="AY429" s="169" t="s">
        <v>131</v>
      </c>
      <c r="BK429" s="171">
        <f>SUM(BK430:BK463)</f>
        <v>0</v>
      </c>
    </row>
    <row r="430" spans="2:65" s="1" customFormat="1" ht="24" customHeight="1">
      <c r="B430" s="33"/>
      <c r="C430" s="174" t="s">
        <v>703</v>
      </c>
      <c r="D430" s="174" t="s">
        <v>133</v>
      </c>
      <c r="E430" s="175" t="s">
        <v>704</v>
      </c>
      <c r="F430" s="176" t="s">
        <v>705</v>
      </c>
      <c r="G430" s="177" t="s">
        <v>136</v>
      </c>
      <c r="H430" s="178">
        <v>29.286999999999999</v>
      </c>
      <c r="I430" s="179"/>
      <c r="J430" s="180">
        <f>ROUND(I430*H430,2)</f>
        <v>0</v>
      </c>
      <c r="K430" s="176" t="s">
        <v>137</v>
      </c>
      <c r="L430" s="37"/>
      <c r="M430" s="181" t="s">
        <v>19</v>
      </c>
      <c r="N430" s="182" t="s">
        <v>47</v>
      </c>
      <c r="O430" s="62"/>
      <c r="P430" s="183">
        <f>O430*H430</f>
        <v>0</v>
      </c>
      <c r="Q430" s="183">
        <v>6.0000000000000001E-3</v>
      </c>
      <c r="R430" s="183">
        <f>Q430*H430</f>
        <v>0.17572199999999999</v>
      </c>
      <c r="S430" s="183">
        <v>0</v>
      </c>
      <c r="T430" s="184">
        <f>S430*H430</f>
        <v>0</v>
      </c>
      <c r="AR430" s="185" t="s">
        <v>234</v>
      </c>
      <c r="AT430" s="185" t="s">
        <v>133</v>
      </c>
      <c r="AU430" s="185" t="s">
        <v>83</v>
      </c>
      <c r="AY430" s="16" t="s">
        <v>131</v>
      </c>
      <c r="BE430" s="186">
        <f>IF(N430="základní",J430,0)</f>
        <v>0</v>
      </c>
      <c r="BF430" s="186">
        <f>IF(N430="snížená",J430,0)</f>
        <v>0</v>
      </c>
      <c r="BG430" s="186">
        <f>IF(N430="zákl. přenesená",J430,0)</f>
        <v>0</v>
      </c>
      <c r="BH430" s="186">
        <f>IF(N430="sníž. přenesená",J430,0)</f>
        <v>0</v>
      </c>
      <c r="BI430" s="186">
        <f>IF(N430="nulová",J430,0)</f>
        <v>0</v>
      </c>
      <c r="BJ430" s="16" t="s">
        <v>81</v>
      </c>
      <c r="BK430" s="186">
        <f>ROUND(I430*H430,2)</f>
        <v>0</v>
      </c>
      <c r="BL430" s="16" t="s">
        <v>234</v>
      </c>
      <c r="BM430" s="185" t="s">
        <v>706</v>
      </c>
    </row>
    <row r="431" spans="2:65" s="12" customFormat="1" ht="11.25">
      <c r="B431" s="190"/>
      <c r="C431" s="191"/>
      <c r="D431" s="187" t="s">
        <v>144</v>
      </c>
      <c r="E431" s="192" t="s">
        <v>19</v>
      </c>
      <c r="F431" s="193" t="s">
        <v>707</v>
      </c>
      <c r="G431" s="191"/>
      <c r="H431" s="194">
        <v>11.282</v>
      </c>
      <c r="I431" s="195"/>
      <c r="J431" s="191"/>
      <c r="K431" s="191"/>
      <c r="L431" s="196"/>
      <c r="M431" s="197"/>
      <c r="N431" s="198"/>
      <c r="O431" s="198"/>
      <c r="P431" s="198"/>
      <c r="Q431" s="198"/>
      <c r="R431" s="198"/>
      <c r="S431" s="198"/>
      <c r="T431" s="199"/>
      <c r="AT431" s="200" t="s">
        <v>144</v>
      </c>
      <c r="AU431" s="200" t="s">
        <v>83</v>
      </c>
      <c r="AV431" s="12" t="s">
        <v>83</v>
      </c>
      <c r="AW431" s="12" t="s">
        <v>37</v>
      </c>
      <c r="AX431" s="12" t="s">
        <v>76</v>
      </c>
      <c r="AY431" s="200" t="s">
        <v>131</v>
      </c>
    </row>
    <row r="432" spans="2:65" s="12" customFormat="1" ht="11.25">
      <c r="B432" s="190"/>
      <c r="C432" s="191"/>
      <c r="D432" s="187" t="s">
        <v>144</v>
      </c>
      <c r="E432" s="192" t="s">
        <v>19</v>
      </c>
      <c r="F432" s="193" t="s">
        <v>708</v>
      </c>
      <c r="G432" s="191"/>
      <c r="H432" s="194">
        <v>18.004999999999999</v>
      </c>
      <c r="I432" s="195"/>
      <c r="J432" s="191"/>
      <c r="K432" s="191"/>
      <c r="L432" s="196"/>
      <c r="M432" s="197"/>
      <c r="N432" s="198"/>
      <c r="O432" s="198"/>
      <c r="P432" s="198"/>
      <c r="Q432" s="198"/>
      <c r="R432" s="198"/>
      <c r="S432" s="198"/>
      <c r="T432" s="199"/>
      <c r="AT432" s="200" t="s">
        <v>144</v>
      </c>
      <c r="AU432" s="200" t="s">
        <v>83</v>
      </c>
      <c r="AV432" s="12" t="s">
        <v>83</v>
      </c>
      <c r="AW432" s="12" t="s">
        <v>37</v>
      </c>
      <c r="AX432" s="12" t="s">
        <v>76</v>
      </c>
      <c r="AY432" s="200" t="s">
        <v>131</v>
      </c>
    </row>
    <row r="433" spans="2:65" s="14" customFormat="1" ht="11.25">
      <c r="B433" s="221"/>
      <c r="C433" s="222"/>
      <c r="D433" s="187" t="s">
        <v>144</v>
      </c>
      <c r="E433" s="223" t="s">
        <v>19</v>
      </c>
      <c r="F433" s="224" t="s">
        <v>201</v>
      </c>
      <c r="G433" s="222"/>
      <c r="H433" s="225">
        <v>29.286999999999999</v>
      </c>
      <c r="I433" s="226"/>
      <c r="J433" s="222"/>
      <c r="K433" s="222"/>
      <c r="L433" s="227"/>
      <c r="M433" s="228"/>
      <c r="N433" s="229"/>
      <c r="O433" s="229"/>
      <c r="P433" s="229"/>
      <c r="Q433" s="229"/>
      <c r="R433" s="229"/>
      <c r="S433" s="229"/>
      <c r="T433" s="230"/>
      <c r="AT433" s="231" t="s">
        <v>144</v>
      </c>
      <c r="AU433" s="231" t="s">
        <v>83</v>
      </c>
      <c r="AV433" s="14" t="s">
        <v>138</v>
      </c>
      <c r="AW433" s="14" t="s">
        <v>37</v>
      </c>
      <c r="AX433" s="14" t="s">
        <v>81</v>
      </c>
      <c r="AY433" s="231" t="s">
        <v>131</v>
      </c>
    </row>
    <row r="434" spans="2:65" s="1" customFormat="1" ht="16.5" customHeight="1">
      <c r="B434" s="33"/>
      <c r="C434" s="211" t="s">
        <v>709</v>
      </c>
      <c r="D434" s="211" t="s">
        <v>173</v>
      </c>
      <c r="E434" s="212" t="s">
        <v>710</v>
      </c>
      <c r="F434" s="213" t="s">
        <v>711</v>
      </c>
      <c r="G434" s="214" t="s">
        <v>136</v>
      </c>
      <c r="H434" s="215">
        <v>29.873000000000001</v>
      </c>
      <c r="I434" s="216"/>
      <c r="J434" s="217">
        <f>ROUND(I434*H434,2)</f>
        <v>0</v>
      </c>
      <c r="K434" s="213" t="s">
        <v>137</v>
      </c>
      <c r="L434" s="218"/>
      <c r="M434" s="219" t="s">
        <v>19</v>
      </c>
      <c r="N434" s="220" t="s">
        <v>47</v>
      </c>
      <c r="O434" s="62"/>
      <c r="P434" s="183">
        <f>O434*H434</f>
        <v>0</v>
      </c>
      <c r="Q434" s="183">
        <v>2.3E-3</v>
      </c>
      <c r="R434" s="183">
        <f>Q434*H434</f>
        <v>6.8707900000000002E-2</v>
      </c>
      <c r="S434" s="183">
        <v>0</v>
      </c>
      <c r="T434" s="184">
        <f>S434*H434</f>
        <v>0</v>
      </c>
      <c r="AR434" s="185" t="s">
        <v>322</v>
      </c>
      <c r="AT434" s="185" t="s">
        <v>173</v>
      </c>
      <c r="AU434" s="185" t="s">
        <v>83</v>
      </c>
      <c r="AY434" s="16" t="s">
        <v>131</v>
      </c>
      <c r="BE434" s="186">
        <f>IF(N434="základní",J434,0)</f>
        <v>0</v>
      </c>
      <c r="BF434" s="186">
        <f>IF(N434="snížená",J434,0)</f>
        <v>0</v>
      </c>
      <c r="BG434" s="186">
        <f>IF(N434="zákl. přenesená",J434,0)</f>
        <v>0</v>
      </c>
      <c r="BH434" s="186">
        <f>IF(N434="sníž. přenesená",J434,0)</f>
        <v>0</v>
      </c>
      <c r="BI434" s="186">
        <f>IF(N434="nulová",J434,0)</f>
        <v>0</v>
      </c>
      <c r="BJ434" s="16" t="s">
        <v>81</v>
      </c>
      <c r="BK434" s="186">
        <f>ROUND(I434*H434,2)</f>
        <v>0</v>
      </c>
      <c r="BL434" s="16" t="s">
        <v>234</v>
      </c>
      <c r="BM434" s="185" t="s">
        <v>712</v>
      </c>
    </row>
    <row r="435" spans="2:65" s="12" customFormat="1" ht="11.25">
      <c r="B435" s="190"/>
      <c r="C435" s="191"/>
      <c r="D435" s="187" t="s">
        <v>144</v>
      </c>
      <c r="E435" s="191"/>
      <c r="F435" s="193" t="s">
        <v>713</v>
      </c>
      <c r="G435" s="191"/>
      <c r="H435" s="194">
        <v>29.873000000000001</v>
      </c>
      <c r="I435" s="195"/>
      <c r="J435" s="191"/>
      <c r="K435" s="191"/>
      <c r="L435" s="196"/>
      <c r="M435" s="197"/>
      <c r="N435" s="198"/>
      <c r="O435" s="198"/>
      <c r="P435" s="198"/>
      <c r="Q435" s="198"/>
      <c r="R435" s="198"/>
      <c r="S435" s="198"/>
      <c r="T435" s="199"/>
      <c r="AT435" s="200" t="s">
        <v>144</v>
      </c>
      <c r="AU435" s="200" t="s">
        <v>83</v>
      </c>
      <c r="AV435" s="12" t="s">
        <v>83</v>
      </c>
      <c r="AW435" s="12" t="s">
        <v>4</v>
      </c>
      <c r="AX435" s="12" t="s">
        <v>81</v>
      </c>
      <c r="AY435" s="200" t="s">
        <v>131</v>
      </c>
    </row>
    <row r="436" spans="2:65" s="1" customFormat="1" ht="24" customHeight="1">
      <c r="B436" s="33"/>
      <c r="C436" s="174" t="s">
        <v>714</v>
      </c>
      <c r="D436" s="174" t="s">
        <v>133</v>
      </c>
      <c r="E436" s="175" t="s">
        <v>715</v>
      </c>
      <c r="F436" s="176" t="s">
        <v>716</v>
      </c>
      <c r="G436" s="177" t="s">
        <v>136</v>
      </c>
      <c r="H436" s="178">
        <v>1221.2</v>
      </c>
      <c r="I436" s="179"/>
      <c r="J436" s="180">
        <f>ROUND(I436*H436,2)</f>
        <v>0</v>
      </c>
      <c r="K436" s="176" t="s">
        <v>137</v>
      </c>
      <c r="L436" s="37"/>
      <c r="M436" s="181" t="s">
        <v>19</v>
      </c>
      <c r="N436" s="182" t="s">
        <v>47</v>
      </c>
      <c r="O436" s="62"/>
      <c r="P436" s="183">
        <f>O436*H436</f>
        <v>0</v>
      </c>
      <c r="Q436" s="183">
        <v>0</v>
      </c>
      <c r="R436" s="183">
        <f>Q436*H436</f>
        <v>0</v>
      </c>
      <c r="S436" s="183">
        <v>0</v>
      </c>
      <c r="T436" s="184">
        <f>S436*H436</f>
        <v>0</v>
      </c>
      <c r="AR436" s="185" t="s">
        <v>234</v>
      </c>
      <c r="AT436" s="185" t="s">
        <v>133</v>
      </c>
      <c r="AU436" s="185" t="s">
        <v>83</v>
      </c>
      <c r="AY436" s="16" t="s">
        <v>131</v>
      </c>
      <c r="BE436" s="186">
        <f>IF(N436="základní",J436,0)</f>
        <v>0</v>
      </c>
      <c r="BF436" s="186">
        <f>IF(N436="snížená",J436,0)</f>
        <v>0</v>
      </c>
      <c r="BG436" s="186">
        <f>IF(N436="zákl. přenesená",J436,0)</f>
        <v>0</v>
      </c>
      <c r="BH436" s="186">
        <f>IF(N436="sníž. přenesená",J436,0)</f>
        <v>0</v>
      </c>
      <c r="BI436" s="186">
        <f>IF(N436="nulová",J436,0)</f>
        <v>0</v>
      </c>
      <c r="BJ436" s="16" t="s">
        <v>81</v>
      </c>
      <c r="BK436" s="186">
        <f>ROUND(I436*H436,2)</f>
        <v>0</v>
      </c>
      <c r="BL436" s="16" t="s">
        <v>234</v>
      </c>
      <c r="BM436" s="185" t="s">
        <v>717</v>
      </c>
    </row>
    <row r="437" spans="2:65" s="1" customFormat="1" ht="87.75">
      <c r="B437" s="33"/>
      <c r="C437" s="34"/>
      <c r="D437" s="187" t="s">
        <v>140</v>
      </c>
      <c r="E437" s="34"/>
      <c r="F437" s="188" t="s">
        <v>718</v>
      </c>
      <c r="G437" s="34"/>
      <c r="H437" s="34"/>
      <c r="I437" s="101"/>
      <c r="J437" s="34"/>
      <c r="K437" s="34"/>
      <c r="L437" s="37"/>
      <c r="M437" s="189"/>
      <c r="N437" s="62"/>
      <c r="O437" s="62"/>
      <c r="P437" s="62"/>
      <c r="Q437" s="62"/>
      <c r="R437" s="62"/>
      <c r="S437" s="62"/>
      <c r="T437" s="63"/>
      <c r="AT437" s="16" t="s">
        <v>140</v>
      </c>
      <c r="AU437" s="16" t="s">
        <v>83</v>
      </c>
    </row>
    <row r="438" spans="2:65" s="13" customFormat="1" ht="11.25">
      <c r="B438" s="201"/>
      <c r="C438" s="202"/>
      <c r="D438" s="187" t="s">
        <v>144</v>
      </c>
      <c r="E438" s="203" t="s">
        <v>19</v>
      </c>
      <c r="F438" s="204" t="s">
        <v>648</v>
      </c>
      <c r="G438" s="202"/>
      <c r="H438" s="203" t="s">
        <v>19</v>
      </c>
      <c r="I438" s="205"/>
      <c r="J438" s="202"/>
      <c r="K438" s="202"/>
      <c r="L438" s="206"/>
      <c r="M438" s="207"/>
      <c r="N438" s="208"/>
      <c r="O438" s="208"/>
      <c r="P438" s="208"/>
      <c r="Q438" s="208"/>
      <c r="R438" s="208"/>
      <c r="S438" s="208"/>
      <c r="T438" s="209"/>
      <c r="AT438" s="210" t="s">
        <v>144</v>
      </c>
      <c r="AU438" s="210" t="s">
        <v>83</v>
      </c>
      <c r="AV438" s="13" t="s">
        <v>81</v>
      </c>
      <c r="AW438" s="13" t="s">
        <v>37</v>
      </c>
      <c r="AX438" s="13" t="s">
        <v>76</v>
      </c>
      <c r="AY438" s="210" t="s">
        <v>131</v>
      </c>
    </row>
    <row r="439" spans="2:65" s="12" customFormat="1" ht="11.25">
      <c r="B439" s="190"/>
      <c r="C439" s="191"/>
      <c r="D439" s="187" t="s">
        <v>144</v>
      </c>
      <c r="E439" s="192" t="s">
        <v>19</v>
      </c>
      <c r="F439" s="193" t="s">
        <v>649</v>
      </c>
      <c r="G439" s="191"/>
      <c r="H439" s="194">
        <v>1193.3800000000001</v>
      </c>
      <c r="I439" s="195"/>
      <c r="J439" s="191"/>
      <c r="K439" s="191"/>
      <c r="L439" s="196"/>
      <c r="M439" s="197"/>
      <c r="N439" s="198"/>
      <c r="O439" s="198"/>
      <c r="P439" s="198"/>
      <c r="Q439" s="198"/>
      <c r="R439" s="198"/>
      <c r="S439" s="198"/>
      <c r="T439" s="199"/>
      <c r="AT439" s="200" t="s">
        <v>144</v>
      </c>
      <c r="AU439" s="200" t="s">
        <v>83</v>
      </c>
      <c r="AV439" s="12" t="s">
        <v>83</v>
      </c>
      <c r="AW439" s="12" t="s">
        <v>37</v>
      </c>
      <c r="AX439" s="12" t="s">
        <v>76</v>
      </c>
      <c r="AY439" s="200" t="s">
        <v>131</v>
      </c>
    </row>
    <row r="440" spans="2:65" s="13" customFormat="1" ht="11.25">
      <c r="B440" s="201"/>
      <c r="C440" s="202"/>
      <c r="D440" s="187" t="s">
        <v>144</v>
      </c>
      <c r="E440" s="203" t="s">
        <v>19</v>
      </c>
      <c r="F440" s="204" t="s">
        <v>650</v>
      </c>
      <c r="G440" s="202"/>
      <c r="H440" s="203" t="s">
        <v>19</v>
      </c>
      <c r="I440" s="205"/>
      <c r="J440" s="202"/>
      <c r="K440" s="202"/>
      <c r="L440" s="206"/>
      <c r="M440" s="207"/>
      <c r="N440" s="208"/>
      <c r="O440" s="208"/>
      <c r="P440" s="208"/>
      <c r="Q440" s="208"/>
      <c r="R440" s="208"/>
      <c r="S440" s="208"/>
      <c r="T440" s="209"/>
      <c r="AT440" s="210" t="s">
        <v>144</v>
      </c>
      <c r="AU440" s="210" t="s">
        <v>83</v>
      </c>
      <c r="AV440" s="13" t="s">
        <v>81</v>
      </c>
      <c r="AW440" s="13" t="s">
        <v>37</v>
      </c>
      <c r="AX440" s="13" t="s">
        <v>76</v>
      </c>
      <c r="AY440" s="210" t="s">
        <v>131</v>
      </c>
    </row>
    <row r="441" spans="2:65" s="12" customFormat="1" ht="11.25">
      <c r="B441" s="190"/>
      <c r="C441" s="191"/>
      <c r="D441" s="187" t="s">
        <v>144</v>
      </c>
      <c r="E441" s="192" t="s">
        <v>19</v>
      </c>
      <c r="F441" s="193" t="s">
        <v>651</v>
      </c>
      <c r="G441" s="191"/>
      <c r="H441" s="194">
        <v>27.82</v>
      </c>
      <c r="I441" s="195"/>
      <c r="J441" s="191"/>
      <c r="K441" s="191"/>
      <c r="L441" s="196"/>
      <c r="M441" s="197"/>
      <c r="N441" s="198"/>
      <c r="O441" s="198"/>
      <c r="P441" s="198"/>
      <c r="Q441" s="198"/>
      <c r="R441" s="198"/>
      <c r="S441" s="198"/>
      <c r="T441" s="199"/>
      <c r="AT441" s="200" t="s">
        <v>144</v>
      </c>
      <c r="AU441" s="200" t="s">
        <v>83</v>
      </c>
      <c r="AV441" s="12" t="s">
        <v>83</v>
      </c>
      <c r="AW441" s="12" t="s">
        <v>37</v>
      </c>
      <c r="AX441" s="12" t="s">
        <v>76</v>
      </c>
      <c r="AY441" s="200" t="s">
        <v>131</v>
      </c>
    </row>
    <row r="442" spans="2:65" s="14" customFormat="1" ht="11.25">
      <c r="B442" s="221"/>
      <c r="C442" s="222"/>
      <c r="D442" s="187" t="s">
        <v>144</v>
      </c>
      <c r="E442" s="223" t="s">
        <v>19</v>
      </c>
      <c r="F442" s="224" t="s">
        <v>201</v>
      </c>
      <c r="G442" s="222"/>
      <c r="H442" s="225">
        <v>1221.2</v>
      </c>
      <c r="I442" s="226"/>
      <c r="J442" s="222"/>
      <c r="K442" s="222"/>
      <c r="L442" s="227"/>
      <c r="M442" s="228"/>
      <c r="N442" s="229"/>
      <c r="O442" s="229"/>
      <c r="P442" s="229"/>
      <c r="Q442" s="229"/>
      <c r="R442" s="229"/>
      <c r="S442" s="229"/>
      <c r="T442" s="230"/>
      <c r="AT442" s="231" t="s">
        <v>144</v>
      </c>
      <c r="AU442" s="231" t="s">
        <v>83</v>
      </c>
      <c r="AV442" s="14" t="s">
        <v>138</v>
      </c>
      <c r="AW442" s="14" t="s">
        <v>37</v>
      </c>
      <c r="AX442" s="14" t="s">
        <v>81</v>
      </c>
      <c r="AY442" s="231" t="s">
        <v>131</v>
      </c>
    </row>
    <row r="443" spans="2:65" s="1" customFormat="1" ht="16.5" customHeight="1">
      <c r="B443" s="33"/>
      <c r="C443" s="211" t="s">
        <v>719</v>
      </c>
      <c r="D443" s="211" t="s">
        <v>173</v>
      </c>
      <c r="E443" s="212" t="s">
        <v>720</v>
      </c>
      <c r="F443" s="213" t="s">
        <v>721</v>
      </c>
      <c r="G443" s="214" t="s">
        <v>136</v>
      </c>
      <c r="H443" s="215">
        <v>1245.624</v>
      </c>
      <c r="I443" s="216"/>
      <c r="J443" s="217">
        <f>ROUND(I443*H443,2)</f>
        <v>0</v>
      </c>
      <c r="K443" s="213" t="s">
        <v>349</v>
      </c>
      <c r="L443" s="218"/>
      <c r="M443" s="219" t="s">
        <v>19</v>
      </c>
      <c r="N443" s="220" t="s">
        <v>47</v>
      </c>
      <c r="O443" s="62"/>
      <c r="P443" s="183">
        <f>O443*H443</f>
        <v>0</v>
      </c>
      <c r="Q443" s="183">
        <v>3.0000000000000001E-3</v>
      </c>
      <c r="R443" s="183">
        <f>Q443*H443</f>
        <v>3.736872</v>
      </c>
      <c r="S443" s="183">
        <v>0</v>
      </c>
      <c r="T443" s="184">
        <f>S443*H443</f>
        <v>0</v>
      </c>
      <c r="AR443" s="185" t="s">
        <v>322</v>
      </c>
      <c r="AT443" s="185" t="s">
        <v>173</v>
      </c>
      <c r="AU443" s="185" t="s">
        <v>83</v>
      </c>
      <c r="AY443" s="16" t="s">
        <v>131</v>
      </c>
      <c r="BE443" s="186">
        <f>IF(N443="základní",J443,0)</f>
        <v>0</v>
      </c>
      <c r="BF443" s="186">
        <f>IF(N443="snížená",J443,0)</f>
        <v>0</v>
      </c>
      <c r="BG443" s="186">
        <f>IF(N443="zákl. přenesená",J443,0)</f>
        <v>0</v>
      </c>
      <c r="BH443" s="186">
        <f>IF(N443="sníž. přenesená",J443,0)</f>
        <v>0</v>
      </c>
      <c r="BI443" s="186">
        <f>IF(N443="nulová",J443,0)</f>
        <v>0</v>
      </c>
      <c r="BJ443" s="16" t="s">
        <v>81</v>
      </c>
      <c r="BK443" s="186">
        <f>ROUND(I443*H443,2)</f>
        <v>0</v>
      </c>
      <c r="BL443" s="16" t="s">
        <v>234</v>
      </c>
      <c r="BM443" s="185" t="s">
        <v>722</v>
      </c>
    </row>
    <row r="444" spans="2:65" s="1" customFormat="1" ht="19.5">
      <c r="B444" s="33"/>
      <c r="C444" s="34"/>
      <c r="D444" s="187" t="s">
        <v>142</v>
      </c>
      <c r="E444" s="34"/>
      <c r="F444" s="188" t="s">
        <v>657</v>
      </c>
      <c r="G444" s="34"/>
      <c r="H444" s="34"/>
      <c r="I444" s="101"/>
      <c r="J444" s="34"/>
      <c r="K444" s="34"/>
      <c r="L444" s="37"/>
      <c r="M444" s="189"/>
      <c r="N444" s="62"/>
      <c r="O444" s="62"/>
      <c r="P444" s="62"/>
      <c r="Q444" s="62"/>
      <c r="R444" s="62"/>
      <c r="S444" s="62"/>
      <c r="T444" s="63"/>
      <c r="AT444" s="16" t="s">
        <v>142</v>
      </c>
      <c r="AU444" s="16" t="s">
        <v>83</v>
      </c>
    </row>
    <row r="445" spans="2:65" s="12" customFormat="1" ht="11.25">
      <c r="B445" s="190"/>
      <c r="C445" s="191"/>
      <c r="D445" s="187" t="s">
        <v>144</v>
      </c>
      <c r="E445" s="191"/>
      <c r="F445" s="193" t="s">
        <v>723</v>
      </c>
      <c r="G445" s="191"/>
      <c r="H445" s="194">
        <v>1245.624</v>
      </c>
      <c r="I445" s="195"/>
      <c r="J445" s="191"/>
      <c r="K445" s="191"/>
      <c r="L445" s="196"/>
      <c r="M445" s="197"/>
      <c r="N445" s="198"/>
      <c r="O445" s="198"/>
      <c r="P445" s="198"/>
      <c r="Q445" s="198"/>
      <c r="R445" s="198"/>
      <c r="S445" s="198"/>
      <c r="T445" s="199"/>
      <c r="AT445" s="200" t="s">
        <v>144</v>
      </c>
      <c r="AU445" s="200" t="s">
        <v>83</v>
      </c>
      <c r="AV445" s="12" t="s">
        <v>83</v>
      </c>
      <c r="AW445" s="12" t="s">
        <v>4</v>
      </c>
      <c r="AX445" s="12" t="s">
        <v>81</v>
      </c>
      <c r="AY445" s="200" t="s">
        <v>131</v>
      </c>
    </row>
    <row r="446" spans="2:65" s="1" customFormat="1" ht="24" customHeight="1">
      <c r="B446" s="33"/>
      <c r="C446" s="174" t="s">
        <v>724</v>
      </c>
      <c r="D446" s="174" t="s">
        <v>133</v>
      </c>
      <c r="E446" s="175" t="s">
        <v>725</v>
      </c>
      <c r="F446" s="176" t="s">
        <v>726</v>
      </c>
      <c r="G446" s="177" t="s">
        <v>136</v>
      </c>
      <c r="H446" s="178">
        <v>29.286999999999999</v>
      </c>
      <c r="I446" s="179"/>
      <c r="J446" s="180">
        <f>ROUND(I446*H446,2)</f>
        <v>0</v>
      </c>
      <c r="K446" s="176" t="s">
        <v>137</v>
      </c>
      <c r="L446" s="37"/>
      <c r="M446" s="181" t="s">
        <v>19</v>
      </c>
      <c r="N446" s="182" t="s">
        <v>47</v>
      </c>
      <c r="O446" s="62"/>
      <c r="P446" s="183">
        <f>O446*H446</f>
        <v>0</v>
      </c>
      <c r="Q446" s="183">
        <v>3.0000000000000001E-5</v>
      </c>
      <c r="R446" s="183">
        <f>Q446*H446</f>
        <v>8.7861000000000005E-4</v>
      </c>
      <c r="S446" s="183">
        <v>0</v>
      </c>
      <c r="T446" s="184">
        <f>S446*H446</f>
        <v>0</v>
      </c>
      <c r="AR446" s="185" t="s">
        <v>234</v>
      </c>
      <c r="AT446" s="185" t="s">
        <v>133</v>
      </c>
      <c r="AU446" s="185" t="s">
        <v>83</v>
      </c>
      <c r="AY446" s="16" t="s">
        <v>131</v>
      </c>
      <c r="BE446" s="186">
        <f>IF(N446="základní",J446,0)</f>
        <v>0</v>
      </c>
      <c r="BF446" s="186">
        <f>IF(N446="snížená",J446,0)</f>
        <v>0</v>
      </c>
      <c r="BG446" s="186">
        <f>IF(N446="zákl. přenesená",J446,0)</f>
        <v>0</v>
      </c>
      <c r="BH446" s="186">
        <f>IF(N446="sníž. přenesená",J446,0)</f>
        <v>0</v>
      </c>
      <c r="BI446" s="186">
        <f>IF(N446="nulová",J446,0)</f>
        <v>0</v>
      </c>
      <c r="BJ446" s="16" t="s">
        <v>81</v>
      </c>
      <c r="BK446" s="186">
        <f>ROUND(I446*H446,2)</f>
        <v>0</v>
      </c>
      <c r="BL446" s="16" t="s">
        <v>234</v>
      </c>
      <c r="BM446" s="185" t="s">
        <v>727</v>
      </c>
    </row>
    <row r="447" spans="2:65" s="1" customFormat="1" ht="87.75">
      <c r="B447" s="33"/>
      <c r="C447" s="34"/>
      <c r="D447" s="187" t="s">
        <v>140</v>
      </c>
      <c r="E447" s="34"/>
      <c r="F447" s="188" t="s">
        <v>718</v>
      </c>
      <c r="G447" s="34"/>
      <c r="H447" s="34"/>
      <c r="I447" s="101"/>
      <c r="J447" s="34"/>
      <c r="K447" s="34"/>
      <c r="L447" s="37"/>
      <c r="M447" s="189"/>
      <c r="N447" s="62"/>
      <c r="O447" s="62"/>
      <c r="P447" s="62"/>
      <c r="Q447" s="62"/>
      <c r="R447" s="62"/>
      <c r="S447" s="62"/>
      <c r="T447" s="63"/>
      <c r="AT447" s="16" t="s">
        <v>140</v>
      </c>
      <c r="AU447" s="16" t="s">
        <v>83</v>
      </c>
    </row>
    <row r="448" spans="2:65" s="12" customFormat="1" ht="11.25">
      <c r="B448" s="190"/>
      <c r="C448" s="191"/>
      <c r="D448" s="187" t="s">
        <v>144</v>
      </c>
      <c r="E448" s="192" t="s">
        <v>19</v>
      </c>
      <c r="F448" s="193" t="s">
        <v>707</v>
      </c>
      <c r="G448" s="191"/>
      <c r="H448" s="194">
        <v>11.282</v>
      </c>
      <c r="I448" s="195"/>
      <c r="J448" s="191"/>
      <c r="K448" s="191"/>
      <c r="L448" s="196"/>
      <c r="M448" s="197"/>
      <c r="N448" s="198"/>
      <c r="O448" s="198"/>
      <c r="P448" s="198"/>
      <c r="Q448" s="198"/>
      <c r="R448" s="198"/>
      <c r="S448" s="198"/>
      <c r="T448" s="199"/>
      <c r="AT448" s="200" t="s">
        <v>144</v>
      </c>
      <c r="AU448" s="200" t="s">
        <v>83</v>
      </c>
      <c r="AV448" s="12" t="s">
        <v>83</v>
      </c>
      <c r="AW448" s="12" t="s">
        <v>37</v>
      </c>
      <c r="AX448" s="12" t="s">
        <v>76</v>
      </c>
      <c r="AY448" s="200" t="s">
        <v>131</v>
      </c>
    </row>
    <row r="449" spans="2:65" s="12" customFormat="1" ht="11.25">
      <c r="B449" s="190"/>
      <c r="C449" s="191"/>
      <c r="D449" s="187" t="s">
        <v>144</v>
      </c>
      <c r="E449" s="192" t="s">
        <v>19</v>
      </c>
      <c r="F449" s="193" t="s">
        <v>708</v>
      </c>
      <c r="G449" s="191"/>
      <c r="H449" s="194">
        <v>18.004999999999999</v>
      </c>
      <c r="I449" s="195"/>
      <c r="J449" s="191"/>
      <c r="K449" s="191"/>
      <c r="L449" s="196"/>
      <c r="M449" s="197"/>
      <c r="N449" s="198"/>
      <c r="O449" s="198"/>
      <c r="P449" s="198"/>
      <c r="Q449" s="198"/>
      <c r="R449" s="198"/>
      <c r="S449" s="198"/>
      <c r="T449" s="199"/>
      <c r="AT449" s="200" t="s">
        <v>144</v>
      </c>
      <c r="AU449" s="200" t="s">
        <v>83</v>
      </c>
      <c r="AV449" s="12" t="s">
        <v>83</v>
      </c>
      <c r="AW449" s="12" t="s">
        <v>37</v>
      </c>
      <c r="AX449" s="12" t="s">
        <v>76</v>
      </c>
      <c r="AY449" s="200" t="s">
        <v>131</v>
      </c>
    </row>
    <row r="450" spans="2:65" s="14" customFormat="1" ht="11.25">
      <c r="B450" s="221"/>
      <c r="C450" s="222"/>
      <c r="D450" s="187" t="s">
        <v>144</v>
      </c>
      <c r="E450" s="223" t="s">
        <v>19</v>
      </c>
      <c r="F450" s="224" t="s">
        <v>201</v>
      </c>
      <c r="G450" s="222"/>
      <c r="H450" s="225">
        <v>29.286999999999999</v>
      </c>
      <c r="I450" s="226"/>
      <c r="J450" s="222"/>
      <c r="K450" s="222"/>
      <c r="L450" s="227"/>
      <c r="M450" s="228"/>
      <c r="N450" s="229"/>
      <c r="O450" s="229"/>
      <c r="P450" s="229"/>
      <c r="Q450" s="229"/>
      <c r="R450" s="229"/>
      <c r="S450" s="229"/>
      <c r="T450" s="230"/>
      <c r="AT450" s="231" t="s">
        <v>144</v>
      </c>
      <c r="AU450" s="231" t="s">
        <v>83</v>
      </c>
      <c r="AV450" s="14" t="s">
        <v>138</v>
      </c>
      <c r="AW450" s="14" t="s">
        <v>37</v>
      </c>
      <c r="AX450" s="14" t="s">
        <v>81</v>
      </c>
      <c r="AY450" s="231" t="s">
        <v>131</v>
      </c>
    </row>
    <row r="451" spans="2:65" s="1" customFormat="1" ht="16.5" customHeight="1">
      <c r="B451" s="33"/>
      <c r="C451" s="211" t="s">
        <v>728</v>
      </c>
      <c r="D451" s="211" t="s">
        <v>173</v>
      </c>
      <c r="E451" s="212" t="s">
        <v>729</v>
      </c>
      <c r="F451" s="213" t="s">
        <v>730</v>
      </c>
      <c r="G451" s="214" t="s">
        <v>136</v>
      </c>
      <c r="H451" s="215">
        <v>29.286999999999999</v>
      </c>
      <c r="I451" s="216"/>
      <c r="J451" s="217">
        <f>ROUND(I451*H451,2)</f>
        <v>0</v>
      </c>
      <c r="K451" s="213" t="s">
        <v>137</v>
      </c>
      <c r="L451" s="218"/>
      <c r="M451" s="219" t="s">
        <v>19</v>
      </c>
      <c r="N451" s="220" t="s">
        <v>47</v>
      </c>
      <c r="O451" s="62"/>
      <c r="P451" s="183">
        <f>O451*H451</f>
        <v>0</v>
      </c>
      <c r="Q451" s="183">
        <v>2.5000000000000001E-3</v>
      </c>
      <c r="R451" s="183">
        <f>Q451*H451</f>
        <v>7.3217500000000005E-2</v>
      </c>
      <c r="S451" s="183">
        <v>0</v>
      </c>
      <c r="T451" s="184">
        <f>S451*H451</f>
        <v>0</v>
      </c>
      <c r="AR451" s="185" t="s">
        <v>322</v>
      </c>
      <c r="AT451" s="185" t="s">
        <v>173</v>
      </c>
      <c r="AU451" s="185" t="s">
        <v>83</v>
      </c>
      <c r="AY451" s="16" t="s">
        <v>131</v>
      </c>
      <c r="BE451" s="186">
        <f>IF(N451="základní",J451,0)</f>
        <v>0</v>
      </c>
      <c r="BF451" s="186">
        <f>IF(N451="snížená",J451,0)</f>
        <v>0</v>
      </c>
      <c r="BG451" s="186">
        <f>IF(N451="zákl. přenesená",J451,0)</f>
        <v>0</v>
      </c>
      <c r="BH451" s="186">
        <f>IF(N451="sníž. přenesená",J451,0)</f>
        <v>0</v>
      </c>
      <c r="BI451" s="186">
        <f>IF(N451="nulová",J451,0)</f>
        <v>0</v>
      </c>
      <c r="BJ451" s="16" t="s">
        <v>81</v>
      </c>
      <c r="BK451" s="186">
        <f>ROUND(I451*H451,2)</f>
        <v>0</v>
      </c>
      <c r="BL451" s="16" t="s">
        <v>234</v>
      </c>
      <c r="BM451" s="185" t="s">
        <v>731</v>
      </c>
    </row>
    <row r="452" spans="2:65" s="1" customFormat="1" ht="24" customHeight="1">
      <c r="B452" s="33"/>
      <c r="C452" s="174" t="s">
        <v>732</v>
      </c>
      <c r="D452" s="174" t="s">
        <v>133</v>
      </c>
      <c r="E452" s="175" t="s">
        <v>733</v>
      </c>
      <c r="F452" s="176" t="s">
        <v>734</v>
      </c>
      <c r="G452" s="177" t="s">
        <v>136</v>
      </c>
      <c r="H452" s="178">
        <v>1193.3800000000001</v>
      </c>
      <c r="I452" s="179"/>
      <c r="J452" s="180">
        <f>ROUND(I452*H452,2)</f>
        <v>0</v>
      </c>
      <c r="K452" s="176" t="s">
        <v>137</v>
      </c>
      <c r="L452" s="37"/>
      <c r="M452" s="181" t="s">
        <v>19</v>
      </c>
      <c r="N452" s="182" t="s">
        <v>47</v>
      </c>
      <c r="O452" s="62"/>
      <c r="P452" s="183">
        <f>O452*H452</f>
        <v>0</v>
      </c>
      <c r="Q452" s="183">
        <v>1.2E-4</v>
      </c>
      <c r="R452" s="183">
        <f>Q452*H452</f>
        <v>0.14320560000000002</v>
      </c>
      <c r="S452" s="183">
        <v>0</v>
      </c>
      <c r="T452" s="184">
        <f>S452*H452</f>
        <v>0</v>
      </c>
      <c r="AR452" s="185" t="s">
        <v>234</v>
      </c>
      <c r="AT452" s="185" t="s">
        <v>133</v>
      </c>
      <c r="AU452" s="185" t="s">
        <v>83</v>
      </c>
      <c r="AY452" s="16" t="s">
        <v>131</v>
      </c>
      <c r="BE452" s="186">
        <f>IF(N452="základní",J452,0)</f>
        <v>0</v>
      </c>
      <c r="BF452" s="186">
        <f>IF(N452="snížená",J452,0)</f>
        <v>0</v>
      </c>
      <c r="BG452" s="186">
        <f>IF(N452="zákl. přenesená",J452,0)</f>
        <v>0</v>
      </c>
      <c r="BH452" s="186">
        <f>IF(N452="sníž. přenesená",J452,0)</f>
        <v>0</v>
      </c>
      <c r="BI452" s="186">
        <f>IF(N452="nulová",J452,0)</f>
        <v>0</v>
      </c>
      <c r="BJ452" s="16" t="s">
        <v>81</v>
      </c>
      <c r="BK452" s="186">
        <f>ROUND(I452*H452,2)</f>
        <v>0</v>
      </c>
      <c r="BL452" s="16" t="s">
        <v>234</v>
      </c>
      <c r="BM452" s="185" t="s">
        <v>735</v>
      </c>
    </row>
    <row r="453" spans="2:65" s="1" customFormat="1" ht="87.75">
      <c r="B453" s="33"/>
      <c r="C453" s="34"/>
      <c r="D453" s="187" t="s">
        <v>140</v>
      </c>
      <c r="E453" s="34"/>
      <c r="F453" s="188" t="s">
        <v>718</v>
      </c>
      <c r="G453" s="34"/>
      <c r="H453" s="34"/>
      <c r="I453" s="101"/>
      <c r="J453" s="34"/>
      <c r="K453" s="34"/>
      <c r="L453" s="37"/>
      <c r="M453" s="189"/>
      <c r="N453" s="62"/>
      <c r="O453" s="62"/>
      <c r="P453" s="62"/>
      <c r="Q453" s="62"/>
      <c r="R453" s="62"/>
      <c r="S453" s="62"/>
      <c r="T453" s="63"/>
      <c r="AT453" s="16" t="s">
        <v>140</v>
      </c>
      <c r="AU453" s="16" t="s">
        <v>83</v>
      </c>
    </row>
    <row r="454" spans="2:65" s="13" customFormat="1" ht="11.25">
      <c r="B454" s="201"/>
      <c r="C454" s="202"/>
      <c r="D454" s="187" t="s">
        <v>144</v>
      </c>
      <c r="E454" s="203" t="s">
        <v>19</v>
      </c>
      <c r="F454" s="204" t="s">
        <v>648</v>
      </c>
      <c r="G454" s="202"/>
      <c r="H454" s="203" t="s">
        <v>19</v>
      </c>
      <c r="I454" s="205"/>
      <c r="J454" s="202"/>
      <c r="K454" s="202"/>
      <c r="L454" s="206"/>
      <c r="M454" s="207"/>
      <c r="N454" s="208"/>
      <c r="O454" s="208"/>
      <c r="P454" s="208"/>
      <c r="Q454" s="208"/>
      <c r="R454" s="208"/>
      <c r="S454" s="208"/>
      <c r="T454" s="209"/>
      <c r="AT454" s="210" t="s">
        <v>144</v>
      </c>
      <c r="AU454" s="210" t="s">
        <v>83</v>
      </c>
      <c r="AV454" s="13" t="s">
        <v>81</v>
      </c>
      <c r="AW454" s="13" t="s">
        <v>37</v>
      </c>
      <c r="AX454" s="13" t="s">
        <v>76</v>
      </c>
      <c r="AY454" s="210" t="s">
        <v>131</v>
      </c>
    </row>
    <row r="455" spans="2:65" s="12" customFormat="1" ht="11.25">
      <c r="B455" s="190"/>
      <c r="C455" s="191"/>
      <c r="D455" s="187" t="s">
        <v>144</v>
      </c>
      <c r="E455" s="192" t="s">
        <v>19</v>
      </c>
      <c r="F455" s="193" t="s">
        <v>649</v>
      </c>
      <c r="G455" s="191"/>
      <c r="H455" s="194">
        <v>1193.3800000000001</v>
      </c>
      <c r="I455" s="195"/>
      <c r="J455" s="191"/>
      <c r="K455" s="191"/>
      <c r="L455" s="196"/>
      <c r="M455" s="197"/>
      <c r="N455" s="198"/>
      <c r="O455" s="198"/>
      <c r="P455" s="198"/>
      <c r="Q455" s="198"/>
      <c r="R455" s="198"/>
      <c r="S455" s="198"/>
      <c r="T455" s="199"/>
      <c r="AT455" s="200" t="s">
        <v>144</v>
      </c>
      <c r="AU455" s="200" t="s">
        <v>83</v>
      </c>
      <c r="AV455" s="12" t="s">
        <v>83</v>
      </c>
      <c r="AW455" s="12" t="s">
        <v>37</v>
      </c>
      <c r="AX455" s="12" t="s">
        <v>81</v>
      </c>
      <c r="AY455" s="200" t="s">
        <v>131</v>
      </c>
    </row>
    <row r="456" spans="2:65" s="1" customFormat="1" ht="16.5" customHeight="1">
      <c r="B456" s="33"/>
      <c r="C456" s="211" t="s">
        <v>736</v>
      </c>
      <c r="D456" s="211" t="s">
        <v>173</v>
      </c>
      <c r="E456" s="212" t="s">
        <v>737</v>
      </c>
      <c r="F456" s="213" t="s">
        <v>738</v>
      </c>
      <c r="G456" s="214" t="s">
        <v>154</v>
      </c>
      <c r="H456" s="215">
        <v>198.31</v>
      </c>
      <c r="I456" s="216"/>
      <c r="J456" s="217">
        <f>ROUND(I456*H456,2)</f>
        <v>0</v>
      </c>
      <c r="K456" s="213" t="s">
        <v>137</v>
      </c>
      <c r="L456" s="218"/>
      <c r="M456" s="219" t="s">
        <v>19</v>
      </c>
      <c r="N456" s="220" t="s">
        <v>47</v>
      </c>
      <c r="O456" s="62"/>
      <c r="P456" s="183">
        <f>O456*H456</f>
        <v>0</v>
      </c>
      <c r="Q456" s="183">
        <v>0.02</v>
      </c>
      <c r="R456" s="183">
        <f>Q456*H456</f>
        <v>3.9662000000000002</v>
      </c>
      <c r="S456" s="183">
        <v>0</v>
      </c>
      <c r="T456" s="184">
        <f>S456*H456</f>
        <v>0</v>
      </c>
      <c r="AR456" s="185" t="s">
        <v>322</v>
      </c>
      <c r="AT456" s="185" t="s">
        <v>173</v>
      </c>
      <c r="AU456" s="185" t="s">
        <v>83</v>
      </c>
      <c r="AY456" s="16" t="s">
        <v>131</v>
      </c>
      <c r="BE456" s="186">
        <f>IF(N456="základní",J456,0)</f>
        <v>0</v>
      </c>
      <c r="BF456" s="186">
        <f>IF(N456="snížená",J456,0)</f>
        <v>0</v>
      </c>
      <c r="BG456" s="186">
        <f>IF(N456="zákl. přenesená",J456,0)</f>
        <v>0</v>
      </c>
      <c r="BH456" s="186">
        <f>IF(N456="sníž. přenesená",J456,0)</f>
        <v>0</v>
      </c>
      <c r="BI456" s="186">
        <f>IF(N456="nulová",J456,0)</f>
        <v>0</v>
      </c>
      <c r="BJ456" s="16" t="s">
        <v>81</v>
      </c>
      <c r="BK456" s="186">
        <f>ROUND(I456*H456,2)</f>
        <v>0</v>
      </c>
      <c r="BL456" s="16" t="s">
        <v>234</v>
      </c>
      <c r="BM456" s="185" t="s">
        <v>739</v>
      </c>
    </row>
    <row r="457" spans="2:65" s="12" customFormat="1" ht="11.25">
      <c r="B457" s="190"/>
      <c r="C457" s="191"/>
      <c r="D457" s="187" t="s">
        <v>144</v>
      </c>
      <c r="E457" s="192" t="s">
        <v>19</v>
      </c>
      <c r="F457" s="193" t="s">
        <v>740</v>
      </c>
      <c r="G457" s="191"/>
      <c r="H457" s="194">
        <v>198.31</v>
      </c>
      <c r="I457" s="195"/>
      <c r="J457" s="191"/>
      <c r="K457" s="191"/>
      <c r="L457" s="196"/>
      <c r="M457" s="197"/>
      <c r="N457" s="198"/>
      <c r="O457" s="198"/>
      <c r="P457" s="198"/>
      <c r="Q457" s="198"/>
      <c r="R457" s="198"/>
      <c r="S457" s="198"/>
      <c r="T457" s="199"/>
      <c r="AT457" s="200" t="s">
        <v>144</v>
      </c>
      <c r="AU457" s="200" t="s">
        <v>83</v>
      </c>
      <c r="AV457" s="12" t="s">
        <v>83</v>
      </c>
      <c r="AW457" s="12" t="s">
        <v>37</v>
      </c>
      <c r="AX457" s="12" t="s">
        <v>81</v>
      </c>
      <c r="AY457" s="200" t="s">
        <v>131</v>
      </c>
    </row>
    <row r="458" spans="2:65" s="1" customFormat="1" ht="24" customHeight="1">
      <c r="B458" s="33"/>
      <c r="C458" s="174" t="s">
        <v>741</v>
      </c>
      <c r="D458" s="174" t="s">
        <v>133</v>
      </c>
      <c r="E458" s="175" t="s">
        <v>742</v>
      </c>
      <c r="F458" s="176" t="s">
        <v>743</v>
      </c>
      <c r="G458" s="177" t="s">
        <v>136</v>
      </c>
      <c r="H458" s="178">
        <v>38</v>
      </c>
      <c r="I458" s="179"/>
      <c r="J458" s="180">
        <f>ROUND(I458*H458,2)</f>
        <v>0</v>
      </c>
      <c r="K458" s="176" t="s">
        <v>137</v>
      </c>
      <c r="L458" s="37"/>
      <c r="M458" s="181" t="s">
        <v>19</v>
      </c>
      <c r="N458" s="182" t="s">
        <v>47</v>
      </c>
      <c r="O458" s="62"/>
      <c r="P458" s="183">
        <f>O458*H458</f>
        <v>0</v>
      </c>
      <c r="Q458" s="183">
        <v>3.6000000000000002E-4</v>
      </c>
      <c r="R458" s="183">
        <f>Q458*H458</f>
        <v>1.3680000000000001E-2</v>
      </c>
      <c r="S458" s="183">
        <v>0</v>
      </c>
      <c r="T458" s="184">
        <f>S458*H458</f>
        <v>0</v>
      </c>
      <c r="AR458" s="185" t="s">
        <v>234</v>
      </c>
      <c r="AT458" s="185" t="s">
        <v>133</v>
      </c>
      <c r="AU458" s="185" t="s">
        <v>83</v>
      </c>
      <c r="AY458" s="16" t="s">
        <v>131</v>
      </c>
      <c r="BE458" s="186">
        <f>IF(N458="základní",J458,0)</f>
        <v>0</v>
      </c>
      <c r="BF458" s="186">
        <f>IF(N458="snížená",J458,0)</f>
        <v>0</v>
      </c>
      <c r="BG458" s="186">
        <f>IF(N458="zákl. přenesená",J458,0)</f>
        <v>0</v>
      </c>
      <c r="BH458" s="186">
        <f>IF(N458="sníž. přenesená",J458,0)</f>
        <v>0</v>
      </c>
      <c r="BI458" s="186">
        <f>IF(N458="nulová",J458,0)</f>
        <v>0</v>
      </c>
      <c r="BJ458" s="16" t="s">
        <v>81</v>
      </c>
      <c r="BK458" s="186">
        <f>ROUND(I458*H458,2)</f>
        <v>0</v>
      </c>
      <c r="BL458" s="16" t="s">
        <v>234</v>
      </c>
      <c r="BM458" s="185" t="s">
        <v>744</v>
      </c>
    </row>
    <row r="459" spans="2:65" s="1" customFormat="1" ht="16.5" customHeight="1">
      <c r="B459" s="33"/>
      <c r="C459" s="211" t="s">
        <v>745</v>
      </c>
      <c r="D459" s="211" t="s">
        <v>173</v>
      </c>
      <c r="E459" s="212" t="s">
        <v>746</v>
      </c>
      <c r="F459" s="213" t="s">
        <v>747</v>
      </c>
      <c r="G459" s="214" t="s">
        <v>136</v>
      </c>
      <c r="H459" s="215">
        <v>38</v>
      </c>
      <c r="I459" s="216"/>
      <c r="J459" s="217">
        <f>ROUND(I459*H459,2)</f>
        <v>0</v>
      </c>
      <c r="K459" s="213" t="s">
        <v>137</v>
      </c>
      <c r="L459" s="218"/>
      <c r="M459" s="219" t="s">
        <v>19</v>
      </c>
      <c r="N459" s="220" t="s">
        <v>47</v>
      </c>
      <c r="O459" s="62"/>
      <c r="P459" s="183">
        <f>O459*H459</f>
        <v>0</v>
      </c>
      <c r="Q459" s="183">
        <v>5.1999999999999998E-3</v>
      </c>
      <c r="R459" s="183">
        <f>Q459*H459</f>
        <v>0.1976</v>
      </c>
      <c r="S459" s="183">
        <v>0</v>
      </c>
      <c r="T459" s="184">
        <f>S459*H459</f>
        <v>0</v>
      </c>
      <c r="AR459" s="185" t="s">
        <v>322</v>
      </c>
      <c r="AT459" s="185" t="s">
        <v>173</v>
      </c>
      <c r="AU459" s="185" t="s">
        <v>83</v>
      </c>
      <c r="AY459" s="16" t="s">
        <v>131</v>
      </c>
      <c r="BE459" s="186">
        <f>IF(N459="základní",J459,0)</f>
        <v>0</v>
      </c>
      <c r="BF459" s="186">
        <f>IF(N459="snížená",J459,0)</f>
        <v>0</v>
      </c>
      <c r="BG459" s="186">
        <f>IF(N459="zákl. přenesená",J459,0)</f>
        <v>0</v>
      </c>
      <c r="BH459" s="186">
        <f>IF(N459="sníž. přenesená",J459,0)</f>
        <v>0</v>
      </c>
      <c r="BI459" s="186">
        <f>IF(N459="nulová",J459,0)</f>
        <v>0</v>
      </c>
      <c r="BJ459" s="16" t="s">
        <v>81</v>
      </c>
      <c r="BK459" s="186">
        <f>ROUND(I459*H459,2)</f>
        <v>0</v>
      </c>
      <c r="BL459" s="16" t="s">
        <v>234</v>
      </c>
      <c r="BM459" s="185" t="s">
        <v>748</v>
      </c>
    </row>
    <row r="460" spans="2:65" s="1" customFormat="1" ht="24" customHeight="1">
      <c r="B460" s="33"/>
      <c r="C460" s="174" t="s">
        <v>749</v>
      </c>
      <c r="D460" s="174" t="s">
        <v>133</v>
      </c>
      <c r="E460" s="175" t="s">
        <v>750</v>
      </c>
      <c r="F460" s="176" t="s">
        <v>751</v>
      </c>
      <c r="G460" s="177" t="s">
        <v>167</v>
      </c>
      <c r="H460" s="178">
        <v>8.3759999999999994</v>
      </c>
      <c r="I460" s="179"/>
      <c r="J460" s="180">
        <f>ROUND(I460*H460,2)</f>
        <v>0</v>
      </c>
      <c r="K460" s="176" t="s">
        <v>137</v>
      </c>
      <c r="L460" s="37"/>
      <c r="M460" s="181" t="s">
        <v>19</v>
      </c>
      <c r="N460" s="182" t="s">
        <v>47</v>
      </c>
      <c r="O460" s="62"/>
      <c r="P460" s="183">
        <f>O460*H460</f>
        <v>0</v>
      </c>
      <c r="Q460" s="183">
        <v>0</v>
      </c>
      <c r="R460" s="183">
        <f>Q460*H460</f>
        <v>0</v>
      </c>
      <c r="S460" s="183">
        <v>0</v>
      </c>
      <c r="T460" s="184">
        <f>S460*H460</f>
        <v>0</v>
      </c>
      <c r="AR460" s="185" t="s">
        <v>234</v>
      </c>
      <c r="AT460" s="185" t="s">
        <v>133</v>
      </c>
      <c r="AU460" s="185" t="s">
        <v>83</v>
      </c>
      <c r="AY460" s="16" t="s">
        <v>131</v>
      </c>
      <c r="BE460" s="186">
        <f>IF(N460="základní",J460,0)</f>
        <v>0</v>
      </c>
      <c r="BF460" s="186">
        <f>IF(N460="snížená",J460,0)</f>
        <v>0</v>
      </c>
      <c r="BG460" s="186">
        <f>IF(N460="zákl. přenesená",J460,0)</f>
        <v>0</v>
      </c>
      <c r="BH460" s="186">
        <f>IF(N460="sníž. přenesená",J460,0)</f>
        <v>0</v>
      </c>
      <c r="BI460" s="186">
        <f>IF(N460="nulová",J460,0)</f>
        <v>0</v>
      </c>
      <c r="BJ460" s="16" t="s">
        <v>81</v>
      </c>
      <c r="BK460" s="186">
        <f>ROUND(I460*H460,2)</f>
        <v>0</v>
      </c>
      <c r="BL460" s="16" t="s">
        <v>234</v>
      </c>
      <c r="BM460" s="185" t="s">
        <v>752</v>
      </c>
    </row>
    <row r="461" spans="2:65" s="1" customFormat="1" ht="78">
      <c r="B461" s="33"/>
      <c r="C461" s="34"/>
      <c r="D461" s="187" t="s">
        <v>140</v>
      </c>
      <c r="E461" s="34"/>
      <c r="F461" s="188" t="s">
        <v>753</v>
      </c>
      <c r="G461" s="34"/>
      <c r="H461" s="34"/>
      <c r="I461" s="101"/>
      <c r="J461" s="34"/>
      <c r="K461" s="34"/>
      <c r="L461" s="37"/>
      <c r="M461" s="189"/>
      <c r="N461" s="62"/>
      <c r="O461" s="62"/>
      <c r="P461" s="62"/>
      <c r="Q461" s="62"/>
      <c r="R461" s="62"/>
      <c r="S461" s="62"/>
      <c r="T461" s="63"/>
      <c r="AT461" s="16" t="s">
        <v>140</v>
      </c>
      <c r="AU461" s="16" t="s">
        <v>83</v>
      </c>
    </row>
    <row r="462" spans="2:65" s="1" customFormat="1" ht="24" customHeight="1">
      <c r="B462" s="33"/>
      <c r="C462" s="174" t="s">
        <v>754</v>
      </c>
      <c r="D462" s="174" t="s">
        <v>133</v>
      </c>
      <c r="E462" s="175" t="s">
        <v>755</v>
      </c>
      <c r="F462" s="176" t="s">
        <v>756</v>
      </c>
      <c r="G462" s="177" t="s">
        <v>167</v>
      </c>
      <c r="H462" s="178">
        <v>8.3759999999999994</v>
      </c>
      <c r="I462" s="179"/>
      <c r="J462" s="180">
        <f>ROUND(I462*H462,2)</f>
        <v>0</v>
      </c>
      <c r="K462" s="176" t="s">
        <v>137</v>
      </c>
      <c r="L462" s="37"/>
      <c r="M462" s="181" t="s">
        <v>19</v>
      </c>
      <c r="N462" s="182" t="s">
        <v>47</v>
      </c>
      <c r="O462" s="62"/>
      <c r="P462" s="183">
        <f>O462*H462</f>
        <v>0</v>
      </c>
      <c r="Q462" s="183">
        <v>0</v>
      </c>
      <c r="R462" s="183">
        <f>Q462*H462</f>
        <v>0</v>
      </c>
      <c r="S462" s="183">
        <v>0</v>
      </c>
      <c r="T462" s="184">
        <f>S462*H462</f>
        <v>0</v>
      </c>
      <c r="AR462" s="185" t="s">
        <v>234</v>
      </c>
      <c r="AT462" s="185" t="s">
        <v>133</v>
      </c>
      <c r="AU462" s="185" t="s">
        <v>83</v>
      </c>
      <c r="AY462" s="16" t="s">
        <v>131</v>
      </c>
      <c r="BE462" s="186">
        <f>IF(N462="základní",J462,0)</f>
        <v>0</v>
      </c>
      <c r="BF462" s="186">
        <f>IF(N462="snížená",J462,0)</f>
        <v>0</v>
      </c>
      <c r="BG462" s="186">
        <f>IF(N462="zákl. přenesená",J462,0)</f>
        <v>0</v>
      </c>
      <c r="BH462" s="186">
        <f>IF(N462="sníž. přenesená",J462,0)</f>
        <v>0</v>
      </c>
      <c r="BI462" s="186">
        <f>IF(N462="nulová",J462,0)</f>
        <v>0</v>
      </c>
      <c r="BJ462" s="16" t="s">
        <v>81</v>
      </c>
      <c r="BK462" s="186">
        <f>ROUND(I462*H462,2)</f>
        <v>0</v>
      </c>
      <c r="BL462" s="16" t="s">
        <v>234</v>
      </c>
      <c r="BM462" s="185" t="s">
        <v>757</v>
      </c>
    </row>
    <row r="463" spans="2:65" s="1" customFormat="1" ht="78">
      <c r="B463" s="33"/>
      <c r="C463" s="34"/>
      <c r="D463" s="187" t="s">
        <v>140</v>
      </c>
      <c r="E463" s="34"/>
      <c r="F463" s="188" t="s">
        <v>753</v>
      </c>
      <c r="G463" s="34"/>
      <c r="H463" s="34"/>
      <c r="I463" s="101"/>
      <c r="J463" s="34"/>
      <c r="K463" s="34"/>
      <c r="L463" s="37"/>
      <c r="M463" s="189"/>
      <c r="N463" s="62"/>
      <c r="O463" s="62"/>
      <c r="P463" s="62"/>
      <c r="Q463" s="62"/>
      <c r="R463" s="62"/>
      <c r="S463" s="62"/>
      <c r="T463" s="63"/>
      <c r="AT463" s="16" t="s">
        <v>140</v>
      </c>
      <c r="AU463" s="16" t="s">
        <v>83</v>
      </c>
    </row>
    <row r="464" spans="2:65" s="11" customFormat="1" ht="22.9" customHeight="1">
      <c r="B464" s="158"/>
      <c r="C464" s="159"/>
      <c r="D464" s="160" t="s">
        <v>75</v>
      </c>
      <c r="E464" s="172" t="s">
        <v>758</v>
      </c>
      <c r="F464" s="172" t="s">
        <v>759</v>
      </c>
      <c r="G464" s="159"/>
      <c r="H464" s="159"/>
      <c r="I464" s="162"/>
      <c r="J464" s="173">
        <f>BK464</f>
        <v>0</v>
      </c>
      <c r="K464" s="159"/>
      <c r="L464" s="164"/>
      <c r="M464" s="165"/>
      <c r="N464" s="166"/>
      <c r="O464" s="166"/>
      <c r="P464" s="167">
        <f>SUM(P465:P468)</f>
        <v>0</v>
      </c>
      <c r="Q464" s="166"/>
      <c r="R464" s="167">
        <f>SUM(R465:R468)</f>
        <v>2.8820999999999999E-2</v>
      </c>
      <c r="S464" s="166"/>
      <c r="T464" s="168">
        <f>SUM(T465:T468)</f>
        <v>0.25273800000000002</v>
      </c>
      <c r="AR464" s="169" t="s">
        <v>83</v>
      </c>
      <c r="AT464" s="170" t="s">
        <v>75</v>
      </c>
      <c r="AU464" s="170" t="s">
        <v>81</v>
      </c>
      <c r="AY464" s="169" t="s">
        <v>131</v>
      </c>
      <c r="BK464" s="171">
        <f>SUM(BK465:BK468)</f>
        <v>0</v>
      </c>
    </row>
    <row r="465" spans="2:65" s="1" customFormat="1" ht="16.5" customHeight="1">
      <c r="B465" s="33"/>
      <c r="C465" s="174" t="s">
        <v>760</v>
      </c>
      <c r="D465" s="174" t="s">
        <v>133</v>
      </c>
      <c r="E465" s="175" t="s">
        <v>761</v>
      </c>
      <c r="F465" s="176" t="s">
        <v>762</v>
      </c>
      <c r="G465" s="177" t="s">
        <v>209</v>
      </c>
      <c r="H465" s="178">
        <v>39.799999999999997</v>
      </c>
      <c r="I465" s="179"/>
      <c r="J465" s="180">
        <f>ROUND(I465*H465,2)</f>
        <v>0</v>
      </c>
      <c r="K465" s="176" t="s">
        <v>137</v>
      </c>
      <c r="L465" s="37"/>
      <c r="M465" s="181" t="s">
        <v>19</v>
      </c>
      <c r="N465" s="182" t="s">
        <v>47</v>
      </c>
      <c r="O465" s="62"/>
      <c r="P465" s="183">
        <f>O465*H465</f>
        <v>0</v>
      </c>
      <c r="Q465" s="183">
        <v>3.8999999999999999E-4</v>
      </c>
      <c r="R465" s="183">
        <f>Q465*H465</f>
        <v>1.5521999999999999E-2</v>
      </c>
      <c r="S465" s="183">
        <v>3.4199999999999999E-3</v>
      </c>
      <c r="T465" s="184">
        <f>S465*H465</f>
        <v>0.13611599999999999</v>
      </c>
      <c r="AR465" s="185" t="s">
        <v>234</v>
      </c>
      <c r="AT465" s="185" t="s">
        <v>133</v>
      </c>
      <c r="AU465" s="185" t="s">
        <v>83</v>
      </c>
      <c r="AY465" s="16" t="s">
        <v>131</v>
      </c>
      <c r="BE465" s="186">
        <f>IF(N465="základní",J465,0)</f>
        <v>0</v>
      </c>
      <c r="BF465" s="186">
        <f>IF(N465="snížená",J465,0)</f>
        <v>0</v>
      </c>
      <c r="BG465" s="186">
        <f>IF(N465="zákl. přenesená",J465,0)</f>
        <v>0</v>
      </c>
      <c r="BH465" s="186">
        <f>IF(N465="sníž. přenesená",J465,0)</f>
        <v>0</v>
      </c>
      <c r="BI465" s="186">
        <f>IF(N465="nulová",J465,0)</f>
        <v>0</v>
      </c>
      <c r="BJ465" s="16" t="s">
        <v>81</v>
      </c>
      <c r="BK465" s="186">
        <f>ROUND(I465*H465,2)</f>
        <v>0</v>
      </c>
      <c r="BL465" s="16" t="s">
        <v>234</v>
      </c>
      <c r="BM465" s="185" t="s">
        <v>763</v>
      </c>
    </row>
    <row r="466" spans="2:65" s="1" customFormat="1" ht="24" customHeight="1">
      <c r="B466" s="33"/>
      <c r="C466" s="174" t="s">
        <v>764</v>
      </c>
      <c r="D466" s="174" t="s">
        <v>133</v>
      </c>
      <c r="E466" s="175" t="s">
        <v>765</v>
      </c>
      <c r="F466" s="176" t="s">
        <v>766</v>
      </c>
      <c r="G466" s="177" t="s">
        <v>209</v>
      </c>
      <c r="H466" s="178">
        <v>34.1</v>
      </c>
      <c r="I466" s="179"/>
      <c r="J466" s="180">
        <f>ROUND(I466*H466,2)</f>
        <v>0</v>
      </c>
      <c r="K466" s="176" t="s">
        <v>280</v>
      </c>
      <c r="L466" s="37"/>
      <c r="M466" s="181" t="s">
        <v>19</v>
      </c>
      <c r="N466" s="182" t="s">
        <v>47</v>
      </c>
      <c r="O466" s="62"/>
      <c r="P466" s="183">
        <f>O466*H466</f>
        <v>0</v>
      </c>
      <c r="Q466" s="183">
        <v>3.8999999999999999E-4</v>
      </c>
      <c r="R466" s="183">
        <f>Q466*H466</f>
        <v>1.3299E-2</v>
      </c>
      <c r="S466" s="183">
        <v>3.4199999999999999E-3</v>
      </c>
      <c r="T466" s="184">
        <f>S466*H466</f>
        <v>0.116622</v>
      </c>
      <c r="AR466" s="185" t="s">
        <v>234</v>
      </c>
      <c r="AT466" s="185" t="s">
        <v>133</v>
      </c>
      <c r="AU466" s="185" t="s">
        <v>83</v>
      </c>
      <c r="AY466" s="16" t="s">
        <v>131</v>
      </c>
      <c r="BE466" s="186">
        <f>IF(N466="základní",J466,0)</f>
        <v>0</v>
      </c>
      <c r="BF466" s="186">
        <f>IF(N466="snížená",J466,0)</f>
        <v>0</v>
      </c>
      <c r="BG466" s="186">
        <f>IF(N466="zákl. přenesená",J466,0)</f>
        <v>0</v>
      </c>
      <c r="BH466" s="186">
        <f>IF(N466="sníž. přenesená",J466,0)</f>
        <v>0</v>
      </c>
      <c r="BI466" s="186">
        <f>IF(N466="nulová",J466,0)</f>
        <v>0</v>
      </c>
      <c r="BJ466" s="16" t="s">
        <v>81</v>
      </c>
      <c r="BK466" s="186">
        <f>ROUND(I466*H466,2)</f>
        <v>0</v>
      </c>
      <c r="BL466" s="16" t="s">
        <v>234</v>
      </c>
      <c r="BM466" s="185" t="s">
        <v>767</v>
      </c>
    </row>
    <row r="467" spans="2:65" s="1" customFormat="1" ht="16.5" customHeight="1">
      <c r="B467" s="33"/>
      <c r="C467" s="174" t="s">
        <v>768</v>
      </c>
      <c r="D467" s="174" t="s">
        <v>133</v>
      </c>
      <c r="E467" s="175" t="s">
        <v>769</v>
      </c>
      <c r="F467" s="176" t="s">
        <v>770</v>
      </c>
      <c r="G467" s="177" t="s">
        <v>209</v>
      </c>
      <c r="H467" s="178">
        <v>34.1</v>
      </c>
      <c r="I467" s="179"/>
      <c r="J467" s="180">
        <f>ROUND(I467*H467,2)</f>
        <v>0</v>
      </c>
      <c r="K467" s="176" t="s">
        <v>137</v>
      </c>
      <c r="L467" s="37"/>
      <c r="M467" s="181" t="s">
        <v>19</v>
      </c>
      <c r="N467" s="182" t="s">
        <v>47</v>
      </c>
      <c r="O467" s="62"/>
      <c r="P467" s="183">
        <f>O467*H467</f>
        <v>0</v>
      </c>
      <c r="Q467" s="183">
        <v>0</v>
      </c>
      <c r="R467" s="183">
        <f>Q467*H467</f>
        <v>0</v>
      </c>
      <c r="S467" s="183">
        <v>0</v>
      </c>
      <c r="T467" s="184">
        <f>S467*H467</f>
        <v>0</v>
      </c>
      <c r="AR467" s="185" t="s">
        <v>234</v>
      </c>
      <c r="AT467" s="185" t="s">
        <v>133</v>
      </c>
      <c r="AU467" s="185" t="s">
        <v>83</v>
      </c>
      <c r="AY467" s="16" t="s">
        <v>131</v>
      </c>
      <c r="BE467" s="186">
        <f>IF(N467="základní",J467,0)</f>
        <v>0</v>
      </c>
      <c r="BF467" s="186">
        <f>IF(N467="snížená",J467,0)</f>
        <v>0</v>
      </c>
      <c r="BG467" s="186">
        <f>IF(N467="zákl. přenesená",J467,0)</f>
        <v>0</v>
      </c>
      <c r="BH467" s="186">
        <f>IF(N467="sníž. přenesená",J467,0)</f>
        <v>0</v>
      </c>
      <c r="BI467" s="186">
        <f>IF(N467="nulová",J467,0)</f>
        <v>0</v>
      </c>
      <c r="BJ467" s="16" t="s">
        <v>81</v>
      </c>
      <c r="BK467" s="186">
        <f>ROUND(I467*H467,2)</f>
        <v>0</v>
      </c>
      <c r="BL467" s="16" t="s">
        <v>234</v>
      </c>
      <c r="BM467" s="185" t="s">
        <v>771</v>
      </c>
    </row>
    <row r="468" spans="2:65" s="1" customFormat="1" ht="68.25">
      <c r="B468" s="33"/>
      <c r="C468" s="34"/>
      <c r="D468" s="187" t="s">
        <v>140</v>
      </c>
      <c r="E468" s="34"/>
      <c r="F468" s="188" t="s">
        <v>772</v>
      </c>
      <c r="G468" s="34"/>
      <c r="H468" s="34"/>
      <c r="I468" s="101"/>
      <c r="J468" s="34"/>
      <c r="K468" s="34"/>
      <c r="L468" s="37"/>
      <c r="M468" s="189"/>
      <c r="N468" s="62"/>
      <c r="O468" s="62"/>
      <c r="P468" s="62"/>
      <c r="Q468" s="62"/>
      <c r="R468" s="62"/>
      <c r="S468" s="62"/>
      <c r="T468" s="63"/>
      <c r="AT468" s="16" t="s">
        <v>140</v>
      </c>
      <c r="AU468" s="16" t="s">
        <v>83</v>
      </c>
    </row>
    <row r="469" spans="2:65" s="11" customFormat="1" ht="22.9" customHeight="1">
      <c r="B469" s="158"/>
      <c r="C469" s="159"/>
      <c r="D469" s="160" t="s">
        <v>75</v>
      </c>
      <c r="E469" s="172" t="s">
        <v>773</v>
      </c>
      <c r="F469" s="172" t="s">
        <v>774</v>
      </c>
      <c r="G469" s="159"/>
      <c r="H469" s="159"/>
      <c r="I469" s="162"/>
      <c r="J469" s="173">
        <f>BK469</f>
        <v>0</v>
      </c>
      <c r="K469" s="159"/>
      <c r="L469" s="164"/>
      <c r="M469" s="165"/>
      <c r="N469" s="166"/>
      <c r="O469" s="166"/>
      <c r="P469" s="167">
        <f>SUM(P470:P523)</f>
        <v>0</v>
      </c>
      <c r="Q469" s="166"/>
      <c r="R469" s="167">
        <f>SUM(R470:R523)</f>
        <v>0.62712500000000015</v>
      </c>
      <c r="S469" s="166"/>
      <c r="T469" s="168">
        <f>SUM(T470:T523)</f>
        <v>0.11824000000000001</v>
      </c>
      <c r="AR469" s="169" t="s">
        <v>83</v>
      </c>
      <c r="AT469" s="170" t="s">
        <v>75</v>
      </c>
      <c r="AU469" s="170" t="s">
        <v>81</v>
      </c>
      <c r="AY469" s="169" t="s">
        <v>131</v>
      </c>
      <c r="BK469" s="171">
        <f>SUM(BK470:BK523)</f>
        <v>0</v>
      </c>
    </row>
    <row r="470" spans="2:65" s="1" customFormat="1" ht="24" customHeight="1">
      <c r="B470" s="33"/>
      <c r="C470" s="174" t="s">
        <v>775</v>
      </c>
      <c r="D470" s="174" t="s">
        <v>133</v>
      </c>
      <c r="E470" s="175" t="s">
        <v>776</v>
      </c>
      <c r="F470" s="176" t="s">
        <v>777</v>
      </c>
      <c r="G470" s="177" t="s">
        <v>209</v>
      </c>
      <c r="H470" s="178">
        <v>130</v>
      </c>
      <c r="I470" s="179"/>
      <c r="J470" s="180">
        <f>ROUND(I470*H470,2)</f>
        <v>0</v>
      </c>
      <c r="K470" s="176" t="s">
        <v>137</v>
      </c>
      <c r="L470" s="37"/>
      <c r="M470" s="181" t="s">
        <v>19</v>
      </c>
      <c r="N470" s="182" t="s">
        <v>47</v>
      </c>
      <c r="O470" s="62"/>
      <c r="P470" s="183">
        <f>O470*H470</f>
        <v>0</v>
      </c>
      <c r="Q470" s="183">
        <v>0</v>
      </c>
      <c r="R470" s="183">
        <f>Q470*H470</f>
        <v>0</v>
      </c>
      <c r="S470" s="183">
        <v>0</v>
      </c>
      <c r="T470" s="184">
        <f>S470*H470</f>
        <v>0</v>
      </c>
      <c r="AR470" s="185" t="s">
        <v>234</v>
      </c>
      <c r="AT470" s="185" t="s">
        <v>133</v>
      </c>
      <c r="AU470" s="185" t="s">
        <v>83</v>
      </c>
      <c r="AY470" s="16" t="s">
        <v>131</v>
      </c>
      <c r="BE470" s="186">
        <f>IF(N470="základní",J470,0)</f>
        <v>0</v>
      </c>
      <c r="BF470" s="186">
        <f>IF(N470="snížená",J470,0)</f>
        <v>0</v>
      </c>
      <c r="BG470" s="186">
        <f>IF(N470="zákl. přenesená",J470,0)</f>
        <v>0</v>
      </c>
      <c r="BH470" s="186">
        <f>IF(N470="sníž. přenesená",J470,0)</f>
        <v>0</v>
      </c>
      <c r="BI470" s="186">
        <f>IF(N470="nulová",J470,0)</f>
        <v>0</v>
      </c>
      <c r="BJ470" s="16" t="s">
        <v>81</v>
      </c>
      <c r="BK470" s="186">
        <f>ROUND(I470*H470,2)</f>
        <v>0</v>
      </c>
      <c r="BL470" s="16" t="s">
        <v>234</v>
      </c>
      <c r="BM470" s="185" t="s">
        <v>778</v>
      </c>
    </row>
    <row r="471" spans="2:65" s="13" customFormat="1" ht="11.25">
      <c r="B471" s="201"/>
      <c r="C471" s="202"/>
      <c r="D471" s="187" t="s">
        <v>144</v>
      </c>
      <c r="E471" s="203" t="s">
        <v>19</v>
      </c>
      <c r="F471" s="204" t="s">
        <v>779</v>
      </c>
      <c r="G471" s="202"/>
      <c r="H471" s="203" t="s">
        <v>19</v>
      </c>
      <c r="I471" s="205"/>
      <c r="J471" s="202"/>
      <c r="K471" s="202"/>
      <c r="L471" s="206"/>
      <c r="M471" s="207"/>
      <c r="N471" s="208"/>
      <c r="O471" s="208"/>
      <c r="P471" s="208"/>
      <c r="Q471" s="208"/>
      <c r="R471" s="208"/>
      <c r="S471" s="208"/>
      <c r="T471" s="209"/>
      <c r="AT471" s="210" t="s">
        <v>144</v>
      </c>
      <c r="AU471" s="210" t="s">
        <v>83</v>
      </c>
      <c r="AV471" s="13" t="s">
        <v>81</v>
      </c>
      <c r="AW471" s="13" t="s">
        <v>37</v>
      </c>
      <c r="AX471" s="13" t="s">
        <v>76</v>
      </c>
      <c r="AY471" s="210" t="s">
        <v>131</v>
      </c>
    </row>
    <row r="472" spans="2:65" s="12" customFormat="1" ht="11.25">
      <c r="B472" s="190"/>
      <c r="C472" s="191"/>
      <c r="D472" s="187" t="s">
        <v>144</v>
      </c>
      <c r="E472" s="192" t="s">
        <v>19</v>
      </c>
      <c r="F472" s="193" t="s">
        <v>477</v>
      </c>
      <c r="G472" s="191"/>
      <c r="H472" s="194">
        <v>60</v>
      </c>
      <c r="I472" s="195"/>
      <c r="J472" s="191"/>
      <c r="K472" s="191"/>
      <c r="L472" s="196"/>
      <c r="M472" s="197"/>
      <c r="N472" s="198"/>
      <c r="O472" s="198"/>
      <c r="P472" s="198"/>
      <c r="Q472" s="198"/>
      <c r="R472" s="198"/>
      <c r="S472" s="198"/>
      <c r="T472" s="199"/>
      <c r="AT472" s="200" t="s">
        <v>144</v>
      </c>
      <c r="AU472" s="200" t="s">
        <v>83</v>
      </c>
      <c r="AV472" s="12" t="s">
        <v>83</v>
      </c>
      <c r="AW472" s="12" t="s">
        <v>37</v>
      </c>
      <c r="AX472" s="12" t="s">
        <v>76</v>
      </c>
      <c r="AY472" s="200" t="s">
        <v>131</v>
      </c>
    </row>
    <row r="473" spans="2:65" s="13" customFormat="1" ht="11.25">
      <c r="B473" s="201"/>
      <c r="C473" s="202"/>
      <c r="D473" s="187" t="s">
        <v>144</v>
      </c>
      <c r="E473" s="203" t="s">
        <v>19</v>
      </c>
      <c r="F473" s="204" t="s">
        <v>780</v>
      </c>
      <c r="G473" s="202"/>
      <c r="H473" s="203" t="s">
        <v>19</v>
      </c>
      <c r="I473" s="205"/>
      <c r="J473" s="202"/>
      <c r="K473" s="202"/>
      <c r="L473" s="206"/>
      <c r="M473" s="207"/>
      <c r="N473" s="208"/>
      <c r="O473" s="208"/>
      <c r="P473" s="208"/>
      <c r="Q473" s="208"/>
      <c r="R473" s="208"/>
      <c r="S473" s="208"/>
      <c r="T473" s="209"/>
      <c r="AT473" s="210" t="s">
        <v>144</v>
      </c>
      <c r="AU473" s="210" t="s">
        <v>83</v>
      </c>
      <c r="AV473" s="13" t="s">
        <v>81</v>
      </c>
      <c r="AW473" s="13" t="s">
        <v>37</v>
      </c>
      <c r="AX473" s="13" t="s">
        <v>76</v>
      </c>
      <c r="AY473" s="210" t="s">
        <v>131</v>
      </c>
    </row>
    <row r="474" spans="2:65" s="12" customFormat="1" ht="11.25">
      <c r="B474" s="190"/>
      <c r="C474" s="191"/>
      <c r="D474" s="187" t="s">
        <v>144</v>
      </c>
      <c r="E474" s="192" t="s">
        <v>19</v>
      </c>
      <c r="F474" s="193" t="s">
        <v>534</v>
      </c>
      <c r="G474" s="191"/>
      <c r="H474" s="194">
        <v>70</v>
      </c>
      <c r="I474" s="195"/>
      <c r="J474" s="191"/>
      <c r="K474" s="191"/>
      <c r="L474" s="196"/>
      <c r="M474" s="197"/>
      <c r="N474" s="198"/>
      <c r="O474" s="198"/>
      <c r="P474" s="198"/>
      <c r="Q474" s="198"/>
      <c r="R474" s="198"/>
      <c r="S474" s="198"/>
      <c r="T474" s="199"/>
      <c r="AT474" s="200" t="s">
        <v>144</v>
      </c>
      <c r="AU474" s="200" t="s">
        <v>83</v>
      </c>
      <c r="AV474" s="12" t="s">
        <v>83</v>
      </c>
      <c r="AW474" s="12" t="s">
        <v>37</v>
      </c>
      <c r="AX474" s="12" t="s">
        <v>76</v>
      </c>
      <c r="AY474" s="200" t="s">
        <v>131</v>
      </c>
    </row>
    <row r="475" spans="2:65" s="14" customFormat="1" ht="11.25">
      <c r="B475" s="221"/>
      <c r="C475" s="222"/>
      <c r="D475" s="187" t="s">
        <v>144</v>
      </c>
      <c r="E475" s="223" t="s">
        <v>19</v>
      </c>
      <c r="F475" s="224" t="s">
        <v>201</v>
      </c>
      <c r="G475" s="222"/>
      <c r="H475" s="225">
        <v>130</v>
      </c>
      <c r="I475" s="226"/>
      <c r="J475" s="222"/>
      <c r="K475" s="222"/>
      <c r="L475" s="227"/>
      <c r="M475" s="228"/>
      <c r="N475" s="229"/>
      <c r="O475" s="229"/>
      <c r="P475" s="229"/>
      <c r="Q475" s="229"/>
      <c r="R475" s="229"/>
      <c r="S475" s="229"/>
      <c r="T475" s="230"/>
      <c r="AT475" s="231" t="s">
        <v>144</v>
      </c>
      <c r="AU475" s="231" t="s">
        <v>83</v>
      </c>
      <c r="AV475" s="14" t="s">
        <v>138</v>
      </c>
      <c r="AW475" s="14" t="s">
        <v>37</v>
      </c>
      <c r="AX475" s="14" t="s">
        <v>81</v>
      </c>
      <c r="AY475" s="231" t="s">
        <v>131</v>
      </c>
    </row>
    <row r="476" spans="2:65" s="1" customFormat="1" ht="16.5" customHeight="1">
      <c r="B476" s="33"/>
      <c r="C476" s="211" t="s">
        <v>781</v>
      </c>
      <c r="D476" s="211" t="s">
        <v>173</v>
      </c>
      <c r="E476" s="212" t="s">
        <v>782</v>
      </c>
      <c r="F476" s="213" t="s">
        <v>783</v>
      </c>
      <c r="G476" s="214" t="s">
        <v>209</v>
      </c>
      <c r="H476" s="215">
        <v>130</v>
      </c>
      <c r="I476" s="216"/>
      <c r="J476" s="217">
        <f t="shared" ref="J476:J482" si="10">ROUND(I476*H476,2)</f>
        <v>0</v>
      </c>
      <c r="K476" s="213" t="s">
        <v>137</v>
      </c>
      <c r="L476" s="218"/>
      <c r="M476" s="219" t="s">
        <v>19</v>
      </c>
      <c r="N476" s="220" t="s">
        <v>47</v>
      </c>
      <c r="O476" s="62"/>
      <c r="P476" s="183">
        <f t="shared" ref="P476:P482" si="11">O476*H476</f>
        <v>0</v>
      </c>
      <c r="Q476" s="183">
        <v>1E-4</v>
      </c>
      <c r="R476" s="183">
        <f t="shared" ref="R476:R482" si="12">Q476*H476</f>
        <v>1.3000000000000001E-2</v>
      </c>
      <c r="S476" s="183">
        <v>0</v>
      </c>
      <c r="T476" s="184">
        <f t="shared" ref="T476:T482" si="13">S476*H476</f>
        <v>0</v>
      </c>
      <c r="AR476" s="185" t="s">
        <v>322</v>
      </c>
      <c r="AT476" s="185" t="s">
        <v>173</v>
      </c>
      <c r="AU476" s="185" t="s">
        <v>83</v>
      </c>
      <c r="AY476" s="16" t="s">
        <v>131</v>
      </c>
      <c r="BE476" s="186">
        <f t="shared" ref="BE476:BE482" si="14">IF(N476="základní",J476,0)</f>
        <v>0</v>
      </c>
      <c r="BF476" s="186">
        <f t="shared" ref="BF476:BF482" si="15">IF(N476="snížená",J476,0)</f>
        <v>0</v>
      </c>
      <c r="BG476" s="186">
        <f t="shared" ref="BG476:BG482" si="16">IF(N476="zákl. přenesená",J476,0)</f>
        <v>0</v>
      </c>
      <c r="BH476" s="186">
        <f t="shared" ref="BH476:BH482" si="17">IF(N476="sníž. přenesená",J476,0)</f>
        <v>0</v>
      </c>
      <c r="BI476" s="186">
        <f t="shared" ref="BI476:BI482" si="18">IF(N476="nulová",J476,0)</f>
        <v>0</v>
      </c>
      <c r="BJ476" s="16" t="s">
        <v>81</v>
      </c>
      <c r="BK476" s="186">
        <f t="shared" ref="BK476:BK482" si="19">ROUND(I476*H476,2)</f>
        <v>0</v>
      </c>
      <c r="BL476" s="16" t="s">
        <v>234</v>
      </c>
      <c r="BM476" s="185" t="s">
        <v>784</v>
      </c>
    </row>
    <row r="477" spans="2:65" s="1" customFormat="1" ht="24" customHeight="1">
      <c r="B477" s="33"/>
      <c r="C477" s="174" t="s">
        <v>785</v>
      </c>
      <c r="D477" s="174" t="s">
        <v>133</v>
      </c>
      <c r="E477" s="175" t="s">
        <v>786</v>
      </c>
      <c r="F477" s="176" t="s">
        <v>787</v>
      </c>
      <c r="G477" s="177" t="s">
        <v>343</v>
      </c>
      <c r="H477" s="178">
        <v>4</v>
      </c>
      <c r="I477" s="179"/>
      <c r="J477" s="180">
        <f t="shared" si="10"/>
        <v>0</v>
      </c>
      <c r="K477" s="176" t="s">
        <v>137</v>
      </c>
      <c r="L477" s="37"/>
      <c r="M477" s="181" t="s">
        <v>19</v>
      </c>
      <c r="N477" s="182" t="s">
        <v>47</v>
      </c>
      <c r="O477" s="62"/>
      <c r="P477" s="183">
        <f t="shared" si="11"/>
        <v>0</v>
      </c>
      <c r="Q477" s="183">
        <v>0</v>
      </c>
      <c r="R477" s="183">
        <f t="shared" si="12"/>
        <v>0</v>
      </c>
      <c r="S477" s="183">
        <v>0</v>
      </c>
      <c r="T477" s="184">
        <f t="shared" si="13"/>
        <v>0</v>
      </c>
      <c r="AR477" s="185" t="s">
        <v>234</v>
      </c>
      <c r="AT477" s="185" t="s">
        <v>133</v>
      </c>
      <c r="AU477" s="185" t="s">
        <v>83</v>
      </c>
      <c r="AY477" s="16" t="s">
        <v>131</v>
      </c>
      <c r="BE477" s="186">
        <f t="shared" si="14"/>
        <v>0</v>
      </c>
      <c r="BF477" s="186">
        <f t="shared" si="15"/>
        <v>0</v>
      </c>
      <c r="BG477" s="186">
        <f t="shared" si="16"/>
        <v>0</v>
      </c>
      <c r="BH477" s="186">
        <f t="shared" si="17"/>
        <v>0</v>
      </c>
      <c r="BI477" s="186">
        <f t="shared" si="18"/>
        <v>0</v>
      </c>
      <c r="BJ477" s="16" t="s">
        <v>81</v>
      </c>
      <c r="BK477" s="186">
        <f t="shared" si="19"/>
        <v>0</v>
      </c>
      <c r="BL477" s="16" t="s">
        <v>234</v>
      </c>
      <c r="BM477" s="185" t="s">
        <v>788</v>
      </c>
    </row>
    <row r="478" spans="2:65" s="1" customFormat="1" ht="16.5" customHeight="1">
      <c r="B478" s="33"/>
      <c r="C478" s="211" t="s">
        <v>789</v>
      </c>
      <c r="D478" s="211" t="s">
        <v>173</v>
      </c>
      <c r="E478" s="212" t="s">
        <v>790</v>
      </c>
      <c r="F478" s="213" t="s">
        <v>791</v>
      </c>
      <c r="G478" s="214" t="s">
        <v>343</v>
      </c>
      <c r="H478" s="215">
        <v>4</v>
      </c>
      <c r="I478" s="216"/>
      <c r="J478" s="217">
        <f t="shared" si="10"/>
        <v>0</v>
      </c>
      <c r="K478" s="213" t="s">
        <v>349</v>
      </c>
      <c r="L478" s="218"/>
      <c r="M478" s="219" t="s">
        <v>19</v>
      </c>
      <c r="N478" s="220" t="s">
        <v>47</v>
      </c>
      <c r="O478" s="62"/>
      <c r="P478" s="183">
        <f t="shared" si="11"/>
        <v>0</v>
      </c>
      <c r="Q478" s="183">
        <v>4.0000000000000002E-4</v>
      </c>
      <c r="R478" s="183">
        <f t="shared" si="12"/>
        <v>1.6000000000000001E-3</v>
      </c>
      <c r="S478" s="183">
        <v>0</v>
      </c>
      <c r="T478" s="184">
        <f t="shared" si="13"/>
        <v>0</v>
      </c>
      <c r="AR478" s="185" t="s">
        <v>322</v>
      </c>
      <c r="AT478" s="185" t="s">
        <v>173</v>
      </c>
      <c r="AU478" s="185" t="s">
        <v>83</v>
      </c>
      <c r="AY478" s="16" t="s">
        <v>131</v>
      </c>
      <c r="BE478" s="186">
        <f t="shared" si="14"/>
        <v>0</v>
      </c>
      <c r="BF478" s="186">
        <f t="shared" si="15"/>
        <v>0</v>
      </c>
      <c r="BG478" s="186">
        <f t="shared" si="16"/>
        <v>0</v>
      </c>
      <c r="BH478" s="186">
        <f t="shared" si="17"/>
        <v>0</v>
      </c>
      <c r="BI478" s="186">
        <f t="shared" si="18"/>
        <v>0</v>
      </c>
      <c r="BJ478" s="16" t="s">
        <v>81</v>
      </c>
      <c r="BK478" s="186">
        <f t="shared" si="19"/>
        <v>0</v>
      </c>
      <c r="BL478" s="16" t="s">
        <v>234</v>
      </c>
      <c r="BM478" s="185" t="s">
        <v>792</v>
      </c>
    </row>
    <row r="479" spans="2:65" s="1" customFormat="1" ht="24" customHeight="1">
      <c r="B479" s="33"/>
      <c r="C479" s="174" t="s">
        <v>793</v>
      </c>
      <c r="D479" s="174" t="s">
        <v>133</v>
      </c>
      <c r="E479" s="175" t="s">
        <v>794</v>
      </c>
      <c r="F479" s="176" t="s">
        <v>795</v>
      </c>
      <c r="G479" s="177" t="s">
        <v>209</v>
      </c>
      <c r="H479" s="178">
        <v>110</v>
      </c>
      <c r="I479" s="179"/>
      <c r="J479" s="180">
        <f t="shared" si="10"/>
        <v>0</v>
      </c>
      <c r="K479" s="176" t="s">
        <v>137</v>
      </c>
      <c r="L479" s="37"/>
      <c r="M479" s="181" t="s">
        <v>19</v>
      </c>
      <c r="N479" s="182" t="s">
        <v>47</v>
      </c>
      <c r="O479" s="62"/>
      <c r="P479" s="183">
        <f t="shared" si="11"/>
        <v>0</v>
      </c>
      <c r="Q479" s="183">
        <v>0</v>
      </c>
      <c r="R479" s="183">
        <f t="shared" si="12"/>
        <v>0</v>
      </c>
      <c r="S479" s="183">
        <v>0</v>
      </c>
      <c r="T479" s="184">
        <f t="shared" si="13"/>
        <v>0</v>
      </c>
      <c r="AR479" s="185" t="s">
        <v>234</v>
      </c>
      <c r="AT479" s="185" t="s">
        <v>133</v>
      </c>
      <c r="AU479" s="185" t="s">
        <v>83</v>
      </c>
      <c r="AY479" s="16" t="s">
        <v>131</v>
      </c>
      <c r="BE479" s="186">
        <f t="shared" si="14"/>
        <v>0</v>
      </c>
      <c r="BF479" s="186">
        <f t="shared" si="15"/>
        <v>0</v>
      </c>
      <c r="BG479" s="186">
        <f t="shared" si="16"/>
        <v>0</v>
      </c>
      <c r="BH479" s="186">
        <f t="shared" si="17"/>
        <v>0</v>
      </c>
      <c r="BI479" s="186">
        <f t="shared" si="18"/>
        <v>0</v>
      </c>
      <c r="BJ479" s="16" t="s">
        <v>81</v>
      </c>
      <c r="BK479" s="186">
        <f t="shared" si="19"/>
        <v>0</v>
      </c>
      <c r="BL479" s="16" t="s">
        <v>234</v>
      </c>
      <c r="BM479" s="185" t="s">
        <v>796</v>
      </c>
    </row>
    <row r="480" spans="2:65" s="1" customFormat="1" ht="16.5" customHeight="1">
      <c r="B480" s="33"/>
      <c r="C480" s="211" t="s">
        <v>797</v>
      </c>
      <c r="D480" s="211" t="s">
        <v>173</v>
      </c>
      <c r="E480" s="212" t="s">
        <v>798</v>
      </c>
      <c r="F480" s="213" t="s">
        <v>799</v>
      </c>
      <c r="G480" s="214" t="s">
        <v>209</v>
      </c>
      <c r="H480" s="215">
        <v>110</v>
      </c>
      <c r="I480" s="216"/>
      <c r="J480" s="217">
        <f t="shared" si="10"/>
        <v>0</v>
      </c>
      <c r="K480" s="213" t="s">
        <v>137</v>
      </c>
      <c r="L480" s="218"/>
      <c r="M480" s="219" t="s">
        <v>19</v>
      </c>
      <c r="N480" s="220" t="s">
        <v>47</v>
      </c>
      <c r="O480" s="62"/>
      <c r="P480" s="183">
        <f t="shared" si="11"/>
        <v>0</v>
      </c>
      <c r="Q480" s="183">
        <v>8.0000000000000007E-5</v>
      </c>
      <c r="R480" s="183">
        <f t="shared" si="12"/>
        <v>8.8000000000000005E-3</v>
      </c>
      <c r="S480" s="183">
        <v>0</v>
      </c>
      <c r="T480" s="184">
        <f t="shared" si="13"/>
        <v>0</v>
      </c>
      <c r="AR480" s="185" t="s">
        <v>322</v>
      </c>
      <c r="AT480" s="185" t="s">
        <v>173</v>
      </c>
      <c r="AU480" s="185" t="s">
        <v>83</v>
      </c>
      <c r="AY480" s="16" t="s">
        <v>131</v>
      </c>
      <c r="BE480" s="186">
        <f t="shared" si="14"/>
        <v>0</v>
      </c>
      <c r="BF480" s="186">
        <f t="shared" si="15"/>
        <v>0</v>
      </c>
      <c r="BG480" s="186">
        <f t="shared" si="16"/>
        <v>0</v>
      </c>
      <c r="BH480" s="186">
        <f t="shared" si="17"/>
        <v>0</v>
      </c>
      <c r="BI480" s="186">
        <f t="shared" si="18"/>
        <v>0</v>
      </c>
      <c r="BJ480" s="16" t="s">
        <v>81</v>
      </c>
      <c r="BK480" s="186">
        <f t="shared" si="19"/>
        <v>0</v>
      </c>
      <c r="BL480" s="16" t="s">
        <v>234</v>
      </c>
      <c r="BM480" s="185" t="s">
        <v>800</v>
      </c>
    </row>
    <row r="481" spans="2:65" s="1" customFormat="1" ht="24" customHeight="1">
      <c r="B481" s="33"/>
      <c r="C481" s="174" t="s">
        <v>801</v>
      </c>
      <c r="D481" s="174" t="s">
        <v>133</v>
      </c>
      <c r="E481" s="175" t="s">
        <v>802</v>
      </c>
      <c r="F481" s="176" t="s">
        <v>803</v>
      </c>
      <c r="G481" s="177" t="s">
        <v>209</v>
      </c>
      <c r="H481" s="178">
        <v>75</v>
      </c>
      <c r="I481" s="179"/>
      <c r="J481" s="180">
        <f t="shared" si="10"/>
        <v>0</v>
      </c>
      <c r="K481" s="176" t="s">
        <v>137</v>
      </c>
      <c r="L481" s="37"/>
      <c r="M481" s="181" t="s">
        <v>19</v>
      </c>
      <c r="N481" s="182" t="s">
        <v>47</v>
      </c>
      <c r="O481" s="62"/>
      <c r="P481" s="183">
        <f t="shared" si="11"/>
        <v>0</v>
      </c>
      <c r="Q481" s="183">
        <v>0</v>
      </c>
      <c r="R481" s="183">
        <f t="shared" si="12"/>
        <v>0</v>
      </c>
      <c r="S481" s="183">
        <v>0</v>
      </c>
      <c r="T481" s="184">
        <f t="shared" si="13"/>
        <v>0</v>
      </c>
      <c r="AR481" s="185" t="s">
        <v>234</v>
      </c>
      <c r="AT481" s="185" t="s">
        <v>133</v>
      </c>
      <c r="AU481" s="185" t="s">
        <v>83</v>
      </c>
      <c r="AY481" s="16" t="s">
        <v>131</v>
      </c>
      <c r="BE481" s="186">
        <f t="shared" si="14"/>
        <v>0</v>
      </c>
      <c r="BF481" s="186">
        <f t="shared" si="15"/>
        <v>0</v>
      </c>
      <c r="BG481" s="186">
        <f t="shared" si="16"/>
        <v>0</v>
      </c>
      <c r="BH481" s="186">
        <f t="shared" si="17"/>
        <v>0</v>
      </c>
      <c r="BI481" s="186">
        <f t="shared" si="18"/>
        <v>0</v>
      </c>
      <c r="BJ481" s="16" t="s">
        <v>81</v>
      </c>
      <c r="BK481" s="186">
        <f t="shared" si="19"/>
        <v>0</v>
      </c>
      <c r="BL481" s="16" t="s">
        <v>234</v>
      </c>
      <c r="BM481" s="185" t="s">
        <v>804</v>
      </c>
    </row>
    <row r="482" spans="2:65" s="1" customFormat="1" ht="16.5" customHeight="1">
      <c r="B482" s="33"/>
      <c r="C482" s="211" t="s">
        <v>805</v>
      </c>
      <c r="D482" s="211" t="s">
        <v>173</v>
      </c>
      <c r="E482" s="212" t="s">
        <v>806</v>
      </c>
      <c r="F482" s="213" t="s">
        <v>807</v>
      </c>
      <c r="G482" s="214" t="s">
        <v>209</v>
      </c>
      <c r="H482" s="215">
        <v>90</v>
      </c>
      <c r="I482" s="216"/>
      <c r="J482" s="217">
        <f t="shared" si="10"/>
        <v>0</v>
      </c>
      <c r="K482" s="213" t="s">
        <v>137</v>
      </c>
      <c r="L482" s="218"/>
      <c r="M482" s="219" t="s">
        <v>19</v>
      </c>
      <c r="N482" s="220" t="s">
        <v>47</v>
      </c>
      <c r="O482" s="62"/>
      <c r="P482" s="183">
        <f t="shared" si="11"/>
        <v>0</v>
      </c>
      <c r="Q482" s="183">
        <v>2.5000000000000001E-4</v>
      </c>
      <c r="R482" s="183">
        <f t="shared" si="12"/>
        <v>2.2499999999999999E-2</v>
      </c>
      <c r="S482" s="183">
        <v>0</v>
      </c>
      <c r="T482" s="184">
        <f t="shared" si="13"/>
        <v>0</v>
      </c>
      <c r="AR482" s="185" t="s">
        <v>322</v>
      </c>
      <c r="AT482" s="185" t="s">
        <v>173</v>
      </c>
      <c r="AU482" s="185" t="s">
        <v>83</v>
      </c>
      <c r="AY482" s="16" t="s">
        <v>131</v>
      </c>
      <c r="BE482" s="186">
        <f t="shared" si="14"/>
        <v>0</v>
      </c>
      <c r="BF482" s="186">
        <f t="shared" si="15"/>
        <v>0</v>
      </c>
      <c r="BG482" s="186">
        <f t="shared" si="16"/>
        <v>0</v>
      </c>
      <c r="BH482" s="186">
        <f t="shared" si="17"/>
        <v>0</v>
      </c>
      <c r="BI482" s="186">
        <f t="shared" si="18"/>
        <v>0</v>
      </c>
      <c r="BJ482" s="16" t="s">
        <v>81</v>
      </c>
      <c r="BK482" s="186">
        <f t="shared" si="19"/>
        <v>0</v>
      </c>
      <c r="BL482" s="16" t="s">
        <v>234</v>
      </c>
      <c r="BM482" s="185" t="s">
        <v>808</v>
      </c>
    </row>
    <row r="483" spans="2:65" s="12" customFormat="1" ht="11.25">
      <c r="B483" s="190"/>
      <c r="C483" s="191"/>
      <c r="D483" s="187" t="s">
        <v>144</v>
      </c>
      <c r="E483" s="191"/>
      <c r="F483" s="193" t="s">
        <v>809</v>
      </c>
      <c r="G483" s="191"/>
      <c r="H483" s="194">
        <v>90</v>
      </c>
      <c r="I483" s="195"/>
      <c r="J483" s="191"/>
      <c r="K483" s="191"/>
      <c r="L483" s="196"/>
      <c r="M483" s="197"/>
      <c r="N483" s="198"/>
      <c r="O483" s="198"/>
      <c r="P483" s="198"/>
      <c r="Q483" s="198"/>
      <c r="R483" s="198"/>
      <c r="S483" s="198"/>
      <c r="T483" s="199"/>
      <c r="AT483" s="200" t="s">
        <v>144</v>
      </c>
      <c r="AU483" s="200" t="s">
        <v>83</v>
      </c>
      <c r="AV483" s="12" t="s">
        <v>83</v>
      </c>
      <c r="AW483" s="12" t="s">
        <v>4</v>
      </c>
      <c r="AX483" s="12" t="s">
        <v>81</v>
      </c>
      <c r="AY483" s="200" t="s">
        <v>131</v>
      </c>
    </row>
    <row r="484" spans="2:65" s="1" customFormat="1" ht="16.5" customHeight="1">
      <c r="B484" s="33"/>
      <c r="C484" s="174" t="s">
        <v>810</v>
      </c>
      <c r="D484" s="174" t="s">
        <v>133</v>
      </c>
      <c r="E484" s="175" t="s">
        <v>811</v>
      </c>
      <c r="F484" s="176" t="s">
        <v>812</v>
      </c>
      <c r="G484" s="177" t="s">
        <v>343</v>
      </c>
      <c r="H484" s="178">
        <v>1</v>
      </c>
      <c r="I484" s="179"/>
      <c r="J484" s="180">
        <f>ROUND(I484*H484,2)</f>
        <v>0</v>
      </c>
      <c r="K484" s="176" t="s">
        <v>137</v>
      </c>
      <c r="L484" s="37"/>
      <c r="M484" s="181" t="s">
        <v>19</v>
      </c>
      <c r="N484" s="182" t="s">
        <v>47</v>
      </c>
      <c r="O484" s="62"/>
      <c r="P484" s="183">
        <f>O484*H484</f>
        <v>0</v>
      </c>
      <c r="Q484" s="183">
        <v>0</v>
      </c>
      <c r="R484" s="183">
        <f>Q484*H484</f>
        <v>0</v>
      </c>
      <c r="S484" s="183">
        <v>0</v>
      </c>
      <c r="T484" s="184">
        <f>S484*H484</f>
        <v>0</v>
      </c>
      <c r="AR484" s="185" t="s">
        <v>234</v>
      </c>
      <c r="AT484" s="185" t="s">
        <v>133</v>
      </c>
      <c r="AU484" s="185" t="s">
        <v>83</v>
      </c>
      <c r="AY484" s="16" t="s">
        <v>131</v>
      </c>
      <c r="BE484" s="186">
        <f>IF(N484="základní",J484,0)</f>
        <v>0</v>
      </c>
      <c r="BF484" s="186">
        <f>IF(N484="snížená",J484,0)</f>
        <v>0</v>
      </c>
      <c r="BG484" s="186">
        <f>IF(N484="zákl. přenesená",J484,0)</f>
        <v>0</v>
      </c>
      <c r="BH484" s="186">
        <f>IF(N484="sníž. přenesená",J484,0)</f>
        <v>0</v>
      </c>
      <c r="BI484" s="186">
        <f>IF(N484="nulová",J484,0)</f>
        <v>0</v>
      </c>
      <c r="BJ484" s="16" t="s">
        <v>81</v>
      </c>
      <c r="BK484" s="186">
        <f>ROUND(I484*H484,2)</f>
        <v>0</v>
      </c>
      <c r="BL484" s="16" t="s">
        <v>234</v>
      </c>
      <c r="BM484" s="185" t="s">
        <v>813</v>
      </c>
    </row>
    <row r="485" spans="2:65" s="1" customFormat="1" ht="24" customHeight="1">
      <c r="B485" s="33"/>
      <c r="C485" s="174" t="s">
        <v>814</v>
      </c>
      <c r="D485" s="174" t="s">
        <v>133</v>
      </c>
      <c r="E485" s="175" t="s">
        <v>815</v>
      </c>
      <c r="F485" s="176" t="s">
        <v>816</v>
      </c>
      <c r="G485" s="177" t="s">
        <v>209</v>
      </c>
      <c r="H485" s="178">
        <v>85</v>
      </c>
      <c r="I485" s="179"/>
      <c r="J485" s="180">
        <f>ROUND(I485*H485,2)</f>
        <v>0</v>
      </c>
      <c r="K485" s="176" t="s">
        <v>137</v>
      </c>
      <c r="L485" s="37"/>
      <c r="M485" s="181" t="s">
        <v>19</v>
      </c>
      <c r="N485" s="182" t="s">
        <v>47</v>
      </c>
      <c r="O485" s="62"/>
      <c r="P485" s="183">
        <f>O485*H485</f>
        <v>0</v>
      </c>
      <c r="Q485" s="183">
        <v>0</v>
      </c>
      <c r="R485" s="183">
        <f>Q485*H485</f>
        <v>0</v>
      </c>
      <c r="S485" s="183">
        <v>0</v>
      </c>
      <c r="T485" s="184">
        <f>S485*H485</f>
        <v>0</v>
      </c>
      <c r="AR485" s="185" t="s">
        <v>234</v>
      </c>
      <c r="AT485" s="185" t="s">
        <v>133</v>
      </c>
      <c r="AU485" s="185" t="s">
        <v>83</v>
      </c>
      <c r="AY485" s="16" t="s">
        <v>131</v>
      </c>
      <c r="BE485" s="186">
        <f>IF(N485="základní",J485,0)</f>
        <v>0</v>
      </c>
      <c r="BF485" s="186">
        <f>IF(N485="snížená",J485,0)</f>
        <v>0</v>
      </c>
      <c r="BG485" s="186">
        <f>IF(N485="zákl. přenesená",J485,0)</f>
        <v>0</v>
      </c>
      <c r="BH485" s="186">
        <f>IF(N485="sníž. přenesená",J485,0)</f>
        <v>0</v>
      </c>
      <c r="BI485" s="186">
        <f>IF(N485="nulová",J485,0)</f>
        <v>0</v>
      </c>
      <c r="BJ485" s="16" t="s">
        <v>81</v>
      </c>
      <c r="BK485" s="186">
        <f>ROUND(I485*H485,2)</f>
        <v>0</v>
      </c>
      <c r="BL485" s="16" t="s">
        <v>234</v>
      </c>
      <c r="BM485" s="185" t="s">
        <v>817</v>
      </c>
    </row>
    <row r="486" spans="2:65" s="1" customFormat="1" ht="16.5" customHeight="1">
      <c r="B486" s="33"/>
      <c r="C486" s="211" t="s">
        <v>818</v>
      </c>
      <c r="D486" s="211" t="s">
        <v>173</v>
      </c>
      <c r="E486" s="212" t="s">
        <v>819</v>
      </c>
      <c r="F486" s="213" t="s">
        <v>820</v>
      </c>
      <c r="G486" s="214" t="s">
        <v>655</v>
      </c>
      <c r="H486" s="215">
        <v>52.7</v>
      </c>
      <c r="I486" s="216"/>
      <c r="J486" s="217">
        <f>ROUND(I486*H486,2)</f>
        <v>0</v>
      </c>
      <c r="K486" s="213" t="s">
        <v>137</v>
      </c>
      <c r="L486" s="218"/>
      <c r="M486" s="219" t="s">
        <v>19</v>
      </c>
      <c r="N486" s="220" t="s">
        <v>47</v>
      </c>
      <c r="O486" s="62"/>
      <c r="P486" s="183">
        <f>O486*H486</f>
        <v>0</v>
      </c>
      <c r="Q486" s="183">
        <v>1E-3</v>
      </c>
      <c r="R486" s="183">
        <f>Q486*H486</f>
        <v>5.2700000000000004E-2</v>
      </c>
      <c r="S486" s="183">
        <v>0</v>
      </c>
      <c r="T486" s="184">
        <f>S486*H486</f>
        <v>0</v>
      </c>
      <c r="AR486" s="185" t="s">
        <v>322</v>
      </c>
      <c r="AT486" s="185" t="s">
        <v>173</v>
      </c>
      <c r="AU486" s="185" t="s">
        <v>83</v>
      </c>
      <c r="AY486" s="16" t="s">
        <v>131</v>
      </c>
      <c r="BE486" s="186">
        <f>IF(N486="základní",J486,0)</f>
        <v>0</v>
      </c>
      <c r="BF486" s="186">
        <f>IF(N486="snížená",J486,0)</f>
        <v>0</v>
      </c>
      <c r="BG486" s="186">
        <f>IF(N486="zákl. přenesená",J486,0)</f>
        <v>0</v>
      </c>
      <c r="BH486" s="186">
        <f>IF(N486="sníž. přenesená",J486,0)</f>
        <v>0</v>
      </c>
      <c r="BI486" s="186">
        <f>IF(N486="nulová",J486,0)</f>
        <v>0</v>
      </c>
      <c r="BJ486" s="16" t="s">
        <v>81</v>
      </c>
      <c r="BK486" s="186">
        <f>ROUND(I486*H486,2)</f>
        <v>0</v>
      </c>
      <c r="BL486" s="16" t="s">
        <v>234</v>
      </c>
      <c r="BM486" s="185" t="s">
        <v>821</v>
      </c>
    </row>
    <row r="487" spans="2:65" s="1" customFormat="1" ht="19.5">
      <c r="B487" s="33"/>
      <c r="C487" s="34"/>
      <c r="D487" s="187" t="s">
        <v>142</v>
      </c>
      <c r="E487" s="34"/>
      <c r="F487" s="188" t="s">
        <v>822</v>
      </c>
      <c r="G487" s="34"/>
      <c r="H487" s="34"/>
      <c r="I487" s="101"/>
      <c r="J487" s="34"/>
      <c r="K487" s="34"/>
      <c r="L487" s="37"/>
      <c r="M487" s="189"/>
      <c r="N487" s="62"/>
      <c r="O487" s="62"/>
      <c r="P487" s="62"/>
      <c r="Q487" s="62"/>
      <c r="R487" s="62"/>
      <c r="S487" s="62"/>
      <c r="T487" s="63"/>
      <c r="AT487" s="16" t="s">
        <v>142</v>
      </c>
      <c r="AU487" s="16" t="s">
        <v>83</v>
      </c>
    </row>
    <row r="488" spans="2:65" s="12" customFormat="1" ht="11.25">
      <c r="B488" s="190"/>
      <c r="C488" s="191"/>
      <c r="D488" s="187" t="s">
        <v>144</v>
      </c>
      <c r="E488" s="191"/>
      <c r="F488" s="193" t="s">
        <v>823</v>
      </c>
      <c r="G488" s="191"/>
      <c r="H488" s="194">
        <v>52.7</v>
      </c>
      <c r="I488" s="195"/>
      <c r="J488" s="191"/>
      <c r="K488" s="191"/>
      <c r="L488" s="196"/>
      <c r="M488" s="197"/>
      <c r="N488" s="198"/>
      <c r="O488" s="198"/>
      <c r="P488" s="198"/>
      <c r="Q488" s="198"/>
      <c r="R488" s="198"/>
      <c r="S488" s="198"/>
      <c r="T488" s="199"/>
      <c r="AT488" s="200" t="s">
        <v>144</v>
      </c>
      <c r="AU488" s="200" t="s">
        <v>83</v>
      </c>
      <c r="AV488" s="12" t="s">
        <v>83</v>
      </c>
      <c r="AW488" s="12" t="s">
        <v>4</v>
      </c>
      <c r="AX488" s="12" t="s">
        <v>81</v>
      </c>
      <c r="AY488" s="200" t="s">
        <v>131</v>
      </c>
    </row>
    <row r="489" spans="2:65" s="1" customFormat="1" ht="24" customHeight="1">
      <c r="B489" s="33"/>
      <c r="C489" s="174" t="s">
        <v>824</v>
      </c>
      <c r="D489" s="174" t="s">
        <v>133</v>
      </c>
      <c r="E489" s="175" t="s">
        <v>825</v>
      </c>
      <c r="F489" s="176" t="s">
        <v>826</v>
      </c>
      <c r="G489" s="177" t="s">
        <v>209</v>
      </c>
      <c r="H489" s="178">
        <v>240</v>
      </c>
      <c r="I489" s="179"/>
      <c r="J489" s="180">
        <f>ROUND(I489*H489,2)</f>
        <v>0</v>
      </c>
      <c r="K489" s="176" t="s">
        <v>137</v>
      </c>
      <c r="L489" s="37"/>
      <c r="M489" s="181" t="s">
        <v>19</v>
      </c>
      <c r="N489" s="182" t="s">
        <v>47</v>
      </c>
      <c r="O489" s="62"/>
      <c r="P489" s="183">
        <f>O489*H489</f>
        <v>0</v>
      </c>
      <c r="Q489" s="183">
        <v>0</v>
      </c>
      <c r="R489" s="183">
        <f>Q489*H489</f>
        <v>0</v>
      </c>
      <c r="S489" s="183">
        <v>0</v>
      </c>
      <c r="T489" s="184">
        <f>S489*H489</f>
        <v>0</v>
      </c>
      <c r="AR489" s="185" t="s">
        <v>234</v>
      </c>
      <c r="AT489" s="185" t="s">
        <v>133</v>
      </c>
      <c r="AU489" s="185" t="s">
        <v>83</v>
      </c>
      <c r="AY489" s="16" t="s">
        <v>131</v>
      </c>
      <c r="BE489" s="186">
        <f>IF(N489="základní",J489,0)</f>
        <v>0</v>
      </c>
      <c r="BF489" s="186">
        <f>IF(N489="snížená",J489,0)</f>
        <v>0</v>
      </c>
      <c r="BG489" s="186">
        <f>IF(N489="zákl. přenesená",J489,0)</f>
        <v>0</v>
      </c>
      <c r="BH489" s="186">
        <f>IF(N489="sníž. přenesená",J489,0)</f>
        <v>0</v>
      </c>
      <c r="BI489" s="186">
        <f>IF(N489="nulová",J489,0)</f>
        <v>0</v>
      </c>
      <c r="BJ489" s="16" t="s">
        <v>81</v>
      </c>
      <c r="BK489" s="186">
        <f>ROUND(I489*H489,2)</f>
        <v>0</v>
      </c>
      <c r="BL489" s="16" t="s">
        <v>234</v>
      </c>
      <c r="BM489" s="185" t="s">
        <v>827</v>
      </c>
    </row>
    <row r="490" spans="2:65" s="1" customFormat="1" ht="16.5" customHeight="1">
      <c r="B490" s="33"/>
      <c r="C490" s="211" t="s">
        <v>828</v>
      </c>
      <c r="D490" s="211" t="s">
        <v>173</v>
      </c>
      <c r="E490" s="212" t="s">
        <v>829</v>
      </c>
      <c r="F490" s="213" t="s">
        <v>830</v>
      </c>
      <c r="G490" s="214" t="s">
        <v>655</v>
      </c>
      <c r="H490" s="215">
        <v>228</v>
      </c>
      <c r="I490" s="216"/>
      <c r="J490" s="217">
        <f>ROUND(I490*H490,2)</f>
        <v>0</v>
      </c>
      <c r="K490" s="213" t="s">
        <v>137</v>
      </c>
      <c r="L490" s="218"/>
      <c r="M490" s="219" t="s">
        <v>19</v>
      </c>
      <c r="N490" s="220" t="s">
        <v>47</v>
      </c>
      <c r="O490" s="62"/>
      <c r="P490" s="183">
        <f>O490*H490</f>
        <v>0</v>
      </c>
      <c r="Q490" s="183">
        <v>1E-3</v>
      </c>
      <c r="R490" s="183">
        <f>Q490*H490</f>
        <v>0.22800000000000001</v>
      </c>
      <c r="S490" s="183">
        <v>0</v>
      </c>
      <c r="T490" s="184">
        <f>S490*H490</f>
        <v>0</v>
      </c>
      <c r="AR490" s="185" t="s">
        <v>322</v>
      </c>
      <c r="AT490" s="185" t="s">
        <v>173</v>
      </c>
      <c r="AU490" s="185" t="s">
        <v>83</v>
      </c>
      <c r="AY490" s="16" t="s">
        <v>131</v>
      </c>
      <c r="BE490" s="186">
        <f>IF(N490="základní",J490,0)</f>
        <v>0</v>
      </c>
      <c r="BF490" s="186">
        <f>IF(N490="snížená",J490,0)</f>
        <v>0</v>
      </c>
      <c r="BG490" s="186">
        <f>IF(N490="zákl. přenesená",J490,0)</f>
        <v>0</v>
      </c>
      <c r="BH490" s="186">
        <f>IF(N490="sníž. přenesená",J490,0)</f>
        <v>0</v>
      </c>
      <c r="BI490" s="186">
        <f>IF(N490="nulová",J490,0)</f>
        <v>0</v>
      </c>
      <c r="BJ490" s="16" t="s">
        <v>81</v>
      </c>
      <c r="BK490" s="186">
        <f>ROUND(I490*H490,2)</f>
        <v>0</v>
      </c>
      <c r="BL490" s="16" t="s">
        <v>234</v>
      </c>
      <c r="BM490" s="185" t="s">
        <v>831</v>
      </c>
    </row>
    <row r="491" spans="2:65" s="1" customFormat="1" ht="19.5">
      <c r="B491" s="33"/>
      <c r="C491" s="34"/>
      <c r="D491" s="187" t="s">
        <v>142</v>
      </c>
      <c r="E491" s="34"/>
      <c r="F491" s="188" t="s">
        <v>832</v>
      </c>
      <c r="G491" s="34"/>
      <c r="H491" s="34"/>
      <c r="I491" s="101"/>
      <c r="J491" s="34"/>
      <c r="K491" s="34"/>
      <c r="L491" s="37"/>
      <c r="M491" s="189"/>
      <c r="N491" s="62"/>
      <c r="O491" s="62"/>
      <c r="P491" s="62"/>
      <c r="Q491" s="62"/>
      <c r="R491" s="62"/>
      <c r="S491" s="62"/>
      <c r="T491" s="63"/>
      <c r="AT491" s="16" t="s">
        <v>142</v>
      </c>
      <c r="AU491" s="16" t="s">
        <v>83</v>
      </c>
    </row>
    <row r="492" spans="2:65" s="12" customFormat="1" ht="11.25">
      <c r="B492" s="190"/>
      <c r="C492" s="191"/>
      <c r="D492" s="187" t="s">
        <v>144</v>
      </c>
      <c r="E492" s="191"/>
      <c r="F492" s="193" t="s">
        <v>833</v>
      </c>
      <c r="G492" s="191"/>
      <c r="H492" s="194">
        <v>228</v>
      </c>
      <c r="I492" s="195"/>
      <c r="J492" s="191"/>
      <c r="K492" s="191"/>
      <c r="L492" s="196"/>
      <c r="M492" s="197"/>
      <c r="N492" s="198"/>
      <c r="O492" s="198"/>
      <c r="P492" s="198"/>
      <c r="Q492" s="198"/>
      <c r="R492" s="198"/>
      <c r="S492" s="198"/>
      <c r="T492" s="199"/>
      <c r="AT492" s="200" t="s">
        <v>144</v>
      </c>
      <c r="AU492" s="200" t="s">
        <v>83</v>
      </c>
      <c r="AV492" s="12" t="s">
        <v>83</v>
      </c>
      <c r="AW492" s="12" t="s">
        <v>4</v>
      </c>
      <c r="AX492" s="12" t="s">
        <v>81</v>
      </c>
      <c r="AY492" s="200" t="s">
        <v>131</v>
      </c>
    </row>
    <row r="493" spans="2:65" s="1" customFormat="1" ht="24" customHeight="1">
      <c r="B493" s="33"/>
      <c r="C493" s="174" t="s">
        <v>834</v>
      </c>
      <c r="D493" s="174" t="s">
        <v>133</v>
      </c>
      <c r="E493" s="175" t="s">
        <v>835</v>
      </c>
      <c r="F493" s="176" t="s">
        <v>836</v>
      </c>
      <c r="G493" s="177" t="s">
        <v>343</v>
      </c>
      <c r="H493" s="178">
        <v>15</v>
      </c>
      <c r="I493" s="179"/>
      <c r="J493" s="180">
        <f>ROUND(I493*H493,2)</f>
        <v>0</v>
      </c>
      <c r="K493" s="176" t="s">
        <v>137</v>
      </c>
      <c r="L493" s="37"/>
      <c r="M493" s="181" t="s">
        <v>19</v>
      </c>
      <c r="N493" s="182" t="s">
        <v>47</v>
      </c>
      <c r="O493" s="62"/>
      <c r="P493" s="183">
        <f>O493*H493</f>
        <v>0</v>
      </c>
      <c r="Q493" s="183">
        <v>0</v>
      </c>
      <c r="R493" s="183">
        <f>Q493*H493</f>
        <v>0</v>
      </c>
      <c r="S493" s="183">
        <v>0</v>
      </c>
      <c r="T493" s="184">
        <f>S493*H493</f>
        <v>0</v>
      </c>
      <c r="AR493" s="185" t="s">
        <v>234</v>
      </c>
      <c r="AT493" s="185" t="s">
        <v>133</v>
      </c>
      <c r="AU493" s="185" t="s">
        <v>83</v>
      </c>
      <c r="AY493" s="16" t="s">
        <v>131</v>
      </c>
      <c r="BE493" s="186">
        <f>IF(N493="základní",J493,0)</f>
        <v>0</v>
      </c>
      <c r="BF493" s="186">
        <f>IF(N493="snížená",J493,0)</f>
        <v>0</v>
      </c>
      <c r="BG493" s="186">
        <f>IF(N493="zákl. přenesená",J493,0)</f>
        <v>0</v>
      </c>
      <c r="BH493" s="186">
        <f>IF(N493="sníž. přenesená",J493,0)</f>
        <v>0</v>
      </c>
      <c r="BI493" s="186">
        <f>IF(N493="nulová",J493,0)</f>
        <v>0</v>
      </c>
      <c r="BJ493" s="16" t="s">
        <v>81</v>
      </c>
      <c r="BK493" s="186">
        <f>ROUND(I493*H493,2)</f>
        <v>0</v>
      </c>
      <c r="BL493" s="16" t="s">
        <v>234</v>
      </c>
      <c r="BM493" s="185" t="s">
        <v>837</v>
      </c>
    </row>
    <row r="494" spans="2:65" s="1" customFormat="1" ht="16.5" customHeight="1">
      <c r="B494" s="33"/>
      <c r="C494" s="211" t="s">
        <v>838</v>
      </c>
      <c r="D494" s="211" t="s">
        <v>173</v>
      </c>
      <c r="E494" s="212" t="s">
        <v>839</v>
      </c>
      <c r="F494" s="213" t="s">
        <v>840</v>
      </c>
      <c r="G494" s="214" t="s">
        <v>343</v>
      </c>
      <c r="H494" s="215">
        <v>15</v>
      </c>
      <c r="I494" s="216"/>
      <c r="J494" s="217">
        <f>ROUND(I494*H494,2)</f>
        <v>0</v>
      </c>
      <c r="K494" s="213" t="s">
        <v>137</v>
      </c>
      <c r="L494" s="218"/>
      <c r="M494" s="219" t="s">
        <v>19</v>
      </c>
      <c r="N494" s="220" t="s">
        <v>47</v>
      </c>
      <c r="O494" s="62"/>
      <c r="P494" s="183">
        <f>O494*H494</f>
        <v>0</v>
      </c>
      <c r="Q494" s="183">
        <v>2E-3</v>
      </c>
      <c r="R494" s="183">
        <f>Q494*H494</f>
        <v>0.03</v>
      </c>
      <c r="S494" s="183">
        <v>0</v>
      </c>
      <c r="T494" s="184">
        <f>S494*H494</f>
        <v>0</v>
      </c>
      <c r="AR494" s="185" t="s">
        <v>322</v>
      </c>
      <c r="AT494" s="185" t="s">
        <v>173</v>
      </c>
      <c r="AU494" s="185" t="s">
        <v>83</v>
      </c>
      <c r="AY494" s="16" t="s">
        <v>131</v>
      </c>
      <c r="BE494" s="186">
        <f>IF(N494="základní",J494,0)</f>
        <v>0</v>
      </c>
      <c r="BF494" s="186">
        <f>IF(N494="snížená",J494,0)</f>
        <v>0</v>
      </c>
      <c r="BG494" s="186">
        <f>IF(N494="zákl. přenesená",J494,0)</f>
        <v>0</v>
      </c>
      <c r="BH494" s="186">
        <f>IF(N494="sníž. přenesená",J494,0)</f>
        <v>0</v>
      </c>
      <c r="BI494" s="186">
        <f>IF(N494="nulová",J494,0)</f>
        <v>0</v>
      </c>
      <c r="BJ494" s="16" t="s">
        <v>81</v>
      </c>
      <c r="BK494" s="186">
        <f>ROUND(I494*H494,2)</f>
        <v>0</v>
      </c>
      <c r="BL494" s="16" t="s">
        <v>234</v>
      </c>
      <c r="BM494" s="185" t="s">
        <v>841</v>
      </c>
    </row>
    <row r="495" spans="2:65" s="1" customFormat="1" ht="16.5" customHeight="1">
      <c r="B495" s="33"/>
      <c r="C495" s="174" t="s">
        <v>842</v>
      </c>
      <c r="D495" s="174" t="s">
        <v>133</v>
      </c>
      <c r="E495" s="175" t="s">
        <v>843</v>
      </c>
      <c r="F495" s="176" t="s">
        <v>844</v>
      </c>
      <c r="G495" s="177" t="s">
        <v>209</v>
      </c>
      <c r="H495" s="178">
        <v>485</v>
      </c>
      <c r="I495" s="179"/>
      <c r="J495" s="180">
        <f>ROUND(I495*H495,2)</f>
        <v>0</v>
      </c>
      <c r="K495" s="176" t="s">
        <v>137</v>
      </c>
      <c r="L495" s="37"/>
      <c r="M495" s="181" t="s">
        <v>19</v>
      </c>
      <c r="N495" s="182" t="s">
        <v>47</v>
      </c>
      <c r="O495" s="62"/>
      <c r="P495" s="183">
        <f>O495*H495</f>
        <v>0</v>
      </c>
      <c r="Q495" s="183">
        <v>0</v>
      </c>
      <c r="R495" s="183">
        <f>Q495*H495</f>
        <v>0</v>
      </c>
      <c r="S495" s="183">
        <v>0</v>
      </c>
      <c r="T495" s="184">
        <f>S495*H495</f>
        <v>0</v>
      </c>
      <c r="AR495" s="185" t="s">
        <v>234</v>
      </c>
      <c r="AT495" s="185" t="s">
        <v>133</v>
      </c>
      <c r="AU495" s="185" t="s">
        <v>83</v>
      </c>
      <c r="AY495" s="16" t="s">
        <v>131</v>
      </c>
      <c r="BE495" s="186">
        <f>IF(N495="základní",J495,0)</f>
        <v>0</v>
      </c>
      <c r="BF495" s="186">
        <f>IF(N495="snížená",J495,0)</f>
        <v>0</v>
      </c>
      <c r="BG495" s="186">
        <f>IF(N495="zákl. přenesená",J495,0)</f>
        <v>0</v>
      </c>
      <c r="BH495" s="186">
        <f>IF(N495="sníž. přenesená",J495,0)</f>
        <v>0</v>
      </c>
      <c r="BI495" s="186">
        <f>IF(N495="nulová",J495,0)</f>
        <v>0</v>
      </c>
      <c r="BJ495" s="16" t="s">
        <v>81</v>
      </c>
      <c r="BK495" s="186">
        <f>ROUND(I495*H495,2)</f>
        <v>0</v>
      </c>
      <c r="BL495" s="16" t="s">
        <v>234</v>
      </c>
      <c r="BM495" s="185" t="s">
        <v>845</v>
      </c>
    </row>
    <row r="496" spans="2:65" s="1" customFormat="1" ht="29.25">
      <c r="B496" s="33"/>
      <c r="C496" s="34"/>
      <c r="D496" s="187" t="s">
        <v>140</v>
      </c>
      <c r="E496" s="34"/>
      <c r="F496" s="188" t="s">
        <v>846</v>
      </c>
      <c r="G496" s="34"/>
      <c r="H496" s="34"/>
      <c r="I496" s="101"/>
      <c r="J496" s="34"/>
      <c r="K496" s="34"/>
      <c r="L496" s="37"/>
      <c r="M496" s="189"/>
      <c r="N496" s="62"/>
      <c r="O496" s="62"/>
      <c r="P496" s="62"/>
      <c r="Q496" s="62"/>
      <c r="R496" s="62"/>
      <c r="S496" s="62"/>
      <c r="T496" s="63"/>
      <c r="AT496" s="16" t="s">
        <v>140</v>
      </c>
      <c r="AU496" s="16" t="s">
        <v>83</v>
      </c>
    </row>
    <row r="497" spans="2:65" s="1" customFormat="1" ht="16.5" customHeight="1">
      <c r="B497" s="33"/>
      <c r="C497" s="211" t="s">
        <v>847</v>
      </c>
      <c r="D497" s="211" t="s">
        <v>173</v>
      </c>
      <c r="E497" s="212" t="s">
        <v>848</v>
      </c>
      <c r="F497" s="213" t="s">
        <v>849</v>
      </c>
      <c r="G497" s="214" t="s">
        <v>655</v>
      </c>
      <c r="H497" s="215">
        <v>65.474999999999994</v>
      </c>
      <c r="I497" s="216"/>
      <c r="J497" s="217">
        <f>ROUND(I497*H497,2)</f>
        <v>0</v>
      </c>
      <c r="K497" s="213" t="s">
        <v>137</v>
      </c>
      <c r="L497" s="218"/>
      <c r="M497" s="219" t="s">
        <v>19</v>
      </c>
      <c r="N497" s="220" t="s">
        <v>47</v>
      </c>
      <c r="O497" s="62"/>
      <c r="P497" s="183">
        <f>O497*H497</f>
        <v>0</v>
      </c>
      <c r="Q497" s="183">
        <v>1E-3</v>
      </c>
      <c r="R497" s="183">
        <f>Q497*H497</f>
        <v>6.5474999999999992E-2</v>
      </c>
      <c r="S497" s="183">
        <v>0</v>
      </c>
      <c r="T497" s="184">
        <f>S497*H497</f>
        <v>0</v>
      </c>
      <c r="AR497" s="185" t="s">
        <v>322</v>
      </c>
      <c r="AT497" s="185" t="s">
        <v>173</v>
      </c>
      <c r="AU497" s="185" t="s">
        <v>83</v>
      </c>
      <c r="AY497" s="16" t="s">
        <v>131</v>
      </c>
      <c r="BE497" s="186">
        <f>IF(N497="základní",J497,0)</f>
        <v>0</v>
      </c>
      <c r="BF497" s="186">
        <f>IF(N497="snížená",J497,0)</f>
        <v>0</v>
      </c>
      <c r="BG497" s="186">
        <f>IF(N497="zákl. přenesená",J497,0)</f>
        <v>0</v>
      </c>
      <c r="BH497" s="186">
        <f>IF(N497="sníž. přenesená",J497,0)</f>
        <v>0</v>
      </c>
      <c r="BI497" s="186">
        <f>IF(N497="nulová",J497,0)</f>
        <v>0</v>
      </c>
      <c r="BJ497" s="16" t="s">
        <v>81</v>
      </c>
      <c r="BK497" s="186">
        <f>ROUND(I497*H497,2)</f>
        <v>0</v>
      </c>
      <c r="BL497" s="16" t="s">
        <v>234</v>
      </c>
      <c r="BM497" s="185" t="s">
        <v>850</v>
      </c>
    </row>
    <row r="498" spans="2:65" s="1" customFormat="1" ht="19.5">
      <c r="B498" s="33"/>
      <c r="C498" s="34"/>
      <c r="D498" s="187" t="s">
        <v>142</v>
      </c>
      <c r="E498" s="34"/>
      <c r="F498" s="188" t="s">
        <v>851</v>
      </c>
      <c r="G498" s="34"/>
      <c r="H498" s="34"/>
      <c r="I498" s="101"/>
      <c r="J498" s="34"/>
      <c r="K498" s="34"/>
      <c r="L498" s="37"/>
      <c r="M498" s="189"/>
      <c r="N498" s="62"/>
      <c r="O498" s="62"/>
      <c r="P498" s="62"/>
      <c r="Q498" s="62"/>
      <c r="R498" s="62"/>
      <c r="S498" s="62"/>
      <c r="T498" s="63"/>
      <c r="AT498" s="16" t="s">
        <v>142</v>
      </c>
      <c r="AU498" s="16" t="s">
        <v>83</v>
      </c>
    </row>
    <row r="499" spans="2:65" s="12" customFormat="1" ht="11.25">
      <c r="B499" s="190"/>
      <c r="C499" s="191"/>
      <c r="D499" s="187" t="s">
        <v>144</v>
      </c>
      <c r="E499" s="191"/>
      <c r="F499" s="193" t="s">
        <v>852</v>
      </c>
      <c r="G499" s="191"/>
      <c r="H499" s="194">
        <v>65.474999999999994</v>
      </c>
      <c r="I499" s="195"/>
      <c r="J499" s="191"/>
      <c r="K499" s="191"/>
      <c r="L499" s="196"/>
      <c r="M499" s="197"/>
      <c r="N499" s="198"/>
      <c r="O499" s="198"/>
      <c r="P499" s="198"/>
      <c r="Q499" s="198"/>
      <c r="R499" s="198"/>
      <c r="S499" s="198"/>
      <c r="T499" s="199"/>
      <c r="AT499" s="200" t="s">
        <v>144</v>
      </c>
      <c r="AU499" s="200" t="s">
        <v>83</v>
      </c>
      <c r="AV499" s="12" t="s">
        <v>83</v>
      </c>
      <c r="AW499" s="12" t="s">
        <v>4</v>
      </c>
      <c r="AX499" s="12" t="s">
        <v>81</v>
      </c>
      <c r="AY499" s="200" t="s">
        <v>131</v>
      </c>
    </row>
    <row r="500" spans="2:65" s="1" customFormat="1" ht="16.5" customHeight="1">
      <c r="B500" s="33"/>
      <c r="C500" s="211" t="s">
        <v>853</v>
      </c>
      <c r="D500" s="211" t="s">
        <v>173</v>
      </c>
      <c r="E500" s="212" t="s">
        <v>854</v>
      </c>
      <c r="F500" s="213" t="s">
        <v>855</v>
      </c>
      <c r="G500" s="214" t="s">
        <v>343</v>
      </c>
      <c r="H500" s="215">
        <v>170</v>
      </c>
      <c r="I500" s="216"/>
      <c r="J500" s="217">
        <f>ROUND(I500*H500,2)</f>
        <v>0</v>
      </c>
      <c r="K500" s="213" t="s">
        <v>137</v>
      </c>
      <c r="L500" s="218"/>
      <c r="M500" s="219" t="s">
        <v>19</v>
      </c>
      <c r="N500" s="220" t="s">
        <v>47</v>
      </c>
      <c r="O500" s="62"/>
      <c r="P500" s="183">
        <f>O500*H500</f>
        <v>0</v>
      </c>
      <c r="Q500" s="183">
        <v>2.9999999999999997E-4</v>
      </c>
      <c r="R500" s="183">
        <f>Q500*H500</f>
        <v>5.0999999999999997E-2</v>
      </c>
      <c r="S500" s="183">
        <v>0</v>
      </c>
      <c r="T500" s="184">
        <f>S500*H500</f>
        <v>0</v>
      </c>
      <c r="AR500" s="185" t="s">
        <v>322</v>
      </c>
      <c r="AT500" s="185" t="s">
        <v>173</v>
      </c>
      <c r="AU500" s="185" t="s">
        <v>83</v>
      </c>
      <c r="AY500" s="16" t="s">
        <v>131</v>
      </c>
      <c r="BE500" s="186">
        <f>IF(N500="základní",J500,0)</f>
        <v>0</v>
      </c>
      <c r="BF500" s="186">
        <f>IF(N500="snížená",J500,0)</f>
        <v>0</v>
      </c>
      <c r="BG500" s="186">
        <f>IF(N500="zákl. přenesená",J500,0)</f>
        <v>0</v>
      </c>
      <c r="BH500" s="186">
        <f>IF(N500="sníž. přenesená",J500,0)</f>
        <v>0</v>
      </c>
      <c r="BI500" s="186">
        <f>IF(N500="nulová",J500,0)</f>
        <v>0</v>
      </c>
      <c r="BJ500" s="16" t="s">
        <v>81</v>
      </c>
      <c r="BK500" s="186">
        <f>ROUND(I500*H500,2)</f>
        <v>0</v>
      </c>
      <c r="BL500" s="16" t="s">
        <v>234</v>
      </c>
      <c r="BM500" s="185" t="s">
        <v>856</v>
      </c>
    </row>
    <row r="501" spans="2:65" s="1" customFormat="1" ht="16.5" customHeight="1">
      <c r="B501" s="33"/>
      <c r="C501" s="174" t="s">
        <v>857</v>
      </c>
      <c r="D501" s="174" t="s">
        <v>133</v>
      </c>
      <c r="E501" s="175" t="s">
        <v>858</v>
      </c>
      <c r="F501" s="176" t="s">
        <v>859</v>
      </c>
      <c r="G501" s="177" t="s">
        <v>343</v>
      </c>
      <c r="H501" s="178">
        <v>450</v>
      </c>
      <c r="I501" s="179"/>
      <c r="J501" s="180">
        <f>ROUND(I501*H501,2)</f>
        <v>0</v>
      </c>
      <c r="K501" s="176" t="s">
        <v>137</v>
      </c>
      <c r="L501" s="37"/>
      <c r="M501" s="181" t="s">
        <v>19</v>
      </c>
      <c r="N501" s="182" t="s">
        <v>47</v>
      </c>
      <c r="O501" s="62"/>
      <c r="P501" s="183">
        <f>O501*H501</f>
        <v>0</v>
      </c>
      <c r="Q501" s="183">
        <v>0</v>
      </c>
      <c r="R501" s="183">
        <f>Q501*H501</f>
        <v>0</v>
      </c>
      <c r="S501" s="183">
        <v>0</v>
      </c>
      <c r="T501" s="184">
        <f>S501*H501</f>
        <v>0</v>
      </c>
      <c r="AR501" s="185" t="s">
        <v>234</v>
      </c>
      <c r="AT501" s="185" t="s">
        <v>133</v>
      </c>
      <c r="AU501" s="185" t="s">
        <v>83</v>
      </c>
      <c r="AY501" s="16" t="s">
        <v>131</v>
      </c>
      <c r="BE501" s="186">
        <f>IF(N501="základní",J501,0)</f>
        <v>0</v>
      </c>
      <c r="BF501" s="186">
        <f>IF(N501="snížená",J501,0)</f>
        <v>0</v>
      </c>
      <c r="BG501" s="186">
        <f>IF(N501="zákl. přenesená",J501,0)</f>
        <v>0</v>
      </c>
      <c r="BH501" s="186">
        <f>IF(N501="sníž. přenesená",J501,0)</f>
        <v>0</v>
      </c>
      <c r="BI501" s="186">
        <f>IF(N501="nulová",J501,0)</f>
        <v>0</v>
      </c>
      <c r="BJ501" s="16" t="s">
        <v>81</v>
      </c>
      <c r="BK501" s="186">
        <f>ROUND(I501*H501,2)</f>
        <v>0</v>
      </c>
      <c r="BL501" s="16" t="s">
        <v>234</v>
      </c>
      <c r="BM501" s="185" t="s">
        <v>860</v>
      </c>
    </row>
    <row r="502" spans="2:65" s="1" customFormat="1" ht="29.25">
      <c r="B502" s="33"/>
      <c r="C502" s="34"/>
      <c r="D502" s="187" t="s">
        <v>140</v>
      </c>
      <c r="E502" s="34"/>
      <c r="F502" s="188" t="s">
        <v>846</v>
      </c>
      <c r="G502" s="34"/>
      <c r="H502" s="34"/>
      <c r="I502" s="101"/>
      <c r="J502" s="34"/>
      <c r="K502" s="34"/>
      <c r="L502" s="37"/>
      <c r="M502" s="189"/>
      <c r="N502" s="62"/>
      <c r="O502" s="62"/>
      <c r="P502" s="62"/>
      <c r="Q502" s="62"/>
      <c r="R502" s="62"/>
      <c r="S502" s="62"/>
      <c r="T502" s="63"/>
      <c r="AT502" s="16" t="s">
        <v>140</v>
      </c>
      <c r="AU502" s="16" t="s">
        <v>83</v>
      </c>
    </row>
    <row r="503" spans="2:65" s="1" customFormat="1" ht="16.5" customHeight="1">
      <c r="B503" s="33"/>
      <c r="C503" s="211" t="s">
        <v>861</v>
      </c>
      <c r="D503" s="211" t="s">
        <v>173</v>
      </c>
      <c r="E503" s="212" t="s">
        <v>862</v>
      </c>
      <c r="F503" s="213" t="s">
        <v>863</v>
      </c>
      <c r="G503" s="214" t="s">
        <v>343</v>
      </c>
      <c r="H503" s="215">
        <v>35</v>
      </c>
      <c r="I503" s="216"/>
      <c r="J503" s="217">
        <f>ROUND(I503*H503,2)</f>
        <v>0</v>
      </c>
      <c r="K503" s="213" t="s">
        <v>137</v>
      </c>
      <c r="L503" s="218"/>
      <c r="M503" s="219" t="s">
        <v>19</v>
      </c>
      <c r="N503" s="220" t="s">
        <v>47</v>
      </c>
      <c r="O503" s="62"/>
      <c r="P503" s="183">
        <f>O503*H503</f>
        <v>0</v>
      </c>
      <c r="Q503" s="183">
        <v>6.9999999999999999E-4</v>
      </c>
      <c r="R503" s="183">
        <f>Q503*H503</f>
        <v>2.4500000000000001E-2</v>
      </c>
      <c r="S503" s="183">
        <v>0</v>
      </c>
      <c r="T503" s="184">
        <f>S503*H503</f>
        <v>0</v>
      </c>
      <c r="AR503" s="185" t="s">
        <v>322</v>
      </c>
      <c r="AT503" s="185" t="s">
        <v>173</v>
      </c>
      <c r="AU503" s="185" t="s">
        <v>83</v>
      </c>
      <c r="AY503" s="16" t="s">
        <v>131</v>
      </c>
      <c r="BE503" s="186">
        <f>IF(N503="základní",J503,0)</f>
        <v>0</v>
      </c>
      <c r="BF503" s="186">
        <f>IF(N503="snížená",J503,0)</f>
        <v>0</v>
      </c>
      <c r="BG503" s="186">
        <f>IF(N503="zákl. přenesená",J503,0)</f>
        <v>0</v>
      </c>
      <c r="BH503" s="186">
        <f>IF(N503="sníž. přenesená",J503,0)</f>
        <v>0</v>
      </c>
      <c r="BI503" s="186">
        <f>IF(N503="nulová",J503,0)</f>
        <v>0</v>
      </c>
      <c r="BJ503" s="16" t="s">
        <v>81</v>
      </c>
      <c r="BK503" s="186">
        <f>ROUND(I503*H503,2)</f>
        <v>0</v>
      </c>
      <c r="BL503" s="16" t="s">
        <v>234</v>
      </c>
      <c r="BM503" s="185" t="s">
        <v>864</v>
      </c>
    </row>
    <row r="504" spans="2:65" s="1" customFormat="1" ht="16.5" customHeight="1">
      <c r="B504" s="33"/>
      <c r="C504" s="211" t="s">
        <v>865</v>
      </c>
      <c r="D504" s="211" t="s">
        <v>173</v>
      </c>
      <c r="E504" s="212" t="s">
        <v>866</v>
      </c>
      <c r="F504" s="213" t="s">
        <v>867</v>
      </c>
      <c r="G504" s="214" t="s">
        <v>343</v>
      </c>
      <c r="H504" s="215">
        <v>415</v>
      </c>
      <c r="I504" s="216"/>
      <c r="J504" s="217">
        <f>ROUND(I504*H504,2)</f>
        <v>0</v>
      </c>
      <c r="K504" s="213" t="s">
        <v>137</v>
      </c>
      <c r="L504" s="218"/>
      <c r="M504" s="219" t="s">
        <v>19</v>
      </c>
      <c r="N504" s="220" t="s">
        <v>47</v>
      </c>
      <c r="O504" s="62"/>
      <c r="P504" s="183">
        <f>O504*H504</f>
        <v>0</v>
      </c>
      <c r="Q504" s="183">
        <v>2.5000000000000001E-4</v>
      </c>
      <c r="R504" s="183">
        <f>Q504*H504</f>
        <v>0.10375000000000001</v>
      </c>
      <c r="S504" s="183">
        <v>0</v>
      </c>
      <c r="T504" s="184">
        <f>S504*H504</f>
        <v>0</v>
      </c>
      <c r="AR504" s="185" t="s">
        <v>322</v>
      </c>
      <c r="AT504" s="185" t="s">
        <v>173</v>
      </c>
      <c r="AU504" s="185" t="s">
        <v>83</v>
      </c>
      <c r="AY504" s="16" t="s">
        <v>131</v>
      </c>
      <c r="BE504" s="186">
        <f>IF(N504="základní",J504,0)</f>
        <v>0</v>
      </c>
      <c r="BF504" s="186">
        <f>IF(N504="snížená",J504,0)</f>
        <v>0</v>
      </c>
      <c r="BG504" s="186">
        <f>IF(N504="zákl. přenesená",J504,0)</f>
        <v>0</v>
      </c>
      <c r="BH504" s="186">
        <f>IF(N504="sníž. přenesená",J504,0)</f>
        <v>0</v>
      </c>
      <c r="BI504" s="186">
        <f>IF(N504="nulová",J504,0)</f>
        <v>0</v>
      </c>
      <c r="BJ504" s="16" t="s">
        <v>81</v>
      </c>
      <c r="BK504" s="186">
        <f>ROUND(I504*H504,2)</f>
        <v>0</v>
      </c>
      <c r="BL504" s="16" t="s">
        <v>234</v>
      </c>
      <c r="BM504" s="185" t="s">
        <v>868</v>
      </c>
    </row>
    <row r="505" spans="2:65" s="1" customFormat="1" ht="16.5" customHeight="1">
      <c r="B505" s="33"/>
      <c r="C505" s="174" t="s">
        <v>869</v>
      </c>
      <c r="D505" s="174" t="s">
        <v>133</v>
      </c>
      <c r="E505" s="175" t="s">
        <v>870</v>
      </c>
      <c r="F505" s="176" t="s">
        <v>871</v>
      </c>
      <c r="G505" s="177" t="s">
        <v>343</v>
      </c>
      <c r="H505" s="178">
        <v>15</v>
      </c>
      <c r="I505" s="179"/>
      <c r="J505" s="180">
        <f>ROUND(I505*H505,2)</f>
        <v>0</v>
      </c>
      <c r="K505" s="176" t="s">
        <v>137</v>
      </c>
      <c r="L505" s="37"/>
      <c r="M505" s="181" t="s">
        <v>19</v>
      </c>
      <c r="N505" s="182" t="s">
        <v>47</v>
      </c>
      <c r="O505" s="62"/>
      <c r="P505" s="183">
        <f>O505*H505</f>
        <v>0</v>
      </c>
      <c r="Q505" s="183">
        <v>0</v>
      </c>
      <c r="R505" s="183">
        <f>Q505*H505</f>
        <v>0</v>
      </c>
      <c r="S505" s="183">
        <v>0</v>
      </c>
      <c r="T505" s="184">
        <f>S505*H505</f>
        <v>0</v>
      </c>
      <c r="AR505" s="185" t="s">
        <v>234</v>
      </c>
      <c r="AT505" s="185" t="s">
        <v>133</v>
      </c>
      <c r="AU505" s="185" t="s">
        <v>83</v>
      </c>
      <c r="AY505" s="16" t="s">
        <v>131</v>
      </c>
      <c r="BE505" s="186">
        <f>IF(N505="základní",J505,0)</f>
        <v>0</v>
      </c>
      <c r="BF505" s="186">
        <f>IF(N505="snížená",J505,0)</f>
        <v>0</v>
      </c>
      <c r="BG505" s="186">
        <f>IF(N505="zákl. přenesená",J505,0)</f>
        <v>0</v>
      </c>
      <c r="BH505" s="186">
        <f>IF(N505="sníž. přenesená",J505,0)</f>
        <v>0</v>
      </c>
      <c r="BI505" s="186">
        <f>IF(N505="nulová",J505,0)</f>
        <v>0</v>
      </c>
      <c r="BJ505" s="16" t="s">
        <v>81</v>
      </c>
      <c r="BK505" s="186">
        <f>ROUND(I505*H505,2)</f>
        <v>0</v>
      </c>
      <c r="BL505" s="16" t="s">
        <v>234</v>
      </c>
      <c r="BM505" s="185" t="s">
        <v>872</v>
      </c>
    </row>
    <row r="506" spans="2:65" s="1" customFormat="1" ht="29.25">
      <c r="B506" s="33"/>
      <c r="C506" s="34"/>
      <c r="D506" s="187" t="s">
        <v>140</v>
      </c>
      <c r="E506" s="34"/>
      <c r="F506" s="188" t="s">
        <v>846</v>
      </c>
      <c r="G506" s="34"/>
      <c r="H506" s="34"/>
      <c r="I506" s="101"/>
      <c r="J506" s="34"/>
      <c r="K506" s="34"/>
      <c r="L506" s="37"/>
      <c r="M506" s="189"/>
      <c r="N506" s="62"/>
      <c r="O506" s="62"/>
      <c r="P506" s="62"/>
      <c r="Q506" s="62"/>
      <c r="R506" s="62"/>
      <c r="S506" s="62"/>
      <c r="T506" s="63"/>
      <c r="AT506" s="16" t="s">
        <v>140</v>
      </c>
      <c r="AU506" s="16" t="s">
        <v>83</v>
      </c>
    </row>
    <row r="507" spans="2:65" s="1" customFormat="1" ht="16.5" customHeight="1">
      <c r="B507" s="33"/>
      <c r="C507" s="211" t="s">
        <v>873</v>
      </c>
      <c r="D507" s="211" t="s">
        <v>173</v>
      </c>
      <c r="E507" s="212" t="s">
        <v>874</v>
      </c>
      <c r="F507" s="213" t="s">
        <v>875</v>
      </c>
      <c r="G507" s="214" t="s">
        <v>343</v>
      </c>
      <c r="H507" s="215">
        <v>15</v>
      </c>
      <c r="I507" s="216"/>
      <c r="J507" s="217">
        <f>ROUND(I507*H507,2)</f>
        <v>0</v>
      </c>
      <c r="K507" s="213" t="s">
        <v>137</v>
      </c>
      <c r="L507" s="218"/>
      <c r="M507" s="219" t="s">
        <v>19</v>
      </c>
      <c r="N507" s="220" t="s">
        <v>47</v>
      </c>
      <c r="O507" s="62"/>
      <c r="P507" s="183">
        <f>O507*H507</f>
        <v>0</v>
      </c>
      <c r="Q507" s="183">
        <v>2.0000000000000001E-4</v>
      </c>
      <c r="R507" s="183">
        <f>Q507*H507</f>
        <v>3.0000000000000001E-3</v>
      </c>
      <c r="S507" s="183">
        <v>0</v>
      </c>
      <c r="T507" s="184">
        <f>S507*H507</f>
        <v>0</v>
      </c>
      <c r="AR507" s="185" t="s">
        <v>322</v>
      </c>
      <c r="AT507" s="185" t="s">
        <v>173</v>
      </c>
      <c r="AU507" s="185" t="s">
        <v>83</v>
      </c>
      <c r="AY507" s="16" t="s">
        <v>131</v>
      </c>
      <c r="BE507" s="186">
        <f>IF(N507="základní",J507,0)</f>
        <v>0</v>
      </c>
      <c r="BF507" s="186">
        <f>IF(N507="snížená",J507,0)</f>
        <v>0</v>
      </c>
      <c r="BG507" s="186">
        <f>IF(N507="zákl. přenesená",J507,0)</f>
        <v>0</v>
      </c>
      <c r="BH507" s="186">
        <f>IF(N507="sníž. přenesená",J507,0)</f>
        <v>0</v>
      </c>
      <c r="BI507" s="186">
        <f>IF(N507="nulová",J507,0)</f>
        <v>0</v>
      </c>
      <c r="BJ507" s="16" t="s">
        <v>81</v>
      </c>
      <c r="BK507" s="186">
        <f>ROUND(I507*H507,2)</f>
        <v>0</v>
      </c>
      <c r="BL507" s="16" t="s">
        <v>234</v>
      </c>
      <c r="BM507" s="185" t="s">
        <v>876</v>
      </c>
    </row>
    <row r="508" spans="2:65" s="1" customFormat="1" ht="16.5" customHeight="1">
      <c r="B508" s="33"/>
      <c r="C508" s="174" t="s">
        <v>877</v>
      </c>
      <c r="D508" s="174" t="s">
        <v>133</v>
      </c>
      <c r="E508" s="175" t="s">
        <v>878</v>
      </c>
      <c r="F508" s="176" t="s">
        <v>879</v>
      </c>
      <c r="G508" s="177" t="s">
        <v>343</v>
      </c>
      <c r="H508" s="178">
        <v>15</v>
      </c>
      <c r="I508" s="179"/>
      <c r="J508" s="180">
        <f>ROUND(I508*H508,2)</f>
        <v>0</v>
      </c>
      <c r="K508" s="176" t="s">
        <v>137</v>
      </c>
      <c r="L508" s="37"/>
      <c r="M508" s="181" t="s">
        <v>19</v>
      </c>
      <c r="N508" s="182" t="s">
        <v>47</v>
      </c>
      <c r="O508" s="62"/>
      <c r="P508" s="183">
        <f>O508*H508</f>
        <v>0</v>
      </c>
      <c r="Q508" s="183">
        <v>0</v>
      </c>
      <c r="R508" s="183">
        <f>Q508*H508</f>
        <v>0</v>
      </c>
      <c r="S508" s="183">
        <v>0</v>
      </c>
      <c r="T508" s="184">
        <f>S508*H508</f>
        <v>0</v>
      </c>
      <c r="AR508" s="185" t="s">
        <v>234</v>
      </c>
      <c r="AT508" s="185" t="s">
        <v>133</v>
      </c>
      <c r="AU508" s="185" t="s">
        <v>83</v>
      </c>
      <c r="AY508" s="16" t="s">
        <v>131</v>
      </c>
      <c r="BE508" s="186">
        <f>IF(N508="základní",J508,0)</f>
        <v>0</v>
      </c>
      <c r="BF508" s="186">
        <f>IF(N508="snížená",J508,0)</f>
        <v>0</v>
      </c>
      <c r="BG508" s="186">
        <f>IF(N508="zákl. přenesená",J508,0)</f>
        <v>0</v>
      </c>
      <c r="BH508" s="186">
        <f>IF(N508="sníž. přenesená",J508,0)</f>
        <v>0</v>
      </c>
      <c r="BI508" s="186">
        <f>IF(N508="nulová",J508,0)</f>
        <v>0</v>
      </c>
      <c r="BJ508" s="16" t="s">
        <v>81</v>
      </c>
      <c r="BK508" s="186">
        <f>ROUND(I508*H508,2)</f>
        <v>0</v>
      </c>
      <c r="BL508" s="16" t="s">
        <v>234</v>
      </c>
      <c r="BM508" s="185" t="s">
        <v>880</v>
      </c>
    </row>
    <row r="509" spans="2:65" s="1" customFormat="1" ht="29.25">
      <c r="B509" s="33"/>
      <c r="C509" s="34"/>
      <c r="D509" s="187" t="s">
        <v>140</v>
      </c>
      <c r="E509" s="34"/>
      <c r="F509" s="188" t="s">
        <v>846</v>
      </c>
      <c r="G509" s="34"/>
      <c r="H509" s="34"/>
      <c r="I509" s="101"/>
      <c r="J509" s="34"/>
      <c r="K509" s="34"/>
      <c r="L509" s="37"/>
      <c r="M509" s="189"/>
      <c r="N509" s="62"/>
      <c r="O509" s="62"/>
      <c r="P509" s="62"/>
      <c r="Q509" s="62"/>
      <c r="R509" s="62"/>
      <c r="S509" s="62"/>
      <c r="T509" s="63"/>
      <c r="AT509" s="16" t="s">
        <v>140</v>
      </c>
      <c r="AU509" s="16" t="s">
        <v>83</v>
      </c>
    </row>
    <row r="510" spans="2:65" s="1" customFormat="1" ht="16.5" customHeight="1">
      <c r="B510" s="33"/>
      <c r="C510" s="211" t="s">
        <v>881</v>
      </c>
      <c r="D510" s="211" t="s">
        <v>173</v>
      </c>
      <c r="E510" s="212" t="s">
        <v>882</v>
      </c>
      <c r="F510" s="213" t="s">
        <v>883</v>
      </c>
      <c r="G510" s="214" t="s">
        <v>343</v>
      </c>
      <c r="H510" s="215">
        <v>15</v>
      </c>
      <c r="I510" s="216"/>
      <c r="J510" s="217">
        <f t="shared" ref="J510:J520" si="20">ROUND(I510*H510,2)</f>
        <v>0</v>
      </c>
      <c r="K510" s="213" t="s">
        <v>137</v>
      </c>
      <c r="L510" s="218"/>
      <c r="M510" s="219" t="s">
        <v>19</v>
      </c>
      <c r="N510" s="220" t="s">
        <v>47</v>
      </c>
      <c r="O510" s="62"/>
      <c r="P510" s="183">
        <f t="shared" ref="P510:P520" si="21">O510*H510</f>
        <v>0</v>
      </c>
      <c r="Q510" s="183">
        <v>0</v>
      </c>
      <c r="R510" s="183">
        <f t="shared" ref="R510:R520" si="22">Q510*H510</f>
        <v>0</v>
      </c>
      <c r="S510" s="183">
        <v>0</v>
      </c>
      <c r="T510" s="184">
        <f t="shared" ref="T510:T520" si="23">S510*H510</f>
        <v>0</v>
      </c>
      <c r="AR510" s="185" t="s">
        <v>322</v>
      </c>
      <c r="AT510" s="185" t="s">
        <v>173</v>
      </c>
      <c r="AU510" s="185" t="s">
        <v>83</v>
      </c>
      <c r="AY510" s="16" t="s">
        <v>131</v>
      </c>
      <c r="BE510" s="186">
        <f t="shared" ref="BE510:BE520" si="24">IF(N510="základní",J510,0)</f>
        <v>0</v>
      </c>
      <c r="BF510" s="186">
        <f t="shared" ref="BF510:BF520" si="25">IF(N510="snížená",J510,0)</f>
        <v>0</v>
      </c>
      <c r="BG510" s="186">
        <f t="shared" ref="BG510:BG520" si="26">IF(N510="zákl. přenesená",J510,0)</f>
        <v>0</v>
      </c>
      <c r="BH510" s="186">
        <f t="shared" ref="BH510:BH520" si="27">IF(N510="sníž. přenesená",J510,0)</f>
        <v>0</v>
      </c>
      <c r="BI510" s="186">
        <f t="shared" ref="BI510:BI520" si="28">IF(N510="nulová",J510,0)</f>
        <v>0</v>
      </c>
      <c r="BJ510" s="16" t="s">
        <v>81</v>
      </c>
      <c r="BK510" s="186">
        <f t="shared" ref="BK510:BK520" si="29">ROUND(I510*H510,2)</f>
        <v>0</v>
      </c>
      <c r="BL510" s="16" t="s">
        <v>234</v>
      </c>
      <c r="BM510" s="185" t="s">
        <v>884</v>
      </c>
    </row>
    <row r="511" spans="2:65" s="1" customFormat="1" ht="16.5" customHeight="1">
      <c r="B511" s="33"/>
      <c r="C511" s="174" t="s">
        <v>885</v>
      </c>
      <c r="D511" s="174" t="s">
        <v>133</v>
      </c>
      <c r="E511" s="175" t="s">
        <v>886</v>
      </c>
      <c r="F511" s="176" t="s">
        <v>887</v>
      </c>
      <c r="G511" s="177" t="s">
        <v>343</v>
      </c>
      <c r="H511" s="178">
        <v>80</v>
      </c>
      <c r="I511" s="179"/>
      <c r="J511" s="180">
        <f t="shared" si="20"/>
        <v>0</v>
      </c>
      <c r="K511" s="176" t="s">
        <v>137</v>
      </c>
      <c r="L511" s="37"/>
      <c r="M511" s="181" t="s">
        <v>19</v>
      </c>
      <c r="N511" s="182" t="s">
        <v>47</v>
      </c>
      <c r="O511" s="62"/>
      <c r="P511" s="183">
        <f t="shared" si="21"/>
        <v>0</v>
      </c>
      <c r="Q511" s="183">
        <v>0</v>
      </c>
      <c r="R511" s="183">
        <f t="shared" si="22"/>
        <v>0</v>
      </c>
      <c r="S511" s="183">
        <v>0</v>
      </c>
      <c r="T511" s="184">
        <f t="shared" si="23"/>
        <v>0</v>
      </c>
      <c r="AR511" s="185" t="s">
        <v>234</v>
      </c>
      <c r="AT511" s="185" t="s">
        <v>133</v>
      </c>
      <c r="AU511" s="185" t="s">
        <v>83</v>
      </c>
      <c r="AY511" s="16" t="s">
        <v>131</v>
      </c>
      <c r="BE511" s="186">
        <f t="shared" si="24"/>
        <v>0</v>
      </c>
      <c r="BF511" s="186">
        <f t="shared" si="25"/>
        <v>0</v>
      </c>
      <c r="BG511" s="186">
        <f t="shared" si="26"/>
        <v>0</v>
      </c>
      <c r="BH511" s="186">
        <f t="shared" si="27"/>
        <v>0</v>
      </c>
      <c r="BI511" s="186">
        <f t="shared" si="28"/>
        <v>0</v>
      </c>
      <c r="BJ511" s="16" t="s">
        <v>81</v>
      </c>
      <c r="BK511" s="186">
        <f t="shared" si="29"/>
        <v>0</v>
      </c>
      <c r="BL511" s="16" t="s">
        <v>234</v>
      </c>
      <c r="BM511" s="185" t="s">
        <v>888</v>
      </c>
    </row>
    <row r="512" spans="2:65" s="1" customFormat="1" ht="16.5" customHeight="1">
      <c r="B512" s="33"/>
      <c r="C512" s="211" t="s">
        <v>889</v>
      </c>
      <c r="D512" s="211" t="s">
        <v>173</v>
      </c>
      <c r="E512" s="212" t="s">
        <v>890</v>
      </c>
      <c r="F512" s="213" t="s">
        <v>891</v>
      </c>
      <c r="G512" s="214" t="s">
        <v>343</v>
      </c>
      <c r="H512" s="215">
        <v>80</v>
      </c>
      <c r="I512" s="216"/>
      <c r="J512" s="217">
        <f t="shared" si="20"/>
        <v>0</v>
      </c>
      <c r="K512" s="213" t="s">
        <v>137</v>
      </c>
      <c r="L512" s="218"/>
      <c r="M512" s="219" t="s">
        <v>19</v>
      </c>
      <c r="N512" s="220" t="s">
        <v>47</v>
      </c>
      <c r="O512" s="62"/>
      <c r="P512" s="183">
        <f t="shared" si="21"/>
        <v>0</v>
      </c>
      <c r="Q512" s="183">
        <v>2.5999999999999998E-4</v>
      </c>
      <c r="R512" s="183">
        <f t="shared" si="22"/>
        <v>2.0799999999999999E-2</v>
      </c>
      <c r="S512" s="183">
        <v>0</v>
      </c>
      <c r="T512" s="184">
        <f t="shared" si="23"/>
        <v>0</v>
      </c>
      <c r="AR512" s="185" t="s">
        <v>322</v>
      </c>
      <c r="AT512" s="185" t="s">
        <v>173</v>
      </c>
      <c r="AU512" s="185" t="s">
        <v>83</v>
      </c>
      <c r="AY512" s="16" t="s">
        <v>131</v>
      </c>
      <c r="BE512" s="186">
        <f t="shared" si="24"/>
        <v>0</v>
      </c>
      <c r="BF512" s="186">
        <f t="shared" si="25"/>
        <v>0</v>
      </c>
      <c r="BG512" s="186">
        <f t="shared" si="26"/>
        <v>0</v>
      </c>
      <c r="BH512" s="186">
        <f t="shared" si="27"/>
        <v>0</v>
      </c>
      <c r="BI512" s="186">
        <f t="shared" si="28"/>
        <v>0</v>
      </c>
      <c r="BJ512" s="16" t="s">
        <v>81</v>
      </c>
      <c r="BK512" s="186">
        <f t="shared" si="29"/>
        <v>0</v>
      </c>
      <c r="BL512" s="16" t="s">
        <v>234</v>
      </c>
      <c r="BM512" s="185" t="s">
        <v>892</v>
      </c>
    </row>
    <row r="513" spans="2:65" s="1" customFormat="1" ht="24" customHeight="1">
      <c r="B513" s="33"/>
      <c r="C513" s="174" t="s">
        <v>893</v>
      </c>
      <c r="D513" s="174" t="s">
        <v>133</v>
      </c>
      <c r="E513" s="175" t="s">
        <v>894</v>
      </c>
      <c r="F513" s="176" t="s">
        <v>895</v>
      </c>
      <c r="G513" s="177" t="s">
        <v>209</v>
      </c>
      <c r="H513" s="178">
        <v>50.1</v>
      </c>
      <c r="I513" s="179"/>
      <c r="J513" s="180">
        <f t="shared" si="20"/>
        <v>0</v>
      </c>
      <c r="K513" s="176" t="s">
        <v>137</v>
      </c>
      <c r="L513" s="37"/>
      <c r="M513" s="181" t="s">
        <v>19</v>
      </c>
      <c r="N513" s="182" t="s">
        <v>47</v>
      </c>
      <c r="O513" s="62"/>
      <c r="P513" s="183">
        <f t="shared" si="21"/>
        <v>0</v>
      </c>
      <c r="Q513" s="183">
        <v>0</v>
      </c>
      <c r="R513" s="183">
        <f t="shared" si="22"/>
        <v>0</v>
      </c>
      <c r="S513" s="183">
        <v>4.0000000000000002E-4</v>
      </c>
      <c r="T513" s="184">
        <f t="shared" si="23"/>
        <v>2.0040000000000002E-2</v>
      </c>
      <c r="AR513" s="185" t="s">
        <v>234</v>
      </c>
      <c r="AT513" s="185" t="s">
        <v>133</v>
      </c>
      <c r="AU513" s="185" t="s">
        <v>83</v>
      </c>
      <c r="AY513" s="16" t="s">
        <v>131</v>
      </c>
      <c r="BE513" s="186">
        <f t="shared" si="24"/>
        <v>0</v>
      </c>
      <c r="BF513" s="186">
        <f t="shared" si="25"/>
        <v>0</v>
      </c>
      <c r="BG513" s="186">
        <f t="shared" si="26"/>
        <v>0</v>
      </c>
      <c r="BH513" s="186">
        <f t="shared" si="27"/>
        <v>0</v>
      </c>
      <c r="BI513" s="186">
        <f t="shared" si="28"/>
        <v>0</v>
      </c>
      <c r="BJ513" s="16" t="s">
        <v>81</v>
      </c>
      <c r="BK513" s="186">
        <f t="shared" si="29"/>
        <v>0</v>
      </c>
      <c r="BL513" s="16" t="s">
        <v>234</v>
      </c>
      <c r="BM513" s="185" t="s">
        <v>896</v>
      </c>
    </row>
    <row r="514" spans="2:65" s="1" customFormat="1" ht="24" customHeight="1">
      <c r="B514" s="33"/>
      <c r="C514" s="174" t="s">
        <v>897</v>
      </c>
      <c r="D514" s="174" t="s">
        <v>133</v>
      </c>
      <c r="E514" s="175" t="s">
        <v>898</v>
      </c>
      <c r="F514" s="176" t="s">
        <v>899</v>
      </c>
      <c r="G514" s="177" t="s">
        <v>209</v>
      </c>
      <c r="H514" s="178">
        <v>245.5</v>
      </c>
      <c r="I514" s="179"/>
      <c r="J514" s="180">
        <f t="shared" si="20"/>
        <v>0</v>
      </c>
      <c r="K514" s="176" t="s">
        <v>137</v>
      </c>
      <c r="L514" s="37"/>
      <c r="M514" s="181" t="s">
        <v>19</v>
      </c>
      <c r="N514" s="182" t="s">
        <v>47</v>
      </c>
      <c r="O514" s="62"/>
      <c r="P514" s="183">
        <f t="shared" si="21"/>
        <v>0</v>
      </c>
      <c r="Q514" s="183">
        <v>0</v>
      </c>
      <c r="R514" s="183">
        <f t="shared" si="22"/>
        <v>0</v>
      </c>
      <c r="S514" s="183">
        <v>4.0000000000000002E-4</v>
      </c>
      <c r="T514" s="184">
        <f t="shared" si="23"/>
        <v>9.820000000000001E-2</v>
      </c>
      <c r="AR514" s="185" t="s">
        <v>234</v>
      </c>
      <c r="AT514" s="185" t="s">
        <v>133</v>
      </c>
      <c r="AU514" s="185" t="s">
        <v>83</v>
      </c>
      <c r="AY514" s="16" t="s">
        <v>131</v>
      </c>
      <c r="BE514" s="186">
        <f t="shared" si="24"/>
        <v>0</v>
      </c>
      <c r="BF514" s="186">
        <f t="shared" si="25"/>
        <v>0</v>
      </c>
      <c r="BG514" s="186">
        <f t="shared" si="26"/>
        <v>0</v>
      </c>
      <c r="BH514" s="186">
        <f t="shared" si="27"/>
        <v>0</v>
      </c>
      <c r="BI514" s="186">
        <f t="shared" si="28"/>
        <v>0</v>
      </c>
      <c r="BJ514" s="16" t="s">
        <v>81</v>
      </c>
      <c r="BK514" s="186">
        <f t="shared" si="29"/>
        <v>0</v>
      </c>
      <c r="BL514" s="16" t="s">
        <v>234</v>
      </c>
      <c r="BM514" s="185" t="s">
        <v>900</v>
      </c>
    </row>
    <row r="515" spans="2:65" s="1" customFormat="1" ht="16.5" customHeight="1">
      <c r="B515" s="33"/>
      <c r="C515" s="174" t="s">
        <v>901</v>
      </c>
      <c r="D515" s="174" t="s">
        <v>133</v>
      </c>
      <c r="E515" s="175" t="s">
        <v>902</v>
      </c>
      <c r="F515" s="176" t="s">
        <v>903</v>
      </c>
      <c r="G515" s="177" t="s">
        <v>343</v>
      </c>
      <c r="H515" s="178">
        <v>1</v>
      </c>
      <c r="I515" s="179"/>
      <c r="J515" s="180">
        <f t="shared" si="20"/>
        <v>0</v>
      </c>
      <c r="K515" s="176" t="s">
        <v>137</v>
      </c>
      <c r="L515" s="37"/>
      <c r="M515" s="181" t="s">
        <v>19</v>
      </c>
      <c r="N515" s="182" t="s">
        <v>47</v>
      </c>
      <c r="O515" s="62"/>
      <c r="P515" s="183">
        <f t="shared" si="21"/>
        <v>0</v>
      </c>
      <c r="Q515" s="183">
        <v>0</v>
      </c>
      <c r="R515" s="183">
        <f t="shared" si="22"/>
        <v>0</v>
      </c>
      <c r="S515" s="183">
        <v>0</v>
      </c>
      <c r="T515" s="184">
        <f t="shared" si="23"/>
        <v>0</v>
      </c>
      <c r="AR515" s="185" t="s">
        <v>234</v>
      </c>
      <c r="AT515" s="185" t="s">
        <v>133</v>
      </c>
      <c r="AU515" s="185" t="s">
        <v>83</v>
      </c>
      <c r="AY515" s="16" t="s">
        <v>131</v>
      </c>
      <c r="BE515" s="186">
        <f t="shared" si="24"/>
        <v>0</v>
      </c>
      <c r="BF515" s="186">
        <f t="shared" si="25"/>
        <v>0</v>
      </c>
      <c r="BG515" s="186">
        <f t="shared" si="26"/>
        <v>0</v>
      </c>
      <c r="BH515" s="186">
        <f t="shared" si="27"/>
        <v>0</v>
      </c>
      <c r="BI515" s="186">
        <f t="shared" si="28"/>
        <v>0</v>
      </c>
      <c r="BJ515" s="16" t="s">
        <v>81</v>
      </c>
      <c r="BK515" s="186">
        <f t="shared" si="29"/>
        <v>0</v>
      </c>
      <c r="BL515" s="16" t="s">
        <v>234</v>
      </c>
      <c r="BM515" s="185" t="s">
        <v>904</v>
      </c>
    </row>
    <row r="516" spans="2:65" s="1" customFormat="1" ht="16.5" customHeight="1">
      <c r="B516" s="33"/>
      <c r="C516" s="211" t="s">
        <v>905</v>
      </c>
      <c r="D516" s="211" t="s">
        <v>173</v>
      </c>
      <c r="E516" s="212" t="s">
        <v>906</v>
      </c>
      <c r="F516" s="213" t="s">
        <v>907</v>
      </c>
      <c r="G516" s="214" t="s">
        <v>343</v>
      </c>
      <c r="H516" s="215">
        <v>1</v>
      </c>
      <c r="I516" s="216"/>
      <c r="J516" s="217">
        <f t="shared" si="20"/>
        <v>0</v>
      </c>
      <c r="K516" s="213" t="s">
        <v>137</v>
      </c>
      <c r="L516" s="218"/>
      <c r="M516" s="219" t="s">
        <v>19</v>
      </c>
      <c r="N516" s="220" t="s">
        <v>47</v>
      </c>
      <c r="O516" s="62"/>
      <c r="P516" s="183">
        <f t="shared" si="21"/>
        <v>0</v>
      </c>
      <c r="Q516" s="183">
        <v>2E-3</v>
      </c>
      <c r="R516" s="183">
        <f t="shared" si="22"/>
        <v>2E-3</v>
      </c>
      <c r="S516" s="183">
        <v>0</v>
      </c>
      <c r="T516" s="184">
        <f t="shared" si="23"/>
        <v>0</v>
      </c>
      <c r="AR516" s="185" t="s">
        <v>322</v>
      </c>
      <c r="AT516" s="185" t="s">
        <v>173</v>
      </c>
      <c r="AU516" s="185" t="s">
        <v>83</v>
      </c>
      <c r="AY516" s="16" t="s">
        <v>131</v>
      </c>
      <c r="BE516" s="186">
        <f t="shared" si="24"/>
        <v>0</v>
      </c>
      <c r="BF516" s="186">
        <f t="shared" si="25"/>
        <v>0</v>
      </c>
      <c r="BG516" s="186">
        <f t="shared" si="26"/>
        <v>0</v>
      </c>
      <c r="BH516" s="186">
        <f t="shared" si="27"/>
        <v>0</v>
      </c>
      <c r="BI516" s="186">
        <f t="shared" si="28"/>
        <v>0</v>
      </c>
      <c r="BJ516" s="16" t="s">
        <v>81</v>
      </c>
      <c r="BK516" s="186">
        <f t="shared" si="29"/>
        <v>0</v>
      </c>
      <c r="BL516" s="16" t="s">
        <v>234</v>
      </c>
      <c r="BM516" s="185" t="s">
        <v>908</v>
      </c>
    </row>
    <row r="517" spans="2:65" s="1" customFormat="1" ht="16.5" customHeight="1">
      <c r="B517" s="33"/>
      <c r="C517" s="174" t="s">
        <v>909</v>
      </c>
      <c r="D517" s="174" t="s">
        <v>133</v>
      </c>
      <c r="E517" s="175" t="s">
        <v>910</v>
      </c>
      <c r="F517" s="176" t="s">
        <v>911</v>
      </c>
      <c r="G517" s="177" t="s">
        <v>343</v>
      </c>
      <c r="H517" s="178">
        <v>1</v>
      </c>
      <c r="I517" s="179"/>
      <c r="J517" s="180">
        <f t="shared" si="20"/>
        <v>0</v>
      </c>
      <c r="K517" s="176" t="s">
        <v>137</v>
      </c>
      <c r="L517" s="37"/>
      <c r="M517" s="181" t="s">
        <v>19</v>
      </c>
      <c r="N517" s="182" t="s">
        <v>47</v>
      </c>
      <c r="O517" s="62"/>
      <c r="P517" s="183">
        <f t="shared" si="21"/>
        <v>0</v>
      </c>
      <c r="Q517" s="183">
        <v>0</v>
      </c>
      <c r="R517" s="183">
        <f t="shared" si="22"/>
        <v>0</v>
      </c>
      <c r="S517" s="183">
        <v>0</v>
      </c>
      <c r="T517" s="184">
        <f t="shared" si="23"/>
        <v>0</v>
      </c>
      <c r="AR517" s="185" t="s">
        <v>234</v>
      </c>
      <c r="AT517" s="185" t="s">
        <v>133</v>
      </c>
      <c r="AU517" s="185" t="s">
        <v>83</v>
      </c>
      <c r="AY517" s="16" t="s">
        <v>131</v>
      </c>
      <c r="BE517" s="186">
        <f t="shared" si="24"/>
        <v>0</v>
      </c>
      <c r="BF517" s="186">
        <f t="shared" si="25"/>
        <v>0</v>
      </c>
      <c r="BG517" s="186">
        <f t="shared" si="26"/>
        <v>0</v>
      </c>
      <c r="BH517" s="186">
        <f t="shared" si="27"/>
        <v>0</v>
      </c>
      <c r="BI517" s="186">
        <f t="shared" si="28"/>
        <v>0</v>
      </c>
      <c r="BJ517" s="16" t="s">
        <v>81</v>
      </c>
      <c r="BK517" s="186">
        <f t="shared" si="29"/>
        <v>0</v>
      </c>
      <c r="BL517" s="16" t="s">
        <v>234</v>
      </c>
      <c r="BM517" s="185" t="s">
        <v>912</v>
      </c>
    </row>
    <row r="518" spans="2:65" s="1" customFormat="1" ht="16.5" customHeight="1">
      <c r="B518" s="33"/>
      <c r="C518" s="174" t="s">
        <v>913</v>
      </c>
      <c r="D518" s="174" t="s">
        <v>133</v>
      </c>
      <c r="E518" s="175" t="s">
        <v>914</v>
      </c>
      <c r="F518" s="176" t="s">
        <v>915</v>
      </c>
      <c r="G518" s="177" t="s">
        <v>916</v>
      </c>
      <c r="H518" s="178">
        <v>1</v>
      </c>
      <c r="I518" s="179"/>
      <c r="J518" s="180">
        <f t="shared" si="20"/>
        <v>0</v>
      </c>
      <c r="K518" s="176" t="s">
        <v>19</v>
      </c>
      <c r="L518" s="37"/>
      <c r="M518" s="181" t="s">
        <v>19</v>
      </c>
      <c r="N518" s="182" t="s">
        <v>47</v>
      </c>
      <c r="O518" s="62"/>
      <c r="P518" s="183">
        <f t="shared" si="21"/>
        <v>0</v>
      </c>
      <c r="Q518" s="183">
        <v>0</v>
      </c>
      <c r="R518" s="183">
        <f t="shared" si="22"/>
        <v>0</v>
      </c>
      <c r="S518" s="183">
        <v>0</v>
      </c>
      <c r="T518" s="184">
        <f t="shared" si="23"/>
        <v>0</v>
      </c>
      <c r="AR518" s="185" t="s">
        <v>234</v>
      </c>
      <c r="AT518" s="185" t="s">
        <v>133</v>
      </c>
      <c r="AU518" s="185" t="s">
        <v>83</v>
      </c>
      <c r="AY518" s="16" t="s">
        <v>131</v>
      </c>
      <c r="BE518" s="186">
        <f t="shared" si="24"/>
        <v>0</v>
      </c>
      <c r="BF518" s="186">
        <f t="shared" si="25"/>
        <v>0</v>
      </c>
      <c r="BG518" s="186">
        <f t="shared" si="26"/>
        <v>0</v>
      </c>
      <c r="BH518" s="186">
        <f t="shared" si="27"/>
        <v>0</v>
      </c>
      <c r="BI518" s="186">
        <f t="shared" si="28"/>
        <v>0</v>
      </c>
      <c r="BJ518" s="16" t="s">
        <v>81</v>
      </c>
      <c r="BK518" s="186">
        <f t="shared" si="29"/>
        <v>0</v>
      </c>
      <c r="BL518" s="16" t="s">
        <v>234</v>
      </c>
      <c r="BM518" s="185" t="s">
        <v>917</v>
      </c>
    </row>
    <row r="519" spans="2:65" s="1" customFormat="1" ht="16.5" customHeight="1">
      <c r="B519" s="33"/>
      <c r="C519" s="174" t="s">
        <v>918</v>
      </c>
      <c r="D519" s="174" t="s">
        <v>133</v>
      </c>
      <c r="E519" s="175" t="s">
        <v>919</v>
      </c>
      <c r="F519" s="176" t="s">
        <v>920</v>
      </c>
      <c r="G519" s="177" t="s">
        <v>916</v>
      </c>
      <c r="H519" s="178">
        <v>1</v>
      </c>
      <c r="I519" s="179"/>
      <c r="J519" s="180">
        <f t="shared" si="20"/>
        <v>0</v>
      </c>
      <c r="K519" s="176" t="s">
        <v>19</v>
      </c>
      <c r="L519" s="37"/>
      <c r="M519" s="181" t="s">
        <v>19</v>
      </c>
      <c r="N519" s="182" t="s">
        <v>47</v>
      </c>
      <c r="O519" s="62"/>
      <c r="P519" s="183">
        <f t="shared" si="21"/>
        <v>0</v>
      </c>
      <c r="Q519" s="183">
        <v>0</v>
      </c>
      <c r="R519" s="183">
        <f t="shared" si="22"/>
        <v>0</v>
      </c>
      <c r="S519" s="183">
        <v>0</v>
      </c>
      <c r="T519" s="184">
        <f t="shared" si="23"/>
        <v>0</v>
      </c>
      <c r="AR519" s="185" t="s">
        <v>234</v>
      </c>
      <c r="AT519" s="185" t="s">
        <v>133</v>
      </c>
      <c r="AU519" s="185" t="s">
        <v>83</v>
      </c>
      <c r="AY519" s="16" t="s">
        <v>131</v>
      </c>
      <c r="BE519" s="186">
        <f t="shared" si="24"/>
        <v>0</v>
      </c>
      <c r="BF519" s="186">
        <f t="shared" si="25"/>
        <v>0</v>
      </c>
      <c r="BG519" s="186">
        <f t="shared" si="26"/>
        <v>0</v>
      </c>
      <c r="BH519" s="186">
        <f t="shared" si="27"/>
        <v>0</v>
      </c>
      <c r="BI519" s="186">
        <f t="shared" si="28"/>
        <v>0</v>
      </c>
      <c r="BJ519" s="16" t="s">
        <v>81</v>
      </c>
      <c r="BK519" s="186">
        <f t="shared" si="29"/>
        <v>0</v>
      </c>
      <c r="BL519" s="16" t="s">
        <v>234</v>
      </c>
      <c r="BM519" s="185" t="s">
        <v>921</v>
      </c>
    </row>
    <row r="520" spans="2:65" s="1" customFormat="1" ht="24" customHeight="1">
      <c r="B520" s="33"/>
      <c r="C520" s="174" t="s">
        <v>922</v>
      </c>
      <c r="D520" s="174" t="s">
        <v>133</v>
      </c>
      <c r="E520" s="175" t="s">
        <v>923</v>
      </c>
      <c r="F520" s="176" t="s">
        <v>924</v>
      </c>
      <c r="G520" s="177" t="s">
        <v>167</v>
      </c>
      <c r="H520" s="178">
        <v>0.627</v>
      </c>
      <c r="I520" s="179"/>
      <c r="J520" s="180">
        <f t="shared" si="20"/>
        <v>0</v>
      </c>
      <c r="K520" s="176" t="s">
        <v>137</v>
      </c>
      <c r="L520" s="37"/>
      <c r="M520" s="181" t="s">
        <v>19</v>
      </c>
      <c r="N520" s="182" t="s">
        <v>47</v>
      </c>
      <c r="O520" s="62"/>
      <c r="P520" s="183">
        <f t="shared" si="21"/>
        <v>0</v>
      </c>
      <c r="Q520" s="183">
        <v>0</v>
      </c>
      <c r="R520" s="183">
        <f t="shared" si="22"/>
        <v>0</v>
      </c>
      <c r="S520" s="183">
        <v>0</v>
      </c>
      <c r="T520" s="184">
        <f t="shared" si="23"/>
        <v>0</v>
      </c>
      <c r="AR520" s="185" t="s">
        <v>234</v>
      </c>
      <c r="AT520" s="185" t="s">
        <v>133</v>
      </c>
      <c r="AU520" s="185" t="s">
        <v>83</v>
      </c>
      <c r="AY520" s="16" t="s">
        <v>131</v>
      </c>
      <c r="BE520" s="186">
        <f t="shared" si="24"/>
        <v>0</v>
      </c>
      <c r="BF520" s="186">
        <f t="shared" si="25"/>
        <v>0</v>
      </c>
      <c r="BG520" s="186">
        <f t="shared" si="26"/>
        <v>0</v>
      </c>
      <c r="BH520" s="186">
        <f t="shared" si="27"/>
        <v>0</v>
      </c>
      <c r="BI520" s="186">
        <f t="shared" si="28"/>
        <v>0</v>
      </c>
      <c r="BJ520" s="16" t="s">
        <v>81</v>
      </c>
      <c r="BK520" s="186">
        <f t="shared" si="29"/>
        <v>0</v>
      </c>
      <c r="BL520" s="16" t="s">
        <v>234</v>
      </c>
      <c r="BM520" s="185" t="s">
        <v>925</v>
      </c>
    </row>
    <row r="521" spans="2:65" s="1" customFormat="1" ht="78">
      <c r="B521" s="33"/>
      <c r="C521" s="34"/>
      <c r="D521" s="187" t="s">
        <v>140</v>
      </c>
      <c r="E521" s="34"/>
      <c r="F521" s="188" t="s">
        <v>926</v>
      </c>
      <c r="G521" s="34"/>
      <c r="H521" s="34"/>
      <c r="I521" s="101"/>
      <c r="J521" s="34"/>
      <c r="K521" s="34"/>
      <c r="L521" s="37"/>
      <c r="M521" s="189"/>
      <c r="N521" s="62"/>
      <c r="O521" s="62"/>
      <c r="P521" s="62"/>
      <c r="Q521" s="62"/>
      <c r="R521" s="62"/>
      <c r="S521" s="62"/>
      <c r="T521" s="63"/>
      <c r="AT521" s="16" t="s">
        <v>140</v>
      </c>
      <c r="AU521" s="16" t="s">
        <v>83</v>
      </c>
    </row>
    <row r="522" spans="2:65" s="1" customFormat="1" ht="24" customHeight="1">
      <c r="B522" s="33"/>
      <c r="C522" s="174" t="s">
        <v>927</v>
      </c>
      <c r="D522" s="174" t="s">
        <v>133</v>
      </c>
      <c r="E522" s="175" t="s">
        <v>928</v>
      </c>
      <c r="F522" s="176" t="s">
        <v>929</v>
      </c>
      <c r="G522" s="177" t="s">
        <v>167</v>
      </c>
      <c r="H522" s="178">
        <v>0.627</v>
      </c>
      <c r="I522" s="179"/>
      <c r="J522" s="180">
        <f>ROUND(I522*H522,2)</f>
        <v>0</v>
      </c>
      <c r="K522" s="176" t="s">
        <v>137</v>
      </c>
      <c r="L522" s="37"/>
      <c r="M522" s="181" t="s">
        <v>19</v>
      </c>
      <c r="N522" s="182" t="s">
        <v>47</v>
      </c>
      <c r="O522" s="62"/>
      <c r="P522" s="183">
        <f>O522*H522</f>
        <v>0</v>
      </c>
      <c r="Q522" s="183">
        <v>0</v>
      </c>
      <c r="R522" s="183">
        <f>Q522*H522</f>
        <v>0</v>
      </c>
      <c r="S522" s="183">
        <v>0</v>
      </c>
      <c r="T522" s="184">
        <f>S522*H522</f>
        <v>0</v>
      </c>
      <c r="AR522" s="185" t="s">
        <v>234</v>
      </c>
      <c r="AT522" s="185" t="s">
        <v>133</v>
      </c>
      <c r="AU522" s="185" t="s">
        <v>83</v>
      </c>
      <c r="AY522" s="16" t="s">
        <v>131</v>
      </c>
      <c r="BE522" s="186">
        <f>IF(N522="základní",J522,0)</f>
        <v>0</v>
      </c>
      <c r="BF522" s="186">
        <f>IF(N522="snížená",J522,0)</f>
        <v>0</v>
      </c>
      <c r="BG522" s="186">
        <f>IF(N522="zákl. přenesená",J522,0)</f>
        <v>0</v>
      </c>
      <c r="BH522" s="186">
        <f>IF(N522="sníž. přenesená",J522,0)</f>
        <v>0</v>
      </c>
      <c r="BI522" s="186">
        <f>IF(N522="nulová",J522,0)</f>
        <v>0</v>
      </c>
      <c r="BJ522" s="16" t="s">
        <v>81</v>
      </c>
      <c r="BK522" s="186">
        <f>ROUND(I522*H522,2)</f>
        <v>0</v>
      </c>
      <c r="BL522" s="16" t="s">
        <v>234</v>
      </c>
      <c r="BM522" s="185" t="s">
        <v>930</v>
      </c>
    </row>
    <row r="523" spans="2:65" s="1" customFormat="1" ht="78">
      <c r="B523" s="33"/>
      <c r="C523" s="34"/>
      <c r="D523" s="187" t="s">
        <v>140</v>
      </c>
      <c r="E523" s="34"/>
      <c r="F523" s="188" t="s">
        <v>926</v>
      </c>
      <c r="G523" s="34"/>
      <c r="H523" s="34"/>
      <c r="I523" s="101"/>
      <c r="J523" s="34"/>
      <c r="K523" s="34"/>
      <c r="L523" s="37"/>
      <c r="M523" s="189"/>
      <c r="N523" s="62"/>
      <c r="O523" s="62"/>
      <c r="P523" s="62"/>
      <c r="Q523" s="62"/>
      <c r="R523" s="62"/>
      <c r="S523" s="62"/>
      <c r="T523" s="63"/>
      <c r="AT523" s="16" t="s">
        <v>140</v>
      </c>
      <c r="AU523" s="16" t="s">
        <v>83</v>
      </c>
    </row>
    <row r="524" spans="2:65" s="11" customFormat="1" ht="22.9" customHeight="1">
      <c r="B524" s="158"/>
      <c r="C524" s="159"/>
      <c r="D524" s="160" t="s">
        <v>75</v>
      </c>
      <c r="E524" s="172" t="s">
        <v>931</v>
      </c>
      <c r="F524" s="172" t="s">
        <v>932</v>
      </c>
      <c r="G524" s="159"/>
      <c r="H524" s="159"/>
      <c r="I524" s="162"/>
      <c r="J524" s="173">
        <f>BK524</f>
        <v>0</v>
      </c>
      <c r="K524" s="159"/>
      <c r="L524" s="164"/>
      <c r="M524" s="165"/>
      <c r="N524" s="166"/>
      <c r="O524" s="166"/>
      <c r="P524" s="167">
        <f>SUM(P525:P528)</f>
        <v>0</v>
      </c>
      <c r="Q524" s="166"/>
      <c r="R524" s="167">
        <f>SUM(R525:R528)</f>
        <v>0</v>
      </c>
      <c r="S524" s="166"/>
      <c r="T524" s="168">
        <f>SUM(T525:T528)</f>
        <v>0</v>
      </c>
      <c r="AR524" s="169" t="s">
        <v>83</v>
      </c>
      <c r="AT524" s="170" t="s">
        <v>75</v>
      </c>
      <c r="AU524" s="170" t="s">
        <v>81</v>
      </c>
      <c r="AY524" s="169" t="s">
        <v>131</v>
      </c>
      <c r="BK524" s="171">
        <f>SUM(BK525:BK528)</f>
        <v>0</v>
      </c>
    </row>
    <row r="525" spans="2:65" s="1" customFormat="1" ht="16.5" customHeight="1">
      <c r="B525" s="33"/>
      <c r="C525" s="174" t="s">
        <v>933</v>
      </c>
      <c r="D525" s="174" t="s">
        <v>133</v>
      </c>
      <c r="E525" s="175" t="s">
        <v>934</v>
      </c>
      <c r="F525" s="176" t="s">
        <v>935</v>
      </c>
      <c r="G525" s="177" t="s">
        <v>209</v>
      </c>
      <c r="H525" s="178">
        <v>65</v>
      </c>
      <c r="I525" s="179"/>
      <c r="J525" s="180">
        <f>ROUND(I525*H525,2)</f>
        <v>0</v>
      </c>
      <c r="K525" s="176" t="s">
        <v>137</v>
      </c>
      <c r="L525" s="37"/>
      <c r="M525" s="181" t="s">
        <v>19</v>
      </c>
      <c r="N525" s="182" t="s">
        <v>47</v>
      </c>
      <c r="O525" s="62"/>
      <c r="P525" s="183">
        <f>O525*H525</f>
        <v>0</v>
      </c>
      <c r="Q525" s="183">
        <v>0</v>
      </c>
      <c r="R525" s="183">
        <f>Q525*H525</f>
        <v>0</v>
      </c>
      <c r="S525" s="183">
        <v>0</v>
      </c>
      <c r="T525" s="184">
        <f>S525*H525</f>
        <v>0</v>
      </c>
      <c r="AR525" s="185" t="s">
        <v>234</v>
      </c>
      <c r="AT525" s="185" t="s">
        <v>133</v>
      </c>
      <c r="AU525" s="185" t="s">
        <v>83</v>
      </c>
      <c r="AY525" s="16" t="s">
        <v>131</v>
      </c>
      <c r="BE525" s="186">
        <f>IF(N525="základní",J525,0)</f>
        <v>0</v>
      </c>
      <c r="BF525" s="186">
        <f>IF(N525="snížená",J525,0)</f>
        <v>0</v>
      </c>
      <c r="BG525" s="186">
        <f>IF(N525="zákl. přenesená",J525,0)</f>
        <v>0</v>
      </c>
      <c r="BH525" s="186">
        <f>IF(N525="sníž. přenesená",J525,0)</f>
        <v>0</v>
      </c>
      <c r="BI525" s="186">
        <f>IF(N525="nulová",J525,0)</f>
        <v>0</v>
      </c>
      <c r="BJ525" s="16" t="s">
        <v>81</v>
      </c>
      <c r="BK525" s="186">
        <f>ROUND(I525*H525,2)</f>
        <v>0</v>
      </c>
      <c r="BL525" s="16" t="s">
        <v>234</v>
      </c>
      <c r="BM525" s="185" t="s">
        <v>936</v>
      </c>
    </row>
    <row r="526" spans="2:65" s="1" customFormat="1" ht="29.25">
      <c r="B526" s="33"/>
      <c r="C526" s="34"/>
      <c r="D526" s="187" t="s">
        <v>140</v>
      </c>
      <c r="E526" s="34"/>
      <c r="F526" s="188" t="s">
        <v>937</v>
      </c>
      <c r="G526" s="34"/>
      <c r="H526" s="34"/>
      <c r="I526" s="101"/>
      <c r="J526" s="34"/>
      <c r="K526" s="34"/>
      <c r="L526" s="37"/>
      <c r="M526" s="189"/>
      <c r="N526" s="62"/>
      <c r="O526" s="62"/>
      <c r="P526" s="62"/>
      <c r="Q526" s="62"/>
      <c r="R526" s="62"/>
      <c r="S526" s="62"/>
      <c r="T526" s="63"/>
      <c r="AT526" s="16" t="s">
        <v>140</v>
      </c>
      <c r="AU526" s="16" t="s">
        <v>83</v>
      </c>
    </row>
    <row r="527" spans="2:65" s="1" customFormat="1" ht="24" customHeight="1">
      <c r="B527" s="33"/>
      <c r="C527" s="174" t="s">
        <v>938</v>
      </c>
      <c r="D527" s="174" t="s">
        <v>133</v>
      </c>
      <c r="E527" s="175" t="s">
        <v>939</v>
      </c>
      <c r="F527" s="176" t="s">
        <v>940</v>
      </c>
      <c r="G527" s="177" t="s">
        <v>941</v>
      </c>
      <c r="H527" s="232"/>
      <c r="I527" s="179"/>
      <c r="J527" s="180">
        <f>ROUND(I527*H527,2)</f>
        <v>0</v>
      </c>
      <c r="K527" s="176" t="s">
        <v>137</v>
      </c>
      <c r="L527" s="37"/>
      <c r="M527" s="181" t="s">
        <v>19</v>
      </c>
      <c r="N527" s="182" t="s">
        <v>47</v>
      </c>
      <c r="O527" s="62"/>
      <c r="P527" s="183">
        <f>O527*H527</f>
        <v>0</v>
      </c>
      <c r="Q527" s="183">
        <v>0</v>
      </c>
      <c r="R527" s="183">
        <f>Q527*H527</f>
        <v>0</v>
      </c>
      <c r="S527" s="183">
        <v>0</v>
      </c>
      <c r="T527" s="184">
        <f>S527*H527</f>
        <v>0</v>
      </c>
      <c r="AR527" s="185" t="s">
        <v>234</v>
      </c>
      <c r="AT527" s="185" t="s">
        <v>133</v>
      </c>
      <c r="AU527" s="185" t="s">
        <v>83</v>
      </c>
      <c r="AY527" s="16" t="s">
        <v>131</v>
      </c>
      <c r="BE527" s="186">
        <f>IF(N527="základní",J527,0)</f>
        <v>0</v>
      </c>
      <c r="BF527" s="186">
        <f>IF(N527="snížená",J527,0)</f>
        <v>0</v>
      </c>
      <c r="BG527" s="186">
        <f>IF(N527="zákl. přenesená",J527,0)</f>
        <v>0</v>
      </c>
      <c r="BH527" s="186">
        <f>IF(N527="sníž. přenesená",J527,0)</f>
        <v>0</v>
      </c>
      <c r="BI527" s="186">
        <f>IF(N527="nulová",J527,0)</f>
        <v>0</v>
      </c>
      <c r="BJ527" s="16" t="s">
        <v>81</v>
      </c>
      <c r="BK527" s="186">
        <f>ROUND(I527*H527,2)</f>
        <v>0</v>
      </c>
      <c r="BL527" s="16" t="s">
        <v>234</v>
      </c>
      <c r="BM527" s="185" t="s">
        <v>942</v>
      </c>
    </row>
    <row r="528" spans="2:65" s="1" customFormat="1" ht="78">
      <c r="B528" s="33"/>
      <c r="C528" s="34"/>
      <c r="D528" s="187" t="s">
        <v>140</v>
      </c>
      <c r="E528" s="34"/>
      <c r="F528" s="188" t="s">
        <v>700</v>
      </c>
      <c r="G528" s="34"/>
      <c r="H528" s="34"/>
      <c r="I528" s="101"/>
      <c r="J528" s="34"/>
      <c r="K528" s="34"/>
      <c r="L528" s="37"/>
      <c r="M528" s="189"/>
      <c r="N528" s="62"/>
      <c r="O528" s="62"/>
      <c r="P528" s="62"/>
      <c r="Q528" s="62"/>
      <c r="R528" s="62"/>
      <c r="S528" s="62"/>
      <c r="T528" s="63"/>
      <c r="AT528" s="16" t="s">
        <v>140</v>
      </c>
      <c r="AU528" s="16" t="s">
        <v>83</v>
      </c>
    </row>
    <row r="529" spans="2:65" s="11" customFormat="1" ht="22.9" customHeight="1">
      <c r="B529" s="158"/>
      <c r="C529" s="159"/>
      <c r="D529" s="160" t="s">
        <v>75</v>
      </c>
      <c r="E529" s="172" t="s">
        <v>943</v>
      </c>
      <c r="F529" s="172" t="s">
        <v>944</v>
      </c>
      <c r="G529" s="159"/>
      <c r="H529" s="159"/>
      <c r="I529" s="162"/>
      <c r="J529" s="173">
        <f>BK529</f>
        <v>0</v>
      </c>
      <c r="K529" s="159"/>
      <c r="L529" s="164"/>
      <c r="M529" s="165"/>
      <c r="N529" s="166"/>
      <c r="O529" s="166"/>
      <c r="P529" s="167">
        <f>SUM(P530:P599)</f>
        <v>0</v>
      </c>
      <c r="Q529" s="166"/>
      <c r="R529" s="167">
        <f>SUM(R530:R599)</f>
        <v>4.7057500000000001</v>
      </c>
      <c r="S529" s="166"/>
      <c r="T529" s="168">
        <f>SUM(T530:T599)</f>
        <v>0</v>
      </c>
      <c r="AR529" s="169" t="s">
        <v>83</v>
      </c>
      <c r="AT529" s="170" t="s">
        <v>75</v>
      </c>
      <c r="AU529" s="170" t="s">
        <v>81</v>
      </c>
      <c r="AY529" s="169" t="s">
        <v>131</v>
      </c>
      <c r="BK529" s="171">
        <f>SUM(BK530:BK599)</f>
        <v>0</v>
      </c>
    </row>
    <row r="530" spans="2:65" s="1" customFormat="1" ht="24" customHeight="1">
      <c r="B530" s="33"/>
      <c r="C530" s="174" t="s">
        <v>945</v>
      </c>
      <c r="D530" s="174" t="s">
        <v>133</v>
      </c>
      <c r="E530" s="175" t="s">
        <v>946</v>
      </c>
      <c r="F530" s="176" t="s">
        <v>947</v>
      </c>
      <c r="G530" s="177" t="s">
        <v>343</v>
      </c>
      <c r="H530" s="178">
        <v>5</v>
      </c>
      <c r="I530" s="179"/>
      <c r="J530" s="180">
        <f>ROUND(I530*H530,2)</f>
        <v>0</v>
      </c>
      <c r="K530" s="176" t="s">
        <v>280</v>
      </c>
      <c r="L530" s="37"/>
      <c r="M530" s="181" t="s">
        <v>19</v>
      </c>
      <c r="N530" s="182" t="s">
        <v>47</v>
      </c>
      <c r="O530" s="62"/>
      <c r="P530" s="183">
        <f>O530*H530</f>
        <v>0</v>
      </c>
      <c r="Q530" s="183">
        <v>0</v>
      </c>
      <c r="R530" s="183">
        <f>Q530*H530</f>
        <v>0</v>
      </c>
      <c r="S530" s="183">
        <v>0</v>
      </c>
      <c r="T530" s="184">
        <f>S530*H530</f>
        <v>0</v>
      </c>
      <c r="AR530" s="185" t="s">
        <v>234</v>
      </c>
      <c r="AT530" s="185" t="s">
        <v>133</v>
      </c>
      <c r="AU530" s="185" t="s">
        <v>83</v>
      </c>
      <c r="AY530" s="16" t="s">
        <v>131</v>
      </c>
      <c r="BE530" s="186">
        <f>IF(N530="základní",J530,0)</f>
        <v>0</v>
      </c>
      <c r="BF530" s="186">
        <f>IF(N530="snížená",J530,0)</f>
        <v>0</v>
      </c>
      <c r="BG530" s="186">
        <f>IF(N530="zákl. přenesená",J530,0)</f>
        <v>0</v>
      </c>
      <c r="BH530" s="186">
        <f>IF(N530="sníž. přenesená",J530,0)</f>
        <v>0</v>
      </c>
      <c r="BI530" s="186">
        <f>IF(N530="nulová",J530,0)</f>
        <v>0</v>
      </c>
      <c r="BJ530" s="16" t="s">
        <v>81</v>
      </c>
      <c r="BK530" s="186">
        <f>ROUND(I530*H530,2)</f>
        <v>0</v>
      </c>
      <c r="BL530" s="16" t="s">
        <v>234</v>
      </c>
      <c r="BM530" s="185" t="s">
        <v>948</v>
      </c>
    </row>
    <row r="531" spans="2:65" s="1" customFormat="1" ht="16.5" customHeight="1">
      <c r="B531" s="33"/>
      <c r="C531" s="211" t="s">
        <v>949</v>
      </c>
      <c r="D531" s="211" t="s">
        <v>173</v>
      </c>
      <c r="E531" s="212" t="s">
        <v>950</v>
      </c>
      <c r="F531" s="213" t="s">
        <v>951</v>
      </c>
      <c r="G531" s="214" t="s">
        <v>343</v>
      </c>
      <c r="H531" s="215">
        <v>1</v>
      </c>
      <c r="I531" s="216"/>
      <c r="J531" s="217">
        <f>ROUND(I531*H531,2)</f>
        <v>0</v>
      </c>
      <c r="K531" s="213" t="s">
        <v>349</v>
      </c>
      <c r="L531" s="218"/>
      <c r="M531" s="219" t="s">
        <v>19</v>
      </c>
      <c r="N531" s="220" t="s">
        <v>47</v>
      </c>
      <c r="O531" s="62"/>
      <c r="P531" s="183">
        <f>O531*H531</f>
        <v>0</v>
      </c>
      <c r="Q531" s="183">
        <v>0</v>
      </c>
      <c r="R531" s="183">
        <f>Q531*H531</f>
        <v>0</v>
      </c>
      <c r="S531" s="183">
        <v>0</v>
      </c>
      <c r="T531" s="184">
        <f>S531*H531</f>
        <v>0</v>
      </c>
      <c r="AR531" s="185" t="s">
        <v>322</v>
      </c>
      <c r="AT531" s="185" t="s">
        <v>173</v>
      </c>
      <c r="AU531" s="185" t="s">
        <v>83</v>
      </c>
      <c r="AY531" s="16" t="s">
        <v>131</v>
      </c>
      <c r="BE531" s="186">
        <f>IF(N531="základní",J531,0)</f>
        <v>0</v>
      </c>
      <c r="BF531" s="186">
        <f>IF(N531="snížená",J531,0)</f>
        <v>0</v>
      </c>
      <c r="BG531" s="186">
        <f>IF(N531="zákl. přenesená",J531,0)</f>
        <v>0</v>
      </c>
      <c r="BH531" s="186">
        <f>IF(N531="sníž. přenesená",J531,0)</f>
        <v>0</v>
      </c>
      <c r="BI531" s="186">
        <f>IF(N531="nulová",J531,0)</f>
        <v>0</v>
      </c>
      <c r="BJ531" s="16" t="s">
        <v>81</v>
      </c>
      <c r="BK531" s="186">
        <f>ROUND(I531*H531,2)</f>
        <v>0</v>
      </c>
      <c r="BL531" s="16" t="s">
        <v>234</v>
      </c>
      <c r="BM531" s="185" t="s">
        <v>952</v>
      </c>
    </row>
    <row r="532" spans="2:65" s="1" customFormat="1" ht="19.5">
      <c r="B532" s="33"/>
      <c r="C532" s="34"/>
      <c r="D532" s="187" t="s">
        <v>142</v>
      </c>
      <c r="E532" s="34"/>
      <c r="F532" s="188" t="s">
        <v>953</v>
      </c>
      <c r="G532" s="34"/>
      <c r="H532" s="34"/>
      <c r="I532" s="101"/>
      <c r="J532" s="34"/>
      <c r="K532" s="34"/>
      <c r="L532" s="37"/>
      <c r="M532" s="189"/>
      <c r="N532" s="62"/>
      <c r="O532" s="62"/>
      <c r="P532" s="62"/>
      <c r="Q532" s="62"/>
      <c r="R532" s="62"/>
      <c r="S532" s="62"/>
      <c r="T532" s="63"/>
      <c r="AT532" s="16" t="s">
        <v>142</v>
      </c>
      <c r="AU532" s="16" t="s">
        <v>83</v>
      </c>
    </row>
    <row r="533" spans="2:65" s="1" customFormat="1" ht="16.5" customHeight="1">
      <c r="B533" s="33"/>
      <c r="C533" s="211" t="s">
        <v>954</v>
      </c>
      <c r="D533" s="211" t="s">
        <v>173</v>
      </c>
      <c r="E533" s="212" t="s">
        <v>955</v>
      </c>
      <c r="F533" s="213" t="s">
        <v>956</v>
      </c>
      <c r="G533" s="214" t="s">
        <v>343</v>
      </c>
      <c r="H533" s="215">
        <v>1</v>
      </c>
      <c r="I533" s="216"/>
      <c r="J533" s="217">
        <f>ROUND(I533*H533,2)</f>
        <v>0</v>
      </c>
      <c r="K533" s="213" t="s">
        <v>349</v>
      </c>
      <c r="L533" s="218"/>
      <c r="M533" s="219" t="s">
        <v>19</v>
      </c>
      <c r="N533" s="220" t="s">
        <v>47</v>
      </c>
      <c r="O533" s="62"/>
      <c r="P533" s="183">
        <f>O533*H533</f>
        <v>0</v>
      </c>
      <c r="Q533" s="183">
        <v>0</v>
      </c>
      <c r="R533" s="183">
        <f>Q533*H533</f>
        <v>0</v>
      </c>
      <c r="S533" s="183">
        <v>0</v>
      </c>
      <c r="T533" s="184">
        <f>S533*H533</f>
        <v>0</v>
      </c>
      <c r="AR533" s="185" t="s">
        <v>322</v>
      </c>
      <c r="AT533" s="185" t="s">
        <v>173</v>
      </c>
      <c r="AU533" s="185" t="s">
        <v>83</v>
      </c>
      <c r="AY533" s="16" t="s">
        <v>131</v>
      </c>
      <c r="BE533" s="186">
        <f>IF(N533="základní",J533,0)</f>
        <v>0</v>
      </c>
      <c r="BF533" s="186">
        <f>IF(N533="snížená",J533,0)</f>
        <v>0</v>
      </c>
      <c r="BG533" s="186">
        <f>IF(N533="zákl. přenesená",J533,0)</f>
        <v>0</v>
      </c>
      <c r="BH533" s="186">
        <f>IF(N533="sníž. přenesená",J533,0)</f>
        <v>0</v>
      </c>
      <c r="BI533" s="186">
        <f>IF(N533="nulová",J533,0)</f>
        <v>0</v>
      </c>
      <c r="BJ533" s="16" t="s">
        <v>81</v>
      </c>
      <c r="BK533" s="186">
        <f>ROUND(I533*H533,2)</f>
        <v>0</v>
      </c>
      <c r="BL533" s="16" t="s">
        <v>234</v>
      </c>
      <c r="BM533" s="185" t="s">
        <v>957</v>
      </c>
    </row>
    <row r="534" spans="2:65" s="1" customFormat="1" ht="19.5">
      <c r="B534" s="33"/>
      <c r="C534" s="34"/>
      <c r="D534" s="187" t="s">
        <v>142</v>
      </c>
      <c r="E534" s="34"/>
      <c r="F534" s="188" t="s">
        <v>953</v>
      </c>
      <c r="G534" s="34"/>
      <c r="H534" s="34"/>
      <c r="I534" s="101"/>
      <c r="J534" s="34"/>
      <c r="K534" s="34"/>
      <c r="L534" s="37"/>
      <c r="M534" s="189"/>
      <c r="N534" s="62"/>
      <c r="O534" s="62"/>
      <c r="P534" s="62"/>
      <c r="Q534" s="62"/>
      <c r="R534" s="62"/>
      <c r="S534" s="62"/>
      <c r="T534" s="63"/>
      <c r="AT534" s="16" t="s">
        <v>142</v>
      </c>
      <c r="AU534" s="16" t="s">
        <v>83</v>
      </c>
    </row>
    <row r="535" spans="2:65" s="1" customFormat="1" ht="16.5" customHeight="1">
      <c r="B535" s="33"/>
      <c r="C535" s="211" t="s">
        <v>958</v>
      </c>
      <c r="D535" s="211" t="s">
        <v>173</v>
      </c>
      <c r="E535" s="212" t="s">
        <v>959</v>
      </c>
      <c r="F535" s="213" t="s">
        <v>960</v>
      </c>
      <c r="G535" s="214" t="s">
        <v>343</v>
      </c>
      <c r="H535" s="215">
        <v>1</v>
      </c>
      <c r="I535" s="216"/>
      <c r="J535" s="217">
        <f>ROUND(I535*H535,2)</f>
        <v>0</v>
      </c>
      <c r="K535" s="213" t="s">
        <v>349</v>
      </c>
      <c r="L535" s="218"/>
      <c r="M535" s="219" t="s">
        <v>19</v>
      </c>
      <c r="N535" s="220" t="s">
        <v>47</v>
      </c>
      <c r="O535" s="62"/>
      <c r="P535" s="183">
        <f>O535*H535</f>
        <v>0</v>
      </c>
      <c r="Q535" s="183">
        <v>0</v>
      </c>
      <c r="R535" s="183">
        <f>Q535*H535</f>
        <v>0</v>
      </c>
      <c r="S535" s="183">
        <v>0</v>
      </c>
      <c r="T535" s="184">
        <f>S535*H535</f>
        <v>0</v>
      </c>
      <c r="AR535" s="185" t="s">
        <v>322</v>
      </c>
      <c r="AT535" s="185" t="s">
        <v>173</v>
      </c>
      <c r="AU535" s="185" t="s">
        <v>83</v>
      </c>
      <c r="AY535" s="16" t="s">
        <v>131</v>
      </c>
      <c r="BE535" s="186">
        <f>IF(N535="základní",J535,0)</f>
        <v>0</v>
      </c>
      <c r="BF535" s="186">
        <f>IF(N535="snížená",J535,0)</f>
        <v>0</v>
      </c>
      <c r="BG535" s="186">
        <f>IF(N535="zákl. přenesená",J535,0)</f>
        <v>0</v>
      </c>
      <c r="BH535" s="186">
        <f>IF(N535="sníž. přenesená",J535,0)</f>
        <v>0</v>
      </c>
      <c r="BI535" s="186">
        <f>IF(N535="nulová",J535,0)</f>
        <v>0</v>
      </c>
      <c r="BJ535" s="16" t="s">
        <v>81</v>
      </c>
      <c r="BK535" s="186">
        <f>ROUND(I535*H535,2)</f>
        <v>0</v>
      </c>
      <c r="BL535" s="16" t="s">
        <v>234</v>
      </c>
      <c r="BM535" s="185" t="s">
        <v>961</v>
      </c>
    </row>
    <row r="536" spans="2:65" s="1" customFormat="1" ht="19.5">
      <c r="B536" s="33"/>
      <c r="C536" s="34"/>
      <c r="D536" s="187" t="s">
        <v>142</v>
      </c>
      <c r="E536" s="34"/>
      <c r="F536" s="188" t="s">
        <v>953</v>
      </c>
      <c r="G536" s="34"/>
      <c r="H536" s="34"/>
      <c r="I536" s="101"/>
      <c r="J536" s="34"/>
      <c r="K536" s="34"/>
      <c r="L536" s="37"/>
      <c r="M536" s="189"/>
      <c r="N536" s="62"/>
      <c r="O536" s="62"/>
      <c r="P536" s="62"/>
      <c r="Q536" s="62"/>
      <c r="R536" s="62"/>
      <c r="S536" s="62"/>
      <c r="T536" s="63"/>
      <c r="AT536" s="16" t="s">
        <v>142</v>
      </c>
      <c r="AU536" s="16" t="s">
        <v>83</v>
      </c>
    </row>
    <row r="537" spans="2:65" s="1" customFormat="1" ht="16.5" customHeight="1">
      <c r="B537" s="33"/>
      <c r="C537" s="211" t="s">
        <v>962</v>
      </c>
      <c r="D537" s="211" t="s">
        <v>173</v>
      </c>
      <c r="E537" s="212" t="s">
        <v>963</v>
      </c>
      <c r="F537" s="213" t="s">
        <v>964</v>
      </c>
      <c r="G537" s="214" t="s">
        <v>343</v>
      </c>
      <c r="H537" s="215">
        <v>1</v>
      </c>
      <c r="I537" s="216"/>
      <c r="J537" s="217">
        <f>ROUND(I537*H537,2)</f>
        <v>0</v>
      </c>
      <c r="K537" s="213" t="s">
        <v>349</v>
      </c>
      <c r="L537" s="218"/>
      <c r="M537" s="219" t="s">
        <v>19</v>
      </c>
      <c r="N537" s="220" t="s">
        <v>47</v>
      </c>
      <c r="O537" s="62"/>
      <c r="P537" s="183">
        <f>O537*H537</f>
        <v>0</v>
      </c>
      <c r="Q537" s="183">
        <v>0</v>
      </c>
      <c r="R537" s="183">
        <f>Q537*H537</f>
        <v>0</v>
      </c>
      <c r="S537" s="183">
        <v>0</v>
      </c>
      <c r="T537" s="184">
        <f>S537*H537</f>
        <v>0</v>
      </c>
      <c r="AR537" s="185" t="s">
        <v>322</v>
      </c>
      <c r="AT537" s="185" t="s">
        <v>173</v>
      </c>
      <c r="AU537" s="185" t="s">
        <v>83</v>
      </c>
      <c r="AY537" s="16" t="s">
        <v>131</v>
      </c>
      <c r="BE537" s="186">
        <f>IF(N537="základní",J537,0)</f>
        <v>0</v>
      </c>
      <c r="BF537" s="186">
        <f>IF(N537="snížená",J537,0)</f>
        <v>0</v>
      </c>
      <c r="BG537" s="186">
        <f>IF(N537="zákl. přenesená",J537,0)</f>
        <v>0</v>
      </c>
      <c r="BH537" s="186">
        <f>IF(N537="sníž. přenesená",J537,0)</f>
        <v>0</v>
      </c>
      <c r="BI537" s="186">
        <f>IF(N537="nulová",J537,0)</f>
        <v>0</v>
      </c>
      <c r="BJ537" s="16" t="s">
        <v>81</v>
      </c>
      <c r="BK537" s="186">
        <f>ROUND(I537*H537,2)</f>
        <v>0</v>
      </c>
      <c r="BL537" s="16" t="s">
        <v>234</v>
      </c>
      <c r="BM537" s="185" t="s">
        <v>965</v>
      </c>
    </row>
    <row r="538" spans="2:65" s="1" customFormat="1" ht="19.5">
      <c r="B538" s="33"/>
      <c r="C538" s="34"/>
      <c r="D538" s="187" t="s">
        <v>142</v>
      </c>
      <c r="E538" s="34"/>
      <c r="F538" s="188" t="s">
        <v>953</v>
      </c>
      <c r="G538" s="34"/>
      <c r="H538" s="34"/>
      <c r="I538" s="101"/>
      <c r="J538" s="34"/>
      <c r="K538" s="34"/>
      <c r="L538" s="37"/>
      <c r="M538" s="189"/>
      <c r="N538" s="62"/>
      <c r="O538" s="62"/>
      <c r="P538" s="62"/>
      <c r="Q538" s="62"/>
      <c r="R538" s="62"/>
      <c r="S538" s="62"/>
      <c r="T538" s="63"/>
      <c r="AT538" s="16" t="s">
        <v>142</v>
      </c>
      <c r="AU538" s="16" t="s">
        <v>83</v>
      </c>
    </row>
    <row r="539" spans="2:65" s="1" customFormat="1" ht="16.5" customHeight="1">
      <c r="B539" s="33"/>
      <c r="C539" s="211" t="s">
        <v>966</v>
      </c>
      <c r="D539" s="211" t="s">
        <v>173</v>
      </c>
      <c r="E539" s="212" t="s">
        <v>967</v>
      </c>
      <c r="F539" s="213" t="s">
        <v>968</v>
      </c>
      <c r="G539" s="214" t="s">
        <v>343</v>
      </c>
      <c r="H539" s="215">
        <v>1</v>
      </c>
      <c r="I539" s="216"/>
      <c r="J539" s="217">
        <f>ROUND(I539*H539,2)</f>
        <v>0</v>
      </c>
      <c r="K539" s="213" t="s">
        <v>349</v>
      </c>
      <c r="L539" s="218"/>
      <c r="M539" s="219" t="s">
        <v>19</v>
      </c>
      <c r="N539" s="220" t="s">
        <v>47</v>
      </c>
      <c r="O539" s="62"/>
      <c r="P539" s="183">
        <f>O539*H539</f>
        <v>0</v>
      </c>
      <c r="Q539" s="183">
        <v>0</v>
      </c>
      <c r="R539" s="183">
        <f>Q539*H539</f>
        <v>0</v>
      </c>
      <c r="S539" s="183">
        <v>0</v>
      </c>
      <c r="T539" s="184">
        <f>S539*H539</f>
        <v>0</v>
      </c>
      <c r="AR539" s="185" t="s">
        <v>322</v>
      </c>
      <c r="AT539" s="185" t="s">
        <v>173</v>
      </c>
      <c r="AU539" s="185" t="s">
        <v>83</v>
      </c>
      <c r="AY539" s="16" t="s">
        <v>131</v>
      </c>
      <c r="BE539" s="186">
        <f>IF(N539="základní",J539,0)</f>
        <v>0</v>
      </c>
      <c r="BF539" s="186">
        <f>IF(N539="snížená",J539,0)</f>
        <v>0</v>
      </c>
      <c r="BG539" s="186">
        <f>IF(N539="zákl. přenesená",J539,0)</f>
        <v>0</v>
      </c>
      <c r="BH539" s="186">
        <f>IF(N539="sníž. přenesená",J539,0)</f>
        <v>0</v>
      </c>
      <c r="BI539" s="186">
        <f>IF(N539="nulová",J539,0)</f>
        <v>0</v>
      </c>
      <c r="BJ539" s="16" t="s">
        <v>81</v>
      </c>
      <c r="BK539" s="186">
        <f>ROUND(I539*H539,2)</f>
        <v>0</v>
      </c>
      <c r="BL539" s="16" t="s">
        <v>234</v>
      </c>
      <c r="BM539" s="185" t="s">
        <v>969</v>
      </c>
    </row>
    <row r="540" spans="2:65" s="1" customFormat="1" ht="19.5">
      <c r="B540" s="33"/>
      <c r="C540" s="34"/>
      <c r="D540" s="187" t="s">
        <v>142</v>
      </c>
      <c r="E540" s="34"/>
      <c r="F540" s="188" t="s">
        <v>953</v>
      </c>
      <c r="G540" s="34"/>
      <c r="H540" s="34"/>
      <c r="I540" s="101"/>
      <c r="J540" s="34"/>
      <c r="K540" s="34"/>
      <c r="L540" s="37"/>
      <c r="M540" s="189"/>
      <c r="N540" s="62"/>
      <c r="O540" s="62"/>
      <c r="P540" s="62"/>
      <c r="Q540" s="62"/>
      <c r="R540" s="62"/>
      <c r="S540" s="62"/>
      <c r="T540" s="63"/>
      <c r="AT540" s="16" t="s">
        <v>142</v>
      </c>
      <c r="AU540" s="16" t="s">
        <v>83</v>
      </c>
    </row>
    <row r="541" spans="2:65" s="1" customFormat="1" ht="16.5" customHeight="1">
      <c r="B541" s="33"/>
      <c r="C541" s="174" t="s">
        <v>970</v>
      </c>
      <c r="D541" s="174" t="s">
        <v>133</v>
      </c>
      <c r="E541" s="175" t="s">
        <v>971</v>
      </c>
      <c r="F541" s="176" t="s">
        <v>972</v>
      </c>
      <c r="G541" s="177" t="s">
        <v>343</v>
      </c>
      <c r="H541" s="178">
        <v>4</v>
      </c>
      <c r="I541" s="179"/>
      <c r="J541" s="180">
        <f>ROUND(I541*H541,2)</f>
        <v>0</v>
      </c>
      <c r="K541" s="176" t="s">
        <v>137</v>
      </c>
      <c r="L541" s="37"/>
      <c r="M541" s="181" t="s">
        <v>19</v>
      </c>
      <c r="N541" s="182" t="s">
        <v>47</v>
      </c>
      <c r="O541" s="62"/>
      <c r="P541" s="183">
        <f>O541*H541</f>
        <v>0</v>
      </c>
      <c r="Q541" s="183">
        <v>0</v>
      </c>
      <c r="R541" s="183">
        <f>Q541*H541</f>
        <v>0</v>
      </c>
      <c r="S541" s="183">
        <v>0</v>
      </c>
      <c r="T541" s="184">
        <f>S541*H541</f>
        <v>0</v>
      </c>
      <c r="AR541" s="185" t="s">
        <v>234</v>
      </c>
      <c r="AT541" s="185" t="s">
        <v>133</v>
      </c>
      <c r="AU541" s="185" t="s">
        <v>83</v>
      </c>
      <c r="AY541" s="16" t="s">
        <v>131</v>
      </c>
      <c r="BE541" s="186">
        <f>IF(N541="základní",J541,0)</f>
        <v>0</v>
      </c>
      <c r="BF541" s="186">
        <f>IF(N541="snížená",J541,0)</f>
        <v>0</v>
      </c>
      <c r="BG541" s="186">
        <f>IF(N541="zákl. přenesená",J541,0)</f>
        <v>0</v>
      </c>
      <c r="BH541" s="186">
        <f>IF(N541="sníž. přenesená",J541,0)</f>
        <v>0</v>
      </c>
      <c r="BI541" s="186">
        <f>IF(N541="nulová",J541,0)</f>
        <v>0</v>
      </c>
      <c r="BJ541" s="16" t="s">
        <v>81</v>
      </c>
      <c r="BK541" s="186">
        <f>ROUND(I541*H541,2)</f>
        <v>0</v>
      </c>
      <c r="BL541" s="16" t="s">
        <v>234</v>
      </c>
      <c r="BM541" s="185" t="s">
        <v>973</v>
      </c>
    </row>
    <row r="542" spans="2:65" s="1" customFormat="1" ht="16.5" customHeight="1">
      <c r="B542" s="33"/>
      <c r="C542" s="211" t="s">
        <v>974</v>
      </c>
      <c r="D542" s="211" t="s">
        <v>173</v>
      </c>
      <c r="E542" s="212" t="s">
        <v>975</v>
      </c>
      <c r="F542" s="213" t="s">
        <v>976</v>
      </c>
      <c r="G542" s="214" t="s">
        <v>343</v>
      </c>
      <c r="H542" s="215">
        <v>1</v>
      </c>
      <c r="I542" s="216"/>
      <c r="J542" s="217">
        <f>ROUND(I542*H542,2)</f>
        <v>0</v>
      </c>
      <c r="K542" s="213" t="s">
        <v>349</v>
      </c>
      <c r="L542" s="218"/>
      <c r="M542" s="219" t="s">
        <v>19</v>
      </c>
      <c r="N542" s="220" t="s">
        <v>47</v>
      </c>
      <c r="O542" s="62"/>
      <c r="P542" s="183">
        <f>O542*H542</f>
        <v>0</v>
      </c>
      <c r="Q542" s="183">
        <v>0.05</v>
      </c>
      <c r="R542" s="183">
        <f>Q542*H542</f>
        <v>0.05</v>
      </c>
      <c r="S542" s="183">
        <v>0</v>
      </c>
      <c r="T542" s="184">
        <f>S542*H542</f>
        <v>0</v>
      </c>
      <c r="AR542" s="185" t="s">
        <v>322</v>
      </c>
      <c r="AT542" s="185" t="s">
        <v>173</v>
      </c>
      <c r="AU542" s="185" t="s">
        <v>83</v>
      </c>
      <c r="AY542" s="16" t="s">
        <v>131</v>
      </c>
      <c r="BE542" s="186">
        <f>IF(N542="základní",J542,0)</f>
        <v>0</v>
      </c>
      <c r="BF542" s="186">
        <f>IF(N542="snížená",J542,0)</f>
        <v>0</v>
      </c>
      <c r="BG542" s="186">
        <f>IF(N542="zákl. přenesená",J542,0)</f>
        <v>0</v>
      </c>
      <c r="BH542" s="186">
        <f>IF(N542="sníž. přenesená",J542,0)</f>
        <v>0</v>
      </c>
      <c r="BI542" s="186">
        <f>IF(N542="nulová",J542,0)</f>
        <v>0</v>
      </c>
      <c r="BJ542" s="16" t="s">
        <v>81</v>
      </c>
      <c r="BK542" s="186">
        <f>ROUND(I542*H542,2)</f>
        <v>0</v>
      </c>
      <c r="BL542" s="16" t="s">
        <v>234</v>
      </c>
      <c r="BM542" s="185" t="s">
        <v>977</v>
      </c>
    </row>
    <row r="543" spans="2:65" s="1" customFormat="1" ht="19.5">
      <c r="B543" s="33"/>
      <c r="C543" s="34"/>
      <c r="D543" s="187" t="s">
        <v>142</v>
      </c>
      <c r="E543" s="34"/>
      <c r="F543" s="188" t="s">
        <v>953</v>
      </c>
      <c r="G543" s="34"/>
      <c r="H543" s="34"/>
      <c r="I543" s="101"/>
      <c r="J543" s="34"/>
      <c r="K543" s="34"/>
      <c r="L543" s="37"/>
      <c r="M543" s="189"/>
      <c r="N543" s="62"/>
      <c r="O543" s="62"/>
      <c r="P543" s="62"/>
      <c r="Q543" s="62"/>
      <c r="R543" s="62"/>
      <c r="S543" s="62"/>
      <c r="T543" s="63"/>
      <c r="AT543" s="16" t="s">
        <v>142</v>
      </c>
      <c r="AU543" s="16" t="s">
        <v>83</v>
      </c>
    </row>
    <row r="544" spans="2:65" s="1" customFormat="1" ht="16.5" customHeight="1">
      <c r="B544" s="33"/>
      <c r="C544" s="211" t="s">
        <v>978</v>
      </c>
      <c r="D544" s="211" t="s">
        <v>173</v>
      </c>
      <c r="E544" s="212" t="s">
        <v>979</v>
      </c>
      <c r="F544" s="213" t="s">
        <v>980</v>
      </c>
      <c r="G544" s="214" t="s">
        <v>343</v>
      </c>
      <c r="H544" s="215">
        <v>2</v>
      </c>
      <c r="I544" s="216"/>
      <c r="J544" s="217">
        <f>ROUND(I544*H544,2)</f>
        <v>0</v>
      </c>
      <c r="K544" s="213" t="s">
        <v>349</v>
      </c>
      <c r="L544" s="218"/>
      <c r="M544" s="219" t="s">
        <v>19</v>
      </c>
      <c r="N544" s="220" t="s">
        <v>47</v>
      </c>
      <c r="O544" s="62"/>
      <c r="P544" s="183">
        <f>O544*H544</f>
        <v>0</v>
      </c>
      <c r="Q544" s="183">
        <v>4.4999999999999998E-2</v>
      </c>
      <c r="R544" s="183">
        <f>Q544*H544</f>
        <v>0.09</v>
      </c>
      <c r="S544" s="183">
        <v>0</v>
      </c>
      <c r="T544" s="184">
        <f>S544*H544</f>
        <v>0</v>
      </c>
      <c r="AR544" s="185" t="s">
        <v>322</v>
      </c>
      <c r="AT544" s="185" t="s">
        <v>173</v>
      </c>
      <c r="AU544" s="185" t="s">
        <v>83</v>
      </c>
      <c r="AY544" s="16" t="s">
        <v>131</v>
      </c>
      <c r="BE544" s="186">
        <f>IF(N544="základní",J544,0)</f>
        <v>0</v>
      </c>
      <c r="BF544" s="186">
        <f>IF(N544="snížená",J544,0)</f>
        <v>0</v>
      </c>
      <c r="BG544" s="186">
        <f>IF(N544="zákl. přenesená",J544,0)</f>
        <v>0</v>
      </c>
      <c r="BH544" s="186">
        <f>IF(N544="sníž. přenesená",J544,0)</f>
        <v>0</v>
      </c>
      <c r="BI544" s="186">
        <f>IF(N544="nulová",J544,0)</f>
        <v>0</v>
      </c>
      <c r="BJ544" s="16" t="s">
        <v>81</v>
      </c>
      <c r="BK544" s="186">
        <f>ROUND(I544*H544,2)</f>
        <v>0</v>
      </c>
      <c r="BL544" s="16" t="s">
        <v>234</v>
      </c>
      <c r="BM544" s="185" t="s">
        <v>981</v>
      </c>
    </row>
    <row r="545" spans="2:65" s="1" customFormat="1" ht="19.5">
      <c r="B545" s="33"/>
      <c r="C545" s="34"/>
      <c r="D545" s="187" t="s">
        <v>142</v>
      </c>
      <c r="E545" s="34"/>
      <c r="F545" s="188" t="s">
        <v>953</v>
      </c>
      <c r="G545" s="34"/>
      <c r="H545" s="34"/>
      <c r="I545" s="101"/>
      <c r="J545" s="34"/>
      <c r="K545" s="34"/>
      <c r="L545" s="37"/>
      <c r="M545" s="189"/>
      <c r="N545" s="62"/>
      <c r="O545" s="62"/>
      <c r="P545" s="62"/>
      <c r="Q545" s="62"/>
      <c r="R545" s="62"/>
      <c r="S545" s="62"/>
      <c r="T545" s="63"/>
      <c r="AT545" s="16" t="s">
        <v>142</v>
      </c>
      <c r="AU545" s="16" t="s">
        <v>83</v>
      </c>
    </row>
    <row r="546" spans="2:65" s="1" customFormat="1" ht="16.5" customHeight="1">
      <c r="B546" s="33"/>
      <c r="C546" s="211" t="s">
        <v>982</v>
      </c>
      <c r="D546" s="211" t="s">
        <v>173</v>
      </c>
      <c r="E546" s="212" t="s">
        <v>983</v>
      </c>
      <c r="F546" s="213" t="s">
        <v>984</v>
      </c>
      <c r="G546" s="214" t="s">
        <v>343</v>
      </c>
      <c r="H546" s="215">
        <v>1</v>
      </c>
      <c r="I546" s="216"/>
      <c r="J546" s="217">
        <f>ROUND(I546*H546,2)</f>
        <v>0</v>
      </c>
      <c r="K546" s="213" t="s">
        <v>349</v>
      </c>
      <c r="L546" s="218"/>
      <c r="M546" s="219" t="s">
        <v>19</v>
      </c>
      <c r="N546" s="220" t="s">
        <v>47</v>
      </c>
      <c r="O546" s="62"/>
      <c r="P546" s="183">
        <f>O546*H546</f>
        <v>0</v>
      </c>
      <c r="Q546" s="183">
        <v>7.4999999999999997E-2</v>
      </c>
      <c r="R546" s="183">
        <f>Q546*H546</f>
        <v>7.4999999999999997E-2</v>
      </c>
      <c r="S546" s="183">
        <v>0</v>
      </c>
      <c r="T546" s="184">
        <f>S546*H546</f>
        <v>0</v>
      </c>
      <c r="AR546" s="185" t="s">
        <v>322</v>
      </c>
      <c r="AT546" s="185" t="s">
        <v>173</v>
      </c>
      <c r="AU546" s="185" t="s">
        <v>83</v>
      </c>
      <c r="AY546" s="16" t="s">
        <v>131</v>
      </c>
      <c r="BE546" s="186">
        <f>IF(N546="základní",J546,0)</f>
        <v>0</v>
      </c>
      <c r="BF546" s="186">
        <f>IF(N546="snížená",J546,0)</f>
        <v>0</v>
      </c>
      <c r="BG546" s="186">
        <f>IF(N546="zákl. přenesená",J546,0)</f>
        <v>0</v>
      </c>
      <c r="BH546" s="186">
        <f>IF(N546="sníž. přenesená",J546,0)</f>
        <v>0</v>
      </c>
      <c r="BI546" s="186">
        <f>IF(N546="nulová",J546,0)</f>
        <v>0</v>
      </c>
      <c r="BJ546" s="16" t="s">
        <v>81</v>
      </c>
      <c r="BK546" s="186">
        <f>ROUND(I546*H546,2)</f>
        <v>0</v>
      </c>
      <c r="BL546" s="16" t="s">
        <v>234</v>
      </c>
      <c r="BM546" s="185" t="s">
        <v>985</v>
      </c>
    </row>
    <row r="547" spans="2:65" s="1" customFormat="1" ht="19.5">
      <c r="B547" s="33"/>
      <c r="C547" s="34"/>
      <c r="D547" s="187" t="s">
        <v>142</v>
      </c>
      <c r="E547" s="34"/>
      <c r="F547" s="188" t="s">
        <v>953</v>
      </c>
      <c r="G547" s="34"/>
      <c r="H547" s="34"/>
      <c r="I547" s="101"/>
      <c r="J547" s="34"/>
      <c r="K547" s="34"/>
      <c r="L547" s="37"/>
      <c r="M547" s="189"/>
      <c r="N547" s="62"/>
      <c r="O547" s="62"/>
      <c r="P547" s="62"/>
      <c r="Q547" s="62"/>
      <c r="R547" s="62"/>
      <c r="S547" s="62"/>
      <c r="T547" s="63"/>
      <c r="AT547" s="16" t="s">
        <v>142</v>
      </c>
      <c r="AU547" s="16" t="s">
        <v>83</v>
      </c>
    </row>
    <row r="548" spans="2:65" s="1" customFormat="1" ht="16.5" customHeight="1">
      <c r="B548" s="33"/>
      <c r="C548" s="174" t="s">
        <v>986</v>
      </c>
      <c r="D548" s="174" t="s">
        <v>133</v>
      </c>
      <c r="E548" s="175" t="s">
        <v>987</v>
      </c>
      <c r="F548" s="176" t="s">
        <v>988</v>
      </c>
      <c r="G548" s="177" t="s">
        <v>343</v>
      </c>
      <c r="H548" s="178">
        <v>40</v>
      </c>
      <c r="I548" s="179"/>
      <c r="J548" s="180">
        <f>ROUND(I548*H548,2)</f>
        <v>0</v>
      </c>
      <c r="K548" s="176" t="s">
        <v>137</v>
      </c>
      <c r="L548" s="37"/>
      <c r="M548" s="181" t="s">
        <v>19</v>
      </c>
      <c r="N548" s="182" t="s">
        <v>47</v>
      </c>
      <c r="O548" s="62"/>
      <c r="P548" s="183">
        <f>O548*H548</f>
        <v>0</v>
      </c>
      <c r="Q548" s="183">
        <v>0</v>
      </c>
      <c r="R548" s="183">
        <f>Q548*H548</f>
        <v>0</v>
      </c>
      <c r="S548" s="183">
        <v>0</v>
      </c>
      <c r="T548" s="184">
        <f>S548*H548</f>
        <v>0</v>
      </c>
      <c r="AR548" s="185" t="s">
        <v>234</v>
      </c>
      <c r="AT548" s="185" t="s">
        <v>133</v>
      </c>
      <c r="AU548" s="185" t="s">
        <v>83</v>
      </c>
      <c r="AY548" s="16" t="s">
        <v>131</v>
      </c>
      <c r="BE548" s="186">
        <f>IF(N548="základní",J548,0)</f>
        <v>0</v>
      </c>
      <c r="BF548" s="186">
        <f>IF(N548="snížená",J548,0)</f>
        <v>0</v>
      </c>
      <c r="BG548" s="186">
        <f>IF(N548="zákl. přenesená",J548,0)</f>
        <v>0</v>
      </c>
      <c r="BH548" s="186">
        <f>IF(N548="sníž. přenesená",J548,0)</f>
        <v>0</v>
      </c>
      <c r="BI548" s="186">
        <f>IF(N548="nulová",J548,0)</f>
        <v>0</v>
      </c>
      <c r="BJ548" s="16" t="s">
        <v>81</v>
      </c>
      <c r="BK548" s="186">
        <f>ROUND(I548*H548,2)</f>
        <v>0</v>
      </c>
      <c r="BL548" s="16" t="s">
        <v>234</v>
      </c>
      <c r="BM548" s="185" t="s">
        <v>989</v>
      </c>
    </row>
    <row r="549" spans="2:65" s="1" customFormat="1" ht="16.5" customHeight="1">
      <c r="B549" s="33"/>
      <c r="C549" s="211" t="s">
        <v>990</v>
      </c>
      <c r="D549" s="211" t="s">
        <v>173</v>
      </c>
      <c r="E549" s="212" t="s">
        <v>991</v>
      </c>
      <c r="F549" s="213" t="s">
        <v>992</v>
      </c>
      <c r="G549" s="214" t="s">
        <v>343</v>
      </c>
      <c r="H549" s="215">
        <v>8</v>
      </c>
      <c r="I549" s="216"/>
      <c r="J549" s="217">
        <f>ROUND(I549*H549,2)</f>
        <v>0</v>
      </c>
      <c r="K549" s="213" t="s">
        <v>349</v>
      </c>
      <c r="L549" s="218"/>
      <c r="M549" s="219" t="s">
        <v>19</v>
      </c>
      <c r="N549" s="220" t="s">
        <v>47</v>
      </c>
      <c r="O549" s="62"/>
      <c r="P549" s="183">
        <f>O549*H549</f>
        <v>0</v>
      </c>
      <c r="Q549" s="183">
        <v>0</v>
      </c>
      <c r="R549" s="183">
        <f>Q549*H549</f>
        <v>0</v>
      </c>
      <c r="S549" s="183">
        <v>0</v>
      </c>
      <c r="T549" s="184">
        <f>S549*H549</f>
        <v>0</v>
      </c>
      <c r="AR549" s="185" t="s">
        <v>322</v>
      </c>
      <c r="AT549" s="185" t="s">
        <v>173</v>
      </c>
      <c r="AU549" s="185" t="s">
        <v>83</v>
      </c>
      <c r="AY549" s="16" t="s">
        <v>131</v>
      </c>
      <c r="BE549" s="186">
        <f>IF(N549="základní",J549,0)</f>
        <v>0</v>
      </c>
      <c r="BF549" s="186">
        <f>IF(N549="snížená",J549,0)</f>
        <v>0</v>
      </c>
      <c r="BG549" s="186">
        <f>IF(N549="zákl. přenesená",J549,0)</f>
        <v>0</v>
      </c>
      <c r="BH549" s="186">
        <f>IF(N549="sníž. přenesená",J549,0)</f>
        <v>0</v>
      </c>
      <c r="BI549" s="186">
        <f>IF(N549="nulová",J549,0)</f>
        <v>0</v>
      </c>
      <c r="BJ549" s="16" t="s">
        <v>81</v>
      </c>
      <c r="BK549" s="186">
        <f>ROUND(I549*H549,2)</f>
        <v>0</v>
      </c>
      <c r="BL549" s="16" t="s">
        <v>234</v>
      </c>
      <c r="BM549" s="185" t="s">
        <v>993</v>
      </c>
    </row>
    <row r="550" spans="2:65" s="1" customFormat="1" ht="19.5">
      <c r="B550" s="33"/>
      <c r="C550" s="34"/>
      <c r="D550" s="187" t="s">
        <v>142</v>
      </c>
      <c r="E550" s="34"/>
      <c r="F550" s="188" t="s">
        <v>953</v>
      </c>
      <c r="G550" s="34"/>
      <c r="H550" s="34"/>
      <c r="I550" s="101"/>
      <c r="J550" s="34"/>
      <c r="K550" s="34"/>
      <c r="L550" s="37"/>
      <c r="M550" s="189"/>
      <c r="N550" s="62"/>
      <c r="O550" s="62"/>
      <c r="P550" s="62"/>
      <c r="Q550" s="62"/>
      <c r="R550" s="62"/>
      <c r="S550" s="62"/>
      <c r="T550" s="63"/>
      <c r="AT550" s="16" t="s">
        <v>142</v>
      </c>
      <c r="AU550" s="16" t="s">
        <v>83</v>
      </c>
    </row>
    <row r="551" spans="2:65" s="1" customFormat="1" ht="16.5" customHeight="1">
      <c r="B551" s="33"/>
      <c r="C551" s="211" t="s">
        <v>994</v>
      </c>
      <c r="D551" s="211" t="s">
        <v>173</v>
      </c>
      <c r="E551" s="212" t="s">
        <v>995</v>
      </c>
      <c r="F551" s="213" t="s">
        <v>996</v>
      </c>
      <c r="G551" s="214" t="s">
        <v>343</v>
      </c>
      <c r="H551" s="215">
        <v>12</v>
      </c>
      <c r="I551" s="216"/>
      <c r="J551" s="217">
        <f>ROUND(I551*H551,2)</f>
        <v>0</v>
      </c>
      <c r="K551" s="213" t="s">
        <v>349</v>
      </c>
      <c r="L551" s="218"/>
      <c r="M551" s="219" t="s">
        <v>19</v>
      </c>
      <c r="N551" s="220" t="s">
        <v>47</v>
      </c>
      <c r="O551" s="62"/>
      <c r="P551" s="183">
        <f>O551*H551</f>
        <v>0</v>
      </c>
      <c r="Q551" s="183">
        <v>0</v>
      </c>
      <c r="R551" s="183">
        <f>Q551*H551</f>
        <v>0</v>
      </c>
      <c r="S551" s="183">
        <v>0</v>
      </c>
      <c r="T551" s="184">
        <f>S551*H551</f>
        <v>0</v>
      </c>
      <c r="AR551" s="185" t="s">
        <v>322</v>
      </c>
      <c r="AT551" s="185" t="s">
        <v>173</v>
      </c>
      <c r="AU551" s="185" t="s">
        <v>83</v>
      </c>
      <c r="AY551" s="16" t="s">
        <v>131</v>
      </c>
      <c r="BE551" s="186">
        <f>IF(N551="základní",J551,0)</f>
        <v>0</v>
      </c>
      <c r="BF551" s="186">
        <f>IF(N551="snížená",J551,0)</f>
        <v>0</v>
      </c>
      <c r="BG551" s="186">
        <f>IF(N551="zákl. přenesená",J551,0)</f>
        <v>0</v>
      </c>
      <c r="BH551" s="186">
        <f>IF(N551="sníž. přenesená",J551,0)</f>
        <v>0</v>
      </c>
      <c r="BI551" s="186">
        <f>IF(N551="nulová",J551,0)</f>
        <v>0</v>
      </c>
      <c r="BJ551" s="16" t="s">
        <v>81</v>
      </c>
      <c r="BK551" s="186">
        <f>ROUND(I551*H551,2)</f>
        <v>0</v>
      </c>
      <c r="BL551" s="16" t="s">
        <v>234</v>
      </c>
      <c r="BM551" s="185" t="s">
        <v>997</v>
      </c>
    </row>
    <row r="552" spans="2:65" s="1" customFormat="1" ht="19.5">
      <c r="B552" s="33"/>
      <c r="C552" s="34"/>
      <c r="D552" s="187" t="s">
        <v>142</v>
      </c>
      <c r="E552" s="34"/>
      <c r="F552" s="188" t="s">
        <v>953</v>
      </c>
      <c r="G552" s="34"/>
      <c r="H552" s="34"/>
      <c r="I552" s="101"/>
      <c r="J552" s="34"/>
      <c r="K552" s="34"/>
      <c r="L552" s="37"/>
      <c r="M552" s="189"/>
      <c r="N552" s="62"/>
      <c r="O552" s="62"/>
      <c r="P552" s="62"/>
      <c r="Q552" s="62"/>
      <c r="R552" s="62"/>
      <c r="S552" s="62"/>
      <c r="T552" s="63"/>
      <c r="AT552" s="16" t="s">
        <v>142</v>
      </c>
      <c r="AU552" s="16" t="s">
        <v>83</v>
      </c>
    </row>
    <row r="553" spans="2:65" s="1" customFormat="1" ht="16.5" customHeight="1">
      <c r="B553" s="33"/>
      <c r="C553" s="211" t="s">
        <v>998</v>
      </c>
      <c r="D553" s="211" t="s">
        <v>173</v>
      </c>
      <c r="E553" s="212" t="s">
        <v>999</v>
      </c>
      <c r="F553" s="213" t="s">
        <v>1000</v>
      </c>
      <c r="G553" s="214" t="s">
        <v>343</v>
      </c>
      <c r="H553" s="215">
        <v>8</v>
      </c>
      <c r="I553" s="216"/>
      <c r="J553" s="217">
        <f>ROUND(I553*H553,2)</f>
        <v>0</v>
      </c>
      <c r="K553" s="213" t="s">
        <v>349</v>
      </c>
      <c r="L553" s="218"/>
      <c r="M553" s="219" t="s">
        <v>19</v>
      </c>
      <c r="N553" s="220" t="s">
        <v>47</v>
      </c>
      <c r="O553" s="62"/>
      <c r="P553" s="183">
        <f>O553*H553</f>
        <v>0</v>
      </c>
      <c r="Q553" s="183">
        <v>0</v>
      </c>
      <c r="R553" s="183">
        <f>Q553*H553</f>
        <v>0</v>
      </c>
      <c r="S553" s="183">
        <v>0</v>
      </c>
      <c r="T553" s="184">
        <f>S553*H553</f>
        <v>0</v>
      </c>
      <c r="AR553" s="185" t="s">
        <v>322</v>
      </c>
      <c r="AT553" s="185" t="s">
        <v>173</v>
      </c>
      <c r="AU553" s="185" t="s">
        <v>83</v>
      </c>
      <c r="AY553" s="16" t="s">
        <v>131</v>
      </c>
      <c r="BE553" s="186">
        <f>IF(N553="základní",J553,0)</f>
        <v>0</v>
      </c>
      <c r="BF553" s="186">
        <f>IF(N553="snížená",J553,0)</f>
        <v>0</v>
      </c>
      <c r="BG553" s="186">
        <f>IF(N553="zákl. přenesená",J553,0)</f>
        <v>0</v>
      </c>
      <c r="BH553" s="186">
        <f>IF(N553="sníž. přenesená",J553,0)</f>
        <v>0</v>
      </c>
      <c r="BI553" s="186">
        <f>IF(N553="nulová",J553,0)</f>
        <v>0</v>
      </c>
      <c r="BJ553" s="16" t="s">
        <v>81</v>
      </c>
      <c r="BK553" s="186">
        <f>ROUND(I553*H553,2)</f>
        <v>0</v>
      </c>
      <c r="BL553" s="16" t="s">
        <v>234</v>
      </c>
      <c r="BM553" s="185" t="s">
        <v>1001</v>
      </c>
    </row>
    <row r="554" spans="2:65" s="1" customFormat="1" ht="19.5">
      <c r="B554" s="33"/>
      <c r="C554" s="34"/>
      <c r="D554" s="187" t="s">
        <v>142</v>
      </c>
      <c r="E554" s="34"/>
      <c r="F554" s="188" t="s">
        <v>953</v>
      </c>
      <c r="G554" s="34"/>
      <c r="H554" s="34"/>
      <c r="I554" s="101"/>
      <c r="J554" s="34"/>
      <c r="K554" s="34"/>
      <c r="L554" s="37"/>
      <c r="M554" s="189"/>
      <c r="N554" s="62"/>
      <c r="O554" s="62"/>
      <c r="P554" s="62"/>
      <c r="Q554" s="62"/>
      <c r="R554" s="62"/>
      <c r="S554" s="62"/>
      <c r="T554" s="63"/>
      <c r="AT554" s="16" t="s">
        <v>142</v>
      </c>
      <c r="AU554" s="16" t="s">
        <v>83</v>
      </c>
    </row>
    <row r="555" spans="2:65" s="1" customFormat="1" ht="16.5" customHeight="1">
      <c r="B555" s="33"/>
      <c r="C555" s="211" t="s">
        <v>1002</v>
      </c>
      <c r="D555" s="211" t="s">
        <v>173</v>
      </c>
      <c r="E555" s="212" t="s">
        <v>1003</v>
      </c>
      <c r="F555" s="213" t="s">
        <v>1004</v>
      </c>
      <c r="G555" s="214" t="s">
        <v>343</v>
      </c>
      <c r="H555" s="215">
        <v>12</v>
      </c>
      <c r="I555" s="216"/>
      <c r="J555" s="217">
        <f>ROUND(I555*H555,2)</f>
        <v>0</v>
      </c>
      <c r="K555" s="213" t="s">
        <v>349</v>
      </c>
      <c r="L555" s="218"/>
      <c r="M555" s="219" t="s">
        <v>19</v>
      </c>
      <c r="N555" s="220" t="s">
        <v>47</v>
      </c>
      <c r="O555" s="62"/>
      <c r="P555" s="183">
        <f>O555*H555</f>
        <v>0</v>
      </c>
      <c r="Q555" s="183">
        <v>0</v>
      </c>
      <c r="R555" s="183">
        <f>Q555*H555</f>
        <v>0</v>
      </c>
      <c r="S555" s="183">
        <v>0</v>
      </c>
      <c r="T555" s="184">
        <f>S555*H555</f>
        <v>0</v>
      </c>
      <c r="AR555" s="185" t="s">
        <v>322</v>
      </c>
      <c r="AT555" s="185" t="s">
        <v>173</v>
      </c>
      <c r="AU555" s="185" t="s">
        <v>83</v>
      </c>
      <c r="AY555" s="16" t="s">
        <v>131</v>
      </c>
      <c r="BE555" s="186">
        <f>IF(N555="základní",J555,0)</f>
        <v>0</v>
      </c>
      <c r="BF555" s="186">
        <f>IF(N555="snížená",J555,0)</f>
        <v>0</v>
      </c>
      <c r="BG555" s="186">
        <f>IF(N555="zákl. přenesená",J555,0)</f>
        <v>0</v>
      </c>
      <c r="BH555" s="186">
        <f>IF(N555="sníž. přenesená",J555,0)</f>
        <v>0</v>
      </c>
      <c r="BI555" s="186">
        <f>IF(N555="nulová",J555,0)</f>
        <v>0</v>
      </c>
      <c r="BJ555" s="16" t="s">
        <v>81</v>
      </c>
      <c r="BK555" s="186">
        <f>ROUND(I555*H555,2)</f>
        <v>0</v>
      </c>
      <c r="BL555" s="16" t="s">
        <v>234</v>
      </c>
      <c r="BM555" s="185" t="s">
        <v>1005</v>
      </c>
    </row>
    <row r="556" spans="2:65" s="1" customFormat="1" ht="19.5">
      <c r="B556" s="33"/>
      <c r="C556" s="34"/>
      <c r="D556" s="187" t="s">
        <v>142</v>
      </c>
      <c r="E556" s="34"/>
      <c r="F556" s="188" t="s">
        <v>953</v>
      </c>
      <c r="G556" s="34"/>
      <c r="H556" s="34"/>
      <c r="I556" s="101"/>
      <c r="J556" s="34"/>
      <c r="K556" s="34"/>
      <c r="L556" s="37"/>
      <c r="M556" s="189"/>
      <c r="N556" s="62"/>
      <c r="O556" s="62"/>
      <c r="P556" s="62"/>
      <c r="Q556" s="62"/>
      <c r="R556" s="62"/>
      <c r="S556" s="62"/>
      <c r="T556" s="63"/>
      <c r="AT556" s="16" t="s">
        <v>142</v>
      </c>
      <c r="AU556" s="16" t="s">
        <v>83</v>
      </c>
    </row>
    <row r="557" spans="2:65" s="1" customFormat="1" ht="16.5" customHeight="1">
      <c r="B557" s="33"/>
      <c r="C557" s="174" t="s">
        <v>1006</v>
      </c>
      <c r="D557" s="174" t="s">
        <v>133</v>
      </c>
      <c r="E557" s="175" t="s">
        <v>1007</v>
      </c>
      <c r="F557" s="176" t="s">
        <v>1008</v>
      </c>
      <c r="G557" s="177" t="s">
        <v>343</v>
      </c>
      <c r="H557" s="178">
        <v>4</v>
      </c>
      <c r="I557" s="179"/>
      <c r="J557" s="180">
        <f>ROUND(I557*H557,2)</f>
        <v>0</v>
      </c>
      <c r="K557" s="176" t="s">
        <v>137</v>
      </c>
      <c r="L557" s="37"/>
      <c r="M557" s="181" t="s">
        <v>19</v>
      </c>
      <c r="N557" s="182" t="s">
        <v>47</v>
      </c>
      <c r="O557" s="62"/>
      <c r="P557" s="183">
        <f>O557*H557</f>
        <v>0</v>
      </c>
      <c r="Q557" s="183">
        <v>0</v>
      </c>
      <c r="R557" s="183">
        <f>Q557*H557</f>
        <v>0</v>
      </c>
      <c r="S557" s="183">
        <v>0</v>
      </c>
      <c r="T557" s="184">
        <f>S557*H557</f>
        <v>0</v>
      </c>
      <c r="AR557" s="185" t="s">
        <v>234</v>
      </c>
      <c r="AT557" s="185" t="s">
        <v>133</v>
      </c>
      <c r="AU557" s="185" t="s">
        <v>83</v>
      </c>
      <c r="AY557" s="16" t="s">
        <v>131</v>
      </c>
      <c r="BE557" s="186">
        <f>IF(N557="základní",J557,0)</f>
        <v>0</v>
      </c>
      <c r="BF557" s="186">
        <f>IF(N557="snížená",J557,0)</f>
        <v>0</v>
      </c>
      <c r="BG557" s="186">
        <f>IF(N557="zákl. přenesená",J557,0)</f>
        <v>0</v>
      </c>
      <c r="BH557" s="186">
        <f>IF(N557="sníž. přenesená",J557,0)</f>
        <v>0</v>
      </c>
      <c r="BI557" s="186">
        <f>IF(N557="nulová",J557,0)</f>
        <v>0</v>
      </c>
      <c r="BJ557" s="16" t="s">
        <v>81</v>
      </c>
      <c r="BK557" s="186">
        <f>ROUND(I557*H557,2)</f>
        <v>0</v>
      </c>
      <c r="BL557" s="16" t="s">
        <v>234</v>
      </c>
      <c r="BM557" s="185" t="s">
        <v>1009</v>
      </c>
    </row>
    <row r="558" spans="2:65" s="1" customFormat="1" ht="16.5" customHeight="1">
      <c r="B558" s="33"/>
      <c r="C558" s="211" t="s">
        <v>1010</v>
      </c>
      <c r="D558" s="211" t="s">
        <v>173</v>
      </c>
      <c r="E558" s="212" t="s">
        <v>1011</v>
      </c>
      <c r="F558" s="213" t="s">
        <v>1012</v>
      </c>
      <c r="G558" s="214" t="s">
        <v>343</v>
      </c>
      <c r="H558" s="215">
        <v>2</v>
      </c>
      <c r="I558" s="216"/>
      <c r="J558" s="217">
        <f>ROUND(I558*H558,2)</f>
        <v>0</v>
      </c>
      <c r="K558" s="213" t="s">
        <v>349</v>
      </c>
      <c r="L558" s="218"/>
      <c r="M558" s="219" t="s">
        <v>19</v>
      </c>
      <c r="N558" s="220" t="s">
        <v>47</v>
      </c>
      <c r="O558" s="62"/>
      <c r="P558" s="183">
        <f>O558*H558</f>
        <v>0</v>
      </c>
      <c r="Q558" s="183">
        <v>0</v>
      </c>
      <c r="R558" s="183">
        <f>Q558*H558</f>
        <v>0</v>
      </c>
      <c r="S558" s="183">
        <v>0</v>
      </c>
      <c r="T558" s="184">
        <f>S558*H558</f>
        <v>0</v>
      </c>
      <c r="AR558" s="185" t="s">
        <v>322</v>
      </c>
      <c r="AT558" s="185" t="s">
        <v>173</v>
      </c>
      <c r="AU558" s="185" t="s">
        <v>83</v>
      </c>
      <c r="AY558" s="16" t="s">
        <v>131</v>
      </c>
      <c r="BE558" s="186">
        <f>IF(N558="základní",J558,0)</f>
        <v>0</v>
      </c>
      <c r="BF558" s="186">
        <f>IF(N558="snížená",J558,0)</f>
        <v>0</v>
      </c>
      <c r="BG558" s="186">
        <f>IF(N558="zákl. přenesená",J558,0)</f>
        <v>0</v>
      </c>
      <c r="BH558" s="186">
        <f>IF(N558="sníž. přenesená",J558,0)</f>
        <v>0</v>
      </c>
      <c r="BI558" s="186">
        <f>IF(N558="nulová",J558,0)</f>
        <v>0</v>
      </c>
      <c r="BJ558" s="16" t="s">
        <v>81</v>
      </c>
      <c r="BK558" s="186">
        <f>ROUND(I558*H558,2)</f>
        <v>0</v>
      </c>
      <c r="BL558" s="16" t="s">
        <v>234</v>
      </c>
      <c r="BM558" s="185" t="s">
        <v>1013</v>
      </c>
    </row>
    <row r="559" spans="2:65" s="1" customFormat="1" ht="19.5">
      <c r="B559" s="33"/>
      <c r="C559" s="34"/>
      <c r="D559" s="187" t="s">
        <v>142</v>
      </c>
      <c r="E559" s="34"/>
      <c r="F559" s="188" t="s">
        <v>953</v>
      </c>
      <c r="G559" s="34"/>
      <c r="H559" s="34"/>
      <c r="I559" s="101"/>
      <c r="J559" s="34"/>
      <c r="K559" s="34"/>
      <c r="L559" s="37"/>
      <c r="M559" s="189"/>
      <c r="N559" s="62"/>
      <c r="O559" s="62"/>
      <c r="P559" s="62"/>
      <c r="Q559" s="62"/>
      <c r="R559" s="62"/>
      <c r="S559" s="62"/>
      <c r="T559" s="63"/>
      <c r="AT559" s="16" t="s">
        <v>142</v>
      </c>
      <c r="AU559" s="16" t="s">
        <v>83</v>
      </c>
    </row>
    <row r="560" spans="2:65" s="1" customFormat="1" ht="16.5" customHeight="1">
      <c r="B560" s="33"/>
      <c r="C560" s="211" t="s">
        <v>1014</v>
      </c>
      <c r="D560" s="211" t="s">
        <v>173</v>
      </c>
      <c r="E560" s="212" t="s">
        <v>1015</v>
      </c>
      <c r="F560" s="213" t="s">
        <v>1016</v>
      </c>
      <c r="G560" s="214" t="s">
        <v>343</v>
      </c>
      <c r="H560" s="215">
        <v>2</v>
      </c>
      <c r="I560" s="216"/>
      <c r="J560" s="217">
        <f>ROUND(I560*H560,2)</f>
        <v>0</v>
      </c>
      <c r="K560" s="213" t="s">
        <v>349</v>
      </c>
      <c r="L560" s="218"/>
      <c r="M560" s="219" t="s">
        <v>19</v>
      </c>
      <c r="N560" s="220" t="s">
        <v>47</v>
      </c>
      <c r="O560" s="62"/>
      <c r="P560" s="183">
        <f>O560*H560</f>
        <v>0</v>
      </c>
      <c r="Q560" s="183">
        <v>0</v>
      </c>
      <c r="R560" s="183">
        <f>Q560*H560</f>
        <v>0</v>
      </c>
      <c r="S560" s="183">
        <v>0</v>
      </c>
      <c r="T560" s="184">
        <f>S560*H560</f>
        <v>0</v>
      </c>
      <c r="AR560" s="185" t="s">
        <v>322</v>
      </c>
      <c r="AT560" s="185" t="s">
        <v>173</v>
      </c>
      <c r="AU560" s="185" t="s">
        <v>83</v>
      </c>
      <c r="AY560" s="16" t="s">
        <v>131</v>
      </c>
      <c r="BE560" s="186">
        <f>IF(N560="základní",J560,0)</f>
        <v>0</v>
      </c>
      <c r="BF560" s="186">
        <f>IF(N560="snížená",J560,0)</f>
        <v>0</v>
      </c>
      <c r="BG560" s="186">
        <f>IF(N560="zákl. přenesená",J560,0)</f>
        <v>0</v>
      </c>
      <c r="BH560" s="186">
        <f>IF(N560="sníž. přenesená",J560,0)</f>
        <v>0</v>
      </c>
      <c r="BI560" s="186">
        <f>IF(N560="nulová",J560,0)</f>
        <v>0</v>
      </c>
      <c r="BJ560" s="16" t="s">
        <v>81</v>
      </c>
      <c r="BK560" s="186">
        <f>ROUND(I560*H560,2)</f>
        <v>0</v>
      </c>
      <c r="BL560" s="16" t="s">
        <v>234</v>
      </c>
      <c r="BM560" s="185" t="s">
        <v>1017</v>
      </c>
    </row>
    <row r="561" spans="2:65" s="1" customFormat="1" ht="19.5">
      <c r="B561" s="33"/>
      <c r="C561" s="34"/>
      <c r="D561" s="187" t="s">
        <v>142</v>
      </c>
      <c r="E561" s="34"/>
      <c r="F561" s="188" t="s">
        <v>953</v>
      </c>
      <c r="G561" s="34"/>
      <c r="H561" s="34"/>
      <c r="I561" s="101"/>
      <c r="J561" s="34"/>
      <c r="K561" s="34"/>
      <c r="L561" s="37"/>
      <c r="M561" s="189"/>
      <c r="N561" s="62"/>
      <c r="O561" s="62"/>
      <c r="P561" s="62"/>
      <c r="Q561" s="62"/>
      <c r="R561" s="62"/>
      <c r="S561" s="62"/>
      <c r="T561" s="63"/>
      <c r="AT561" s="16" t="s">
        <v>142</v>
      </c>
      <c r="AU561" s="16" t="s">
        <v>83</v>
      </c>
    </row>
    <row r="562" spans="2:65" s="1" customFormat="1" ht="24" customHeight="1">
      <c r="B562" s="33"/>
      <c r="C562" s="174" t="s">
        <v>1018</v>
      </c>
      <c r="D562" s="174" t="s">
        <v>133</v>
      </c>
      <c r="E562" s="175" t="s">
        <v>1019</v>
      </c>
      <c r="F562" s="176" t="s">
        <v>1020</v>
      </c>
      <c r="G562" s="177" t="s">
        <v>343</v>
      </c>
      <c r="H562" s="178">
        <v>1</v>
      </c>
      <c r="I562" s="179"/>
      <c r="J562" s="180">
        <f>ROUND(I562*H562,2)</f>
        <v>0</v>
      </c>
      <c r="K562" s="176" t="s">
        <v>280</v>
      </c>
      <c r="L562" s="37"/>
      <c r="M562" s="181" t="s">
        <v>19</v>
      </c>
      <c r="N562" s="182" t="s">
        <v>47</v>
      </c>
      <c r="O562" s="62"/>
      <c r="P562" s="183">
        <f>O562*H562</f>
        <v>0</v>
      </c>
      <c r="Q562" s="183">
        <v>0</v>
      </c>
      <c r="R562" s="183">
        <f>Q562*H562</f>
        <v>0</v>
      </c>
      <c r="S562" s="183">
        <v>0</v>
      </c>
      <c r="T562" s="184">
        <f>S562*H562</f>
        <v>0</v>
      </c>
      <c r="AR562" s="185" t="s">
        <v>234</v>
      </c>
      <c r="AT562" s="185" t="s">
        <v>133</v>
      </c>
      <c r="AU562" s="185" t="s">
        <v>83</v>
      </c>
      <c r="AY562" s="16" t="s">
        <v>131</v>
      </c>
      <c r="BE562" s="186">
        <f>IF(N562="základní",J562,0)</f>
        <v>0</v>
      </c>
      <c r="BF562" s="186">
        <f>IF(N562="snížená",J562,0)</f>
        <v>0</v>
      </c>
      <c r="BG562" s="186">
        <f>IF(N562="zákl. přenesená",J562,0)</f>
        <v>0</v>
      </c>
      <c r="BH562" s="186">
        <f>IF(N562="sníž. přenesená",J562,0)</f>
        <v>0</v>
      </c>
      <c r="BI562" s="186">
        <f>IF(N562="nulová",J562,0)</f>
        <v>0</v>
      </c>
      <c r="BJ562" s="16" t="s">
        <v>81</v>
      </c>
      <c r="BK562" s="186">
        <f>ROUND(I562*H562,2)</f>
        <v>0</v>
      </c>
      <c r="BL562" s="16" t="s">
        <v>234</v>
      </c>
      <c r="BM562" s="185" t="s">
        <v>1021</v>
      </c>
    </row>
    <row r="563" spans="2:65" s="1" customFormat="1" ht="16.5" customHeight="1">
      <c r="B563" s="33"/>
      <c r="C563" s="211" t="s">
        <v>1022</v>
      </c>
      <c r="D563" s="211" t="s">
        <v>173</v>
      </c>
      <c r="E563" s="212" t="s">
        <v>1023</v>
      </c>
      <c r="F563" s="213" t="s">
        <v>1024</v>
      </c>
      <c r="G563" s="214" t="s">
        <v>343</v>
      </c>
      <c r="H563" s="215">
        <v>1</v>
      </c>
      <c r="I563" s="216"/>
      <c r="J563" s="217">
        <f>ROUND(I563*H563,2)</f>
        <v>0</v>
      </c>
      <c r="K563" s="213" t="s">
        <v>349</v>
      </c>
      <c r="L563" s="218"/>
      <c r="M563" s="219" t="s">
        <v>19</v>
      </c>
      <c r="N563" s="220" t="s">
        <v>47</v>
      </c>
      <c r="O563" s="62"/>
      <c r="P563" s="183">
        <f>O563*H563</f>
        <v>0</v>
      </c>
      <c r="Q563" s="183">
        <v>7.9000000000000008E-3</v>
      </c>
      <c r="R563" s="183">
        <f>Q563*H563</f>
        <v>7.9000000000000008E-3</v>
      </c>
      <c r="S563" s="183">
        <v>0</v>
      </c>
      <c r="T563" s="184">
        <f>S563*H563</f>
        <v>0</v>
      </c>
      <c r="AR563" s="185" t="s">
        <v>322</v>
      </c>
      <c r="AT563" s="185" t="s">
        <v>173</v>
      </c>
      <c r="AU563" s="185" t="s">
        <v>83</v>
      </c>
      <c r="AY563" s="16" t="s">
        <v>131</v>
      </c>
      <c r="BE563" s="186">
        <f>IF(N563="základní",J563,0)</f>
        <v>0</v>
      </c>
      <c r="BF563" s="186">
        <f>IF(N563="snížená",J563,0)</f>
        <v>0</v>
      </c>
      <c r="BG563" s="186">
        <f>IF(N563="zákl. přenesená",J563,0)</f>
        <v>0</v>
      </c>
      <c r="BH563" s="186">
        <f>IF(N563="sníž. přenesená",J563,0)</f>
        <v>0</v>
      </c>
      <c r="BI563" s="186">
        <f>IF(N563="nulová",J563,0)</f>
        <v>0</v>
      </c>
      <c r="BJ563" s="16" t="s">
        <v>81</v>
      </c>
      <c r="BK563" s="186">
        <f>ROUND(I563*H563,2)</f>
        <v>0</v>
      </c>
      <c r="BL563" s="16" t="s">
        <v>234</v>
      </c>
      <c r="BM563" s="185" t="s">
        <v>1025</v>
      </c>
    </row>
    <row r="564" spans="2:65" s="1" customFormat="1" ht="19.5">
      <c r="B564" s="33"/>
      <c r="C564" s="34"/>
      <c r="D564" s="187" t="s">
        <v>142</v>
      </c>
      <c r="E564" s="34"/>
      <c r="F564" s="188" t="s">
        <v>953</v>
      </c>
      <c r="G564" s="34"/>
      <c r="H564" s="34"/>
      <c r="I564" s="101"/>
      <c r="J564" s="34"/>
      <c r="K564" s="34"/>
      <c r="L564" s="37"/>
      <c r="M564" s="189"/>
      <c r="N564" s="62"/>
      <c r="O564" s="62"/>
      <c r="P564" s="62"/>
      <c r="Q564" s="62"/>
      <c r="R564" s="62"/>
      <c r="S564" s="62"/>
      <c r="T564" s="63"/>
      <c r="AT564" s="16" t="s">
        <v>142</v>
      </c>
      <c r="AU564" s="16" t="s">
        <v>83</v>
      </c>
    </row>
    <row r="565" spans="2:65" s="1" customFormat="1" ht="24" customHeight="1">
      <c r="B565" s="33"/>
      <c r="C565" s="174" t="s">
        <v>1026</v>
      </c>
      <c r="D565" s="174" t="s">
        <v>133</v>
      </c>
      <c r="E565" s="175" t="s">
        <v>1027</v>
      </c>
      <c r="F565" s="176" t="s">
        <v>1028</v>
      </c>
      <c r="G565" s="177" t="s">
        <v>343</v>
      </c>
      <c r="H565" s="178">
        <v>1</v>
      </c>
      <c r="I565" s="179"/>
      <c r="J565" s="180">
        <f>ROUND(I565*H565,2)</f>
        <v>0</v>
      </c>
      <c r="K565" s="176" t="s">
        <v>280</v>
      </c>
      <c r="L565" s="37"/>
      <c r="M565" s="181" t="s">
        <v>19</v>
      </c>
      <c r="N565" s="182" t="s">
        <v>47</v>
      </c>
      <c r="O565" s="62"/>
      <c r="P565" s="183">
        <f>O565*H565</f>
        <v>0</v>
      </c>
      <c r="Q565" s="183">
        <v>0</v>
      </c>
      <c r="R565" s="183">
        <f>Q565*H565</f>
        <v>0</v>
      </c>
      <c r="S565" s="183">
        <v>0</v>
      </c>
      <c r="T565" s="184">
        <f>S565*H565</f>
        <v>0</v>
      </c>
      <c r="AR565" s="185" t="s">
        <v>234</v>
      </c>
      <c r="AT565" s="185" t="s">
        <v>133</v>
      </c>
      <c r="AU565" s="185" t="s">
        <v>83</v>
      </c>
      <c r="AY565" s="16" t="s">
        <v>131</v>
      </c>
      <c r="BE565" s="186">
        <f>IF(N565="základní",J565,0)</f>
        <v>0</v>
      </c>
      <c r="BF565" s="186">
        <f>IF(N565="snížená",J565,0)</f>
        <v>0</v>
      </c>
      <c r="BG565" s="186">
        <f>IF(N565="zákl. přenesená",J565,0)</f>
        <v>0</v>
      </c>
      <c r="BH565" s="186">
        <f>IF(N565="sníž. přenesená",J565,0)</f>
        <v>0</v>
      </c>
      <c r="BI565" s="186">
        <f>IF(N565="nulová",J565,0)</f>
        <v>0</v>
      </c>
      <c r="BJ565" s="16" t="s">
        <v>81</v>
      </c>
      <c r="BK565" s="186">
        <f>ROUND(I565*H565,2)</f>
        <v>0</v>
      </c>
      <c r="BL565" s="16" t="s">
        <v>234</v>
      </c>
      <c r="BM565" s="185" t="s">
        <v>1029</v>
      </c>
    </row>
    <row r="566" spans="2:65" s="1" customFormat="1" ht="16.5" customHeight="1">
      <c r="B566" s="33"/>
      <c r="C566" s="211" t="s">
        <v>1030</v>
      </c>
      <c r="D566" s="211" t="s">
        <v>173</v>
      </c>
      <c r="E566" s="212" t="s">
        <v>1031</v>
      </c>
      <c r="F566" s="213" t="s">
        <v>1032</v>
      </c>
      <c r="G566" s="214" t="s">
        <v>343</v>
      </c>
      <c r="H566" s="215">
        <v>1</v>
      </c>
      <c r="I566" s="216"/>
      <c r="J566" s="217">
        <f>ROUND(I566*H566,2)</f>
        <v>0</v>
      </c>
      <c r="K566" s="213" t="s">
        <v>349</v>
      </c>
      <c r="L566" s="218"/>
      <c r="M566" s="219" t="s">
        <v>19</v>
      </c>
      <c r="N566" s="220" t="s">
        <v>47</v>
      </c>
      <c r="O566" s="62"/>
      <c r="P566" s="183">
        <f>O566*H566</f>
        <v>0</v>
      </c>
      <c r="Q566" s="183">
        <v>7.9000000000000008E-3</v>
      </c>
      <c r="R566" s="183">
        <f>Q566*H566</f>
        <v>7.9000000000000008E-3</v>
      </c>
      <c r="S566" s="183">
        <v>0</v>
      </c>
      <c r="T566" s="184">
        <f>S566*H566</f>
        <v>0</v>
      </c>
      <c r="AR566" s="185" t="s">
        <v>322</v>
      </c>
      <c r="AT566" s="185" t="s">
        <v>173</v>
      </c>
      <c r="AU566" s="185" t="s">
        <v>83</v>
      </c>
      <c r="AY566" s="16" t="s">
        <v>131</v>
      </c>
      <c r="BE566" s="186">
        <f>IF(N566="základní",J566,0)</f>
        <v>0</v>
      </c>
      <c r="BF566" s="186">
        <f>IF(N566="snížená",J566,0)</f>
        <v>0</v>
      </c>
      <c r="BG566" s="186">
        <f>IF(N566="zákl. přenesená",J566,0)</f>
        <v>0</v>
      </c>
      <c r="BH566" s="186">
        <f>IF(N566="sníž. přenesená",J566,0)</f>
        <v>0</v>
      </c>
      <c r="BI566" s="186">
        <f>IF(N566="nulová",J566,0)</f>
        <v>0</v>
      </c>
      <c r="BJ566" s="16" t="s">
        <v>81</v>
      </c>
      <c r="BK566" s="186">
        <f>ROUND(I566*H566,2)</f>
        <v>0</v>
      </c>
      <c r="BL566" s="16" t="s">
        <v>234</v>
      </c>
      <c r="BM566" s="185" t="s">
        <v>1033</v>
      </c>
    </row>
    <row r="567" spans="2:65" s="1" customFormat="1" ht="19.5">
      <c r="B567" s="33"/>
      <c r="C567" s="34"/>
      <c r="D567" s="187" t="s">
        <v>142</v>
      </c>
      <c r="E567" s="34"/>
      <c r="F567" s="188" t="s">
        <v>953</v>
      </c>
      <c r="G567" s="34"/>
      <c r="H567" s="34"/>
      <c r="I567" s="101"/>
      <c r="J567" s="34"/>
      <c r="K567" s="34"/>
      <c r="L567" s="37"/>
      <c r="M567" s="189"/>
      <c r="N567" s="62"/>
      <c r="O567" s="62"/>
      <c r="P567" s="62"/>
      <c r="Q567" s="62"/>
      <c r="R567" s="62"/>
      <c r="S567" s="62"/>
      <c r="T567" s="63"/>
      <c r="AT567" s="16" t="s">
        <v>142</v>
      </c>
      <c r="AU567" s="16" t="s">
        <v>83</v>
      </c>
    </row>
    <row r="568" spans="2:65" s="1" customFormat="1" ht="16.5" customHeight="1">
      <c r="B568" s="33"/>
      <c r="C568" s="174" t="s">
        <v>1034</v>
      </c>
      <c r="D568" s="174" t="s">
        <v>133</v>
      </c>
      <c r="E568" s="175" t="s">
        <v>1035</v>
      </c>
      <c r="F568" s="176" t="s">
        <v>1036</v>
      </c>
      <c r="G568" s="177" t="s">
        <v>343</v>
      </c>
      <c r="H568" s="178">
        <v>4</v>
      </c>
      <c r="I568" s="179"/>
      <c r="J568" s="180">
        <f>ROUND(I568*H568,2)</f>
        <v>0</v>
      </c>
      <c r="K568" s="176" t="s">
        <v>137</v>
      </c>
      <c r="L568" s="37"/>
      <c r="M568" s="181" t="s">
        <v>19</v>
      </c>
      <c r="N568" s="182" t="s">
        <v>47</v>
      </c>
      <c r="O568" s="62"/>
      <c r="P568" s="183">
        <f>O568*H568</f>
        <v>0</v>
      </c>
      <c r="Q568" s="183">
        <v>0</v>
      </c>
      <c r="R568" s="183">
        <f>Q568*H568</f>
        <v>0</v>
      </c>
      <c r="S568" s="183">
        <v>0</v>
      </c>
      <c r="T568" s="184">
        <f>S568*H568</f>
        <v>0</v>
      </c>
      <c r="AR568" s="185" t="s">
        <v>234</v>
      </c>
      <c r="AT568" s="185" t="s">
        <v>133</v>
      </c>
      <c r="AU568" s="185" t="s">
        <v>83</v>
      </c>
      <c r="AY568" s="16" t="s">
        <v>131</v>
      </c>
      <c r="BE568" s="186">
        <f>IF(N568="základní",J568,0)</f>
        <v>0</v>
      </c>
      <c r="BF568" s="186">
        <f>IF(N568="snížená",J568,0)</f>
        <v>0</v>
      </c>
      <c r="BG568" s="186">
        <f>IF(N568="zákl. přenesená",J568,0)</f>
        <v>0</v>
      </c>
      <c r="BH568" s="186">
        <f>IF(N568="sníž. přenesená",J568,0)</f>
        <v>0</v>
      </c>
      <c r="BI568" s="186">
        <f>IF(N568="nulová",J568,0)</f>
        <v>0</v>
      </c>
      <c r="BJ568" s="16" t="s">
        <v>81</v>
      </c>
      <c r="BK568" s="186">
        <f>ROUND(I568*H568,2)</f>
        <v>0</v>
      </c>
      <c r="BL568" s="16" t="s">
        <v>234</v>
      </c>
      <c r="BM568" s="185" t="s">
        <v>1037</v>
      </c>
    </row>
    <row r="569" spans="2:65" s="1" customFormat="1" ht="16.5" customHeight="1">
      <c r="B569" s="33"/>
      <c r="C569" s="211" t="s">
        <v>1038</v>
      </c>
      <c r="D569" s="211" t="s">
        <v>173</v>
      </c>
      <c r="E569" s="212" t="s">
        <v>1039</v>
      </c>
      <c r="F569" s="213" t="s">
        <v>1040</v>
      </c>
      <c r="G569" s="214" t="s">
        <v>343</v>
      </c>
      <c r="H569" s="215">
        <v>4</v>
      </c>
      <c r="I569" s="216"/>
      <c r="J569" s="217">
        <f>ROUND(I569*H569,2)</f>
        <v>0</v>
      </c>
      <c r="K569" s="213" t="s">
        <v>349</v>
      </c>
      <c r="L569" s="218"/>
      <c r="M569" s="219" t="s">
        <v>19</v>
      </c>
      <c r="N569" s="220" t="s">
        <v>47</v>
      </c>
      <c r="O569" s="62"/>
      <c r="P569" s="183">
        <f>O569*H569</f>
        <v>0</v>
      </c>
      <c r="Q569" s="183">
        <v>4.6000000000000001E-4</v>
      </c>
      <c r="R569" s="183">
        <f>Q569*H569</f>
        <v>1.8400000000000001E-3</v>
      </c>
      <c r="S569" s="183">
        <v>0</v>
      </c>
      <c r="T569" s="184">
        <f>S569*H569</f>
        <v>0</v>
      </c>
      <c r="AR569" s="185" t="s">
        <v>322</v>
      </c>
      <c r="AT569" s="185" t="s">
        <v>173</v>
      </c>
      <c r="AU569" s="185" t="s">
        <v>83</v>
      </c>
      <c r="AY569" s="16" t="s">
        <v>131</v>
      </c>
      <c r="BE569" s="186">
        <f>IF(N569="základní",J569,0)</f>
        <v>0</v>
      </c>
      <c r="BF569" s="186">
        <f>IF(N569="snížená",J569,0)</f>
        <v>0</v>
      </c>
      <c r="BG569" s="186">
        <f>IF(N569="zákl. přenesená",J569,0)</f>
        <v>0</v>
      </c>
      <c r="BH569" s="186">
        <f>IF(N569="sníž. přenesená",J569,0)</f>
        <v>0</v>
      </c>
      <c r="BI569" s="186">
        <f>IF(N569="nulová",J569,0)</f>
        <v>0</v>
      </c>
      <c r="BJ569" s="16" t="s">
        <v>81</v>
      </c>
      <c r="BK569" s="186">
        <f>ROUND(I569*H569,2)</f>
        <v>0</v>
      </c>
      <c r="BL569" s="16" t="s">
        <v>234</v>
      </c>
      <c r="BM569" s="185" t="s">
        <v>1041</v>
      </c>
    </row>
    <row r="570" spans="2:65" s="1" customFormat="1" ht="19.5">
      <c r="B570" s="33"/>
      <c r="C570" s="34"/>
      <c r="D570" s="187" t="s">
        <v>142</v>
      </c>
      <c r="E570" s="34"/>
      <c r="F570" s="188" t="s">
        <v>1042</v>
      </c>
      <c r="G570" s="34"/>
      <c r="H570" s="34"/>
      <c r="I570" s="101"/>
      <c r="J570" s="34"/>
      <c r="K570" s="34"/>
      <c r="L570" s="37"/>
      <c r="M570" s="189"/>
      <c r="N570" s="62"/>
      <c r="O570" s="62"/>
      <c r="P570" s="62"/>
      <c r="Q570" s="62"/>
      <c r="R570" s="62"/>
      <c r="S570" s="62"/>
      <c r="T570" s="63"/>
      <c r="AT570" s="16" t="s">
        <v>142</v>
      </c>
      <c r="AU570" s="16" t="s">
        <v>83</v>
      </c>
    </row>
    <row r="571" spans="2:65" s="1" customFormat="1" ht="24" customHeight="1">
      <c r="B571" s="33"/>
      <c r="C571" s="174" t="s">
        <v>1043</v>
      </c>
      <c r="D571" s="174" t="s">
        <v>133</v>
      </c>
      <c r="E571" s="175" t="s">
        <v>1044</v>
      </c>
      <c r="F571" s="176" t="s">
        <v>1045</v>
      </c>
      <c r="G571" s="177" t="s">
        <v>343</v>
      </c>
      <c r="H571" s="178">
        <v>1</v>
      </c>
      <c r="I571" s="179"/>
      <c r="J571" s="180">
        <f>ROUND(I571*H571,2)</f>
        <v>0</v>
      </c>
      <c r="K571" s="176" t="s">
        <v>280</v>
      </c>
      <c r="L571" s="37"/>
      <c r="M571" s="181" t="s">
        <v>19</v>
      </c>
      <c r="N571" s="182" t="s">
        <v>47</v>
      </c>
      <c r="O571" s="62"/>
      <c r="P571" s="183">
        <f>O571*H571</f>
        <v>0</v>
      </c>
      <c r="Q571" s="183">
        <v>0</v>
      </c>
      <c r="R571" s="183">
        <f>Q571*H571</f>
        <v>0</v>
      </c>
      <c r="S571" s="183">
        <v>0</v>
      </c>
      <c r="T571" s="184">
        <f>S571*H571</f>
        <v>0</v>
      </c>
      <c r="AR571" s="185" t="s">
        <v>234</v>
      </c>
      <c r="AT571" s="185" t="s">
        <v>133</v>
      </c>
      <c r="AU571" s="185" t="s">
        <v>83</v>
      </c>
      <c r="AY571" s="16" t="s">
        <v>131</v>
      </c>
      <c r="BE571" s="186">
        <f>IF(N571="základní",J571,0)</f>
        <v>0</v>
      </c>
      <c r="BF571" s="186">
        <f>IF(N571="snížená",J571,0)</f>
        <v>0</v>
      </c>
      <c r="BG571" s="186">
        <f>IF(N571="zákl. přenesená",J571,0)</f>
        <v>0</v>
      </c>
      <c r="BH571" s="186">
        <f>IF(N571="sníž. přenesená",J571,0)</f>
        <v>0</v>
      </c>
      <c r="BI571" s="186">
        <f>IF(N571="nulová",J571,0)</f>
        <v>0</v>
      </c>
      <c r="BJ571" s="16" t="s">
        <v>81</v>
      </c>
      <c r="BK571" s="186">
        <f>ROUND(I571*H571,2)</f>
        <v>0</v>
      </c>
      <c r="BL571" s="16" t="s">
        <v>234</v>
      </c>
      <c r="BM571" s="185" t="s">
        <v>1046</v>
      </c>
    </row>
    <row r="572" spans="2:65" s="1" customFormat="1" ht="16.5" customHeight="1">
      <c r="B572" s="33"/>
      <c r="C572" s="211" t="s">
        <v>1047</v>
      </c>
      <c r="D572" s="211" t="s">
        <v>173</v>
      </c>
      <c r="E572" s="212" t="s">
        <v>1048</v>
      </c>
      <c r="F572" s="213" t="s">
        <v>1049</v>
      </c>
      <c r="G572" s="214" t="s">
        <v>343</v>
      </c>
      <c r="H572" s="215">
        <v>1</v>
      </c>
      <c r="I572" s="216"/>
      <c r="J572" s="217">
        <f>ROUND(I572*H572,2)</f>
        <v>0</v>
      </c>
      <c r="K572" s="213" t="s">
        <v>349</v>
      </c>
      <c r="L572" s="218"/>
      <c r="M572" s="219" t="s">
        <v>19</v>
      </c>
      <c r="N572" s="220" t="s">
        <v>47</v>
      </c>
      <c r="O572" s="62"/>
      <c r="P572" s="183">
        <f>O572*H572</f>
        <v>0</v>
      </c>
      <c r="Q572" s="183">
        <v>1.0999999999999999E-2</v>
      </c>
      <c r="R572" s="183">
        <f>Q572*H572</f>
        <v>1.0999999999999999E-2</v>
      </c>
      <c r="S572" s="183">
        <v>0</v>
      </c>
      <c r="T572" s="184">
        <f>S572*H572</f>
        <v>0</v>
      </c>
      <c r="AR572" s="185" t="s">
        <v>322</v>
      </c>
      <c r="AT572" s="185" t="s">
        <v>173</v>
      </c>
      <c r="AU572" s="185" t="s">
        <v>83</v>
      </c>
      <c r="AY572" s="16" t="s">
        <v>131</v>
      </c>
      <c r="BE572" s="186">
        <f>IF(N572="základní",J572,0)</f>
        <v>0</v>
      </c>
      <c r="BF572" s="186">
        <f>IF(N572="snížená",J572,0)</f>
        <v>0</v>
      </c>
      <c r="BG572" s="186">
        <f>IF(N572="zákl. přenesená",J572,0)</f>
        <v>0</v>
      </c>
      <c r="BH572" s="186">
        <f>IF(N572="sníž. přenesená",J572,0)</f>
        <v>0</v>
      </c>
      <c r="BI572" s="186">
        <f>IF(N572="nulová",J572,0)</f>
        <v>0</v>
      </c>
      <c r="BJ572" s="16" t="s">
        <v>81</v>
      </c>
      <c r="BK572" s="186">
        <f>ROUND(I572*H572,2)</f>
        <v>0</v>
      </c>
      <c r="BL572" s="16" t="s">
        <v>234</v>
      </c>
      <c r="BM572" s="185" t="s">
        <v>1050</v>
      </c>
    </row>
    <row r="573" spans="2:65" s="1" customFormat="1" ht="19.5">
      <c r="B573" s="33"/>
      <c r="C573" s="34"/>
      <c r="D573" s="187" t="s">
        <v>142</v>
      </c>
      <c r="E573" s="34"/>
      <c r="F573" s="188" t="s">
        <v>953</v>
      </c>
      <c r="G573" s="34"/>
      <c r="H573" s="34"/>
      <c r="I573" s="101"/>
      <c r="J573" s="34"/>
      <c r="K573" s="34"/>
      <c r="L573" s="37"/>
      <c r="M573" s="189"/>
      <c r="N573" s="62"/>
      <c r="O573" s="62"/>
      <c r="P573" s="62"/>
      <c r="Q573" s="62"/>
      <c r="R573" s="62"/>
      <c r="S573" s="62"/>
      <c r="T573" s="63"/>
      <c r="AT573" s="16" t="s">
        <v>142</v>
      </c>
      <c r="AU573" s="16" t="s">
        <v>83</v>
      </c>
    </row>
    <row r="574" spans="2:65" s="1" customFormat="1" ht="16.5" customHeight="1">
      <c r="B574" s="33"/>
      <c r="C574" s="174" t="s">
        <v>1051</v>
      </c>
      <c r="D574" s="174" t="s">
        <v>133</v>
      </c>
      <c r="E574" s="175" t="s">
        <v>1052</v>
      </c>
      <c r="F574" s="176" t="s">
        <v>1053</v>
      </c>
      <c r="G574" s="177" t="s">
        <v>343</v>
      </c>
      <c r="H574" s="178">
        <v>6</v>
      </c>
      <c r="I574" s="179"/>
      <c r="J574" s="180">
        <f>ROUND(I574*H574,2)</f>
        <v>0</v>
      </c>
      <c r="K574" s="176" t="s">
        <v>137</v>
      </c>
      <c r="L574" s="37"/>
      <c r="M574" s="181" t="s">
        <v>19</v>
      </c>
      <c r="N574" s="182" t="s">
        <v>47</v>
      </c>
      <c r="O574" s="62"/>
      <c r="P574" s="183">
        <f>O574*H574</f>
        <v>0</v>
      </c>
      <c r="Q574" s="183">
        <v>0</v>
      </c>
      <c r="R574" s="183">
        <f>Q574*H574</f>
        <v>0</v>
      </c>
      <c r="S574" s="183">
        <v>0</v>
      </c>
      <c r="T574" s="184">
        <f>S574*H574</f>
        <v>0</v>
      </c>
      <c r="AR574" s="185" t="s">
        <v>234</v>
      </c>
      <c r="AT574" s="185" t="s">
        <v>133</v>
      </c>
      <c r="AU574" s="185" t="s">
        <v>83</v>
      </c>
      <c r="AY574" s="16" t="s">
        <v>131</v>
      </c>
      <c r="BE574" s="186">
        <f>IF(N574="základní",J574,0)</f>
        <v>0</v>
      </c>
      <c r="BF574" s="186">
        <f>IF(N574="snížená",J574,0)</f>
        <v>0</v>
      </c>
      <c r="BG574" s="186">
        <f>IF(N574="zákl. přenesená",J574,0)</f>
        <v>0</v>
      </c>
      <c r="BH574" s="186">
        <f>IF(N574="sníž. přenesená",J574,0)</f>
        <v>0</v>
      </c>
      <c r="BI574" s="186">
        <f>IF(N574="nulová",J574,0)</f>
        <v>0</v>
      </c>
      <c r="BJ574" s="16" t="s">
        <v>81</v>
      </c>
      <c r="BK574" s="186">
        <f>ROUND(I574*H574,2)</f>
        <v>0</v>
      </c>
      <c r="BL574" s="16" t="s">
        <v>234</v>
      </c>
      <c r="BM574" s="185" t="s">
        <v>1054</v>
      </c>
    </row>
    <row r="575" spans="2:65" s="1" customFormat="1" ht="16.5" customHeight="1">
      <c r="B575" s="33"/>
      <c r="C575" s="211" t="s">
        <v>1055</v>
      </c>
      <c r="D575" s="211" t="s">
        <v>173</v>
      </c>
      <c r="E575" s="212" t="s">
        <v>1056</v>
      </c>
      <c r="F575" s="213" t="s">
        <v>1057</v>
      </c>
      <c r="G575" s="214" t="s">
        <v>343</v>
      </c>
      <c r="H575" s="215">
        <v>1</v>
      </c>
      <c r="I575" s="216"/>
      <c r="J575" s="217">
        <f>ROUND(I575*H575,2)</f>
        <v>0</v>
      </c>
      <c r="K575" s="213" t="s">
        <v>349</v>
      </c>
      <c r="L575" s="218"/>
      <c r="M575" s="219" t="s">
        <v>19</v>
      </c>
      <c r="N575" s="220" t="s">
        <v>47</v>
      </c>
      <c r="O575" s="62"/>
      <c r="P575" s="183">
        <f>O575*H575</f>
        <v>0</v>
      </c>
      <c r="Q575" s="183">
        <v>4.6000000000000001E-4</v>
      </c>
      <c r="R575" s="183">
        <f>Q575*H575</f>
        <v>4.6000000000000001E-4</v>
      </c>
      <c r="S575" s="183">
        <v>0</v>
      </c>
      <c r="T575" s="184">
        <f>S575*H575</f>
        <v>0</v>
      </c>
      <c r="AR575" s="185" t="s">
        <v>322</v>
      </c>
      <c r="AT575" s="185" t="s">
        <v>173</v>
      </c>
      <c r="AU575" s="185" t="s">
        <v>83</v>
      </c>
      <c r="AY575" s="16" t="s">
        <v>131</v>
      </c>
      <c r="BE575" s="186">
        <f>IF(N575="základní",J575,0)</f>
        <v>0</v>
      </c>
      <c r="BF575" s="186">
        <f>IF(N575="snížená",J575,0)</f>
        <v>0</v>
      </c>
      <c r="BG575" s="186">
        <f>IF(N575="zákl. přenesená",J575,0)</f>
        <v>0</v>
      </c>
      <c r="BH575" s="186">
        <f>IF(N575="sníž. přenesená",J575,0)</f>
        <v>0</v>
      </c>
      <c r="BI575" s="186">
        <f>IF(N575="nulová",J575,0)</f>
        <v>0</v>
      </c>
      <c r="BJ575" s="16" t="s">
        <v>81</v>
      </c>
      <c r="BK575" s="186">
        <f>ROUND(I575*H575,2)</f>
        <v>0</v>
      </c>
      <c r="BL575" s="16" t="s">
        <v>234</v>
      </c>
      <c r="BM575" s="185" t="s">
        <v>1058</v>
      </c>
    </row>
    <row r="576" spans="2:65" s="1" customFormat="1" ht="19.5">
      <c r="B576" s="33"/>
      <c r="C576" s="34"/>
      <c r="D576" s="187" t="s">
        <v>142</v>
      </c>
      <c r="E576" s="34"/>
      <c r="F576" s="188" t="s">
        <v>1059</v>
      </c>
      <c r="G576" s="34"/>
      <c r="H576" s="34"/>
      <c r="I576" s="101"/>
      <c r="J576" s="34"/>
      <c r="K576" s="34"/>
      <c r="L576" s="37"/>
      <c r="M576" s="189"/>
      <c r="N576" s="62"/>
      <c r="O576" s="62"/>
      <c r="P576" s="62"/>
      <c r="Q576" s="62"/>
      <c r="R576" s="62"/>
      <c r="S576" s="62"/>
      <c r="T576" s="63"/>
      <c r="AT576" s="16" t="s">
        <v>142</v>
      </c>
      <c r="AU576" s="16" t="s">
        <v>83</v>
      </c>
    </row>
    <row r="577" spans="2:65" s="1" customFormat="1" ht="16.5" customHeight="1">
      <c r="B577" s="33"/>
      <c r="C577" s="211" t="s">
        <v>1060</v>
      </c>
      <c r="D577" s="211" t="s">
        <v>173</v>
      </c>
      <c r="E577" s="212" t="s">
        <v>1061</v>
      </c>
      <c r="F577" s="213" t="s">
        <v>1062</v>
      </c>
      <c r="G577" s="214" t="s">
        <v>343</v>
      </c>
      <c r="H577" s="215">
        <v>5</v>
      </c>
      <c r="I577" s="216"/>
      <c r="J577" s="217">
        <f>ROUND(I577*H577,2)</f>
        <v>0</v>
      </c>
      <c r="K577" s="213" t="s">
        <v>349</v>
      </c>
      <c r="L577" s="218"/>
      <c r="M577" s="219" t="s">
        <v>19</v>
      </c>
      <c r="N577" s="220" t="s">
        <v>47</v>
      </c>
      <c r="O577" s="62"/>
      <c r="P577" s="183">
        <f>O577*H577</f>
        <v>0</v>
      </c>
      <c r="Q577" s="183">
        <v>4.6000000000000001E-4</v>
      </c>
      <c r="R577" s="183">
        <f>Q577*H577</f>
        <v>2.3E-3</v>
      </c>
      <c r="S577" s="183">
        <v>0</v>
      </c>
      <c r="T577" s="184">
        <f>S577*H577</f>
        <v>0</v>
      </c>
      <c r="AR577" s="185" t="s">
        <v>322</v>
      </c>
      <c r="AT577" s="185" t="s">
        <v>173</v>
      </c>
      <c r="AU577" s="185" t="s">
        <v>83</v>
      </c>
      <c r="AY577" s="16" t="s">
        <v>131</v>
      </c>
      <c r="BE577" s="186">
        <f>IF(N577="základní",J577,0)</f>
        <v>0</v>
      </c>
      <c r="BF577" s="186">
        <f>IF(N577="snížená",J577,0)</f>
        <v>0</v>
      </c>
      <c r="BG577" s="186">
        <f>IF(N577="zákl. přenesená",J577,0)</f>
        <v>0</v>
      </c>
      <c r="BH577" s="186">
        <f>IF(N577="sníž. přenesená",J577,0)</f>
        <v>0</v>
      </c>
      <c r="BI577" s="186">
        <f>IF(N577="nulová",J577,0)</f>
        <v>0</v>
      </c>
      <c r="BJ577" s="16" t="s">
        <v>81</v>
      </c>
      <c r="BK577" s="186">
        <f>ROUND(I577*H577,2)</f>
        <v>0</v>
      </c>
      <c r="BL577" s="16" t="s">
        <v>234</v>
      </c>
      <c r="BM577" s="185" t="s">
        <v>1063</v>
      </c>
    </row>
    <row r="578" spans="2:65" s="1" customFormat="1" ht="19.5">
      <c r="B578" s="33"/>
      <c r="C578" s="34"/>
      <c r="D578" s="187" t="s">
        <v>142</v>
      </c>
      <c r="E578" s="34"/>
      <c r="F578" s="188" t="s">
        <v>1064</v>
      </c>
      <c r="G578" s="34"/>
      <c r="H578" s="34"/>
      <c r="I578" s="101"/>
      <c r="J578" s="34"/>
      <c r="K578" s="34"/>
      <c r="L578" s="37"/>
      <c r="M578" s="189"/>
      <c r="N578" s="62"/>
      <c r="O578" s="62"/>
      <c r="P578" s="62"/>
      <c r="Q578" s="62"/>
      <c r="R578" s="62"/>
      <c r="S578" s="62"/>
      <c r="T578" s="63"/>
      <c r="AT578" s="16" t="s">
        <v>142</v>
      </c>
      <c r="AU578" s="16" t="s">
        <v>83</v>
      </c>
    </row>
    <row r="579" spans="2:65" s="1" customFormat="1" ht="16.5" customHeight="1">
      <c r="B579" s="33"/>
      <c r="C579" s="174" t="s">
        <v>1065</v>
      </c>
      <c r="D579" s="174" t="s">
        <v>133</v>
      </c>
      <c r="E579" s="175" t="s">
        <v>1066</v>
      </c>
      <c r="F579" s="176" t="s">
        <v>1067</v>
      </c>
      <c r="G579" s="177" t="s">
        <v>916</v>
      </c>
      <c r="H579" s="178">
        <v>1</v>
      </c>
      <c r="I579" s="179"/>
      <c r="J579" s="180">
        <f>ROUND(I579*H579,2)</f>
        <v>0</v>
      </c>
      <c r="K579" s="176" t="s">
        <v>349</v>
      </c>
      <c r="L579" s="37"/>
      <c r="M579" s="181" t="s">
        <v>19</v>
      </c>
      <c r="N579" s="182" t="s">
        <v>47</v>
      </c>
      <c r="O579" s="62"/>
      <c r="P579" s="183">
        <f>O579*H579</f>
        <v>0</v>
      </c>
      <c r="Q579" s="183">
        <v>0.98</v>
      </c>
      <c r="R579" s="183">
        <f>Q579*H579</f>
        <v>0.98</v>
      </c>
      <c r="S579" s="183">
        <v>0</v>
      </c>
      <c r="T579" s="184">
        <f>S579*H579</f>
        <v>0</v>
      </c>
      <c r="AR579" s="185" t="s">
        <v>234</v>
      </c>
      <c r="AT579" s="185" t="s">
        <v>133</v>
      </c>
      <c r="AU579" s="185" t="s">
        <v>83</v>
      </c>
      <c r="AY579" s="16" t="s">
        <v>131</v>
      </c>
      <c r="BE579" s="186">
        <f>IF(N579="základní",J579,0)</f>
        <v>0</v>
      </c>
      <c r="BF579" s="186">
        <f>IF(N579="snížená",J579,0)</f>
        <v>0</v>
      </c>
      <c r="BG579" s="186">
        <f>IF(N579="zákl. přenesená",J579,0)</f>
        <v>0</v>
      </c>
      <c r="BH579" s="186">
        <f>IF(N579="sníž. přenesená",J579,0)</f>
        <v>0</v>
      </c>
      <c r="BI579" s="186">
        <f>IF(N579="nulová",J579,0)</f>
        <v>0</v>
      </c>
      <c r="BJ579" s="16" t="s">
        <v>81</v>
      </c>
      <c r="BK579" s="186">
        <f>ROUND(I579*H579,2)</f>
        <v>0</v>
      </c>
      <c r="BL579" s="16" t="s">
        <v>234</v>
      </c>
      <c r="BM579" s="185" t="s">
        <v>1068</v>
      </c>
    </row>
    <row r="580" spans="2:65" s="1" customFormat="1" ht="39">
      <c r="B580" s="33"/>
      <c r="C580" s="34"/>
      <c r="D580" s="187" t="s">
        <v>140</v>
      </c>
      <c r="E580" s="34"/>
      <c r="F580" s="188" t="s">
        <v>1069</v>
      </c>
      <c r="G580" s="34"/>
      <c r="H580" s="34"/>
      <c r="I580" s="101"/>
      <c r="J580" s="34"/>
      <c r="K580" s="34"/>
      <c r="L580" s="37"/>
      <c r="M580" s="189"/>
      <c r="N580" s="62"/>
      <c r="O580" s="62"/>
      <c r="P580" s="62"/>
      <c r="Q580" s="62"/>
      <c r="R580" s="62"/>
      <c r="S580" s="62"/>
      <c r="T580" s="63"/>
      <c r="AT580" s="16" t="s">
        <v>140</v>
      </c>
      <c r="AU580" s="16" t="s">
        <v>83</v>
      </c>
    </row>
    <row r="581" spans="2:65" s="1" customFormat="1" ht="19.5">
      <c r="B581" s="33"/>
      <c r="C581" s="34"/>
      <c r="D581" s="187" t="s">
        <v>142</v>
      </c>
      <c r="E581" s="34"/>
      <c r="F581" s="188" t="s">
        <v>953</v>
      </c>
      <c r="G581" s="34"/>
      <c r="H581" s="34"/>
      <c r="I581" s="101"/>
      <c r="J581" s="34"/>
      <c r="K581" s="34"/>
      <c r="L581" s="37"/>
      <c r="M581" s="189"/>
      <c r="N581" s="62"/>
      <c r="O581" s="62"/>
      <c r="P581" s="62"/>
      <c r="Q581" s="62"/>
      <c r="R581" s="62"/>
      <c r="S581" s="62"/>
      <c r="T581" s="63"/>
      <c r="AT581" s="16" t="s">
        <v>142</v>
      </c>
      <c r="AU581" s="16" t="s">
        <v>83</v>
      </c>
    </row>
    <row r="582" spans="2:65" s="1" customFormat="1" ht="16.5" customHeight="1">
      <c r="B582" s="33"/>
      <c r="C582" s="174" t="s">
        <v>1070</v>
      </c>
      <c r="D582" s="174" t="s">
        <v>133</v>
      </c>
      <c r="E582" s="175" t="s">
        <v>1071</v>
      </c>
      <c r="F582" s="176" t="s">
        <v>1072</v>
      </c>
      <c r="G582" s="177" t="s">
        <v>916</v>
      </c>
      <c r="H582" s="178">
        <v>1</v>
      </c>
      <c r="I582" s="179"/>
      <c r="J582" s="180">
        <f>ROUND(I582*H582,2)</f>
        <v>0</v>
      </c>
      <c r="K582" s="176" t="s">
        <v>349</v>
      </c>
      <c r="L582" s="37"/>
      <c r="M582" s="181" t="s">
        <v>19</v>
      </c>
      <c r="N582" s="182" t="s">
        <v>47</v>
      </c>
      <c r="O582" s="62"/>
      <c r="P582" s="183">
        <f>O582*H582</f>
        <v>0</v>
      </c>
      <c r="Q582" s="183">
        <v>0.1</v>
      </c>
      <c r="R582" s="183">
        <f>Q582*H582</f>
        <v>0.1</v>
      </c>
      <c r="S582" s="183">
        <v>0</v>
      </c>
      <c r="T582" s="184">
        <f>S582*H582</f>
        <v>0</v>
      </c>
      <c r="AR582" s="185" t="s">
        <v>234</v>
      </c>
      <c r="AT582" s="185" t="s">
        <v>133</v>
      </c>
      <c r="AU582" s="185" t="s">
        <v>83</v>
      </c>
      <c r="AY582" s="16" t="s">
        <v>131</v>
      </c>
      <c r="BE582" s="186">
        <f>IF(N582="základní",J582,0)</f>
        <v>0</v>
      </c>
      <c r="BF582" s="186">
        <f>IF(N582="snížená",J582,0)</f>
        <v>0</v>
      </c>
      <c r="BG582" s="186">
        <f>IF(N582="zákl. přenesená",J582,0)</f>
        <v>0</v>
      </c>
      <c r="BH582" s="186">
        <f>IF(N582="sníž. přenesená",J582,0)</f>
        <v>0</v>
      </c>
      <c r="BI582" s="186">
        <f>IF(N582="nulová",J582,0)</f>
        <v>0</v>
      </c>
      <c r="BJ582" s="16" t="s">
        <v>81</v>
      </c>
      <c r="BK582" s="186">
        <f>ROUND(I582*H582,2)</f>
        <v>0</v>
      </c>
      <c r="BL582" s="16" t="s">
        <v>234</v>
      </c>
      <c r="BM582" s="185" t="s">
        <v>1073</v>
      </c>
    </row>
    <row r="583" spans="2:65" s="1" customFormat="1" ht="19.5">
      <c r="B583" s="33"/>
      <c r="C583" s="34"/>
      <c r="D583" s="187" t="s">
        <v>142</v>
      </c>
      <c r="E583" s="34"/>
      <c r="F583" s="188" t="s">
        <v>953</v>
      </c>
      <c r="G583" s="34"/>
      <c r="H583" s="34"/>
      <c r="I583" s="101"/>
      <c r="J583" s="34"/>
      <c r="K583" s="34"/>
      <c r="L583" s="37"/>
      <c r="M583" s="189"/>
      <c r="N583" s="62"/>
      <c r="O583" s="62"/>
      <c r="P583" s="62"/>
      <c r="Q583" s="62"/>
      <c r="R583" s="62"/>
      <c r="S583" s="62"/>
      <c r="T583" s="63"/>
      <c r="AT583" s="16" t="s">
        <v>142</v>
      </c>
      <c r="AU583" s="16" t="s">
        <v>83</v>
      </c>
    </row>
    <row r="584" spans="2:65" s="1" customFormat="1" ht="16.5" customHeight="1">
      <c r="B584" s="33"/>
      <c r="C584" s="174" t="s">
        <v>1074</v>
      </c>
      <c r="D584" s="174" t="s">
        <v>133</v>
      </c>
      <c r="E584" s="175" t="s">
        <v>1075</v>
      </c>
      <c r="F584" s="176" t="s">
        <v>1076</v>
      </c>
      <c r="G584" s="177" t="s">
        <v>209</v>
      </c>
      <c r="H584" s="178">
        <v>9</v>
      </c>
      <c r="I584" s="179"/>
      <c r="J584" s="180">
        <f>ROUND(I584*H584,2)</f>
        <v>0</v>
      </c>
      <c r="K584" s="176" t="s">
        <v>137</v>
      </c>
      <c r="L584" s="37"/>
      <c r="M584" s="181" t="s">
        <v>19</v>
      </c>
      <c r="N584" s="182" t="s">
        <v>47</v>
      </c>
      <c r="O584" s="62"/>
      <c r="P584" s="183">
        <f>O584*H584</f>
        <v>0</v>
      </c>
      <c r="Q584" s="183">
        <v>6.0899999999999999E-3</v>
      </c>
      <c r="R584" s="183">
        <f>Q584*H584</f>
        <v>5.4809999999999998E-2</v>
      </c>
      <c r="S584" s="183">
        <v>0</v>
      </c>
      <c r="T584" s="184">
        <f>S584*H584</f>
        <v>0</v>
      </c>
      <c r="AR584" s="185" t="s">
        <v>234</v>
      </c>
      <c r="AT584" s="185" t="s">
        <v>133</v>
      </c>
      <c r="AU584" s="185" t="s">
        <v>83</v>
      </c>
      <c r="AY584" s="16" t="s">
        <v>131</v>
      </c>
      <c r="BE584" s="186">
        <f>IF(N584="základní",J584,0)</f>
        <v>0</v>
      </c>
      <c r="BF584" s="186">
        <f>IF(N584="snížená",J584,0)</f>
        <v>0</v>
      </c>
      <c r="BG584" s="186">
        <f>IF(N584="zákl. přenesená",J584,0)</f>
        <v>0</v>
      </c>
      <c r="BH584" s="186">
        <f>IF(N584="sníž. přenesená",J584,0)</f>
        <v>0</v>
      </c>
      <c r="BI584" s="186">
        <f>IF(N584="nulová",J584,0)</f>
        <v>0</v>
      </c>
      <c r="BJ584" s="16" t="s">
        <v>81</v>
      </c>
      <c r="BK584" s="186">
        <f>ROUND(I584*H584,2)</f>
        <v>0</v>
      </c>
      <c r="BL584" s="16" t="s">
        <v>234</v>
      </c>
      <c r="BM584" s="185" t="s">
        <v>1077</v>
      </c>
    </row>
    <row r="585" spans="2:65" s="1" customFormat="1" ht="48.75">
      <c r="B585" s="33"/>
      <c r="C585" s="34"/>
      <c r="D585" s="187" t="s">
        <v>140</v>
      </c>
      <c r="E585" s="34"/>
      <c r="F585" s="188" t="s">
        <v>1078</v>
      </c>
      <c r="G585" s="34"/>
      <c r="H585" s="34"/>
      <c r="I585" s="101"/>
      <c r="J585" s="34"/>
      <c r="K585" s="34"/>
      <c r="L585" s="37"/>
      <c r="M585" s="189"/>
      <c r="N585" s="62"/>
      <c r="O585" s="62"/>
      <c r="P585" s="62"/>
      <c r="Q585" s="62"/>
      <c r="R585" s="62"/>
      <c r="S585" s="62"/>
      <c r="T585" s="63"/>
      <c r="AT585" s="16" t="s">
        <v>140</v>
      </c>
      <c r="AU585" s="16" t="s">
        <v>83</v>
      </c>
    </row>
    <row r="586" spans="2:65" s="1" customFormat="1" ht="16.5" customHeight="1">
      <c r="B586" s="33"/>
      <c r="C586" s="174" t="s">
        <v>1079</v>
      </c>
      <c r="D586" s="174" t="s">
        <v>133</v>
      </c>
      <c r="E586" s="175" t="s">
        <v>1080</v>
      </c>
      <c r="F586" s="176" t="s">
        <v>1081</v>
      </c>
      <c r="G586" s="177" t="s">
        <v>209</v>
      </c>
      <c r="H586" s="178">
        <v>65</v>
      </c>
      <c r="I586" s="179"/>
      <c r="J586" s="180">
        <f>ROUND(I586*H586,2)</f>
        <v>0</v>
      </c>
      <c r="K586" s="176" t="s">
        <v>137</v>
      </c>
      <c r="L586" s="37"/>
      <c r="M586" s="181" t="s">
        <v>19</v>
      </c>
      <c r="N586" s="182" t="s">
        <v>47</v>
      </c>
      <c r="O586" s="62"/>
      <c r="P586" s="183">
        <f>O586*H586</f>
        <v>0</v>
      </c>
      <c r="Q586" s="183">
        <v>8.26E-3</v>
      </c>
      <c r="R586" s="183">
        <f>Q586*H586</f>
        <v>0.53690000000000004</v>
      </c>
      <c r="S586" s="183">
        <v>0</v>
      </c>
      <c r="T586" s="184">
        <f>S586*H586</f>
        <v>0</v>
      </c>
      <c r="AR586" s="185" t="s">
        <v>234</v>
      </c>
      <c r="AT586" s="185" t="s">
        <v>133</v>
      </c>
      <c r="AU586" s="185" t="s">
        <v>83</v>
      </c>
      <c r="AY586" s="16" t="s">
        <v>131</v>
      </c>
      <c r="BE586" s="186">
        <f>IF(N586="základní",J586,0)</f>
        <v>0</v>
      </c>
      <c r="BF586" s="186">
        <f>IF(N586="snížená",J586,0)</f>
        <v>0</v>
      </c>
      <c r="BG586" s="186">
        <f>IF(N586="zákl. přenesená",J586,0)</f>
        <v>0</v>
      </c>
      <c r="BH586" s="186">
        <f>IF(N586="sníž. přenesená",J586,0)</f>
        <v>0</v>
      </c>
      <c r="BI586" s="186">
        <f>IF(N586="nulová",J586,0)</f>
        <v>0</v>
      </c>
      <c r="BJ586" s="16" t="s">
        <v>81</v>
      </c>
      <c r="BK586" s="186">
        <f>ROUND(I586*H586,2)</f>
        <v>0</v>
      </c>
      <c r="BL586" s="16" t="s">
        <v>234</v>
      </c>
      <c r="BM586" s="185" t="s">
        <v>1082</v>
      </c>
    </row>
    <row r="587" spans="2:65" s="1" customFormat="1" ht="48.75">
      <c r="B587" s="33"/>
      <c r="C587" s="34"/>
      <c r="D587" s="187" t="s">
        <v>140</v>
      </c>
      <c r="E587" s="34"/>
      <c r="F587" s="188" t="s">
        <v>1078</v>
      </c>
      <c r="G587" s="34"/>
      <c r="H587" s="34"/>
      <c r="I587" s="101"/>
      <c r="J587" s="34"/>
      <c r="K587" s="34"/>
      <c r="L587" s="37"/>
      <c r="M587" s="189"/>
      <c r="N587" s="62"/>
      <c r="O587" s="62"/>
      <c r="P587" s="62"/>
      <c r="Q587" s="62"/>
      <c r="R587" s="62"/>
      <c r="S587" s="62"/>
      <c r="T587" s="63"/>
      <c r="AT587" s="16" t="s">
        <v>140</v>
      </c>
      <c r="AU587" s="16" t="s">
        <v>83</v>
      </c>
    </row>
    <row r="588" spans="2:65" s="1" customFormat="1" ht="16.5" customHeight="1">
      <c r="B588" s="33"/>
      <c r="C588" s="174" t="s">
        <v>1083</v>
      </c>
      <c r="D588" s="174" t="s">
        <v>133</v>
      </c>
      <c r="E588" s="175" t="s">
        <v>1084</v>
      </c>
      <c r="F588" s="176" t="s">
        <v>1085</v>
      </c>
      <c r="G588" s="177" t="s">
        <v>209</v>
      </c>
      <c r="H588" s="178">
        <v>83</v>
      </c>
      <c r="I588" s="179"/>
      <c r="J588" s="180">
        <f>ROUND(I588*H588,2)</f>
        <v>0</v>
      </c>
      <c r="K588" s="176" t="s">
        <v>137</v>
      </c>
      <c r="L588" s="37"/>
      <c r="M588" s="181" t="s">
        <v>19</v>
      </c>
      <c r="N588" s="182" t="s">
        <v>47</v>
      </c>
      <c r="O588" s="62"/>
      <c r="P588" s="183">
        <f>O588*H588</f>
        <v>0</v>
      </c>
      <c r="Q588" s="183">
        <v>1.3010000000000001E-2</v>
      </c>
      <c r="R588" s="183">
        <f>Q588*H588</f>
        <v>1.0798300000000001</v>
      </c>
      <c r="S588" s="183">
        <v>0</v>
      </c>
      <c r="T588" s="184">
        <f>S588*H588</f>
        <v>0</v>
      </c>
      <c r="AR588" s="185" t="s">
        <v>234</v>
      </c>
      <c r="AT588" s="185" t="s">
        <v>133</v>
      </c>
      <c r="AU588" s="185" t="s">
        <v>83</v>
      </c>
      <c r="AY588" s="16" t="s">
        <v>131</v>
      </c>
      <c r="BE588" s="186">
        <f>IF(N588="základní",J588,0)</f>
        <v>0</v>
      </c>
      <c r="BF588" s="186">
        <f>IF(N588="snížená",J588,0)</f>
        <v>0</v>
      </c>
      <c r="BG588" s="186">
        <f>IF(N588="zákl. přenesená",J588,0)</f>
        <v>0</v>
      </c>
      <c r="BH588" s="186">
        <f>IF(N588="sníž. přenesená",J588,0)</f>
        <v>0</v>
      </c>
      <c r="BI588" s="186">
        <f>IF(N588="nulová",J588,0)</f>
        <v>0</v>
      </c>
      <c r="BJ588" s="16" t="s">
        <v>81</v>
      </c>
      <c r="BK588" s="186">
        <f>ROUND(I588*H588,2)</f>
        <v>0</v>
      </c>
      <c r="BL588" s="16" t="s">
        <v>234</v>
      </c>
      <c r="BM588" s="185" t="s">
        <v>1086</v>
      </c>
    </row>
    <row r="589" spans="2:65" s="1" customFormat="1" ht="48.75">
      <c r="B589" s="33"/>
      <c r="C589" s="34"/>
      <c r="D589" s="187" t="s">
        <v>140</v>
      </c>
      <c r="E589" s="34"/>
      <c r="F589" s="188" t="s">
        <v>1078</v>
      </c>
      <c r="G589" s="34"/>
      <c r="H589" s="34"/>
      <c r="I589" s="101"/>
      <c r="J589" s="34"/>
      <c r="K589" s="34"/>
      <c r="L589" s="37"/>
      <c r="M589" s="189"/>
      <c r="N589" s="62"/>
      <c r="O589" s="62"/>
      <c r="P589" s="62"/>
      <c r="Q589" s="62"/>
      <c r="R589" s="62"/>
      <c r="S589" s="62"/>
      <c r="T589" s="63"/>
      <c r="AT589" s="16" t="s">
        <v>140</v>
      </c>
      <c r="AU589" s="16" t="s">
        <v>83</v>
      </c>
    </row>
    <row r="590" spans="2:65" s="1" customFormat="1" ht="16.5" customHeight="1">
      <c r="B590" s="33"/>
      <c r="C590" s="174" t="s">
        <v>1087</v>
      </c>
      <c r="D590" s="174" t="s">
        <v>133</v>
      </c>
      <c r="E590" s="175" t="s">
        <v>1088</v>
      </c>
      <c r="F590" s="176" t="s">
        <v>1089</v>
      </c>
      <c r="G590" s="177" t="s">
        <v>209</v>
      </c>
      <c r="H590" s="178">
        <v>60</v>
      </c>
      <c r="I590" s="179"/>
      <c r="J590" s="180">
        <f>ROUND(I590*H590,2)</f>
        <v>0</v>
      </c>
      <c r="K590" s="176" t="s">
        <v>137</v>
      </c>
      <c r="L590" s="37"/>
      <c r="M590" s="181" t="s">
        <v>19</v>
      </c>
      <c r="N590" s="182" t="s">
        <v>47</v>
      </c>
      <c r="O590" s="62"/>
      <c r="P590" s="183">
        <f>O590*H590</f>
        <v>0</v>
      </c>
      <c r="Q590" s="183">
        <v>1.8579999999999999E-2</v>
      </c>
      <c r="R590" s="183">
        <f>Q590*H590</f>
        <v>1.1148</v>
      </c>
      <c r="S590" s="183">
        <v>0</v>
      </c>
      <c r="T590" s="184">
        <f>S590*H590</f>
        <v>0</v>
      </c>
      <c r="AR590" s="185" t="s">
        <v>234</v>
      </c>
      <c r="AT590" s="185" t="s">
        <v>133</v>
      </c>
      <c r="AU590" s="185" t="s">
        <v>83</v>
      </c>
      <c r="AY590" s="16" t="s">
        <v>131</v>
      </c>
      <c r="BE590" s="186">
        <f>IF(N590="základní",J590,0)</f>
        <v>0</v>
      </c>
      <c r="BF590" s="186">
        <f>IF(N590="snížená",J590,0)</f>
        <v>0</v>
      </c>
      <c r="BG590" s="186">
        <f>IF(N590="zákl. přenesená",J590,0)</f>
        <v>0</v>
      </c>
      <c r="BH590" s="186">
        <f>IF(N590="sníž. přenesená",J590,0)</f>
        <v>0</v>
      </c>
      <c r="BI590" s="186">
        <f>IF(N590="nulová",J590,0)</f>
        <v>0</v>
      </c>
      <c r="BJ590" s="16" t="s">
        <v>81</v>
      </c>
      <c r="BK590" s="186">
        <f>ROUND(I590*H590,2)</f>
        <v>0</v>
      </c>
      <c r="BL590" s="16" t="s">
        <v>234</v>
      </c>
      <c r="BM590" s="185" t="s">
        <v>1090</v>
      </c>
    </row>
    <row r="591" spans="2:65" s="1" customFormat="1" ht="48.75">
      <c r="B591" s="33"/>
      <c r="C591" s="34"/>
      <c r="D591" s="187" t="s">
        <v>140</v>
      </c>
      <c r="E591" s="34"/>
      <c r="F591" s="188" t="s">
        <v>1078</v>
      </c>
      <c r="G591" s="34"/>
      <c r="H591" s="34"/>
      <c r="I591" s="101"/>
      <c r="J591" s="34"/>
      <c r="K591" s="34"/>
      <c r="L591" s="37"/>
      <c r="M591" s="189"/>
      <c r="N591" s="62"/>
      <c r="O591" s="62"/>
      <c r="P591" s="62"/>
      <c r="Q591" s="62"/>
      <c r="R591" s="62"/>
      <c r="S591" s="62"/>
      <c r="T591" s="63"/>
      <c r="AT591" s="16" t="s">
        <v>140</v>
      </c>
      <c r="AU591" s="16" t="s">
        <v>83</v>
      </c>
    </row>
    <row r="592" spans="2:65" s="1" customFormat="1" ht="16.5" customHeight="1">
      <c r="B592" s="33"/>
      <c r="C592" s="174" t="s">
        <v>1091</v>
      </c>
      <c r="D592" s="174" t="s">
        <v>133</v>
      </c>
      <c r="E592" s="175" t="s">
        <v>1092</v>
      </c>
      <c r="F592" s="176" t="s">
        <v>1093</v>
      </c>
      <c r="G592" s="177" t="s">
        <v>209</v>
      </c>
      <c r="H592" s="178">
        <v>17</v>
      </c>
      <c r="I592" s="179"/>
      <c r="J592" s="180">
        <f>ROUND(I592*H592,2)</f>
        <v>0</v>
      </c>
      <c r="K592" s="176" t="s">
        <v>137</v>
      </c>
      <c r="L592" s="37"/>
      <c r="M592" s="181" t="s">
        <v>19</v>
      </c>
      <c r="N592" s="182" t="s">
        <v>47</v>
      </c>
      <c r="O592" s="62"/>
      <c r="P592" s="183">
        <f>O592*H592</f>
        <v>0</v>
      </c>
      <c r="Q592" s="183">
        <v>2.7060000000000001E-2</v>
      </c>
      <c r="R592" s="183">
        <f>Q592*H592</f>
        <v>0.46001999999999998</v>
      </c>
      <c r="S592" s="183">
        <v>0</v>
      </c>
      <c r="T592" s="184">
        <f>S592*H592</f>
        <v>0</v>
      </c>
      <c r="AR592" s="185" t="s">
        <v>234</v>
      </c>
      <c r="AT592" s="185" t="s">
        <v>133</v>
      </c>
      <c r="AU592" s="185" t="s">
        <v>83</v>
      </c>
      <c r="AY592" s="16" t="s">
        <v>131</v>
      </c>
      <c r="BE592" s="186">
        <f>IF(N592="základní",J592,0)</f>
        <v>0</v>
      </c>
      <c r="BF592" s="186">
        <f>IF(N592="snížená",J592,0)</f>
        <v>0</v>
      </c>
      <c r="BG592" s="186">
        <f>IF(N592="zákl. přenesená",J592,0)</f>
        <v>0</v>
      </c>
      <c r="BH592" s="186">
        <f>IF(N592="sníž. přenesená",J592,0)</f>
        <v>0</v>
      </c>
      <c r="BI592" s="186">
        <f>IF(N592="nulová",J592,0)</f>
        <v>0</v>
      </c>
      <c r="BJ592" s="16" t="s">
        <v>81</v>
      </c>
      <c r="BK592" s="186">
        <f>ROUND(I592*H592,2)</f>
        <v>0</v>
      </c>
      <c r="BL592" s="16" t="s">
        <v>234</v>
      </c>
      <c r="BM592" s="185" t="s">
        <v>1094</v>
      </c>
    </row>
    <row r="593" spans="2:65" s="1" customFormat="1" ht="48.75">
      <c r="B593" s="33"/>
      <c r="C593" s="34"/>
      <c r="D593" s="187" t="s">
        <v>140</v>
      </c>
      <c r="E593" s="34"/>
      <c r="F593" s="188" t="s">
        <v>1078</v>
      </c>
      <c r="G593" s="34"/>
      <c r="H593" s="34"/>
      <c r="I593" s="101"/>
      <c r="J593" s="34"/>
      <c r="K593" s="34"/>
      <c r="L593" s="37"/>
      <c r="M593" s="189"/>
      <c r="N593" s="62"/>
      <c r="O593" s="62"/>
      <c r="P593" s="62"/>
      <c r="Q593" s="62"/>
      <c r="R593" s="62"/>
      <c r="S593" s="62"/>
      <c r="T593" s="63"/>
      <c r="AT593" s="16" t="s">
        <v>140</v>
      </c>
      <c r="AU593" s="16" t="s">
        <v>83</v>
      </c>
    </row>
    <row r="594" spans="2:65" s="1" customFormat="1" ht="16.5" customHeight="1">
      <c r="B594" s="33"/>
      <c r="C594" s="174" t="s">
        <v>1095</v>
      </c>
      <c r="D594" s="174" t="s">
        <v>133</v>
      </c>
      <c r="E594" s="175" t="s">
        <v>1096</v>
      </c>
      <c r="F594" s="176" t="s">
        <v>1097</v>
      </c>
      <c r="G594" s="177" t="s">
        <v>209</v>
      </c>
      <c r="H594" s="178">
        <v>3</v>
      </c>
      <c r="I594" s="179"/>
      <c r="J594" s="180">
        <f>ROUND(I594*H594,2)</f>
        <v>0</v>
      </c>
      <c r="K594" s="176" t="s">
        <v>137</v>
      </c>
      <c r="L594" s="37"/>
      <c r="M594" s="181" t="s">
        <v>19</v>
      </c>
      <c r="N594" s="182" t="s">
        <v>47</v>
      </c>
      <c r="O594" s="62"/>
      <c r="P594" s="183">
        <f>O594*H594</f>
        <v>0</v>
      </c>
      <c r="Q594" s="183">
        <v>4.4330000000000001E-2</v>
      </c>
      <c r="R594" s="183">
        <f>Q594*H594</f>
        <v>0.13299</v>
      </c>
      <c r="S594" s="183">
        <v>0</v>
      </c>
      <c r="T594" s="184">
        <f>S594*H594</f>
        <v>0</v>
      </c>
      <c r="AR594" s="185" t="s">
        <v>234</v>
      </c>
      <c r="AT594" s="185" t="s">
        <v>133</v>
      </c>
      <c r="AU594" s="185" t="s">
        <v>83</v>
      </c>
      <c r="AY594" s="16" t="s">
        <v>131</v>
      </c>
      <c r="BE594" s="186">
        <f>IF(N594="základní",J594,0)</f>
        <v>0</v>
      </c>
      <c r="BF594" s="186">
        <f>IF(N594="snížená",J594,0)</f>
        <v>0</v>
      </c>
      <c r="BG594" s="186">
        <f>IF(N594="zákl. přenesená",J594,0)</f>
        <v>0</v>
      </c>
      <c r="BH594" s="186">
        <f>IF(N594="sníž. přenesená",J594,0)</f>
        <v>0</v>
      </c>
      <c r="BI594" s="186">
        <f>IF(N594="nulová",J594,0)</f>
        <v>0</v>
      </c>
      <c r="BJ594" s="16" t="s">
        <v>81</v>
      </c>
      <c r="BK594" s="186">
        <f>ROUND(I594*H594,2)</f>
        <v>0</v>
      </c>
      <c r="BL594" s="16" t="s">
        <v>234</v>
      </c>
      <c r="BM594" s="185" t="s">
        <v>1098</v>
      </c>
    </row>
    <row r="595" spans="2:65" s="1" customFormat="1" ht="48.75">
      <c r="B595" s="33"/>
      <c r="C595" s="34"/>
      <c r="D595" s="187" t="s">
        <v>140</v>
      </c>
      <c r="E595" s="34"/>
      <c r="F595" s="188" t="s">
        <v>1078</v>
      </c>
      <c r="G595" s="34"/>
      <c r="H595" s="34"/>
      <c r="I595" s="101"/>
      <c r="J595" s="34"/>
      <c r="K595" s="34"/>
      <c r="L595" s="37"/>
      <c r="M595" s="189"/>
      <c r="N595" s="62"/>
      <c r="O595" s="62"/>
      <c r="P595" s="62"/>
      <c r="Q595" s="62"/>
      <c r="R595" s="62"/>
      <c r="S595" s="62"/>
      <c r="T595" s="63"/>
      <c r="AT595" s="16" t="s">
        <v>140</v>
      </c>
      <c r="AU595" s="16" t="s">
        <v>83</v>
      </c>
    </row>
    <row r="596" spans="2:65" s="1" customFormat="1" ht="24" customHeight="1">
      <c r="B596" s="33"/>
      <c r="C596" s="174" t="s">
        <v>1099</v>
      </c>
      <c r="D596" s="174" t="s">
        <v>133</v>
      </c>
      <c r="E596" s="175" t="s">
        <v>1100</v>
      </c>
      <c r="F596" s="176" t="s">
        <v>1101</v>
      </c>
      <c r="G596" s="177" t="s">
        <v>167</v>
      </c>
      <c r="H596" s="178">
        <v>4.7060000000000004</v>
      </c>
      <c r="I596" s="179"/>
      <c r="J596" s="180">
        <f>ROUND(I596*H596,2)</f>
        <v>0</v>
      </c>
      <c r="K596" s="176" t="s">
        <v>137</v>
      </c>
      <c r="L596" s="37"/>
      <c r="M596" s="181" t="s">
        <v>19</v>
      </c>
      <c r="N596" s="182" t="s">
        <v>47</v>
      </c>
      <c r="O596" s="62"/>
      <c r="P596" s="183">
        <f>O596*H596</f>
        <v>0</v>
      </c>
      <c r="Q596" s="183">
        <v>0</v>
      </c>
      <c r="R596" s="183">
        <f>Q596*H596</f>
        <v>0</v>
      </c>
      <c r="S596" s="183">
        <v>0</v>
      </c>
      <c r="T596" s="184">
        <f>S596*H596</f>
        <v>0</v>
      </c>
      <c r="AR596" s="185" t="s">
        <v>234</v>
      </c>
      <c r="AT596" s="185" t="s">
        <v>133</v>
      </c>
      <c r="AU596" s="185" t="s">
        <v>83</v>
      </c>
      <c r="AY596" s="16" t="s">
        <v>131</v>
      </c>
      <c r="BE596" s="186">
        <f>IF(N596="základní",J596,0)</f>
        <v>0</v>
      </c>
      <c r="BF596" s="186">
        <f>IF(N596="snížená",J596,0)</f>
        <v>0</v>
      </c>
      <c r="BG596" s="186">
        <f>IF(N596="zákl. přenesená",J596,0)</f>
        <v>0</v>
      </c>
      <c r="BH596" s="186">
        <f>IF(N596="sníž. přenesená",J596,0)</f>
        <v>0</v>
      </c>
      <c r="BI596" s="186">
        <f>IF(N596="nulová",J596,0)</f>
        <v>0</v>
      </c>
      <c r="BJ596" s="16" t="s">
        <v>81</v>
      </c>
      <c r="BK596" s="186">
        <f>ROUND(I596*H596,2)</f>
        <v>0</v>
      </c>
      <c r="BL596" s="16" t="s">
        <v>234</v>
      </c>
      <c r="BM596" s="185" t="s">
        <v>1102</v>
      </c>
    </row>
    <row r="597" spans="2:65" s="1" customFormat="1" ht="78">
      <c r="B597" s="33"/>
      <c r="C597" s="34"/>
      <c r="D597" s="187" t="s">
        <v>140</v>
      </c>
      <c r="E597" s="34"/>
      <c r="F597" s="188" t="s">
        <v>926</v>
      </c>
      <c r="G597" s="34"/>
      <c r="H597" s="34"/>
      <c r="I597" s="101"/>
      <c r="J597" s="34"/>
      <c r="K597" s="34"/>
      <c r="L597" s="37"/>
      <c r="M597" s="189"/>
      <c r="N597" s="62"/>
      <c r="O597" s="62"/>
      <c r="P597" s="62"/>
      <c r="Q597" s="62"/>
      <c r="R597" s="62"/>
      <c r="S597" s="62"/>
      <c r="T597" s="63"/>
      <c r="AT597" s="16" t="s">
        <v>140</v>
      </c>
      <c r="AU597" s="16" t="s">
        <v>83</v>
      </c>
    </row>
    <row r="598" spans="2:65" s="1" customFormat="1" ht="24" customHeight="1">
      <c r="B598" s="33"/>
      <c r="C598" s="174" t="s">
        <v>1103</v>
      </c>
      <c r="D598" s="174" t="s">
        <v>133</v>
      </c>
      <c r="E598" s="175" t="s">
        <v>1104</v>
      </c>
      <c r="F598" s="176" t="s">
        <v>1105</v>
      </c>
      <c r="G598" s="177" t="s">
        <v>167</v>
      </c>
      <c r="H598" s="178">
        <v>4.7060000000000004</v>
      </c>
      <c r="I598" s="179"/>
      <c r="J598" s="180">
        <f>ROUND(I598*H598,2)</f>
        <v>0</v>
      </c>
      <c r="K598" s="176" t="s">
        <v>137</v>
      </c>
      <c r="L598" s="37"/>
      <c r="M598" s="181" t="s">
        <v>19</v>
      </c>
      <c r="N598" s="182" t="s">
        <v>47</v>
      </c>
      <c r="O598" s="62"/>
      <c r="P598" s="183">
        <f>O598*H598</f>
        <v>0</v>
      </c>
      <c r="Q598" s="183">
        <v>0</v>
      </c>
      <c r="R598" s="183">
        <f>Q598*H598</f>
        <v>0</v>
      </c>
      <c r="S598" s="183">
        <v>0</v>
      </c>
      <c r="T598" s="184">
        <f>S598*H598</f>
        <v>0</v>
      </c>
      <c r="AR598" s="185" t="s">
        <v>234</v>
      </c>
      <c r="AT598" s="185" t="s">
        <v>133</v>
      </c>
      <c r="AU598" s="185" t="s">
        <v>83</v>
      </c>
      <c r="AY598" s="16" t="s">
        <v>131</v>
      </c>
      <c r="BE598" s="186">
        <f>IF(N598="základní",J598,0)</f>
        <v>0</v>
      </c>
      <c r="BF598" s="186">
        <f>IF(N598="snížená",J598,0)</f>
        <v>0</v>
      </c>
      <c r="BG598" s="186">
        <f>IF(N598="zákl. přenesená",J598,0)</f>
        <v>0</v>
      </c>
      <c r="BH598" s="186">
        <f>IF(N598="sníž. přenesená",J598,0)</f>
        <v>0</v>
      </c>
      <c r="BI598" s="186">
        <f>IF(N598="nulová",J598,0)</f>
        <v>0</v>
      </c>
      <c r="BJ598" s="16" t="s">
        <v>81</v>
      </c>
      <c r="BK598" s="186">
        <f>ROUND(I598*H598,2)</f>
        <v>0</v>
      </c>
      <c r="BL598" s="16" t="s">
        <v>234</v>
      </c>
      <c r="BM598" s="185" t="s">
        <v>1106</v>
      </c>
    </row>
    <row r="599" spans="2:65" s="1" customFormat="1" ht="78">
      <c r="B599" s="33"/>
      <c r="C599" s="34"/>
      <c r="D599" s="187" t="s">
        <v>140</v>
      </c>
      <c r="E599" s="34"/>
      <c r="F599" s="188" t="s">
        <v>926</v>
      </c>
      <c r="G599" s="34"/>
      <c r="H599" s="34"/>
      <c r="I599" s="101"/>
      <c r="J599" s="34"/>
      <c r="K599" s="34"/>
      <c r="L599" s="37"/>
      <c r="M599" s="189"/>
      <c r="N599" s="62"/>
      <c r="O599" s="62"/>
      <c r="P599" s="62"/>
      <c r="Q599" s="62"/>
      <c r="R599" s="62"/>
      <c r="S599" s="62"/>
      <c r="T599" s="63"/>
      <c r="AT599" s="16" t="s">
        <v>140</v>
      </c>
      <c r="AU599" s="16" t="s">
        <v>83</v>
      </c>
    </row>
    <row r="600" spans="2:65" s="11" customFormat="1" ht="22.9" customHeight="1">
      <c r="B600" s="158"/>
      <c r="C600" s="159"/>
      <c r="D600" s="160" t="s">
        <v>75</v>
      </c>
      <c r="E600" s="172" t="s">
        <v>1107</v>
      </c>
      <c r="F600" s="172" t="s">
        <v>1108</v>
      </c>
      <c r="G600" s="159"/>
      <c r="H600" s="159"/>
      <c r="I600" s="162"/>
      <c r="J600" s="173">
        <f>BK600</f>
        <v>0</v>
      </c>
      <c r="K600" s="159"/>
      <c r="L600" s="164"/>
      <c r="M600" s="165"/>
      <c r="N600" s="166"/>
      <c r="O600" s="166"/>
      <c r="P600" s="167">
        <f>SUM(P601:P603)</f>
        <v>0</v>
      </c>
      <c r="Q600" s="166"/>
      <c r="R600" s="167">
        <f>SUM(R601:R603)</f>
        <v>0</v>
      </c>
      <c r="S600" s="166"/>
      <c r="T600" s="168">
        <f>SUM(T601:T603)</f>
        <v>23.202800000000003</v>
      </c>
      <c r="AR600" s="169" t="s">
        <v>83</v>
      </c>
      <c r="AT600" s="170" t="s">
        <v>75</v>
      </c>
      <c r="AU600" s="170" t="s">
        <v>81</v>
      </c>
      <c r="AY600" s="169" t="s">
        <v>131</v>
      </c>
      <c r="BK600" s="171">
        <f>SUM(BK601:BK603)</f>
        <v>0</v>
      </c>
    </row>
    <row r="601" spans="2:65" s="1" customFormat="1" ht="24" customHeight="1">
      <c r="B601" s="33"/>
      <c r="C601" s="174" t="s">
        <v>1109</v>
      </c>
      <c r="D601" s="174" t="s">
        <v>133</v>
      </c>
      <c r="E601" s="175" t="s">
        <v>1110</v>
      </c>
      <c r="F601" s="176" t="s">
        <v>1111</v>
      </c>
      <c r="G601" s="177" t="s">
        <v>136</v>
      </c>
      <c r="H601" s="178">
        <v>1221.2</v>
      </c>
      <c r="I601" s="179"/>
      <c r="J601" s="180">
        <f>ROUND(I601*H601,2)</f>
        <v>0</v>
      </c>
      <c r="K601" s="176" t="s">
        <v>280</v>
      </c>
      <c r="L601" s="37"/>
      <c r="M601" s="181" t="s">
        <v>19</v>
      </c>
      <c r="N601" s="182" t="s">
        <v>47</v>
      </c>
      <c r="O601" s="62"/>
      <c r="P601" s="183">
        <f>O601*H601</f>
        <v>0</v>
      </c>
      <c r="Q601" s="183">
        <v>0</v>
      </c>
      <c r="R601" s="183">
        <f>Q601*H601</f>
        <v>0</v>
      </c>
      <c r="S601" s="183">
        <v>4.0000000000000001E-3</v>
      </c>
      <c r="T601" s="184">
        <f>S601*H601</f>
        <v>4.8848000000000003</v>
      </c>
      <c r="AR601" s="185" t="s">
        <v>234</v>
      </c>
      <c r="AT601" s="185" t="s">
        <v>133</v>
      </c>
      <c r="AU601" s="185" t="s">
        <v>83</v>
      </c>
      <c r="AY601" s="16" t="s">
        <v>131</v>
      </c>
      <c r="BE601" s="186">
        <f>IF(N601="základní",J601,0)</f>
        <v>0</v>
      </c>
      <c r="BF601" s="186">
        <f>IF(N601="snížená",J601,0)</f>
        <v>0</v>
      </c>
      <c r="BG601" s="186">
        <f>IF(N601="zákl. přenesená",J601,0)</f>
        <v>0</v>
      </c>
      <c r="BH601" s="186">
        <f>IF(N601="sníž. přenesená",J601,0)</f>
        <v>0</v>
      </c>
      <c r="BI601" s="186">
        <f>IF(N601="nulová",J601,0)</f>
        <v>0</v>
      </c>
      <c r="BJ601" s="16" t="s">
        <v>81</v>
      </c>
      <c r="BK601" s="186">
        <f>ROUND(I601*H601,2)</f>
        <v>0</v>
      </c>
      <c r="BL601" s="16" t="s">
        <v>234</v>
      </c>
      <c r="BM601" s="185" t="s">
        <v>1112</v>
      </c>
    </row>
    <row r="602" spans="2:65" s="1" customFormat="1" ht="24" customHeight="1">
      <c r="B602" s="33"/>
      <c r="C602" s="174" t="s">
        <v>1113</v>
      </c>
      <c r="D602" s="174" t="s">
        <v>133</v>
      </c>
      <c r="E602" s="175" t="s">
        <v>1114</v>
      </c>
      <c r="F602" s="176" t="s">
        <v>1115</v>
      </c>
      <c r="G602" s="177" t="s">
        <v>136</v>
      </c>
      <c r="H602" s="178">
        <v>1221.2</v>
      </c>
      <c r="I602" s="179"/>
      <c r="J602" s="180">
        <f>ROUND(I602*H602,2)</f>
        <v>0</v>
      </c>
      <c r="K602" s="176" t="s">
        <v>137</v>
      </c>
      <c r="L602" s="37"/>
      <c r="M602" s="181" t="s">
        <v>19</v>
      </c>
      <c r="N602" s="182" t="s">
        <v>47</v>
      </c>
      <c r="O602" s="62"/>
      <c r="P602" s="183">
        <f>O602*H602</f>
        <v>0</v>
      </c>
      <c r="Q602" s="183">
        <v>0</v>
      </c>
      <c r="R602" s="183">
        <f>Q602*H602</f>
        <v>0</v>
      </c>
      <c r="S602" s="183">
        <v>1.4999999999999999E-2</v>
      </c>
      <c r="T602" s="184">
        <f>S602*H602</f>
        <v>18.318000000000001</v>
      </c>
      <c r="AR602" s="185" t="s">
        <v>234</v>
      </c>
      <c r="AT602" s="185" t="s">
        <v>133</v>
      </c>
      <c r="AU602" s="185" t="s">
        <v>83</v>
      </c>
      <c r="AY602" s="16" t="s">
        <v>131</v>
      </c>
      <c r="BE602" s="186">
        <f>IF(N602="základní",J602,0)</f>
        <v>0</v>
      </c>
      <c r="BF602" s="186">
        <f>IF(N602="snížená",J602,0)</f>
        <v>0</v>
      </c>
      <c r="BG602" s="186">
        <f>IF(N602="zákl. přenesená",J602,0)</f>
        <v>0</v>
      </c>
      <c r="BH602" s="186">
        <f>IF(N602="sníž. přenesená",J602,0)</f>
        <v>0</v>
      </c>
      <c r="BI602" s="186">
        <f>IF(N602="nulová",J602,0)</f>
        <v>0</v>
      </c>
      <c r="BJ602" s="16" t="s">
        <v>81</v>
      </c>
      <c r="BK602" s="186">
        <f>ROUND(I602*H602,2)</f>
        <v>0</v>
      </c>
      <c r="BL602" s="16" t="s">
        <v>234</v>
      </c>
      <c r="BM602" s="185" t="s">
        <v>1116</v>
      </c>
    </row>
    <row r="603" spans="2:65" s="12" customFormat="1" ht="11.25">
      <c r="B603" s="190"/>
      <c r="C603" s="191"/>
      <c r="D603" s="187" t="s">
        <v>144</v>
      </c>
      <c r="E603" s="192" t="s">
        <v>19</v>
      </c>
      <c r="F603" s="193" t="s">
        <v>1117</v>
      </c>
      <c r="G603" s="191"/>
      <c r="H603" s="194">
        <v>1221.2</v>
      </c>
      <c r="I603" s="195"/>
      <c r="J603" s="191"/>
      <c r="K603" s="191"/>
      <c r="L603" s="196"/>
      <c r="M603" s="197"/>
      <c r="N603" s="198"/>
      <c r="O603" s="198"/>
      <c r="P603" s="198"/>
      <c r="Q603" s="198"/>
      <c r="R603" s="198"/>
      <c r="S603" s="198"/>
      <c r="T603" s="199"/>
      <c r="AT603" s="200" t="s">
        <v>144</v>
      </c>
      <c r="AU603" s="200" t="s">
        <v>83</v>
      </c>
      <c r="AV603" s="12" t="s">
        <v>83</v>
      </c>
      <c r="AW603" s="12" t="s">
        <v>37</v>
      </c>
      <c r="AX603" s="12" t="s">
        <v>81</v>
      </c>
      <c r="AY603" s="200" t="s">
        <v>131</v>
      </c>
    </row>
    <row r="604" spans="2:65" s="11" customFormat="1" ht="22.9" customHeight="1">
      <c r="B604" s="158"/>
      <c r="C604" s="159"/>
      <c r="D604" s="160" t="s">
        <v>75</v>
      </c>
      <c r="E604" s="172" t="s">
        <v>1118</v>
      </c>
      <c r="F604" s="172" t="s">
        <v>1119</v>
      </c>
      <c r="G604" s="159"/>
      <c r="H604" s="159"/>
      <c r="I604" s="162"/>
      <c r="J604" s="173">
        <f>BK604</f>
        <v>0</v>
      </c>
      <c r="K604" s="159"/>
      <c r="L604" s="164"/>
      <c r="M604" s="165"/>
      <c r="N604" s="166"/>
      <c r="O604" s="166"/>
      <c r="P604" s="167">
        <f>SUM(P605:P656)</f>
        <v>0</v>
      </c>
      <c r="Q604" s="166"/>
      <c r="R604" s="167">
        <f>SUM(R605:R656)</f>
        <v>1.8892815299999999</v>
      </c>
      <c r="S604" s="166"/>
      <c r="T604" s="168">
        <f>SUM(T605:T656)</f>
        <v>1.2099953999999999</v>
      </c>
      <c r="AR604" s="169" t="s">
        <v>83</v>
      </c>
      <c r="AT604" s="170" t="s">
        <v>75</v>
      </c>
      <c r="AU604" s="170" t="s">
        <v>81</v>
      </c>
      <c r="AY604" s="169" t="s">
        <v>131</v>
      </c>
      <c r="BK604" s="171">
        <f>SUM(BK605:BK656)</f>
        <v>0</v>
      </c>
    </row>
    <row r="605" spans="2:65" s="1" customFormat="1" ht="16.5" customHeight="1">
      <c r="B605" s="33"/>
      <c r="C605" s="174" t="s">
        <v>1120</v>
      </c>
      <c r="D605" s="174" t="s">
        <v>133</v>
      </c>
      <c r="E605" s="175" t="s">
        <v>1121</v>
      </c>
      <c r="F605" s="176" t="s">
        <v>1122</v>
      </c>
      <c r="G605" s="177" t="s">
        <v>136</v>
      </c>
      <c r="H605" s="178">
        <v>10.8</v>
      </c>
      <c r="I605" s="179"/>
      <c r="J605" s="180">
        <f>ROUND(I605*H605,2)</f>
        <v>0</v>
      </c>
      <c r="K605" s="176" t="s">
        <v>137</v>
      </c>
      <c r="L605" s="37"/>
      <c r="M605" s="181" t="s">
        <v>19</v>
      </c>
      <c r="N605" s="182" t="s">
        <v>47</v>
      </c>
      <c r="O605" s="62"/>
      <c r="P605" s="183">
        <f>O605*H605</f>
        <v>0</v>
      </c>
      <c r="Q605" s="183">
        <v>0</v>
      </c>
      <c r="R605" s="183">
        <f>Q605*H605</f>
        <v>0</v>
      </c>
      <c r="S605" s="183">
        <v>5.94E-3</v>
      </c>
      <c r="T605" s="184">
        <f>S605*H605</f>
        <v>6.4152000000000001E-2</v>
      </c>
      <c r="AR605" s="185" t="s">
        <v>234</v>
      </c>
      <c r="AT605" s="185" t="s">
        <v>133</v>
      </c>
      <c r="AU605" s="185" t="s">
        <v>83</v>
      </c>
      <c r="AY605" s="16" t="s">
        <v>131</v>
      </c>
      <c r="BE605" s="186">
        <f>IF(N605="základní",J605,0)</f>
        <v>0</v>
      </c>
      <c r="BF605" s="186">
        <f>IF(N605="snížená",J605,0)</f>
        <v>0</v>
      </c>
      <c r="BG605" s="186">
        <f>IF(N605="zákl. přenesená",J605,0)</f>
        <v>0</v>
      </c>
      <c r="BH605" s="186">
        <f>IF(N605="sníž. přenesená",J605,0)</f>
        <v>0</v>
      </c>
      <c r="BI605" s="186">
        <f>IF(N605="nulová",J605,0)</f>
        <v>0</v>
      </c>
      <c r="BJ605" s="16" t="s">
        <v>81</v>
      </c>
      <c r="BK605" s="186">
        <f>ROUND(I605*H605,2)</f>
        <v>0</v>
      </c>
      <c r="BL605" s="16" t="s">
        <v>234</v>
      </c>
      <c r="BM605" s="185" t="s">
        <v>1123</v>
      </c>
    </row>
    <row r="606" spans="2:65" s="12" customFormat="1" ht="11.25">
      <c r="B606" s="190"/>
      <c r="C606" s="191"/>
      <c r="D606" s="187" t="s">
        <v>144</v>
      </c>
      <c r="E606" s="192" t="s">
        <v>19</v>
      </c>
      <c r="F606" s="193" t="s">
        <v>1124</v>
      </c>
      <c r="G606" s="191"/>
      <c r="H606" s="194">
        <v>10.8</v>
      </c>
      <c r="I606" s="195"/>
      <c r="J606" s="191"/>
      <c r="K606" s="191"/>
      <c r="L606" s="196"/>
      <c r="M606" s="197"/>
      <c r="N606" s="198"/>
      <c r="O606" s="198"/>
      <c r="P606" s="198"/>
      <c r="Q606" s="198"/>
      <c r="R606" s="198"/>
      <c r="S606" s="198"/>
      <c r="T606" s="199"/>
      <c r="AT606" s="200" t="s">
        <v>144</v>
      </c>
      <c r="AU606" s="200" t="s">
        <v>83</v>
      </c>
      <c r="AV606" s="12" t="s">
        <v>83</v>
      </c>
      <c r="AW606" s="12" t="s">
        <v>37</v>
      </c>
      <c r="AX606" s="12" t="s">
        <v>81</v>
      </c>
      <c r="AY606" s="200" t="s">
        <v>131</v>
      </c>
    </row>
    <row r="607" spans="2:65" s="1" customFormat="1" ht="16.5" customHeight="1">
      <c r="B607" s="33"/>
      <c r="C607" s="174" t="s">
        <v>1125</v>
      </c>
      <c r="D607" s="174" t="s">
        <v>133</v>
      </c>
      <c r="E607" s="175" t="s">
        <v>1126</v>
      </c>
      <c r="F607" s="176" t="s">
        <v>1127</v>
      </c>
      <c r="G607" s="177" t="s">
        <v>136</v>
      </c>
      <c r="H607" s="178">
        <v>27.72</v>
      </c>
      <c r="I607" s="179"/>
      <c r="J607" s="180">
        <f>ROUND(I607*H607,2)</f>
        <v>0</v>
      </c>
      <c r="K607" s="176" t="s">
        <v>137</v>
      </c>
      <c r="L607" s="37"/>
      <c r="M607" s="181" t="s">
        <v>19</v>
      </c>
      <c r="N607" s="182" t="s">
        <v>47</v>
      </c>
      <c r="O607" s="62"/>
      <c r="P607" s="183">
        <f>O607*H607</f>
        <v>0</v>
      </c>
      <c r="Q607" s="183">
        <v>0</v>
      </c>
      <c r="R607" s="183">
        <f>Q607*H607</f>
        <v>0</v>
      </c>
      <c r="S607" s="183">
        <v>3.1199999999999999E-3</v>
      </c>
      <c r="T607" s="184">
        <f>S607*H607</f>
        <v>8.6486399999999991E-2</v>
      </c>
      <c r="AR607" s="185" t="s">
        <v>234</v>
      </c>
      <c r="AT607" s="185" t="s">
        <v>133</v>
      </c>
      <c r="AU607" s="185" t="s">
        <v>83</v>
      </c>
      <c r="AY607" s="16" t="s">
        <v>131</v>
      </c>
      <c r="BE607" s="186">
        <f>IF(N607="základní",J607,0)</f>
        <v>0</v>
      </c>
      <c r="BF607" s="186">
        <f>IF(N607="snížená",J607,0)</f>
        <v>0</v>
      </c>
      <c r="BG607" s="186">
        <f>IF(N607="zákl. přenesená",J607,0)</f>
        <v>0</v>
      </c>
      <c r="BH607" s="186">
        <f>IF(N607="sníž. přenesená",J607,0)</f>
        <v>0</v>
      </c>
      <c r="BI607" s="186">
        <f>IF(N607="nulová",J607,0)</f>
        <v>0</v>
      </c>
      <c r="BJ607" s="16" t="s">
        <v>81</v>
      </c>
      <c r="BK607" s="186">
        <f>ROUND(I607*H607,2)</f>
        <v>0</v>
      </c>
      <c r="BL607" s="16" t="s">
        <v>234</v>
      </c>
      <c r="BM607" s="185" t="s">
        <v>1128</v>
      </c>
    </row>
    <row r="608" spans="2:65" s="13" customFormat="1" ht="11.25">
      <c r="B608" s="201"/>
      <c r="C608" s="202"/>
      <c r="D608" s="187" t="s">
        <v>144</v>
      </c>
      <c r="E608" s="203" t="s">
        <v>19</v>
      </c>
      <c r="F608" s="204" t="s">
        <v>1129</v>
      </c>
      <c r="G608" s="202"/>
      <c r="H608" s="203" t="s">
        <v>19</v>
      </c>
      <c r="I608" s="205"/>
      <c r="J608" s="202"/>
      <c r="K608" s="202"/>
      <c r="L608" s="206"/>
      <c r="M608" s="207"/>
      <c r="N608" s="208"/>
      <c r="O608" s="208"/>
      <c r="P608" s="208"/>
      <c r="Q608" s="208"/>
      <c r="R608" s="208"/>
      <c r="S608" s="208"/>
      <c r="T608" s="209"/>
      <c r="AT608" s="210" t="s">
        <v>144</v>
      </c>
      <c r="AU608" s="210" t="s">
        <v>83</v>
      </c>
      <c r="AV608" s="13" t="s">
        <v>81</v>
      </c>
      <c r="AW608" s="13" t="s">
        <v>37</v>
      </c>
      <c r="AX608" s="13" t="s">
        <v>76</v>
      </c>
      <c r="AY608" s="210" t="s">
        <v>131</v>
      </c>
    </row>
    <row r="609" spans="2:65" s="12" customFormat="1" ht="11.25">
      <c r="B609" s="190"/>
      <c r="C609" s="191"/>
      <c r="D609" s="187" t="s">
        <v>144</v>
      </c>
      <c r="E609" s="192" t="s">
        <v>19</v>
      </c>
      <c r="F609" s="193" t="s">
        <v>1130</v>
      </c>
      <c r="G609" s="191"/>
      <c r="H609" s="194">
        <v>27.72</v>
      </c>
      <c r="I609" s="195"/>
      <c r="J609" s="191"/>
      <c r="K609" s="191"/>
      <c r="L609" s="196"/>
      <c r="M609" s="197"/>
      <c r="N609" s="198"/>
      <c r="O609" s="198"/>
      <c r="P609" s="198"/>
      <c r="Q609" s="198"/>
      <c r="R609" s="198"/>
      <c r="S609" s="198"/>
      <c r="T609" s="199"/>
      <c r="AT609" s="200" t="s">
        <v>144</v>
      </c>
      <c r="AU609" s="200" t="s">
        <v>83</v>
      </c>
      <c r="AV609" s="12" t="s">
        <v>83</v>
      </c>
      <c r="AW609" s="12" t="s">
        <v>37</v>
      </c>
      <c r="AX609" s="12" t="s">
        <v>81</v>
      </c>
      <c r="AY609" s="200" t="s">
        <v>131</v>
      </c>
    </row>
    <row r="610" spans="2:65" s="1" customFormat="1" ht="16.5" customHeight="1">
      <c r="B610" s="33"/>
      <c r="C610" s="174" t="s">
        <v>1131</v>
      </c>
      <c r="D610" s="174" t="s">
        <v>133</v>
      </c>
      <c r="E610" s="175" t="s">
        <v>1132</v>
      </c>
      <c r="F610" s="176" t="s">
        <v>1133</v>
      </c>
      <c r="G610" s="177" t="s">
        <v>209</v>
      </c>
      <c r="H610" s="178">
        <v>167</v>
      </c>
      <c r="I610" s="179"/>
      <c r="J610" s="180">
        <f>ROUND(I610*H610,2)</f>
        <v>0</v>
      </c>
      <c r="K610" s="176" t="s">
        <v>137</v>
      </c>
      <c r="L610" s="37"/>
      <c r="M610" s="181" t="s">
        <v>19</v>
      </c>
      <c r="N610" s="182" t="s">
        <v>47</v>
      </c>
      <c r="O610" s="62"/>
      <c r="P610" s="183">
        <f>O610*H610</f>
        <v>0</v>
      </c>
      <c r="Q610" s="183">
        <v>0</v>
      </c>
      <c r="R610" s="183">
        <f>Q610*H610</f>
        <v>0</v>
      </c>
      <c r="S610" s="183">
        <v>1.91E-3</v>
      </c>
      <c r="T610" s="184">
        <f>S610*H610</f>
        <v>0.31897000000000003</v>
      </c>
      <c r="AR610" s="185" t="s">
        <v>234</v>
      </c>
      <c r="AT610" s="185" t="s">
        <v>133</v>
      </c>
      <c r="AU610" s="185" t="s">
        <v>83</v>
      </c>
      <c r="AY610" s="16" t="s">
        <v>131</v>
      </c>
      <c r="BE610" s="186">
        <f>IF(N610="základní",J610,0)</f>
        <v>0</v>
      </c>
      <c r="BF610" s="186">
        <f>IF(N610="snížená",J610,0)</f>
        <v>0</v>
      </c>
      <c r="BG610" s="186">
        <f>IF(N610="zákl. přenesená",J610,0)</f>
        <v>0</v>
      </c>
      <c r="BH610" s="186">
        <f>IF(N610="sníž. přenesená",J610,0)</f>
        <v>0</v>
      </c>
      <c r="BI610" s="186">
        <f>IF(N610="nulová",J610,0)</f>
        <v>0</v>
      </c>
      <c r="BJ610" s="16" t="s">
        <v>81</v>
      </c>
      <c r="BK610" s="186">
        <f>ROUND(I610*H610,2)</f>
        <v>0</v>
      </c>
      <c r="BL610" s="16" t="s">
        <v>234</v>
      </c>
      <c r="BM610" s="185" t="s">
        <v>1134</v>
      </c>
    </row>
    <row r="611" spans="2:65" s="12" customFormat="1" ht="11.25">
      <c r="B611" s="190"/>
      <c r="C611" s="191"/>
      <c r="D611" s="187" t="s">
        <v>144</v>
      </c>
      <c r="E611" s="192" t="s">
        <v>19</v>
      </c>
      <c r="F611" s="193" t="s">
        <v>1002</v>
      </c>
      <c r="G611" s="191"/>
      <c r="H611" s="194">
        <v>167</v>
      </c>
      <c r="I611" s="195"/>
      <c r="J611" s="191"/>
      <c r="K611" s="191"/>
      <c r="L611" s="196"/>
      <c r="M611" s="197"/>
      <c r="N611" s="198"/>
      <c r="O611" s="198"/>
      <c r="P611" s="198"/>
      <c r="Q611" s="198"/>
      <c r="R611" s="198"/>
      <c r="S611" s="198"/>
      <c r="T611" s="199"/>
      <c r="AT611" s="200" t="s">
        <v>144</v>
      </c>
      <c r="AU611" s="200" t="s">
        <v>83</v>
      </c>
      <c r="AV611" s="12" t="s">
        <v>83</v>
      </c>
      <c r="AW611" s="12" t="s">
        <v>37</v>
      </c>
      <c r="AX611" s="12" t="s">
        <v>81</v>
      </c>
      <c r="AY611" s="200" t="s">
        <v>131</v>
      </c>
    </row>
    <row r="612" spans="2:65" s="1" customFormat="1" ht="16.5" customHeight="1">
      <c r="B612" s="33"/>
      <c r="C612" s="174" t="s">
        <v>1135</v>
      </c>
      <c r="D612" s="174" t="s">
        <v>133</v>
      </c>
      <c r="E612" s="175" t="s">
        <v>1136</v>
      </c>
      <c r="F612" s="176" t="s">
        <v>1137</v>
      </c>
      <c r="G612" s="177" t="s">
        <v>209</v>
      </c>
      <c r="H612" s="178">
        <v>110</v>
      </c>
      <c r="I612" s="179"/>
      <c r="J612" s="180">
        <f>ROUND(I612*H612,2)</f>
        <v>0</v>
      </c>
      <c r="K612" s="176" t="s">
        <v>137</v>
      </c>
      <c r="L612" s="37"/>
      <c r="M612" s="181" t="s">
        <v>19</v>
      </c>
      <c r="N612" s="182" t="s">
        <v>47</v>
      </c>
      <c r="O612" s="62"/>
      <c r="P612" s="183">
        <f>O612*H612</f>
        <v>0</v>
      </c>
      <c r="Q612" s="183">
        <v>0</v>
      </c>
      <c r="R612" s="183">
        <f>Q612*H612</f>
        <v>0</v>
      </c>
      <c r="S612" s="183">
        <v>1.67E-3</v>
      </c>
      <c r="T612" s="184">
        <f>S612*H612</f>
        <v>0.1837</v>
      </c>
      <c r="AR612" s="185" t="s">
        <v>234</v>
      </c>
      <c r="AT612" s="185" t="s">
        <v>133</v>
      </c>
      <c r="AU612" s="185" t="s">
        <v>83</v>
      </c>
      <c r="AY612" s="16" t="s">
        <v>131</v>
      </c>
      <c r="BE612" s="186">
        <f>IF(N612="základní",J612,0)</f>
        <v>0</v>
      </c>
      <c r="BF612" s="186">
        <f>IF(N612="snížená",J612,0)</f>
        <v>0</v>
      </c>
      <c r="BG612" s="186">
        <f>IF(N612="zákl. přenesená",J612,0)</f>
        <v>0</v>
      </c>
      <c r="BH612" s="186">
        <f>IF(N612="sníž. přenesená",J612,0)</f>
        <v>0</v>
      </c>
      <c r="BI612" s="186">
        <f>IF(N612="nulová",J612,0)</f>
        <v>0</v>
      </c>
      <c r="BJ612" s="16" t="s">
        <v>81</v>
      </c>
      <c r="BK612" s="186">
        <f>ROUND(I612*H612,2)</f>
        <v>0</v>
      </c>
      <c r="BL612" s="16" t="s">
        <v>234</v>
      </c>
      <c r="BM612" s="185" t="s">
        <v>1138</v>
      </c>
    </row>
    <row r="613" spans="2:65" s="1" customFormat="1" ht="16.5" customHeight="1">
      <c r="B613" s="33"/>
      <c r="C613" s="174" t="s">
        <v>1139</v>
      </c>
      <c r="D613" s="174" t="s">
        <v>133</v>
      </c>
      <c r="E613" s="175" t="s">
        <v>1140</v>
      </c>
      <c r="F613" s="176" t="s">
        <v>1141</v>
      </c>
      <c r="G613" s="177" t="s">
        <v>209</v>
      </c>
      <c r="H613" s="178">
        <v>47.5</v>
      </c>
      <c r="I613" s="179"/>
      <c r="J613" s="180">
        <f>ROUND(I613*H613,2)</f>
        <v>0</v>
      </c>
      <c r="K613" s="176" t="s">
        <v>137</v>
      </c>
      <c r="L613" s="37"/>
      <c r="M613" s="181" t="s">
        <v>19</v>
      </c>
      <c r="N613" s="182" t="s">
        <v>47</v>
      </c>
      <c r="O613" s="62"/>
      <c r="P613" s="183">
        <f>O613*H613</f>
        <v>0</v>
      </c>
      <c r="Q613" s="183">
        <v>0</v>
      </c>
      <c r="R613" s="183">
        <f>Q613*H613</f>
        <v>0</v>
      </c>
      <c r="S613" s="183">
        <v>1.75E-3</v>
      </c>
      <c r="T613" s="184">
        <f>S613*H613</f>
        <v>8.3125000000000004E-2</v>
      </c>
      <c r="AR613" s="185" t="s">
        <v>234</v>
      </c>
      <c r="AT613" s="185" t="s">
        <v>133</v>
      </c>
      <c r="AU613" s="185" t="s">
        <v>83</v>
      </c>
      <c r="AY613" s="16" t="s">
        <v>131</v>
      </c>
      <c r="BE613" s="186">
        <f>IF(N613="základní",J613,0)</f>
        <v>0</v>
      </c>
      <c r="BF613" s="186">
        <f>IF(N613="snížená",J613,0)</f>
        <v>0</v>
      </c>
      <c r="BG613" s="186">
        <f>IF(N613="zákl. přenesená",J613,0)</f>
        <v>0</v>
      </c>
      <c r="BH613" s="186">
        <f>IF(N613="sníž. přenesená",J613,0)</f>
        <v>0</v>
      </c>
      <c r="BI613" s="186">
        <f>IF(N613="nulová",J613,0)</f>
        <v>0</v>
      </c>
      <c r="BJ613" s="16" t="s">
        <v>81</v>
      </c>
      <c r="BK613" s="186">
        <f>ROUND(I613*H613,2)</f>
        <v>0</v>
      </c>
      <c r="BL613" s="16" t="s">
        <v>234</v>
      </c>
      <c r="BM613" s="185" t="s">
        <v>1142</v>
      </c>
    </row>
    <row r="614" spans="2:65" s="12" customFormat="1" ht="11.25">
      <c r="B614" s="190"/>
      <c r="C614" s="191"/>
      <c r="D614" s="187" t="s">
        <v>144</v>
      </c>
      <c r="E614" s="192" t="s">
        <v>19</v>
      </c>
      <c r="F614" s="193" t="s">
        <v>1143</v>
      </c>
      <c r="G614" s="191"/>
      <c r="H614" s="194">
        <v>47.5</v>
      </c>
      <c r="I614" s="195"/>
      <c r="J614" s="191"/>
      <c r="K614" s="191"/>
      <c r="L614" s="196"/>
      <c r="M614" s="197"/>
      <c r="N614" s="198"/>
      <c r="O614" s="198"/>
      <c r="P614" s="198"/>
      <c r="Q614" s="198"/>
      <c r="R614" s="198"/>
      <c r="S614" s="198"/>
      <c r="T614" s="199"/>
      <c r="AT614" s="200" t="s">
        <v>144</v>
      </c>
      <c r="AU614" s="200" t="s">
        <v>83</v>
      </c>
      <c r="AV614" s="12" t="s">
        <v>83</v>
      </c>
      <c r="AW614" s="12" t="s">
        <v>37</v>
      </c>
      <c r="AX614" s="12" t="s">
        <v>81</v>
      </c>
      <c r="AY614" s="200" t="s">
        <v>131</v>
      </c>
    </row>
    <row r="615" spans="2:65" s="1" customFormat="1" ht="16.5" customHeight="1">
      <c r="B615" s="33"/>
      <c r="C615" s="174" t="s">
        <v>1144</v>
      </c>
      <c r="D615" s="174" t="s">
        <v>133</v>
      </c>
      <c r="E615" s="175" t="s">
        <v>1145</v>
      </c>
      <c r="F615" s="176" t="s">
        <v>1146</v>
      </c>
      <c r="G615" s="177" t="s">
        <v>209</v>
      </c>
      <c r="H615" s="178">
        <v>104.4</v>
      </c>
      <c r="I615" s="179"/>
      <c r="J615" s="180">
        <f>ROUND(I615*H615,2)</f>
        <v>0</v>
      </c>
      <c r="K615" s="176" t="s">
        <v>137</v>
      </c>
      <c r="L615" s="37"/>
      <c r="M615" s="181" t="s">
        <v>19</v>
      </c>
      <c r="N615" s="182" t="s">
        <v>47</v>
      </c>
      <c r="O615" s="62"/>
      <c r="P615" s="183">
        <f>O615*H615</f>
        <v>0</v>
      </c>
      <c r="Q615" s="183">
        <v>0</v>
      </c>
      <c r="R615" s="183">
        <f>Q615*H615</f>
        <v>0</v>
      </c>
      <c r="S615" s="183">
        <v>2.5999999999999999E-3</v>
      </c>
      <c r="T615" s="184">
        <f>S615*H615</f>
        <v>0.27144000000000001</v>
      </c>
      <c r="AR615" s="185" t="s">
        <v>234</v>
      </c>
      <c r="AT615" s="185" t="s">
        <v>133</v>
      </c>
      <c r="AU615" s="185" t="s">
        <v>83</v>
      </c>
      <c r="AY615" s="16" t="s">
        <v>131</v>
      </c>
      <c r="BE615" s="186">
        <f>IF(N615="základní",J615,0)</f>
        <v>0</v>
      </c>
      <c r="BF615" s="186">
        <f>IF(N615="snížená",J615,0)</f>
        <v>0</v>
      </c>
      <c r="BG615" s="186">
        <f>IF(N615="zákl. přenesená",J615,0)</f>
        <v>0</v>
      </c>
      <c r="BH615" s="186">
        <f>IF(N615="sníž. přenesená",J615,0)</f>
        <v>0</v>
      </c>
      <c r="BI615" s="186">
        <f>IF(N615="nulová",J615,0)</f>
        <v>0</v>
      </c>
      <c r="BJ615" s="16" t="s">
        <v>81</v>
      </c>
      <c r="BK615" s="186">
        <f>ROUND(I615*H615,2)</f>
        <v>0</v>
      </c>
      <c r="BL615" s="16" t="s">
        <v>234</v>
      </c>
      <c r="BM615" s="185" t="s">
        <v>1147</v>
      </c>
    </row>
    <row r="616" spans="2:65" s="12" customFormat="1" ht="11.25">
      <c r="B616" s="190"/>
      <c r="C616" s="191"/>
      <c r="D616" s="187" t="s">
        <v>144</v>
      </c>
      <c r="E616" s="192" t="s">
        <v>19</v>
      </c>
      <c r="F616" s="193" t="s">
        <v>1148</v>
      </c>
      <c r="G616" s="191"/>
      <c r="H616" s="194">
        <v>104.4</v>
      </c>
      <c r="I616" s="195"/>
      <c r="J616" s="191"/>
      <c r="K616" s="191"/>
      <c r="L616" s="196"/>
      <c r="M616" s="197"/>
      <c r="N616" s="198"/>
      <c r="O616" s="198"/>
      <c r="P616" s="198"/>
      <c r="Q616" s="198"/>
      <c r="R616" s="198"/>
      <c r="S616" s="198"/>
      <c r="T616" s="199"/>
      <c r="AT616" s="200" t="s">
        <v>144</v>
      </c>
      <c r="AU616" s="200" t="s">
        <v>83</v>
      </c>
      <c r="AV616" s="12" t="s">
        <v>83</v>
      </c>
      <c r="AW616" s="12" t="s">
        <v>37</v>
      </c>
      <c r="AX616" s="12" t="s">
        <v>81</v>
      </c>
      <c r="AY616" s="200" t="s">
        <v>131</v>
      </c>
    </row>
    <row r="617" spans="2:65" s="1" customFormat="1" ht="16.5" customHeight="1">
      <c r="B617" s="33"/>
      <c r="C617" s="174" t="s">
        <v>1149</v>
      </c>
      <c r="D617" s="174" t="s">
        <v>133</v>
      </c>
      <c r="E617" s="175" t="s">
        <v>1150</v>
      </c>
      <c r="F617" s="176" t="s">
        <v>1151</v>
      </c>
      <c r="G617" s="177" t="s">
        <v>209</v>
      </c>
      <c r="H617" s="178">
        <v>51.3</v>
      </c>
      <c r="I617" s="179"/>
      <c r="J617" s="180">
        <f>ROUND(I617*H617,2)</f>
        <v>0</v>
      </c>
      <c r="K617" s="176" t="s">
        <v>137</v>
      </c>
      <c r="L617" s="37"/>
      <c r="M617" s="181" t="s">
        <v>19</v>
      </c>
      <c r="N617" s="182" t="s">
        <v>47</v>
      </c>
      <c r="O617" s="62"/>
      <c r="P617" s="183">
        <f>O617*H617</f>
        <v>0</v>
      </c>
      <c r="Q617" s="183">
        <v>0</v>
      </c>
      <c r="R617" s="183">
        <f>Q617*H617</f>
        <v>0</v>
      </c>
      <c r="S617" s="183">
        <v>3.9399999999999999E-3</v>
      </c>
      <c r="T617" s="184">
        <f>S617*H617</f>
        <v>0.202122</v>
      </c>
      <c r="AR617" s="185" t="s">
        <v>234</v>
      </c>
      <c r="AT617" s="185" t="s">
        <v>133</v>
      </c>
      <c r="AU617" s="185" t="s">
        <v>83</v>
      </c>
      <c r="AY617" s="16" t="s">
        <v>131</v>
      </c>
      <c r="BE617" s="186">
        <f>IF(N617="základní",J617,0)</f>
        <v>0</v>
      </c>
      <c r="BF617" s="186">
        <f>IF(N617="snížená",J617,0)</f>
        <v>0</v>
      </c>
      <c r="BG617" s="186">
        <f>IF(N617="zákl. přenesená",J617,0)</f>
        <v>0</v>
      </c>
      <c r="BH617" s="186">
        <f>IF(N617="sníž. přenesená",J617,0)</f>
        <v>0</v>
      </c>
      <c r="BI617" s="186">
        <f>IF(N617="nulová",J617,0)</f>
        <v>0</v>
      </c>
      <c r="BJ617" s="16" t="s">
        <v>81</v>
      </c>
      <c r="BK617" s="186">
        <f>ROUND(I617*H617,2)</f>
        <v>0</v>
      </c>
      <c r="BL617" s="16" t="s">
        <v>234</v>
      </c>
      <c r="BM617" s="185" t="s">
        <v>1152</v>
      </c>
    </row>
    <row r="618" spans="2:65" s="12" customFormat="1" ht="11.25">
      <c r="B618" s="190"/>
      <c r="C618" s="191"/>
      <c r="D618" s="187" t="s">
        <v>144</v>
      </c>
      <c r="E618" s="192" t="s">
        <v>19</v>
      </c>
      <c r="F618" s="193" t="s">
        <v>1153</v>
      </c>
      <c r="G618" s="191"/>
      <c r="H618" s="194">
        <v>51.3</v>
      </c>
      <c r="I618" s="195"/>
      <c r="J618" s="191"/>
      <c r="K618" s="191"/>
      <c r="L618" s="196"/>
      <c r="M618" s="197"/>
      <c r="N618" s="198"/>
      <c r="O618" s="198"/>
      <c r="P618" s="198"/>
      <c r="Q618" s="198"/>
      <c r="R618" s="198"/>
      <c r="S618" s="198"/>
      <c r="T618" s="199"/>
      <c r="AT618" s="200" t="s">
        <v>144</v>
      </c>
      <c r="AU618" s="200" t="s">
        <v>83</v>
      </c>
      <c r="AV618" s="12" t="s">
        <v>83</v>
      </c>
      <c r="AW618" s="12" t="s">
        <v>37</v>
      </c>
      <c r="AX618" s="12" t="s">
        <v>81</v>
      </c>
      <c r="AY618" s="200" t="s">
        <v>131</v>
      </c>
    </row>
    <row r="619" spans="2:65" s="1" customFormat="1" ht="24" customHeight="1">
      <c r="B619" s="33"/>
      <c r="C619" s="174" t="s">
        <v>1154</v>
      </c>
      <c r="D619" s="174" t="s">
        <v>133</v>
      </c>
      <c r="E619" s="175" t="s">
        <v>1155</v>
      </c>
      <c r="F619" s="176" t="s">
        <v>1156</v>
      </c>
      <c r="G619" s="177" t="s">
        <v>209</v>
      </c>
      <c r="H619" s="178">
        <v>2.56</v>
      </c>
      <c r="I619" s="179"/>
      <c r="J619" s="180">
        <f>ROUND(I619*H619,2)</f>
        <v>0</v>
      </c>
      <c r="K619" s="176" t="s">
        <v>280</v>
      </c>
      <c r="L619" s="37"/>
      <c r="M619" s="181" t="s">
        <v>19</v>
      </c>
      <c r="N619" s="182" t="s">
        <v>47</v>
      </c>
      <c r="O619" s="62"/>
      <c r="P619" s="183">
        <f>O619*H619</f>
        <v>0</v>
      </c>
      <c r="Q619" s="183">
        <v>5.4000000000000001E-4</v>
      </c>
      <c r="R619" s="183">
        <f>Q619*H619</f>
        <v>1.3824E-3</v>
      </c>
      <c r="S619" s="183">
        <v>0</v>
      </c>
      <c r="T619" s="184">
        <f>S619*H619</f>
        <v>0</v>
      </c>
      <c r="AR619" s="185" t="s">
        <v>234</v>
      </c>
      <c r="AT619" s="185" t="s">
        <v>133</v>
      </c>
      <c r="AU619" s="185" t="s">
        <v>83</v>
      </c>
      <c r="AY619" s="16" t="s">
        <v>131</v>
      </c>
      <c r="BE619" s="186">
        <f>IF(N619="základní",J619,0)</f>
        <v>0</v>
      </c>
      <c r="BF619" s="186">
        <f>IF(N619="snížená",J619,0)</f>
        <v>0</v>
      </c>
      <c r="BG619" s="186">
        <f>IF(N619="zákl. přenesená",J619,0)</f>
        <v>0</v>
      </c>
      <c r="BH619" s="186">
        <f>IF(N619="sníž. přenesená",J619,0)</f>
        <v>0</v>
      </c>
      <c r="BI619" s="186">
        <f>IF(N619="nulová",J619,0)</f>
        <v>0</v>
      </c>
      <c r="BJ619" s="16" t="s">
        <v>81</v>
      </c>
      <c r="BK619" s="186">
        <f>ROUND(I619*H619,2)</f>
        <v>0</v>
      </c>
      <c r="BL619" s="16" t="s">
        <v>234</v>
      </c>
      <c r="BM619" s="185" t="s">
        <v>1157</v>
      </c>
    </row>
    <row r="620" spans="2:65" s="1" customFormat="1" ht="24" customHeight="1">
      <c r="B620" s="33"/>
      <c r="C620" s="174" t="s">
        <v>1158</v>
      </c>
      <c r="D620" s="174" t="s">
        <v>133</v>
      </c>
      <c r="E620" s="175" t="s">
        <v>1159</v>
      </c>
      <c r="F620" s="176" t="s">
        <v>1160</v>
      </c>
      <c r="G620" s="177" t="s">
        <v>136</v>
      </c>
      <c r="H620" s="178">
        <v>29.286999999999999</v>
      </c>
      <c r="I620" s="179"/>
      <c r="J620" s="180">
        <f>ROUND(I620*H620,2)</f>
        <v>0</v>
      </c>
      <c r="K620" s="176" t="s">
        <v>137</v>
      </c>
      <c r="L620" s="37"/>
      <c r="M620" s="181" t="s">
        <v>19</v>
      </c>
      <c r="N620" s="182" t="s">
        <v>47</v>
      </c>
      <c r="O620" s="62"/>
      <c r="P620" s="183">
        <f>O620*H620</f>
        <v>0</v>
      </c>
      <c r="Q620" s="183">
        <v>6.5500000000000003E-3</v>
      </c>
      <c r="R620" s="183">
        <f>Q620*H620</f>
        <v>0.19182985</v>
      </c>
      <c r="S620" s="183">
        <v>0</v>
      </c>
      <c r="T620" s="184">
        <f>S620*H620</f>
        <v>0</v>
      </c>
      <c r="AR620" s="185" t="s">
        <v>234</v>
      </c>
      <c r="AT620" s="185" t="s">
        <v>133</v>
      </c>
      <c r="AU620" s="185" t="s">
        <v>83</v>
      </c>
      <c r="AY620" s="16" t="s">
        <v>131</v>
      </c>
      <c r="BE620" s="186">
        <f>IF(N620="základní",J620,0)</f>
        <v>0</v>
      </c>
      <c r="BF620" s="186">
        <f>IF(N620="snížená",J620,0)</f>
        <v>0</v>
      </c>
      <c r="BG620" s="186">
        <f>IF(N620="zákl. přenesená",J620,0)</f>
        <v>0</v>
      </c>
      <c r="BH620" s="186">
        <f>IF(N620="sníž. přenesená",J620,0)</f>
        <v>0</v>
      </c>
      <c r="BI620" s="186">
        <f>IF(N620="nulová",J620,0)</f>
        <v>0</v>
      </c>
      <c r="BJ620" s="16" t="s">
        <v>81</v>
      </c>
      <c r="BK620" s="186">
        <f>ROUND(I620*H620,2)</f>
        <v>0</v>
      </c>
      <c r="BL620" s="16" t="s">
        <v>234</v>
      </c>
      <c r="BM620" s="185" t="s">
        <v>1161</v>
      </c>
    </row>
    <row r="621" spans="2:65" s="12" customFormat="1" ht="11.25">
      <c r="B621" s="190"/>
      <c r="C621" s="191"/>
      <c r="D621" s="187" t="s">
        <v>144</v>
      </c>
      <c r="E621" s="192" t="s">
        <v>19</v>
      </c>
      <c r="F621" s="193" t="s">
        <v>707</v>
      </c>
      <c r="G621" s="191"/>
      <c r="H621" s="194">
        <v>11.282</v>
      </c>
      <c r="I621" s="195"/>
      <c r="J621" s="191"/>
      <c r="K621" s="191"/>
      <c r="L621" s="196"/>
      <c r="M621" s="197"/>
      <c r="N621" s="198"/>
      <c r="O621" s="198"/>
      <c r="P621" s="198"/>
      <c r="Q621" s="198"/>
      <c r="R621" s="198"/>
      <c r="S621" s="198"/>
      <c r="T621" s="199"/>
      <c r="AT621" s="200" t="s">
        <v>144</v>
      </c>
      <c r="AU621" s="200" t="s">
        <v>83</v>
      </c>
      <c r="AV621" s="12" t="s">
        <v>83</v>
      </c>
      <c r="AW621" s="12" t="s">
        <v>37</v>
      </c>
      <c r="AX621" s="12" t="s">
        <v>76</v>
      </c>
      <c r="AY621" s="200" t="s">
        <v>131</v>
      </c>
    </row>
    <row r="622" spans="2:65" s="12" customFormat="1" ht="11.25">
      <c r="B622" s="190"/>
      <c r="C622" s="191"/>
      <c r="D622" s="187" t="s">
        <v>144</v>
      </c>
      <c r="E622" s="192" t="s">
        <v>19</v>
      </c>
      <c r="F622" s="193" t="s">
        <v>708</v>
      </c>
      <c r="G622" s="191"/>
      <c r="H622" s="194">
        <v>18.004999999999999</v>
      </c>
      <c r="I622" s="195"/>
      <c r="J622" s="191"/>
      <c r="K622" s="191"/>
      <c r="L622" s="196"/>
      <c r="M622" s="197"/>
      <c r="N622" s="198"/>
      <c r="O622" s="198"/>
      <c r="P622" s="198"/>
      <c r="Q622" s="198"/>
      <c r="R622" s="198"/>
      <c r="S622" s="198"/>
      <c r="T622" s="199"/>
      <c r="AT622" s="200" t="s">
        <v>144</v>
      </c>
      <c r="AU622" s="200" t="s">
        <v>83</v>
      </c>
      <c r="AV622" s="12" t="s">
        <v>83</v>
      </c>
      <c r="AW622" s="12" t="s">
        <v>37</v>
      </c>
      <c r="AX622" s="12" t="s">
        <v>76</v>
      </c>
      <c r="AY622" s="200" t="s">
        <v>131</v>
      </c>
    </row>
    <row r="623" spans="2:65" s="14" customFormat="1" ht="11.25">
      <c r="B623" s="221"/>
      <c r="C623" s="222"/>
      <c r="D623" s="187" t="s">
        <v>144</v>
      </c>
      <c r="E623" s="223" t="s">
        <v>19</v>
      </c>
      <c r="F623" s="224" t="s">
        <v>201</v>
      </c>
      <c r="G623" s="222"/>
      <c r="H623" s="225">
        <v>29.286999999999999</v>
      </c>
      <c r="I623" s="226"/>
      <c r="J623" s="222"/>
      <c r="K623" s="222"/>
      <c r="L623" s="227"/>
      <c r="M623" s="228"/>
      <c r="N623" s="229"/>
      <c r="O623" s="229"/>
      <c r="P623" s="229"/>
      <c r="Q623" s="229"/>
      <c r="R623" s="229"/>
      <c r="S623" s="229"/>
      <c r="T623" s="230"/>
      <c r="AT623" s="231" t="s">
        <v>144</v>
      </c>
      <c r="AU623" s="231" t="s">
        <v>83</v>
      </c>
      <c r="AV623" s="14" t="s">
        <v>138</v>
      </c>
      <c r="AW623" s="14" t="s">
        <v>37</v>
      </c>
      <c r="AX623" s="14" t="s">
        <v>81</v>
      </c>
      <c r="AY623" s="231" t="s">
        <v>131</v>
      </c>
    </row>
    <row r="624" spans="2:65" s="1" customFormat="1" ht="24" customHeight="1">
      <c r="B624" s="33"/>
      <c r="C624" s="174" t="s">
        <v>1162</v>
      </c>
      <c r="D624" s="174" t="s">
        <v>133</v>
      </c>
      <c r="E624" s="175" t="s">
        <v>1163</v>
      </c>
      <c r="F624" s="176" t="s">
        <v>1164</v>
      </c>
      <c r="G624" s="177" t="s">
        <v>136</v>
      </c>
      <c r="H624" s="178">
        <v>29.286999999999999</v>
      </c>
      <c r="I624" s="179"/>
      <c r="J624" s="180">
        <f>ROUND(I624*H624,2)</f>
        <v>0</v>
      </c>
      <c r="K624" s="176" t="s">
        <v>137</v>
      </c>
      <c r="L624" s="37"/>
      <c r="M624" s="181" t="s">
        <v>19</v>
      </c>
      <c r="N624" s="182" t="s">
        <v>47</v>
      </c>
      <c r="O624" s="62"/>
      <c r="P624" s="183">
        <f>O624*H624</f>
        <v>0</v>
      </c>
      <c r="Q624" s="183">
        <v>3.4000000000000002E-4</v>
      </c>
      <c r="R624" s="183">
        <f>Q624*H624</f>
        <v>9.9575800000000006E-3</v>
      </c>
      <c r="S624" s="183">
        <v>0</v>
      </c>
      <c r="T624" s="184">
        <f>S624*H624</f>
        <v>0</v>
      </c>
      <c r="AR624" s="185" t="s">
        <v>234</v>
      </c>
      <c r="AT624" s="185" t="s">
        <v>133</v>
      </c>
      <c r="AU624" s="185" t="s">
        <v>83</v>
      </c>
      <c r="AY624" s="16" t="s">
        <v>131</v>
      </c>
      <c r="BE624" s="186">
        <f>IF(N624="základní",J624,0)</f>
        <v>0</v>
      </c>
      <c r="BF624" s="186">
        <f>IF(N624="snížená",J624,0)</f>
        <v>0</v>
      </c>
      <c r="BG624" s="186">
        <f>IF(N624="zákl. přenesená",J624,0)</f>
        <v>0</v>
      </c>
      <c r="BH624" s="186">
        <f>IF(N624="sníž. přenesená",J624,0)</f>
        <v>0</v>
      </c>
      <c r="BI624" s="186">
        <f>IF(N624="nulová",J624,0)</f>
        <v>0</v>
      </c>
      <c r="BJ624" s="16" t="s">
        <v>81</v>
      </c>
      <c r="BK624" s="186">
        <f>ROUND(I624*H624,2)</f>
        <v>0</v>
      </c>
      <c r="BL624" s="16" t="s">
        <v>234</v>
      </c>
      <c r="BM624" s="185" t="s">
        <v>1165</v>
      </c>
    </row>
    <row r="625" spans="2:65" s="1" customFormat="1" ht="24" customHeight="1">
      <c r="B625" s="33"/>
      <c r="C625" s="174" t="s">
        <v>1166</v>
      </c>
      <c r="D625" s="174" t="s">
        <v>133</v>
      </c>
      <c r="E625" s="175" t="s">
        <v>1167</v>
      </c>
      <c r="F625" s="176" t="s">
        <v>1168</v>
      </c>
      <c r="G625" s="177" t="s">
        <v>209</v>
      </c>
      <c r="H625" s="178">
        <v>110.4</v>
      </c>
      <c r="I625" s="179"/>
      <c r="J625" s="180">
        <f>ROUND(I625*H625,2)</f>
        <v>0</v>
      </c>
      <c r="K625" s="176" t="s">
        <v>280</v>
      </c>
      <c r="L625" s="37"/>
      <c r="M625" s="181" t="s">
        <v>19</v>
      </c>
      <c r="N625" s="182" t="s">
        <v>47</v>
      </c>
      <c r="O625" s="62"/>
      <c r="P625" s="183">
        <f>O625*H625</f>
        <v>0</v>
      </c>
      <c r="Q625" s="183">
        <v>1.7099999999999999E-3</v>
      </c>
      <c r="R625" s="183">
        <f>Q625*H625</f>
        <v>0.18878400000000001</v>
      </c>
      <c r="S625" s="183">
        <v>0</v>
      </c>
      <c r="T625" s="184">
        <f>S625*H625</f>
        <v>0</v>
      </c>
      <c r="AR625" s="185" t="s">
        <v>234</v>
      </c>
      <c r="AT625" s="185" t="s">
        <v>133</v>
      </c>
      <c r="AU625" s="185" t="s">
        <v>83</v>
      </c>
      <c r="AY625" s="16" t="s">
        <v>131</v>
      </c>
      <c r="BE625" s="186">
        <f>IF(N625="základní",J625,0)</f>
        <v>0</v>
      </c>
      <c r="BF625" s="186">
        <f>IF(N625="snížená",J625,0)</f>
        <v>0</v>
      </c>
      <c r="BG625" s="186">
        <f>IF(N625="zákl. přenesená",J625,0)</f>
        <v>0</v>
      </c>
      <c r="BH625" s="186">
        <f>IF(N625="sníž. přenesená",J625,0)</f>
        <v>0</v>
      </c>
      <c r="BI625" s="186">
        <f>IF(N625="nulová",J625,0)</f>
        <v>0</v>
      </c>
      <c r="BJ625" s="16" t="s">
        <v>81</v>
      </c>
      <c r="BK625" s="186">
        <f>ROUND(I625*H625,2)</f>
        <v>0</v>
      </c>
      <c r="BL625" s="16" t="s">
        <v>234</v>
      </c>
      <c r="BM625" s="185" t="s">
        <v>1169</v>
      </c>
    </row>
    <row r="626" spans="2:65" s="1" customFormat="1" ht="19.5">
      <c r="B626" s="33"/>
      <c r="C626" s="34"/>
      <c r="D626" s="187" t="s">
        <v>142</v>
      </c>
      <c r="E626" s="34"/>
      <c r="F626" s="188" t="s">
        <v>1170</v>
      </c>
      <c r="G626" s="34"/>
      <c r="H626" s="34"/>
      <c r="I626" s="101"/>
      <c r="J626" s="34"/>
      <c r="K626" s="34"/>
      <c r="L626" s="37"/>
      <c r="M626" s="189"/>
      <c r="N626" s="62"/>
      <c r="O626" s="62"/>
      <c r="P626" s="62"/>
      <c r="Q626" s="62"/>
      <c r="R626" s="62"/>
      <c r="S626" s="62"/>
      <c r="T626" s="63"/>
      <c r="AT626" s="16" t="s">
        <v>142</v>
      </c>
      <c r="AU626" s="16" t="s">
        <v>83</v>
      </c>
    </row>
    <row r="627" spans="2:65" s="12" customFormat="1" ht="11.25">
      <c r="B627" s="190"/>
      <c r="C627" s="191"/>
      <c r="D627" s="187" t="s">
        <v>144</v>
      </c>
      <c r="E627" s="192" t="s">
        <v>19</v>
      </c>
      <c r="F627" s="193" t="s">
        <v>1171</v>
      </c>
      <c r="G627" s="191"/>
      <c r="H627" s="194">
        <v>105</v>
      </c>
      <c r="I627" s="195"/>
      <c r="J627" s="191"/>
      <c r="K627" s="191"/>
      <c r="L627" s="196"/>
      <c r="M627" s="197"/>
      <c r="N627" s="198"/>
      <c r="O627" s="198"/>
      <c r="P627" s="198"/>
      <c r="Q627" s="198"/>
      <c r="R627" s="198"/>
      <c r="S627" s="198"/>
      <c r="T627" s="199"/>
      <c r="AT627" s="200" t="s">
        <v>144</v>
      </c>
      <c r="AU627" s="200" t="s">
        <v>83</v>
      </c>
      <c r="AV627" s="12" t="s">
        <v>83</v>
      </c>
      <c r="AW627" s="12" t="s">
        <v>37</v>
      </c>
      <c r="AX627" s="12" t="s">
        <v>76</v>
      </c>
      <c r="AY627" s="200" t="s">
        <v>131</v>
      </c>
    </row>
    <row r="628" spans="2:65" s="12" customFormat="1" ht="11.25">
      <c r="B628" s="190"/>
      <c r="C628" s="191"/>
      <c r="D628" s="187" t="s">
        <v>144</v>
      </c>
      <c r="E628" s="192" t="s">
        <v>19</v>
      </c>
      <c r="F628" s="193" t="s">
        <v>1172</v>
      </c>
      <c r="G628" s="191"/>
      <c r="H628" s="194">
        <v>0.6</v>
      </c>
      <c r="I628" s="195"/>
      <c r="J628" s="191"/>
      <c r="K628" s="191"/>
      <c r="L628" s="196"/>
      <c r="M628" s="197"/>
      <c r="N628" s="198"/>
      <c r="O628" s="198"/>
      <c r="P628" s="198"/>
      <c r="Q628" s="198"/>
      <c r="R628" s="198"/>
      <c r="S628" s="198"/>
      <c r="T628" s="199"/>
      <c r="AT628" s="200" t="s">
        <v>144</v>
      </c>
      <c r="AU628" s="200" t="s">
        <v>83</v>
      </c>
      <c r="AV628" s="12" t="s">
        <v>83</v>
      </c>
      <c r="AW628" s="12" t="s">
        <v>37</v>
      </c>
      <c r="AX628" s="12" t="s">
        <v>76</v>
      </c>
      <c r="AY628" s="200" t="s">
        <v>131</v>
      </c>
    </row>
    <row r="629" spans="2:65" s="12" customFormat="1" ht="11.25">
      <c r="B629" s="190"/>
      <c r="C629" s="191"/>
      <c r="D629" s="187" t="s">
        <v>144</v>
      </c>
      <c r="E629" s="192" t="s">
        <v>19</v>
      </c>
      <c r="F629" s="193" t="s">
        <v>1173</v>
      </c>
      <c r="G629" s="191"/>
      <c r="H629" s="194">
        <v>4.8</v>
      </c>
      <c r="I629" s="195"/>
      <c r="J629" s="191"/>
      <c r="K629" s="191"/>
      <c r="L629" s="196"/>
      <c r="M629" s="197"/>
      <c r="N629" s="198"/>
      <c r="O629" s="198"/>
      <c r="P629" s="198"/>
      <c r="Q629" s="198"/>
      <c r="R629" s="198"/>
      <c r="S629" s="198"/>
      <c r="T629" s="199"/>
      <c r="AT629" s="200" t="s">
        <v>144</v>
      </c>
      <c r="AU629" s="200" t="s">
        <v>83</v>
      </c>
      <c r="AV629" s="12" t="s">
        <v>83</v>
      </c>
      <c r="AW629" s="12" t="s">
        <v>37</v>
      </c>
      <c r="AX629" s="12" t="s">
        <v>76</v>
      </c>
      <c r="AY629" s="200" t="s">
        <v>131</v>
      </c>
    </row>
    <row r="630" spans="2:65" s="14" customFormat="1" ht="11.25">
      <c r="B630" s="221"/>
      <c r="C630" s="222"/>
      <c r="D630" s="187" t="s">
        <v>144</v>
      </c>
      <c r="E630" s="223" t="s">
        <v>19</v>
      </c>
      <c r="F630" s="224" t="s">
        <v>201</v>
      </c>
      <c r="G630" s="222"/>
      <c r="H630" s="225">
        <v>110.4</v>
      </c>
      <c r="I630" s="226"/>
      <c r="J630" s="222"/>
      <c r="K630" s="222"/>
      <c r="L630" s="227"/>
      <c r="M630" s="228"/>
      <c r="N630" s="229"/>
      <c r="O630" s="229"/>
      <c r="P630" s="229"/>
      <c r="Q630" s="229"/>
      <c r="R630" s="229"/>
      <c r="S630" s="229"/>
      <c r="T630" s="230"/>
      <c r="AT630" s="231" t="s">
        <v>144</v>
      </c>
      <c r="AU630" s="231" t="s">
        <v>83</v>
      </c>
      <c r="AV630" s="14" t="s">
        <v>138</v>
      </c>
      <c r="AW630" s="14" t="s">
        <v>37</v>
      </c>
      <c r="AX630" s="14" t="s">
        <v>81</v>
      </c>
      <c r="AY630" s="231" t="s">
        <v>131</v>
      </c>
    </row>
    <row r="631" spans="2:65" s="1" customFormat="1" ht="16.5" customHeight="1">
      <c r="B631" s="33"/>
      <c r="C631" s="174" t="s">
        <v>1174</v>
      </c>
      <c r="D631" s="174" t="s">
        <v>133</v>
      </c>
      <c r="E631" s="175" t="s">
        <v>1175</v>
      </c>
      <c r="F631" s="176" t="s">
        <v>1176</v>
      </c>
      <c r="G631" s="177" t="s">
        <v>209</v>
      </c>
      <c r="H631" s="178">
        <v>2.9</v>
      </c>
      <c r="I631" s="179"/>
      <c r="J631" s="180">
        <f>ROUND(I631*H631,2)</f>
        <v>0</v>
      </c>
      <c r="K631" s="176" t="s">
        <v>137</v>
      </c>
      <c r="L631" s="37"/>
      <c r="M631" s="181" t="s">
        <v>19</v>
      </c>
      <c r="N631" s="182" t="s">
        <v>47</v>
      </c>
      <c r="O631" s="62"/>
      <c r="P631" s="183">
        <f>O631*H631</f>
        <v>0</v>
      </c>
      <c r="Q631" s="183">
        <v>1.9400000000000001E-3</v>
      </c>
      <c r="R631" s="183">
        <f>Q631*H631</f>
        <v>5.6259999999999999E-3</v>
      </c>
      <c r="S631" s="183">
        <v>0</v>
      </c>
      <c r="T631" s="184">
        <f>S631*H631</f>
        <v>0</v>
      </c>
      <c r="AR631" s="185" t="s">
        <v>234</v>
      </c>
      <c r="AT631" s="185" t="s">
        <v>133</v>
      </c>
      <c r="AU631" s="185" t="s">
        <v>83</v>
      </c>
      <c r="AY631" s="16" t="s">
        <v>131</v>
      </c>
      <c r="BE631" s="186">
        <f>IF(N631="základní",J631,0)</f>
        <v>0</v>
      </c>
      <c r="BF631" s="186">
        <f>IF(N631="snížená",J631,0)</f>
        <v>0</v>
      </c>
      <c r="BG631" s="186">
        <f>IF(N631="zákl. přenesená",J631,0)</f>
        <v>0</v>
      </c>
      <c r="BH631" s="186">
        <f>IF(N631="sníž. přenesená",J631,0)</f>
        <v>0</v>
      </c>
      <c r="BI631" s="186">
        <f>IF(N631="nulová",J631,0)</f>
        <v>0</v>
      </c>
      <c r="BJ631" s="16" t="s">
        <v>81</v>
      </c>
      <c r="BK631" s="186">
        <f>ROUND(I631*H631,2)</f>
        <v>0</v>
      </c>
      <c r="BL631" s="16" t="s">
        <v>234</v>
      </c>
      <c r="BM631" s="185" t="s">
        <v>1177</v>
      </c>
    </row>
    <row r="632" spans="2:65" s="1" customFormat="1" ht="39">
      <c r="B632" s="33"/>
      <c r="C632" s="34"/>
      <c r="D632" s="187" t="s">
        <v>140</v>
      </c>
      <c r="E632" s="34"/>
      <c r="F632" s="188" t="s">
        <v>1178</v>
      </c>
      <c r="G632" s="34"/>
      <c r="H632" s="34"/>
      <c r="I632" s="101"/>
      <c r="J632" s="34"/>
      <c r="K632" s="34"/>
      <c r="L632" s="37"/>
      <c r="M632" s="189"/>
      <c r="N632" s="62"/>
      <c r="O632" s="62"/>
      <c r="P632" s="62"/>
      <c r="Q632" s="62"/>
      <c r="R632" s="62"/>
      <c r="S632" s="62"/>
      <c r="T632" s="63"/>
      <c r="AT632" s="16" t="s">
        <v>140</v>
      </c>
      <c r="AU632" s="16" t="s">
        <v>83</v>
      </c>
    </row>
    <row r="633" spans="2:65" s="1" customFormat="1" ht="24" customHeight="1">
      <c r="B633" s="33"/>
      <c r="C633" s="174" t="s">
        <v>1179</v>
      </c>
      <c r="D633" s="174" t="s">
        <v>133</v>
      </c>
      <c r="E633" s="175" t="s">
        <v>1180</v>
      </c>
      <c r="F633" s="176" t="s">
        <v>1181</v>
      </c>
      <c r="G633" s="177" t="s">
        <v>209</v>
      </c>
      <c r="H633" s="178">
        <v>167.16499999999999</v>
      </c>
      <c r="I633" s="179"/>
      <c r="J633" s="180">
        <f>ROUND(I633*H633,2)</f>
        <v>0</v>
      </c>
      <c r="K633" s="176" t="s">
        <v>137</v>
      </c>
      <c r="L633" s="37"/>
      <c r="M633" s="181" t="s">
        <v>19</v>
      </c>
      <c r="N633" s="182" t="s">
        <v>47</v>
      </c>
      <c r="O633" s="62"/>
      <c r="P633" s="183">
        <f>O633*H633</f>
        <v>0</v>
      </c>
      <c r="Q633" s="183">
        <v>4.0099999999999997E-3</v>
      </c>
      <c r="R633" s="183">
        <f>Q633*H633</f>
        <v>0.67033164999999995</v>
      </c>
      <c r="S633" s="183">
        <v>0</v>
      </c>
      <c r="T633" s="184">
        <f>S633*H633</f>
        <v>0</v>
      </c>
      <c r="AR633" s="185" t="s">
        <v>138</v>
      </c>
      <c r="AT633" s="185" t="s">
        <v>133</v>
      </c>
      <c r="AU633" s="185" t="s">
        <v>83</v>
      </c>
      <c r="AY633" s="16" t="s">
        <v>131</v>
      </c>
      <c r="BE633" s="186">
        <f>IF(N633="základní",J633,0)</f>
        <v>0</v>
      </c>
      <c r="BF633" s="186">
        <f>IF(N633="snížená",J633,0)</f>
        <v>0</v>
      </c>
      <c r="BG633" s="186">
        <f>IF(N633="zákl. přenesená",J633,0)</f>
        <v>0</v>
      </c>
      <c r="BH633" s="186">
        <f>IF(N633="sníž. přenesená",J633,0)</f>
        <v>0</v>
      </c>
      <c r="BI633" s="186">
        <f>IF(N633="nulová",J633,0)</f>
        <v>0</v>
      </c>
      <c r="BJ633" s="16" t="s">
        <v>81</v>
      </c>
      <c r="BK633" s="186">
        <f>ROUND(I633*H633,2)</f>
        <v>0</v>
      </c>
      <c r="BL633" s="16" t="s">
        <v>138</v>
      </c>
      <c r="BM633" s="185" t="s">
        <v>1182</v>
      </c>
    </row>
    <row r="634" spans="2:65" s="12" customFormat="1" ht="11.25">
      <c r="B634" s="190"/>
      <c r="C634" s="191"/>
      <c r="D634" s="187" t="s">
        <v>144</v>
      </c>
      <c r="E634" s="192" t="s">
        <v>19</v>
      </c>
      <c r="F634" s="193" t="s">
        <v>1183</v>
      </c>
      <c r="G634" s="191"/>
      <c r="H634" s="194">
        <v>167.16499999999999</v>
      </c>
      <c r="I634" s="195"/>
      <c r="J634" s="191"/>
      <c r="K634" s="191"/>
      <c r="L634" s="196"/>
      <c r="M634" s="197"/>
      <c r="N634" s="198"/>
      <c r="O634" s="198"/>
      <c r="P634" s="198"/>
      <c r="Q634" s="198"/>
      <c r="R634" s="198"/>
      <c r="S634" s="198"/>
      <c r="T634" s="199"/>
      <c r="AT634" s="200" t="s">
        <v>144</v>
      </c>
      <c r="AU634" s="200" t="s">
        <v>83</v>
      </c>
      <c r="AV634" s="12" t="s">
        <v>83</v>
      </c>
      <c r="AW634" s="12" t="s">
        <v>37</v>
      </c>
      <c r="AX634" s="12" t="s">
        <v>81</v>
      </c>
      <c r="AY634" s="200" t="s">
        <v>131</v>
      </c>
    </row>
    <row r="635" spans="2:65" s="1" customFormat="1" ht="24" customHeight="1">
      <c r="B635" s="33"/>
      <c r="C635" s="174" t="s">
        <v>1184</v>
      </c>
      <c r="D635" s="174" t="s">
        <v>133</v>
      </c>
      <c r="E635" s="175" t="s">
        <v>1185</v>
      </c>
      <c r="F635" s="176" t="s">
        <v>1186</v>
      </c>
      <c r="G635" s="177" t="s">
        <v>209</v>
      </c>
      <c r="H635" s="178">
        <v>20.684999999999999</v>
      </c>
      <c r="I635" s="179"/>
      <c r="J635" s="180">
        <f>ROUND(I635*H635,2)</f>
        <v>0</v>
      </c>
      <c r="K635" s="176" t="s">
        <v>137</v>
      </c>
      <c r="L635" s="37"/>
      <c r="M635" s="181" t="s">
        <v>19</v>
      </c>
      <c r="N635" s="182" t="s">
        <v>47</v>
      </c>
      <c r="O635" s="62"/>
      <c r="P635" s="183">
        <f>O635*H635</f>
        <v>0</v>
      </c>
      <c r="Q635" s="183">
        <v>1.49E-3</v>
      </c>
      <c r="R635" s="183">
        <f>Q635*H635</f>
        <v>3.0820649999999998E-2</v>
      </c>
      <c r="S635" s="183">
        <v>0</v>
      </c>
      <c r="T635" s="184">
        <f>S635*H635</f>
        <v>0</v>
      </c>
      <c r="AR635" s="185" t="s">
        <v>234</v>
      </c>
      <c r="AT635" s="185" t="s">
        <v>133</v>
      </c>
      <c r="AU635" s="185" t="s">
        <v>83</v>
      </c>
      <c r="AY635" s="16" t="s">
        <v>131</v>
      </c>
      <c r="BE635" s="186">
        <f>IF(N635="základní",J635,0)</f>
        <v>0</v>
      </c>
      <c r="BF635" s="186">
        <f>IF(N635="snížená",J635,0)</f>
        <v>0</v>
      </c>
      <c r="BG635" s="186">
        <f>IF(N635="zákl. přenesená",J635,0)</f>
        <v>0</v>
      </c>
      <c r="BH635" s="186">
        <f>IF(N635="sníž. přenesená",J635,0)</f>
        <v>0</v>
      </c>
      <c r="BI635" s="186">
        <f>IF(N635="nulová",J635,0)</f>
        <v>0</v>
      </c>
      <c r="BJ635" s="16" t="s">
        <v>81</v>
      </c>
      <c r="BK635" s="186">
        <f>ROUND(I635*H635,2)</f>
        <v>0</v>
      </c>
      <c r="BL635" s="16" t="s">
        <v>234</v>
      </c>
      <c r="BM635" s="185" t="s">
        <v>1187</v>
      </c>
    </row>
    <row r="636" spans="2:65" s="12" customFormat="1" ht="11.25">
      <c r="B636" s="190"/>
      <c r="C636" s="191"/>
      <c r="D636" s="187" t="s">
        <v>144</v>
      </c>
      <c r="E636" s="192" t="s">
        <v>19</v>
      </c>
      <c r="F636" s="193" t="s">
        <v>1188</v>
      </c>
      <c r="G636" s="191"/>
      <c r="H636" s="194">
        <v>20.684999999999999</v>
      </c>
      <c r="I636" s="195"/>
      <c r="J636" s="191"/>
      <c r="K636" s="191"/>
      <c r="L636" s="196"/>
      <c r="M636" s="197"/>
      <c r="N636" s="198"/>
      <c r="O636" s="198"/>
      <c r="P636" s="198"/>
      <c r="Q636" s="198"/>
      <c r="R636" s="198"/>
      <c r="S636" s="198"/>
      <c r="T636" s="199"/>
      <c r="AT636" s="200" t="s">
        <v>144</v>
      </c>
      <c r="AU636" s="200" t="s">
        <v>83</v>
      </c>
      <c r="AV636" s="12" t="s">
        <v>83</v>
      </c>
      <c r="AW636" s="12" t="s">
        <v>37</v>
      </c>
      <c r="AX636" s="12" t="s">
        <v>81</v>
      </c>
      <c r="AY636" s="200" t="s">
        <v>131</v>
      </c>
    </row>
    <row r="637" spans="2:65" s="1" customFormat="1" ht="24" customHeight="1">
      <c r="B637" s="33"/>
      <c r="C637" s="174" t="s">
        <v>1189</v>
      </c>
      <c r="D637" s="174" t="s">
        <v>133</v>
      </c>
      <c r="E637" s="175" t="s">
        <v>1190</v>
      </c>
      <c r="F637" s="176" t="s">
        <v>1191</v>
      </c>
      <c r="G637" s="177" t="s">
        <v>209</v>
      </c>
      <c r="H637" s="178">
        <v>26.78</v>
      </c>
      <c r="I637" s="179"/>
      <c r="J637" s="180">
        <f>ROUND(I637*H637,2)</f>
        <v>0</v>
      </c>
      <c r="K637" s="176" t="s">
        <v>137</v>
      </c>
      <c r="L637" s="37"/>
      <c r="M637" s="181" t="s">
        <v>19</v>
      </c>
      <c r="N637" s="182" t="s">
        <v>47</v>
      </c>
      <c r="O637" s="62"/>
      <c r="P637" s="183">
        <f>O637*H637</f>
        <v>0</v>
      </c>
      <c r="Q637" s="183">
        <v>1.9499999999999999E-3</v>
      </c>
      <c r="R637" s="183">
        <f>Q637*H637</f>
        <v>5.2220999999999997E-2</v>
      </c>
      <c r="S637" s="183">
        <v>0</v>
      </c>
      <c r="T637" s="184">
        <f>S637*H637</f>
        <v>0</v>
      </c>
      <c r="AR637" s="185" t="s">
        <v>234</v>
      </c>
      <c r="AT637" s="185" t="s">
        <v>133</v>
      </c>
      <c r="AU637" s="185" t="s">
        <v>83</v>
      </c>
      <c r="AY637" s="16" t="s">
        <v>131</v>
      </c>
      <c r="BE637" s="186">
        <f>IF(N637="základní",J637,0)</f>
        <v>0</v>
      </c>
      <c r="BF637" s="186">
        <f>IF(N637="snížená",J637,0)</f>
        <v>0</v>
      </c>
      <c r="BG637" s="186">
        <f>IF(N637="zákl. přenesená",J637,0)</f>
        <v>0</v>
      </c>
      <c r="BH637" s="186">
        <f>IF(N637="sníž. přenesená",J637,0)</f>
        <v>0</v>
      </c>
      <c r="BI637" s="186">
        <f>IF(N637="nulová",J637,0)</f>
        <v>0</v>
      </c>
      <c r="BJ637" s="16" t="s">
        <v>81</v>
      </c>
      <c r="BK637" s="186">
        <f>ROUND(I637*H637,2)</f>
        <v>0</v>
      </c>
      <c r="BL637" s="16" t="s">
        <v>234</v>
      </c>
      <c r="BM637" s="185" t="s">
        <v>1192</v>
      </c>
    </row>
    <row r="638" spans="2:65" s="12" customFormat="1" ht="11.25">
      <c r="B638" s="190"/>
      <c r="C638" s="191"/>
      <c r="D638" s="187" t="s">
        <v>144</v>
      </c>
      <c r="E638" s="192" t="s">
        <v>19</v>
      </c>
      <c r="F638" s="193" t="s">
        <v>1193</v>
      </c>
      <c r="G638" s="191"/>
      <c r="H638" s="194">
        <v>26.78</v>
      </c>
      <c r="I638" s="195"/>
      <c r="J638" s="191"/>
      <c r="K638" s="191"/>
      <c r="L638" s="196"/>
      <c r="M638" s="197"/>
      <c r="N638" s="198"/>
      <c r="O638" s="198"/>
      <c r="P638" s="198"/>
      <c r="Q638" s="198"/>
      <c r="R638" s="198"/>
      <c r="S638" s="198"/>
      <c r="T638" s="199"/>
      <c r="AT638" s="200" t="s">
        <v>144</v>
      </c>
      <c r="AU638" s="200" t="s">
        <v>83</v>
      </c>
      <c r="AV638" s="12" t="s">
        <v>83</v>
      </c>
      <c r="AW638" s="12" t="s">
        <v>37</v>
      </c>
      <c r="AX638" s="12" t="s">
        <v>81</v>
      </c>
      <c r="AY638" s="200" t="s">
        <v>131</v>
      </c>
    </row>
    <row r="639" spans="2:65" s="1" customFormat="1" ht="16.5" customHeight="1">
      <c r="B639" s="33"/>
      <c r="C639" s="174" t="s">
        <v>1194</v>
      </c>
      <c r="D639" s="174" t="s">
        <v>133</v>
      </c>
      <c r="E639" s="175" t="s">
        <v>1195</v>
      </c>
      <c r="F639" s="176" t="s">
        <v>1196</v>
      </c>
      <c r="G639" s="177" t="s">
        <v>209</v>
      </c>
      <c r="H639" s="178">
        <v>37.36</v>
      </c>
      <c r="I639" s="179"/>
      <c r="J639" s="180">
        <f>ROUND(I639*H639,2)</f>
        <v>0</v>
      </c>
      <c r="K639" s="176" t="s">
        <v>137</v>
      </c>
      <c r="L639" s="37"/>
      <c r="M639" s="181" t="s">
        <v>19</v>
      </c>
      <c r="N639" s="182" t="s">
        <v>47</v>
      </c>
      <c r="O639" s="62"/>
      <c r="P639" s="183">
        <f>O639*H639</f>
        <v>0</v>
      </c>
      <c r="Q639" s="183">
        <v>2.4499999999999999E-3</v>
      </c>
      <c r="R639" s="183">
        <f>Q639*H639</f>
        <v>9.1532000000000002E-2</v>
      </c>
      <c r="S639" s="183">
        <v>0</v>
      </c>
      <c r="T639" s="184">
        <f>S639*H639</f>
        <v>0</v>
      </c>
      <c r="AR639" s="185" t="s">
        <v>234</v>
      </c>
      <c r="AT639" s="185" t="s">
        <v>133</v>
      </c>
      <c r="AU639" s="185" t="s">
        <v>83</v>
      </c>
      <c r="AY639" s="16" t="s">
        <v>131</v>
      </c>
      <c r="BE639" s="186">
        <f>IF(N639="základní",J639,0)</f>
        <v>0</v>
      </c>
      <c r="BF639" s="186">
        <f>IF(N639="snížená",J639,0)</f>
        <v>0</v>
      </c>
      <c r="BG639" s="186">
        <f>IF(N639="zákl. přenesená",J639,0)</f>
        <v>0</v>
      </c>
      <c r="BH639" s="186">
        <f>IF(N639="sníž. přenesená",J639,0)</f>
        <v>0</v>
      </c>
      <c r="BI639" s="186">
        <f>IF(N639="nulová",J639,0)</f>
        <v>0</v>
      </c>
      <c r="BJ639" s="16" t="s">
        <v>81</v>
      </c>
      <c r="BK639" s="186">
        <f>ROUND(I639*H639,2)</f>
        <v>0</v>
      </c>
      <c r="BL639" s="16" t="s">
        <v>234</v>
      </c>
      <c r="BM639" s="185" t="s">
        <v>1197</v>
      </c>
    </row>
    <row r="640" spans="2:65" s="12" customFormat="1" ht="11.25">
      <c r="B640" s="190"/>
      <c r="C640" s="191"/>
      <c r="D640" s="187" t="s">
        <v>144</v>
      </c>
      <c r="E640" s="192" t="s">
        <v>19</v>
      </c>
      <c r="F640" s="193" t="s">
        <v>1198</v>
      </c>
      <c r="G640" s="191"/>
      <c r="H640" s="194">
        <v>37.36</v>
      </c>
      <c r="I640" s="195"/>
      <c r="J640" s="191"/>
      <c r="K640" s="191"/>
      <c r="L640" s="196"/>
      <c r="M640" s="197"/>
      <c r="N640" s="198"/>
      <c r="O640" s="198"/>
      <c r="P640" s="198"/>
      <c r="Q640" s="198"/>
      <c r="R640" s="198"/>
      <c r="S640" s="198"/>
      <c r="T640" s="199"/>
      <c r="AT640" s="200" t="s">
        <v>144</v>
      </c>
      <c r="AU640" s="200" t="s">
        <v>83</v>
      </c>
      <c r="AV640" s="12" t="s">
        <v>83</v>
      </c>
      <c r="AW640" s="12" t="s">
        <v>37</v>
      </c>
      <c r="AX640" s="12" t="s">
        <v>81</v>
      </c>
      <c r="AY640" s="200" t="s">
        <v>131</v>
      </c>
    </row>
    <row r="641" spans="2:65" s="1" customFormat="1" ht="16.5" customHeight="1">
      <c r="B641" s="33"/>
      <c r="C641" s="174" t="s">
        <v>1199</v>
      </c>
      <c r="D641" s="174" t="s">
        <v>133</v>
      </c>
      <c r="E641" s="175" t="s">
        <v>1200</v>
      </c>
      <c r="F641" s="176" t="s">
        <v>1201</v>
      </c>
      <c r="G641" s="177" t="s">
        <v>209</v>
      </c>
      <c r="H641" s="178">
        <v>30.99</v>
      </c>
      <c r="I641" s="179"/>
      <c r="J641" s="180">
        <f>ROUND(I641*H641,2)</f>
        <v>0</v>
      </c>
      <c r="K641" s="176" t="s">
        <v>137</v>
      </c>
      <c r="L641" s="37"/>
      <c r="M641" s="181" t="s">
        <v>19</v>
      </c>
      <c r="N641" s="182" t="s">
        <v>47</v>
      </c>
      <c r="O641" s="62"/>
      <c r="P641" s="183">
        <f>O641*H641</f>
        <v>0</v>
      </c>
      <c r="Q641" s="183">
        <v>2.8600000000000001E-3</v>
      </c>
      <c r="R641" s="183">
        <f>Q641*H641</f>
        <v>8.8631399999999999E-2</v>
      </c>
      <c r="S641" s="183">
        <v>0</v>
      </c>
      <c r="T641" s="184">
        <f>S641*H641</f>
        <v>0</v>
      </c>
      <c r="AR641" s="185" t="s">
        <v>234</v>
      </c>
      <c r="AT641" s="185" t="s">
        <v>133</v>
      </c>
      <c r="AU641" s="185" t="s">
        <v>83</v>
      </c>
      <c r="AY641" s="16" t="s">
        <v>131</v>
      </c>
      <c r="BE641" s="186">
        <f>IF(N641="základní",J641,0)</f>
        <v>0</v>
      </c>
      <c r="BF641" s="186">
        <f>IF(N641="snížená",J641,0)</f>
        <v>0</v>
      </c>
      <c r="BG641" s="186">
        <f>IF(N641="zákl. přenesená",J641,0)</f>
        <v>0</v>
      </c>
      <c r="BH641" s="186">
        <f>IF(N641="sníž. přenesená",J641,0)</f>
        <v>0</v>
      </c>
      <c r="BI641" s="186">
        <f>IF(N641="nulová",J641,0)</f>
        <v>0</v>
      </c>
      <c r="BJ641" s="16" t="s">
        <v>81</v>
      </c>
      <c r="BK641" s="186">
        <f>ROUND(I641*H641,2)</f>
        <v>0</v>
      </c>
      <c r="BL641" s="16" t="s">
        <v>234</v>
      </c>
      <c r="BM641" s="185" t="s">
        <v>1202</v>
      </c>
    </row>
    <row r="642" spans="2:65" s="12" customFormat="1" ht="11.25">
      <c r="B642" s="190"/>
      <c r="C642" s="191"/>
      <c r="D642" s="187" t="s">
        <v>144</v>
      </c>
      <c r="E642" s="192" t="s">
        <v>19</v>
      </c>
      <c r="F642" s="193" t="s">
        <v>1203</v>
      </c>
      <c r="G642" s="191"/>
      <c r="H642" s="194">
        <v>30.99</v>
      </c>
      <c r="I642" s="195"/>
      <c r="J642" s="191"/>
      <c r="K642" s="191"/>
      <c r="L642" s="196"/>
      <c r="M642" s="197"/>
      <c r="N642" s="198"/>
      <c r="O642" s="198"/>
      <c r="P642" s="198"/>
      <c r="Q642" s="198"/>
      <c r="R642" s="198"/>
      <c r="S642" s="198"/>
      <c r="T642" s="199"/>
      <c r="AT642" s="200" t="s">
        <v>144</v>
      </c>
      <c r="AU642" s="200" t="s">
        <v>83</v>
      </c>
      <c r="AV642" s="12" t="s">
        <v>83</v>
      </c>
      <c r="AW642" s="12" t="s">
        <v>37</v>
      </c>
      <c r="AX642" s="12" t="s">
        <v>81</v>
      </c>
      <c r="AY642" s="200" t="s">
        <v>131</v>
      </c>
    </row>
    <row r="643" spans="2:65" s="1" customFormat="1" ht="16.5" customHeight="1">
      <c r="B643" s="33"/>
      <c r="C643" s="174" t="s">
        <v>1204</v>
      </c>
      <c r="D643" s="174" t="s">
        <v>133</v>
      </c>
      <c r="E643" s="175" t="s">
        <v>1205</v>
      </c>
      <c r="F643" s="176" t="s">
        <v>1206</v>
      </c>
      <c r="G643" s="177" t="s">
        <v>209</v>
      </c>
      <c r="H643" s="178">
        <v>36.234999999999999</v>
      </c>
      <c r="I643" s="179"/>
      <c r="J643" s="180">
        <f>ROUND(I643*H643,2)</f>
        <v>0</v>
      </c>
      <c r="K643" s="176" t="s">
        <v>137</v>
      </c>
      <c r="L643" s="37"/>
      <c r="M643" s="181" t="s">
        <v>19</v>
      </c>
      <c r="N643" s="182" t="s">
        <v>47</v>
      </c>
      <c r="O643" s="62"/>
      <c r="P643" s="183">
        <f>O643*H643</f>
        <v>0</v>
      </c>
      <c r="Q643" s="183">
        <v>3.6600000000000001E-3</v>
      </c>
      <c r="R643" s="183">
        <f>Q643*H643</f>
        <v>0.13262009999999999</v>
      </c>
      <c r="S643" s="183">
        <v>0</v>
      </c>
      <c r="T643" s="184">
        <f>S643*H643</f>
        <v>0</v>
      </c>
      <c r="AR643" s="185" t="s">
        <v>234</v>
      </c>
      <c r="AT643" s="185" t="s">
        <v>133</v>
      </c>
      <c r="AU643" s="185" t="s">
        <v>83</v>
      </c>
      <c r="AY643" s="16" t="s">
        <v>131</v>
      </c>
      <c r="BE643" s="186">
        <f>IF(N643="základní",J643,0)</f>
        <v>0</v>
      </c>
      <c r="BF643" s="186">
        <f>IF(N643="snížená",J643,0)</f>
        <v>0</v>
      </c>
      <c r="BG643" s="186">
        <f>IF(N643="zákl. přenesená",J643,0)</f>
        <v>0</v>
      </c>
      <c r="BH643" s="186">
        <f>IF(N643="sníž. přenesená",J643,0)</f>
        <v>0</v>
      </c>
      <c r="BI643" s="186">
        <f>IF(N643="nulová",J643,0)</f>
        <v>0</v>
      </c>
      <c r="BJ643" s="16" t="s">
        <v>81</v>
      </c>
      <c r="BK643" s="186">
        <f>ROUND(I643*H643,2)</f>
        <v>0</v>
      </c>
      <c r="BL643" s="16" t="s">
        <v>234</v>
      </c>
      <c r="BM643" s="185" t="s">
        <v>1207</v>
      </c>
    </row>
    <row r="644" spans="2:65" s="12" customFormat="1" ht="11.25">
      <c r="B644" s="190"/>
      <c r="C644" s="191"/>
      <c r="D644" s="187" t="s">
        <v>144</v>
      </c>
      <c r="E644" s="192" t="s">
        <v>19</v>
      </c>
      <c r="F644" s="193" t="s">
        <v>1208</v>
      </c>
      <c r="G644" s="191"/>
      <c r="H644" s="194">
        <v>36.234999999999999</v>
      </c>
      <c r="I644" s="195"/>
      <c r="J644" s="191"/>
      <c r="K644" s="191"/>
      <c r="L644" s="196"/>
      <c r="M644" s="197"/>
      <c r="N644" s="198"/>
      <c r="O644" s="198"/>
      <c r="P644" s="198"/>
      <c r="Q644" s="198"/>
      <c r="R644" s="198"/>
      <c r="S644" s="198"/>
      <c r="T644" s="199"/>
      <c r="AT644" s="200" t="s">
        <v>144</v>
      </c>
      <c r="AU644" s="200" t="s">
        <v>83</v>
      </c>
      <c r="AV644" s="12" t="s">
        <v>83</v>
      </c>
      <c r="AW644" s="12" t="s">
        <v>37</v>
      </c>
      <c r="AX644" s="12" t="s">
        <v>81</v>
      </c>
      <c r="AY644" s="200" t="s">
        <v>131</v>
      </c>
    </row>
    <row r="645" spans="2:65" s="1" customFormat="1" ht="24" customHeight="1">
      <c r="B645" s="33"/>
      <c r="C645" s="174" t="s">
        <v>1209</v>
      </c>
      <c r="D645" s="174" t="s">
        <v>133</v>
      </c>
      <c r="E645" s="175" t="s">
        <v>1210</v>
      </c>
      <c r="F645" s="176" t="s">
        <v>1211</v>
      </c>
      <c r="G645" s="177" t="s">
        <v>343</v>
      </c>
      <c r="H645" s="178">
        <v>6</v>
      </c>
      <c r="I645" s="179"/>
      <c r="J645" s="180">
        <f>ROUND(I645*H645,2)</f>
        <v>0</v>
      </c>
      <c r="K645" s="176" t="s">
        <v>280</v>
      </c>
      <c r="L645" s="37"/>
      <c r="M645" s="181" t="s">
        <v>19</v>
      </c>
      <c r="N645" s="182" t="s">
        <v>47</v>
      </c>
      <c r="O645" s="62"/>
      <c r="P645" s="183">
        <f>O645*H645</f>
        <v>0</v>
      </c>
      <c r="Q645" s="183">
        <v>3.5E-4</v>
      </c>
      <c r="R645" s="183">
        <f>Q645*H645</f>
        <v>2.0999999999999999E-3</v>
      </c>
      <c r="S645" s="183">
        <v>0</v>
      </c>
      <c r="T645" s="184">
        <f>S645*H645</f>
        <v>0</v>
      </c>
      <c r="AR645" s="185" t="s">
        <v>234</v>
      </c>
      <c r="AT645" s="185" t="s">
        <v>133</v>
      </c>
      <c r="AU645" s="185" t="s">
        <v>83</v>
      </c>
      <c r="AY645" s="16" t="s">
        <v>131</v>
      </c>
      <c r="BE645" s="186">
        <f>IF(N645="základní",J645,0)</f>
        <v>0</v>
      </c>
      <c r="BF645" s="186">
        <f>IF(N645="snížená",J645,0)</f>
        <v>0</v>
      </c>
      <c r="BG645" s="186">
        <f>IF(N645="zákl. přenesená",J645,0)</f>
        <v>0</v>
      </c>
      <c r="BH645" s="186">
        <f>IF(N645="sníž. přenesená",J645,0)</f>
        <v>0</v>
      </c>
      <c r="BI645" s="186">
        <f>IF(N645="nulová",J645,0)</f>
        <v>0</v>
      </c>
      <c r="BJ645" s="16" t="s">
        <v>81</v>
      </c>
      <c r="BK645" s="186">
        <f>ROUND(I645*H645,2)</f>
        <v>0</v>
      </c>
      <c r="BL645" s="16" t="s">
        <v>234</v>
      </c>
      <c r="BM645" s="185" t="s">
        <v>1212</v>
      </c>
    </row>
    <row r="646" spans="2:65" s="1" customFormat="1" ht="24" customHeight="1">
      <c r="B646" s="33"/>
      <c r="C646" s="174" t="s">
        <v>1213</v>
      </c>
      <c r="D646" s="174" t="s">
        <v>133</v>
      </c>
      <c r="E646" s="175" t="s">
        <v>1214</v>
      </c>
      <c r="F646" s="176" t="s">
        <v>1215</v>
      </c>
      <c r="G646" s="177" t="s">
        <v>343</v>
      </c>
      <c r="H646" s="178">
        <v>2</v>
      </c>
      <c r="I646" s="179"/>
      <c r="J646" s="180">
        <f>ROUND(I646*H646,2)</f>
        <v>0</v>
      </c>
      <c r="K646" s="176" t="s">
        <v>137</v>
      </c>
      <c r="L646" s="37"/>
      <c r="M646" s="181" t="s">
        <v>19</v>
      </c>
      <c r="N646" s="182" t="s">
        <v>47</v>
      </c>
      <c r="O646" s="62"/>
      <c r="P646" s="183">
        <f>O646*H646</f>
        <v>0</v>
      </c>
      <c r="Q646" s="183">
        <v>6.4000000000000005E-4</v>
      </c>
      <c r="R646" s="183">
        <f>Q646*H646</f>
        <v>1.2800000000000001E-3</v>
      </c>
      <c r="S646" s="183">
        <v>0</v>
      </c>
      <c r="T646" s="184">
        <f>S646*H646</f>
        <v>0</v>
      </c>
      <c r="AR646" s="185" t="s">
        <v>234</v>
      </c>
      <c r="AT646" s="185" t="s">
        <v>133</v>
      </c>
      <c r="AU646" s="185" t="s">
        <v>83</v>
      </c>
      <c r="AY646" s="16" t="s">
        <v>131</v>
      </c>
      <c r="BE646" s="186">
        <f>IF(N646="základní",J646,0)</f>
        <v>0</v>
      </c>
      <c r="BF646" s="186">
        <f>IF(N646="snížená",J646,0)</f>
        <v>0</v>
      </c>
      <c r="BG646" s="186">
        <f>IF(N646="zákl. přenesená",J646,0)</f>
        <v>0</v>
      </c>
      <c r="BH646" s="186">
        <f>IF(N646="sníž. přenesená",J646,0)</f>
        <v>0</v>
      </c>
      <c r="BI646" s="186">
        <f>IF(N646="nulová",J646,0)</f>
        <v>0</v>
      </c>
      <c r="BJ646" s="16" t="s">
        <v>81</v>
      </c>
      <c r="BK646" s="186">
        <f>ROUND(I646*H646,2)</f>
        <v>0</v>
      </c>
      <c r="BL646" s="16" t="s">
        <v>234</v>
      </c>
      <c r="BM646" s="185" t="s">
        <v>1216</v>
      </c>
    </row>
    <row r="647" spans="2:65" s="1" customFormat="1" ht="24" customHeight="1">
      <c r="B647" s="33"/>
      <c r="C647" s="174" t="s">
        <v>1217</v>
      </c>
      <c r="D647" s="174" t="s">
        <v>133</v>
      </c>
      <c r="E647" s="175" t="s">
        <v>1218</v>
      </c>
      <c r="F647" s="176" t="s">
        <v>1219</v>
      </c>
      <c r="G647" s="177" t="s">
        <v>343</v>
      </c>
      <c r="H647" s="178">
        <v>4</v>
      </c>
      <c r="I647" s="179"/>
      <c r="J647" s="180">
        <f>ROUND(I647*H647,2)</f>
        <v>0</v>
      </c>
      <c r="K647" s="176" t="s">
        <v>280</v>
      </c>
      <c r="L647" s="37"/>
      <c r="M647" s="181" t="s">
        <v>19</v>
      </c>
      <c r="N647" s="182" t="s">
        <v>47</v>
      </c>
      <c r="O647" s="62"/>
      <c r="P647" s="183">
        <f>O647*H647</f>
        <v>0</v>
      </c>
      <c r="Q647" s="183">
        <v>7.2000000000000005E-4</v>
      </c>
      <c r="R647" s="183">
        <f>Q647*H647</f>
        <v>2.8800000000000002E-3</v>
      </c>
      <c r="S647" s="183">
        <v>0</v>
      </c>
      <c r="T647" s="184">
        <f>S647*H647</f>
        <v>0</v>
      </c>
      <c r="AR647" s="185" t="s">
        <v>234</v>
      </c>
      <c r="AT647" s="185" t="s">
        <v>133</v>
      </c>
      <c r="AU647" s="185" t="s">
        <v>83</v>
      </c>
      <c r="AY647" s="16" t="s">
        <v>131</v>
      </c>
      <c r="BE647" s="186">
        <f>IF(N647="základní",J647,0)</f>
        <v>0</v>
      </c>
      <c r="BF647" s="186">
        <f>IF(N647="snížená",J647,0)</f>
        <v>0</v>
      </c>
      <c r="BG647" s="186">
        <f>IF(N647="zákl. přenesená",J647,0)</f>
        <v>0</v>
      </c>
      <c r="BH647" s="186">
        <f>IF(N647="sníž. přenesená",J647,0)</f>
        <v>0</v>
      </c>
      <c r="BI647" s="186">
        <f>IF(N647="nulová",J647,0)</f>
        <v>0</v>
      </c>
      <c r="BJ647" s="16" t="s">
        <v>81</v>
      </c>
      <c r="BK647" s="186">
        <f>ROUND(I647*H647,2)</f>
        <v>0</v>
      </c>
      <c r="BL647" s="16" t="s">
        <v>234</v>
      </c>
      <c r="BM647" s="185" t="s">
        <v>1220</v>
      </c>
    </row>
    <row r="648" spans="2:65" s="1" customFormat="1" ht="16.5" customHeight="1">
      <c r="B648" s="33"/>
      <c r="C648" s="174" t="s">
        <v>1221</v>
      </c>
      <c r="D648" s="174" t="s">
        <v>133</v>
      </c>
      <c r="E648" s="175" t="s">
        <v>1222</v>
      </c>
      <c r="F648" s="176" t="s">
        <v>1223</v>
      </c>
      <c r="G648" s="177" t="s">
        <v>209</v>
      </c>
      <c r="H648" s="178">
        <v>10.675000000000001</v>
      </c>
      <c r="I648" s="179"/>
      <c r="J648" s="180">
        <f>ROUND(I648*H648,2)</f>
        <v>0</v>
      </c>
      <c r="K648" s="176" t="s">
        <v>137</v>
      </c>
      <c r="L648" s="37"/>
      <c r="M648" s="181" t="s">
        <v>19</v>
      </c>
      <c r="N648" s="182" t="s">
        <v>47</v>
      </c>
      <c r="O648" s="62"/>
      <c r="P648" s="183">
        <f>O648*H648</f>
        <v>0</v>
      </c>
      <c r="Q648" s="183">
        <v>2.3600000000000001E-3</v>
      </c>
      <c r="R648" s="183">
        <f>Q648*H648</f>
        <v>2.5193000000000004E-2</v>
      </c>
      <c r="S648" s="183">
        <v>0</v>
      </c>
      <c r="T648" s="184">
        <f>S648*H648</f>
        <v>0</v>
      </c>
      <c r="AR648" s="185" t="s">
        <v>234</v>
      </c>
      <c r="AT648" s="185" t="s">
        <v>133</v>
      </c>
      <c r="AU648" s="185" t="s">
        <v>83</v>
      </c>
      <c r="AY648" s="16" t="s">
        <v>131</v>
      </c>
      <c r="BE648" s="186">
        <f>IF(N648="základní",J648,0)</f>
        <v>0</v>
      </c>
      <c r="BF648" s="186">
        <f>IF(N648="snížená",J648,0)</f>
        <v>0</v>
      </c>
      <c r="BG648" s="186">
        <f>IF(N648="zákl. přenesená",J648,0)</f>
        <v>0</v>
      </c>
      <c r="BH648" s="186">
        <f>IF(N648="sníž. přenesená",J648,0)</f>
        <v>0</v>
      </c>
      <c r="BI648" s="186">
        <f>IF(N648="nulová",J648,0)</f>
        <v>0</v>
      </c>
      <c r="BJ648" s="16" t="s">
        <v>81</v>
      </c>
      <c r="BK648" s="186">
        <f>ROUND(I648*H648,2)</f>
        <v>0</v>
      </c>
      <c r="BL648" s="16" t="s">
        <v>234</v>
      </c>
      <c r="BM648" s="185" t="s">
        <v>1224</v>
      </c>
    </row>
    <row r="649" spans="2:65" s="12" customFormat="1" ht="11.25">
      <c r="B649" s="190"/>
      <c r="C649" s="191"/>
      <c r="D649" s="187" t="s">
        <v>144</v>
      </c>
      <c r="E649" s="192" t="s">
        <v>19</v>
      </c>
      <c r="F649" s="193" t="s">
        <v>1225</v>
      </c>
      <c r="G649" s="191"/>
      <c r="H649" s="194">
        <v>10.675000000000001</v>
      </c>
      <c r="I649" s="195"/>
      <c r="J649" s="191"/>
      <c r="K649" s="191"/>
      <c r="L649" s="196"/>
      <c r="M649" s="197"/>
      <c r="N649" s="198"/>
      <c r="O649" s="198"/>
      <c r="P649" s="198"/>
      <c r="Q649" s="198"/>
      <c r="R649" s="198"/>
      <c r="S649" s="198"/>
      <c r="T649" s="199"/>
      <c r="AT649" s="200" t="s">
        <v>144</v>
      </c>
      <c r="AU649" s="200" t="s">
        <v>83</v>
      </c>
      <c r="AV649" s="12" t="s">
        <v>83</v>
      </c>
      <c r="AW649" s="12" t="s">
        <v>37</v>
      </c>
      <c r="AX649" s="12" t="s">
        <v>81</v>
      </c>
      <c r="AY649" s="200" t="s">
        <v>131</v>
      </c>
    </row>
    <row r="650" spans="2:65" s="1" customFormat="1" ht="24" customHeight="1">
      <c r="B650" s="33"/>
      <c r="C650" s="174" t="s">
        <v>1226</v>
      </c>
      <c r="D650" s="174" t="s">
        <v>133</v>
      </c>
      <c r="E650" s="175" t="s">
        <v>1227</v>
      </c>
      <c r="F650" s="176" t="s">
        <v>1228</v>
      </c>
      <c r="G650" s="177" t="s">
        <v>209</v>
      </c>
      <c r="H650" s="178">
        <v>8.31</v>
      </c>
      <c r="I650" s="179"/>
      <c r="J650" s="180">
        <f>ROUND(I650*H650,2)</f>
        <v>0</v>
      </c>
      <c r="K650" s="176" t="s">
        <v>280</v>
      </c>
      <c r="L650" s="37"/>
      <c r="M650" s="181" t="s">
        <v>19</v>
      </c>
      <c r="N650" s="182" t="s">
        <v>47</v>
      </c>
      <c r="O650" s="62"/>
      <c r="P650" s="183">
        <f>O650*H650</f>
        <v>0</v>
      </c>
      <c r="Q650" s="183">
        <v>2.8900000000000002E-3</v>
      </c>
      <c r="R650" s="183">
        <f>Q650*H650</f>
        <v>2.4015900000000003E-2</v>
      </c>
      <c r="S650" s="183">
        <v>0</v>
      </c>
      <c r="T650" s="184">
        <f>S650*H650</f>
        <v>0</v>
      </c>
      <c r="AR650" s="185" t="s">
        <v>234</v>
      </c>
      <c r="AT650" s="185" t="s">
        <v>133</v>
      </c>
      <c r="AU650" s="185" t="s">
        <v>83</v>
      </c>
      <c r="AY650" s="16" t="s">
        <v>131</v>
      </c>
      <c r="BE650" s="186">
        <f>IF(N650="základní",J650,0)</f>
        <v>0</v>
      </c>
      <c r="BF650" s="186">
        <f>IF(N650="snížená",J650,0)</f>
        <v>0</v>
      </c>
      <c r="BG650" s="186">
        <f>IF(N650="zákl. přenesená",J650,0)</f>
        <v>0</v>
      </c>
      <c r="BH650" s="186">
        <f>IF(N650="sníž. přenesená",J650,0)</f>
        <v>0</v>
      </c>
      <c r="BI650" s="186">
        <f>IF(N650="nulová",J650,0)</f>
        <v>0</v>
      </c>
      <c r="BJ650" s="16" t="s">
        <v>81</v>
      </c>
      <c r="BK650" s="186">
        <f>ROUND(I650*H650,2)</f>
        <v>0</v>
      </c>
      <c r="BL650" s="16" t="s">
        <v>234</v>
      </c>
      <c r="BM650" s="185" t="s">
        <v>1229</v>
      </c>
    </row>
    <row r="651" spans="2:65" s="12" customFormat="1" ht="11.25">
      <c r="B651" s="190"/>
      <c r="C651" s="191"/>
      <c r="D651" s="187" t="s">
        <v>144</v>
      </c>
      <c r="E651" s="192" t="s">
        <v>19</v>
      </c>
      <c r="F651" s="193" t="s">
        <v>1230</v>
      </c>
      <c r="G651" s="191"/>
      <c r="H651" s="194">
        <v>8.31</v>
      </c>
      <c r="I651" s="195"/>
      <c r="J651" s="191"/>
      <c r="K651" s="191"/>
      <c r="L651" s="196"/>
      <c r="M651" s="197"/>
      <c r="N651" s="198"/>
      <c r="O651" s="198"/>
      <c r="P651" s="198"/>
      <c r="Q651" s="198"/>
      <c r="R651" s="198"/>
      <c r="S651" s="198"/>
      <c r="T651" s="199"/>
      <c r="AT651" s="200" t="s">
        <v>144</v>
      </c>
      <c r="AU651" s="200" t="s">
        <v>83</v>
      </c>
      <c r="AV651" s="12" t="s">
        <v>83</v>
      </c>
      <c r="AW651" s="12" t="s">
        <v>37</v>
      </c>
      <c r="AX651" s="12" t="s">
        <v>81</v>
      </c>
      <c r="AY651" s="200" t="s">
        <v>131</v>
      </c>
    </row>
    <row r="652" spans="2:65" s="1" customFormat="1" ht="16.5" customHeight="1">
      <c r="B652" s="33"/>
      <c r="C652" s="174" t="s">
        <v>1231</v>
      </c>
      <c r="D652" s="174" t="s">
        <v>133</v>
      </c>
      <c r="E652" s="175" t="s">
        <v>1232</v>
      </c>
      <c r="F652" s="176" t="s">
        <v>1233</v>
      </c>
      <c r="G652" s="177" t="s">
        <v>209</v>
      </c>
      <c r="H652" s="178">
        <v>32.4</v>
      </c>
      <c r="I652" s="179"/>
      <c r="J652" s="180">
        <f>ROUND(I652*H652,2)</f>
        <v>0</v>
      </c>
      <c r="K652" s="176" t="s">
        <v>137</v>
      </c>
      <c r="L652" s="37"/>
      <c r="M652" s="181" t="s">
        <v>19</v>
      </c>
      <c r="N652" s="182" t="s">
        <v>47</v>
      </c>
      <c r="O652" s="62"/>
      <c r="P652" s="183">
        <f>O652*H652</f>
        <v>0</v>
      </c>
      <c r="Q652" s="183">
        <v>3.7399999999999998E-3</v>
      </c>
      <c r="R652" s="183">
        <f>Q652*H652</f>
        <v>0.12117599999999999</v>
      </c>
      <c r="S652" s="183">
        <v>0</v>
      </c>
      <c r="T652" s="184">
        <f>S652*H652</f>
        <v>0</v>
      </c>
      <c r="AR652" s="185" t="s">
        <v>234</v>
      </c>
      <c r="AT652" s="185" t="s">
        <v>133</v>
      </c>
      <c r="AU652" s="185" t="s">
        <v>83</v>
      </c>
      <c r="AY652" s="16" t="s">
        <v>131</v>
      </c>
      <c r="BE652" s="186">
        <f>IF(N652="základní",J652,0)</f>
        <v>0</v>
      </c>
      <c r="BF652" s="186">
        <f>IF(N652="snížená",J652,0)</f>
        <v>0</v>
      </c>
      <c r="BG652" s="186">
        <f>IF(N652="zákl. přenesená",J652,0)</f>
        <v>0</v>
      </c>
      <c r="BH652" s="186">
        <f>IF(N652="sníž. přenesená",J652,0)</f>
        <v>0</v>
      </c>
      <c r="BI652" s="186">
        <f>IF(N652="nulová",J652,0)</f>
        <v>0</v>
      </c>
      <c r="BJ652" s="16" t="s">
        <v>81</v>
      </c>
      <c r="BK652" s="186">
        <f>ROUND(I652*H652,2)</f>
        <v>0</v>
      </c>
      <c r="BL652" s="16" t="s">
        <v>234</v>
      </c>
      <c r="BM652" s="185" t="s">
        <v>1234</v>
      </c>
    </row>
    <row r="653" spans="2:65" s="12" customFormat="1" ht="11.25">
      <c r="B653" s="190"/>
      <c r="C653" s="191"/>
      <c r="D653" s="187" t="s">
        <v>144</v>
      </c>
      <c r="E653" s="192" t="s">
        <v>19</v>
      </c>
      <c r="F653" s="193" t="s">
        <v>1235</v>
      </c>
      <c r="G653" s="191"/>
      <c r="H653" s="194">
        <v>32.4</v>
      </c>
      <c r="I653" s="195"/>
      <c r="J653" s="191"/>
      <c r="K653" s="191"/>
      <c r="L653" s="196"/>
      <c r="M653" s="197"/>
      <c r="N653" s="198"/>
      <c r="O653" s="198"/>
      <c r="P653" s="198"/>
      <c r="Q653" s="198"/>
      <c r="R653" s="198"/>
      <c r="S653" s="198"/>
      <c r="T653" s="199"/>
      <c r="AT653" s="200" t="s">
        <v>144</v>
      </c>
      <c r="AU653" s="200" t="s">
        <v>83</v>
      </c>
      <c r="AV653" s="12" t="s">
        <v>83</v>
      </c>
      <c r="AW653" s="12" t="s">
        <v>37</v>
      </c>
      <c r="AX653" s="12" t="s">
        <v>81</v>
      </c>
      <c r="AY653" s="200" t="s">
        <v>131</v>
      </c>
    </row>
    <row r="654" spans="2:65" s="1" customFormat="1" ht="24" customHeight="1">
      <c r="B654" s="33"/>
      <c r="C654" s="174" t="s">
        <v>1236</v>
      </c>
      <c r="D654" s="174" t="s">
        <v>133</v>
      </c>
      <c r="E654" s="175" t="s">
        <v>1237</v>
      </c>
      <c r="F654" s="176" t="s">
        <v>1238</v>
      </c>
      <c r="G654" s="177" t="s">
        <v>136</v>
      </c>
      <c r="H654" s="178">
        <v>38</v>
      </c>
      <c r="I654" s="179"/>
      <c r="J654" s="180">
        <f>ROUND(I654*H654,2)</f>
        <v>0</v>
      </c>
      <c r="K654" s="176" t="s">
        <v>280</v>
      </c>
      <c r="L654" s="37"/>
      <c r="M654" s="181" t="s">
        <v>19</v>
      </c>
      <c r="N654" s="182" t="s">
        <v>47</v>
      </c>
      <c r="O654" s="62"/>
      <c r="P654" s="183">
        <f>O654*H654</f>
        <v>0</v>
      </c>
      <c r="Q654" s="183">
        <v>6.5500000000000003E-3</v>
      </c>
      <c r="R654" s="183">
        <f>Q654*H654</f>
        <v>0.24890000000000001</v>
      </c>
      <c r="S654" s="183">
        <v>0</v>
      </c>
      <c r="T654" s="184">
        <f>S654*H654</f>
        <v>0</v>
      </c>
      <c r="AR654" s="185" t="s">
        <v>234</v>
      </c>
      <c r="AT654" s="185" t="s">
        <v>133</v>
      </c>
      <c r="AU654" s="185" t="s">
        <v>83</v>
      </c>
      <c r="AY654" s="16" t="s">
        <v>131</v>
      </c>
      <c r="BE654" s="186">
        <f>IF(N654="základní",J654,0)</f>
        <v>0</v>
      </c>
      <c r="BF654" s="186">
        <f>IF(N654="snížená",J654,0)</f>
        <v>0</v>
      </c>
      <c r="BG654" s="186">
        <f>IF(N654="zákl. přenesená",J654,0)</f>
        <v>0</v>
      </c>
      <c r="BH654" s="186">
        <f>IF(N654="sníž. přenesená",J654,0)</f>
        <v>0</v>
      </c>
      <c r="BI654" s="186">
        <f>IF(N654="nulová",J654,0)</f>
        <v>0</v>
      </c>
      <c r="BJ654" s="16" t="s">
        <v>81</v>
      </c>
      <c r="BK654" s="186">
        <f>ROUND(I654*H654,2)</f>
        <v>0</v>
      </c>
      <c r="BL654" s="16" t="s">
        <v>234</v>
      </c>
      <c r="BM654" s="185" t="s">
        <v>1239</v>
      </c>
    </row>
    <row r="655" spans="2:65" s="1" customFormat="1" ht="24" customHeight="1">
      <c r="B655" s="33"/>
      <c r="C655" s="174" t="s">
        <v>1240</v>
      </c>
      <c r="D655" s="174" t="s">
        <v>133</v>
      </c>
      <c r="E655" s="175" t="s">
        <v>1241</v>
      </c>
      <c r="F655" s="176" t="s">
        <v>1242</v>
      </c>
      <c r="G655" s="177" t="s">
        <v>167</v>
      </c>
      <c r="H655" s="178">
        <v>1.2190000000000001</v>
      </c>
      <c r="I655" s="179"/>
      <c r="J655" s="180">
        <f>ROUND(I655*H655,2)</f>
        <v>0</v>
      </c>
      <c r="K655" s="176" t="s">
        <v>137</v>
      </c>
      <c r="L655" s="37"/>
      <c r="M655" s="181" t="s">
        <v>19</v>
      </c>
      <c r="N655" s="182" t="s">
        <v>47</v>
      </c>
      <c r="O655" s="62"/>
      <c r="P655" s="183">
        <f>O655*H655</f>
        <v>0</v>
      </c>
      <c r="Q655" s="183">
        <v>0</v>
      </c>
      <c r="R655" s="183">
        <f>Q655*H655</f>
        <v>0</v>
      </c>
      <c r="S655" s="183">
        <v>0</v>
      </c>
      <c r="T655" s="184">
        <f>S655*H655</f>
        <v>0</v>
      </c>
      <c r="AR655" s="185" t="s">
        <v>234</v>
      </c>
      <c r="AT655" s="185" t="s">
        <v>133</v>
      </c>
      <c r="AU655" s="185" t="s">
        <v>83</v>
      </c>
      <c r="AY655" s="16" t="s">
        <v>131</v>
      </c>
      <c r="BE655" s="186">
        <f>IF(N655="základní",J655,0)</f>
        <v>0</v>
      </c>
      <c r="BF655" s="186">
        <f>IF(N655="snížená",J655,0)</f>
        <v>0</v>
      </c>
      <c r="BG655" s="186">
        <f>IF(N655="zákl. přenesená",J655,0)</f>
        <v>0</v>
      </c>
      <c r="BH655" s="186">
        <f>IF(N655="sníž. přenesená",J655,0)</f>
        <v>0</v>
      </c>
      <c r="BI655" s="186">
        <f>IF(N655="nulová",J655,0)</f>
        <v>0</v>
      </c>
      <c r="BJ655" s="16" t="s">
        <v>81</v>
      </c>
      <c r="BK655" s="186">
        <f>ROUND(I655*H655,2)</f>
        <v>0</v>
      </c>
      <c r="BL655" s="16" t="s">
        <v>234</v>
      </c>
      <c r="BM655" s="185" t="s">
        <v>1243</v>
      </c>
    </row>
    <row r="656" spans="2:65" s="1" customFormat="1" ht="78">
      <c r="B656" s="33"/>
      <c r="C656" s="34"/>
      <c r="D656" s="187" t="s">
        <v>140</v>
      </c>
      <c r="E656" s="34"/>
      <c r="F656" s="188" t="s">
        <v>1244</v>
      </c>
      <c r="G656" s="34"/>
      <c r="H656" s="34"/>
      <c r="I656" s="101"/>
      <c r="J656" s="34"/>
      <c r="K656" s="34"/>
      <c r="L656" s="37"/>
      <c r="M656" s="189"/>
      <c r="N656" s="62"/>
      <c r="O656" s="62"/>
      <c r="P656" s="62"/>
      <c r="Q656" s="62"/>
      <c r="R656" s="62"/>
      <c r="S656" s="62"/>
      <c r="T656" s="63"/>
      <c r="AT656" s="16" t="s">
        <v>140</v>
      </c>
      <c r="AU656" s="16" t="s">
        <v>83</v>
      </c>
    </row>
    <row r="657" spans="2:65" s="11" customFormat="1" ht="22.9" customHeight="1">
      <c r="B657" s="158"/>
      <c r="C657" s="159"/>
      <c r="D657" s="160" t="s">
        <v>75</v>
      </c>
      <c r="E657" s="172" t="s">
        <v>1245</v>
      </c>
      <c r="F657" s="172" t="s">
        <v>1246</v>
      </c>
      <c r="G657" s="159"/>
      <c r="H657" s="159"/>
      <c r="I657" s="162"/>
      <c r="J657" s="173">
        <f>BK657</f>
        <v>0</v>
      </c>
      <c r="K657" s="159"/>
      <c r="L657" s="164"/>
      <c r="M657" s="165"/>
      <c r="N657" s="166"/>
      <c r="O657" s="166"/>
      <c r="P657" s="167">
        <f>SUM(P658:P716)</f>
        <v>0</v>
      </c>
      <c r="Q657" s="166"/>
      <c r="R657" s="167">
        <f>SUM(R658:R716)</f>
        <v>2.7109720000000004</v>
      </c>
      <c r="S657" s="166"/>
      <c r="T657" s="168">
        <f>SUM(T658:T716)</f>
        <v>0</v>
      </c>
      <c r="AR657" s="169" t="s">
        <v>83</v>
      </c>
      <c r="AT657" s="170" t="s">
        <v>75</v>
      </c>
      <c r="AU657" s="170" t="s">
        <v>81</v>
      </c>
      <c r="AY657" s="169" t="s">
        <v>131</v>
      </c>
      <c r="BK657" s="171">
        <f>SUM(BK658:BK716)</f>
        <v>0</v>
      </c>
    </row>
    <row r="658" spans="2:65" s="1" customFormat="1" ht="24" customHeight="1">
      <c r="B658" s="33"/>
      <c r="C658" s="174" t="s">
        <v>1247</v>
      </c>
      <c r="D658" s="174" t="s">
        <v>133</v>
      </c>
      <c r="E658" s="175" t="s">
        <v>1248</v>
      </c>
      <c r="F658" s="176" t="s">
        <v>1249</v>
      </c>
      <c r="G658" s="177" t="s">
        <v>343</v>
      </c>
      <c r="H658" s="178">
        <v>22</v>
      </c>
      <c r="I658" s="179"/>
      <c r="J658" s="180">
        <f>ROUND(I658*H658,2)</f>
        <v>0</v>
      </c>
      <c r="K658" s="176" t="s">
        <v>280</v>
      </c>
      <c r="L658" s="37"/>
      <c r="M658" s="181" t="s">
        <v>19</v>
      </c>
      <c r="N658" s="182" t="s">
        <v>47</v>
      </c>
      <c r="O658" s="62"/>
      <c r="P658" s="183">
        <f>O658*H658</f>
        <v>0</v>
      </c>
      <c r="Q658" s="183">
        <v>0</v>
      </c>
      <c r="R658" s="183">
        <f>Q658*H658</f>
        <v>0</v>
      </c>
      <c r="S658" s="183">
        <v>0</v>
      </c>
      <c r="T658" s="184">
        <f>S658*H658</f>
        <v>0</v>
      </c>
      <c r="AR658" s="185" t="s">
        <v>234</v>
      </c>
      <c r="AT658" s="185" t="s">
        <v>133</v>
      </c>
      <c r="AU658" s="185" t="s">
        <v>83</v>
      </c>
      <c r="AY658" s="16" t="s">
        <v>131</v>
      </c>
      <c r="BE658" s="186">
        <f>IF(N658="základní",J658,0)</f>
        <v>0</v>
      </c>
      <c r="BF658" s="186">
        <f>IF(N658="snížená",J658,0)</f>
        <v>0</v>
      </c>
      <c r="BG658" s="186">
        <f>IF(N658="zákl. přenesená",J658,0)</f>
        <v>0</v>
      </c>
      <c r="BH658" s="186">
        <f>IF(N658="sníž. přenesená",J658,0)</f>
        <v>0</v>
      </c>
      <c r="BI658" s="186">
        <f>IF(N658="nulová",J658,0)</f>
        <v>0</v>
      </c>
      <c r="BJ658" s="16" t="s">
        <v>81</v>
      </c>
      <c r="BK658" s="186">
        <f>ROUND(I658*H658,2)</f>
        <v>0</v>
      </c>
      <c r="BL658" s="16" t="s">
        <v>234</v>
      </c>
      <c r="BM658" s="185" t="s">
        <v>1250</v>
      </c>
    </row>
    <row r="659" spans="2:65" s="1" customFormat="1" ht="16.5" customHeight="1">
      <c r="B659" s="33"/>
      <c r="C659" s="211" t="s">
        <v>1251</v>
      </c>
      <c r="D659" s="211" t="s">
        <v>173</v>
      </c>
      <c r="E659" s="212" t="s">
        <v>1252</v>
      </c>
      <c r="F659" s="213" t="s">
        <v>1253</v>
      </c>
      <c r="G659" s="214" t="s">
        <v>343</v>
      </c>
      <c r="H659" s="215">
        <v>22</v>
      </c>
      <c r="I659" s="216"/>
      <c r="J659" s="217">
        <f>ROUND(I659*H659,2)</f>
        <v>0</v>
      </c>
      <c r="K659" s="213" t="s">
        <v>349</v>
      </c>
      <c r="L659" s="218"/>
      <c r="M659" s="219" t="s">
        <v>19</v>
      </c>
      <c r="N659" s="220" t="s">
        <v>47</v>
      </c>
      <c r="O659" s="62"/>
      <c r="P659" s="183">
        <f>O659*H659</f>
        <v>0</v>
      </c>
      <c r="Q659" s="183">
        <v>1E-3</v>
      </c>
      <c r="R659" s="183">
        <f>Q659*H659</f>
        <v>2.1999999999999999E-2</v>
      </c>
      <c r="S659" s="183">
        <v>0</v>
      </c>
      <c r="T659" s="184">
        <f>S659*H659</f>
        <v>0</v>
      </c>
      <c r="AR659" s="185" t="s">
        <v>322</v>
      </c>
      <c r="AT659" s="185" t="s">
        <v>173</v>
      </c>
      <c r="AU659" s="185" t="s">
        <v>83</v>
      </c>
      <c r="AY659" s="16" t="s">
        <v>131</v>
      </c>
      <c r="BE659" s="186">
        <f>IF(N659="základní",J659,0)</f>
        <v>0</v>
      </c>
      <c r="BF659" s="186">
        <f>IF(N659="snížená",J659,0)</f>
        <v>0</v>
      </c>
      <c r="BG659" s="186">
        <f>IF(N659="zákl. přenesená",J659,0)</f>
        <v>0</v>
      </c>
      <c r="BH659" s="186">
        <f>IF(N659="sníž. přenesená",J659,0)</f>
        <v>0</v>
      </c>
      <c r="BI659" s="186">
        <f>IF(N659="nulová",J659,0)</f>
        <v>0</v>
      </c>
      <c r="BJ659" s="16" t="s">
        <v>81</v>
      </c>
      <c r="BK659" s="186">
        <f>ROUND(I659*H659,2)</f>
        <v>0</v>
      </c>
      <c r="BL659" s="16" t="s">
        <v>234</v>
      </c>
      <c r="BM659" s="185" t="s">
        <v>1254</v>
      </c>
    </row>
    <row r="660" spans="2:65" s="1" customFormat="1" ht="19.5">
      <c r="B660" s="33"/>
      <c r="C660" s="34"/>
      <c r="D660" s="187" t="s">
        <v>142</v>
      </c>
      <c r="E660" s="34"/>
      <c r="F660" s="188" t="s">
        <v>1255</v>
      </c>
      <c r="G660" s="34"/>
      <c r="H660" s="34"/>
      <c r="I660" s="101"/>
      <c r="J660" s="34"/>
      <c r="K660" s="34"/>
      <c r="L660" s="37"/>
      <c r="M660" s="189"/>
      <c r="N660" s="62"/>
      <c r="O660" s="62"/>
      <c r="P660" s="62"/>
      <c r="Q660" s="62"/>
      <c r="R660" s="62"/>
      <c r="S660" s="62"/>
      <c r="T660" s="63"/>
      <c r="AT660" s="16" t="s">
        <v>142</v>
      </c>
      <c r="AU660" s="16" t="s">
        <v>83</v>
      </c>
    </row>
    <row r="661" spans="2:65" s="1" customFormat="1" ht="24" customHeight="1">
      <c r="B661" s="33"/>
      <c r="C661" s="174" t="s">
        <v>1256</v>
      </c>
      <c r="D661" s="174" t="s">
        <v>133</v>
      </c>
      <c r="E661" s="175" t="s">
        <v>1257</v>
      </c>
      <c r="F661" s="176" t="s">
        <v>1258</v>
      </c>
      <c r="G661" s="177" t="s">
        <v>136</v>
      </c>
      <c r="H661" s="178">
        <v>9.9</v>
      </c>
      <c r="I661" s="179"/>
      <c r="J661" s="180">
        <f>ROUND(I661*H661,2)</f>
        <v>0</v>
      </c>
      <c r="K661" s="176" t="s">
        <v>137</v>
      </c>
      <c r="L661" s="37"/>
      <c r="M661" s="181" t="s">
        <v>19</v>
      </c>
      <c r="N661" s="182" t="s">
        <v>47</v>
      </c>
      <c r="O661" s="62"/>
      <c r="P661" s="183">
        <f>O661*H661</f>
        <v>0</v>
      </c>
      <c r="Q661" s="183">
        <v>2.7E-4</v>
      </c>
      <c r="R661" s="183">
        <f>Q661*H661</f>
        <v>2.673E-3</v>
      </c>
      <c r="S661" s="183">
        <v>0</v>
      </c>
      <c r="T661" s="184">
        <f>S661*H661</f>
        <v>0</v>
      </c>
      <c r="AR661" s="185" t="s">
        <v>234</v>
      </c>
      <c r="AT661" s="185" t="s">
        <v>133</v>
      </c>
      <c r="AU661" s="185" t="s">
        <v>83</v>
      </c>
      <c r="AY661" s="16" t="s">
        <v>131</v>
      </c>
      <c r="BE661" s="186">
        <f>IF(N661="základní",J661,0)</f>
        <v>0</v>
      </c>
      <c r="BF661" s="186">
        <f>IF(N661="snížená",J661,0)</f>
        <v>0</v>
      </c>
      <c r="BG661" s="186">
        <f>IF(N661="zákl. přenesená",J661,0)</f>
        <v>0</v>
      </c>
      <c r="BH661" s="186">
        <f>IF(N661="sníž. přenesená",J661,0)</f>
        <v>0</v>
      </c>
      <c r="BI661" s="186">
        <f>IF(N661="nulová",J661,0)</f>
        <v>0</v>
      </c>
      <c r="BJ661" s="16" t="s">
        <v>81</v>
      </c>
      <c r="BK661" s="186">
        <f>ROUND(I661*H661,2)</f>
        <v>0</v>
      </c>
      <c r="BL661" s="16" t="s">
        <v>234</v>
      </c>
      <c r="BM661" s="185" t="s">
        <v>1259</v>
      </c>
    </row>
    <row r="662" spans="2:65" s="1" customFormat="1" ht="68.25">
      <c r="B662" s="33"/>
      <c r="C662" s="34"/>
      <c r="D662" s="187" t="s">
        <v>140</v>
      </c>
      <c r="E662" s="34"/>
      <c r="F662" s="188" t="s">
        <v>1260</v>
      </c>
      <c r="G662" s="34"/>
      <c r="H662" s="34"/>
      <c r="I662" s="101"/>
      <c r="J662" s="34"/>
      <c r="K662" s="34"/>
      <c r="L662" s="37"/>
      <c r="M662" s="189"/>
      <c r="N662" s="62"/>
      <c r="O662" s="62"/>
      <c r="P662" s="62"/>
      <c r="Q662" s="62"/>
      <c r="R662" s="62"/>
      <c r="S662" s="62"/>
      <c r="T662" s="63"/>
      <c r="AT662" s="16" t="s">
        <v>140</v>
      </c>
      <c r="AU662" s="16" t="s">
        <v>83</v>
      </c>
    </row>
    <row r="663" spans="2:65" s="12" customFormat="1" ht="11.25">
      <c r="B663" s="190"/>
      <c r="C663" s="191"/>
      <c r="D663" s="187" t="s">
        <v>144</v>
      </c>
      <c r="E663" s="192" t="s">
        <v>19</v>
      </c>
      <c r="F663" s="193" t="s">
        <v>1261</v>
      </c>
      <c r="G663" s="191"/>
      <c r="H663" s="194">
        <v>7.2</v>
      </c>
      <c r="I663" s="195"/>
      <c r="J663" s="191"/>
      <c r="K663" s="191"/>
      <c r="L663" s="196"/>
      <c r="M663" s="197"/>
      <c r="N663" s="198"/>
      <c r="O663" s="198"/>
      <c r="P663" s="198"/>
      <c r="Q663" s="198"/>
      <c r="R663" s="198"/>
      <c r="S663" s="198"/>
      <c r="T663" s="199"/>
      <c r="AT663" s="200" t="s">
        <v>144</v>
      </c>
      <c r="AU663" s="200" t="s">
        <v>83</v>
      </c>
      <c r="AV663" s="12" t="s">
        <v>83</v>
      </c>
      <c r="AW663" s="12" t="s">
        <v>37</v>
      </c>
      <c r="AX663" s="12" t="s">
        <v>76</v>
      </c>
      <c r="AY663" s="200" t="s">
        <v>131</v>
      </c>
    </row>
    <row r="664" spans="2:65" s="12" customFormat="1" ht="11.25">
      <c r="B664" s="190"/>
      <c r="C664" s="191"/>
      <c r="D664" s="187" t="s">
        <v>144</v>
      </c>
      <c r="E664" s="192" t="s">
        <v>19</v>
      </c>
      <c r="F664" s="193" t="s">
        <v>1262</v>
      </c>
      <c r="G664" s="191"/>
      <c r="H664" s="194">
        <v>2.7</v>
      </c>
      <c r="I664" s="195"/>
      <c r="J664" s="191"/>
      <c r="K664" s="191"/>
      <c r="L664" s="196"/>
      <c r="M664" s="197"/>
      <c r="N664" s="198"/>
      <c r="O664" s="198"/>
      <c r="P664" s="198"/>
      <c r="Q664" s="198"/>
      <c r="R664" s="198"/>
      <c r="S664" s="198"/>
      <c r="T664" s="199"/>
      <c r="AT664" s="200" t="s">
        <v>144</v>
      </c>
      <c r="AU664" s="200" t="s">
        <v>83</v>
      </c>
      <c r="AV664" s="12" t="s">
        <v>83</v>
      </c>
      <c r="AW664" s="12" t="s">
        <v>37</v>
      </c>
      <c r="AX664" s="12" t="s">
        <v>76</v>
      </c>
      <c r="AY664" s="200" t="s">
        <v>131</v>
      </c>
    </row>
    <row r="665" spans="2:65" s="14" customFormat="1" ht="11.25">
      <c r="B665" s="221"/>
      <c r="C665" s="222"/>
      <c r="D665" s="187" t="s">
        <v>144</v>
      </c>
      <c r="E665" s="223" t="s">
        <v>19</v>
      </c>
      <c r="F665" s="224" t="s">
        <v>201</v>
      </c>
      <c r="G665" s="222"/>
      <c r="H665" s="225">
        <v>9.9</v>
      </c>
      <c r="I665" s="226"/>
      <c r="J665" s="222"/>
      <c r="K665" s="222"/>
      <c r="L665" s="227"/>
      <c r="M665" s="228"/>
      <c r="N665" s="229"/>
      <c r="O665" s="229"/>
      <c r="P665" s="229"/>
      <c r="Q665" s="229"/>
      <c r="R665" s="229"/>
      <c r="S665" s="229"/>
      <c r="T665" s="230"/>
      <c r="AT665" s="231" t="s">
        <v>144</v>
      </c>
      <c r="AU665" s="231" t="s">
        <v>83</v>
      </c>
      <c r="AV665" s="14" t="s">
        <v>138</v>
      </c>
      <c r="AW665" s="14" t="s">
        <v>37</v>
      </c>
      <c r="AX665" s="14" t="s">
        <v>81</v>
      </c>
      <c r="AY665" s="231" t="s">
        <v>131</v>
      </c>
    </row>
    <row r="666" spans="2:65" s="1" customFormat="1" ht="16.5" customHeight="1">
      <c r="B666" s="33"/>
      <c r="C666" s="211" t="s">
        <v>1263</v>
      </c>
      <c r="D666" s="211" t="s">
        <v>173</v>
      </c>
      <c r="E666" s="212" t="s">
        <v>1264</v>
      </c>
      <c r="F666" s="213" t="s">
        <v>1265</v>
      </c>
      <c r="G666" s="214" t="s">
        <v>343</v>
      </c>
      <c r="H666" s="215">
        <v>2</v>
      </c>
      <c r="I666" s="216"/>
      <c r="J666" s="217">
        <f>ROUND(I666*H666,2)</f>
        <v>0</v>
      </c>
      <c r="K666" s="213" t="s">
        <v>349</v>
      </c>
      <c r="L666" s="218"/>
      <c r="M666" s="219" t="s">
        <v>19</v>
      </c>
      <c r="N666" s="220" t="s">
        <v>47</v>
      </c>
      <c r="O666" s="62"/>
      <c r="P666" s="183">
        <f>O666*H666</f>
        <v>0</v>
      </c>
      <c r="Q666" s="183">
        <v>6.6000000000000003E-2</v>
      </c>
      <c r="R666" s="183">
        <f>Q666*H666</f>
        <v>0.13200000000000001</v>
      </c>
      <c r="S666" s="183">
        <v>0</v>
      </c>
      <c r="T666" s="184">
        <f>S666*H666</f>
        <v>0</v>
      </c>
      <c r="AR666" s="185" t="s">
        <v>322</v>
      </c>
      <c r="AT666" s="185" t="s">
        <v>173</v>
      </c>
      <c r="AU666" s="185" t="s">
        <v>83</v>
      </c>
      <c r="AY666" s="16" t="s">
        <v>131</v>
      </c>
      <c r="BE666" s="186">
        <f>IF(N666="základní",J666,0)</f>
        <v>0</v>
      </c>
      <c r="BF666" s="186">
        <f>IF(N666="snížená",J666,0)</f>
        <v>0</v>
      </c>
      <c r="BG666" s="186">
        <f>IF(N666="zákl. přenesená",J666,0)</f>
        <v>0</v>
      </c>
      <c r="BH666" s="186">
        <f>IF(N666="sníž. přenesená",J666,0)</f>
        <v>0</v>
      </c>
      <c r="BI666" s="186">
        <f>IF(N666="nulová",J666,0)</f>
        <v>0</v>
      </c>
      <c r="BJ666" s="16" t="s">
        <v>81</v>
      </c>
      <c r="BK666" s="186">
        <f>ROUND(I666*H666,2)</f>
        <v>0</v>
      </c>
      <c r="BL666" s="16" t="s">
        <v>234</v>
      </c>
      <c r="BM666" s="185" t="s">
        <v>1266</v>
      </c>
    </row>
    <row r="667" spans="2:65" s="13" customFormat="1" ht="11.25">
      <c r="B667" s="201"/>
      <c r="C667" s="202"/>
      <c r="D667" s="187" t="s">
        <v>144</v>
      </c>
      <c r="E667" s="203" t="s">
        <v>19</v>
      </c>
      <c r="F667" s="204" t="s">
        <v>1267</v>
      </c>
      <c r="G667" s="202"/>
      <c r="H667" s="203" t="s">
        <v>19</v>
      </c>
      <c r="I667" s="205"/>
      <c r="J667" s="202"/>
      <c r="K667" s="202"/>
      <c r="L667" s="206"/>
      <c r="M667" s="207"/>
      <c r="N667" s="208"/>
      <c r="O667" s="208"/>
      <c r="P667" s="208"/>
      <c r="Q667" s="208"/>
      <c r="R667" s="208"/>
      <c r="S667" s="208"/>
      <c r="T667" s="209"/>
      <c r="AT667" s="210" t="s">
        <v>144</v>
      </c>
      <c r="AU667" s="210" t="s">
        <v>83</v>
      </c>
      <c r="AV667" s="13" t="s">
        <v>81</v>
      </c>
      <c r="AW667" s="13" t="s">
        <v>37</v>
      </c>
      <c r="AX667" s="13" t="s">
        <v>76</v>
      </c>
      <c r="AY667" s="210" t="s">
        <v>131</v>
      </c>
    </row>
    <row r="668" spans="2:65" s="12" customFormat="1" ht="11.25">
      <c r="B668" s="190"/>
      <c r="C668" s="191"/>
      <c r="D668" s="187" t="s">
        <v>144</v>
      </c>
      <c r="E668" s="192" t="s">
        <v>19</v>
      </c>
      <c r="F668" s="193" t="s">
        <v>1268</v>
      </c>
      <c r="G668" s="191"/>
      <c r="H668" s="194">
        <v>2</v>
      </c>
      <c r="I668" s="195"/>
      <c r="J668" s="191"/>
      <c r="K668" s="191"/>
      <c r="L668" s="196"/>
      <c r="M668" s="197"/>
      <c r="N668" s="198"/>
      <c r="O668" s="198"/>
      <c r="P668" s="198"/>
      <c r="Q668" s="198"/>
      <c r="R668" s="198"/>
      <c r="S668" s="198"/>
      <c r="T668" s="199"/>
      <c r="AT668" s="200" t="s">
        <v>144</v>
      </c>
      <c r="AU668" s="200" t="s">
        <v>83</v>
      </c>
      <c r="AV668" s="12" t="s">
        <v>83</v>
      </c>
      <c r="AW668" s="12" t="s">
        <v>37</v>
      </c>
      <c r="AX668" s="12" t="s">
        <v>81</v>
      </c>
      <c r="AY668" s="200" t="s">
        <v>131</v>
      </c>
    </row>
    <row r="669" spans="2:65" s="1" customFormat="1" ht="16.5" customHeight="1">
      <c r="B669" s="33"/>
      <c r="C669" s="211" t="s">
        <v>1269</v>
      </c>
      <c r="D669" s="211" t="s">
        <v>173</v>
      </c>
      <c r="E669" s="212" t="s">
        <v>1270</v>
      </c>
      <c r="F669" s="213" t="s">
        <v>1271</v>
      </c>
      <c r="G669" s="214" t="s">
        <v>343</v>
      </c>
      <c r="H669" s="215">
        <v>2</v>
      </c>
      <c r="I669" s="216"/>
      <c r="J669" s="217">
        <f>ROUND(I669*H669,2)</f>
        <v>0</v>
      </c>
      <c r="K669" s="213" t="s">
        <v>349</v>
      </c>
      <c r="L669" s="218"/>
      <c r="M669" s="219" t="s">
        <v>19</v>
      </c>
      <c r="N669" s="220" t="s">
        <v>47</v>
      </c>
      <c r="O669" s="62"/>
      <c r="P669" s="183">
        <f>O669*H669</f>
        <v>0</v>
      </c>
      <c r="Q669" s="183">
        <v>0.02</v>
      </c>
      <c r="R669" s="183">
        <f>Q669*H669</f>
        <v>0.04</v>
      </c>
      <c r="S669" s="183">
        <v>0</v>
      </c>
      <c r="T669" s="184">
        <f>S669*H669</f>
        <v>0</v>
      </c>
      <c r="AR669" s="185" t="s">
        <v>322</v>
      </c>
      <c r="AT669" s="185" t="s">
        <v>173</v>
      </c>
      <c r="AU669" s="185" t="s">
        <v>83</v>
      </c>
      <c r="AY669" s="16" t="s">
        <v>131</v>
      </c>
      <c r="BE669" s="186">
        <f>IF(N669="základní",J669,0)</f>
        <v>0</v>
      </c>
      <c r="BF669" s="186">
        <f>IF(N669="snížená",J669,0)</f>
        <v>0</v>
      </c>
      <c r="BG669" s="186">
        <f>IF(N669="zákl. přenesená",J669,0)</f>
        <v>0</v>
      </c>
      <c r="BH669" s="186">
        <f>IF(N669="sníž. přenesená",J669,0)</f>
        <v>0</v>
      </c>
      <c r="BI669" s="186">
        <f>IF(N669="nulová",J669,0)</f>
        <v>0</v>
      </c>
      <c r="BJ669" s="16" t="s">
        <v>81</v>
      </c>
      <c r="BK669" s="186">
        <f>ROUND(I669*H669,2)</f>
        <v>0</v>
      </c>
      <c r="BL669" s="16" t="s">
        <v>234</v>
      </c>
      <c r="BM669" s="185" t="s">
        <v>1272</v>
      </c>
    </row>
    <row r="670" spans="2:65" s="13" customFormat="1" ht="11.25">
      <c r="B670" s="201"/>
      <c r="C670" s="202"/>
      <c r="D670" s="187" t="s">
        <v>144</v>
      </c>
      <c r="E670" s="203" t="s">
        <v>19</v>
      </c>
      <c r="F670" s="204" t="s">
        <v>1273</v>
      </c>
      <c r="G670" s="202"/>
      <c r="H670" s="203" t="s">
        <v>19</v>
      </c>
      <c r="I670" s="205"/>
      <c r="J670" s="202"/>
      <c r="K670" s="202"/>
      <c r="L670" s="206"/>
      <c r="M670" s="207"/>
      <c r="N670" s="208"/>
      <c r="O670" s="208"/>
      <c r="P670" s="208"/>
      <c r="Q670" s="208"/>
      <c r="R670" s="208"/>
      <c r="S670" s="208"/>
      <c r="T670" s="209"/>
      <c r="AT670" s="210" t="s">
        <v>144</v>
      </c>
      <c r="AU670" s="210" t="s">
        <v>83</v>
      </c>
      <c r="AV670" s="13" t="s">
        <v>81</v>
      </c>
      <c r="AW670" s="13" t="s">
        <v>37</v>
      </c>
      <c r="AX670" s="13" t="s">
        <v>76</v>
      </c>
      <c r="AY670" s="210" t="s">
        <v>131</v>
      </c>
    </row>
    <row r="671" spans="2:65" s="12" customFormat="1" ht="11.25">
      <c r="B671" s="190"/>
      <c r="C671" s="191"/>
      <c r="D671" s="187" t="s">
        <v>144</v>
      </c>
      <c r="E671" s="192" t="s">
        <v>19</v>
      </c>
      <c r="F671" s="193" t="s">
        <v>1268</v>
      </c>
      <c r="G671" s="191"/>
      <c r="H671" s="194">
        <v>2</v>
      </c>
      <c r="I671" s="195"/>
      <c r="J671" s="191"/>
      <c r="K671" s="191"/>
      <c r="L671" s="196"/>
      <c r="M671" s="197"/>
      <c r="N671" s="198"/>
      <c r="O671" s="198"/>
      <c r="P671" s="198"/>
      <c r="Q671" s="198"/>
      <c r="R671" s="198"/>
      <c r="S671" s="198"/>
      <c r="T671" s="199"/>
      <c r="AT671" s="200" t="s">
        <v>144</v>
      </c>
      <c r="AU671" s="200" t="s">
        <v>83</v>
      </c>
      <c r="AV671" s="12" t="s">
        <v>83</v>
      </c>
      <c r="AW671" s="12" t="s">
        <v>37</v>
      </c>
      <c r="AX671" s="12" t="s">
        <v>81</v>
      </c>
      <c r="AY671" s="200" t="s">
        <v>131</v>
      </c>
    </row>
    <row r="672" spans="2:65" s="1" customFormat="1" ht="24" customHeight="1">
      <c r="B672" s="33"/>
      <c r="C672" s="174" t="s">
        <v>1274</v>
      </c>
      <c r="D672" s="174" t="s">
        <v>133</v>
      </c>
      <c r="E672" s="175" t="s">
        <v>1275</v>
      </c>
      <c r="F672" s="176" t="s">
        <v>1276</v>
      </c>
      <c r="G672" s="177" t="s">
        <v>136</v>
      </c>
      <c r="H672" s="178">
        <v>183.15</v>
      </c>
      <c r="I672" s="179"/>
      <c r="J672" s="180">
        <f>ROUND(I672*H672,2)</f>
        <v>0</v>
      </c>
      <c r="K672" s="176" t="s">
        <v>137</v>
      </c>
      <c r="L672" s="37"/>
      <c r="M672" s="181" t="s">
        <v>19</v>
      </c>
      <c r="N672" s="182" t="s">
        <v>47</v>
      </c>
      <c r="O672" s="62"/>
      <c r="P672" s="183">
        <f>O672*H672</f>
        <v>0</v>
      </c>
      <c r="Q672" s="183">
        <v>2.5999999999999998E-4</v>
      </c>
      <c r="R672" s="183">
        <f>Q672*H672</f>
        <v>4.7618999999999995E-2</v>
      </c>
      <c r="S672" s="183">
        <v>0</v>
      </c>
      <c r="T672" s="184">
        <f>S672*H672</f>
        <v>0</v>
      </c>
      <c r="AR672" s="185" t="s">
        <v>234</v>
      </c>
      <c r="AT672" s="185" t="s">
        <v>133</v>
      </c>
      <c r="AU672" s="185" t="s">
        <v>83</v>
      </c>
      <c r="AY672" s="16" t="s">
        <v>131</v>
      </c>
      <c r="BE672" s="186">
        <f>IF(N672="základní",J672,0)</f>
        <v>0</v>
      </c>
      <c r="BF672" s="186">
        <f>IF(N672="snížená",J672,0)</f>
        <v>0</v>
      </c>
      <c r="BG672" s="186">
        <f>IF(N672="zákl. přenesená",J672,0)</f>
        <v>0</v>
      </c>
      <c r="BH672" s="186">
        <f>IF(N672="sníž. přenesená",J672,0)</f>
        <v>0</v>
      </c>
      <c r="BI672" s="186">
        <f>IF(N672="nulová",J672,0)</f>
        <v>0</v>
      </c>
      <c r="BJ672" s="16" t="s">
        <v>81</v>
      </c>
      <c r="BK672" s="186">
        <f>ROUND(I672*H672,2)</f>
        <v>0</v>
      </c>
      <c r="BL672" s="16" t="s">
        <v>234</v>
      </c>
      <c r="BM672" s="185" t="s">
        <v>1277</v>
      </c>
    </row>
    <row r="673" spans="2:65" s="1" customFormat="1" ht="68.25">
      <c r="B673" s="33"/>
      <c r="C673" s="34"/>
      <c r="D673" s="187" t="s">
        <v>140</v>
      </c>
      <c r="E673" s="34"/>
      <c r="F673" s="188" t="s">
        <v>1260</v>
      </c>
      <c r="G673" s="34"/>
      <c r="H673" s="34"/>
      <c r="I673" s="101"/>
      <c r="J673" s="34"/>
      <c r="K673" s="34"/>
      <c r="L673" s="37"/>
      <c r="M673" s="189"/>
      <c r="N673" s="62"/>
      <c r="O673" s="62"/>
      <c r="P673" s="62"/>
      <c r="Q673" s="62"/>
      <c r="R673" s="62"/>
      <c r="S673" s="62"/>
      <c r="T673" s="63"/>
      <c r="AT673" s="16" t="s">
        <v>140</v>
      </c>
      <c r="AU673" s="16" t="s">
        <v>83</v>
      </c>
    </row>
    <row r="674" spans="2:65" s="12" customFormat="1" ht="11.25">
      <c r="B674" s="190"/>
      <c r="C674" s="191"/>
      <c r="D674" s="187" t="s">
        <v>144</v>
      </c>
      <c r="E674" s="192" t="s">
        <v>19</v>
      </c>
      <c r="F674" s="193" t="s">
        <v>1278</v>
      </c>
      <c r="G674" s="191"/>
      <c r="H674" s="194">
        <v>53.55</v>
      </c>
      <c r="I674" s="195"/>
      <c r="J674" s="191"/>
      <c r="K674" s="191"/>
      <c r="L674" s="196"/>
      <c r="M674" s="197"/>
      <c r="N674" s="198"/>
      <c r="O674" s="198"/>
      <c r="P674" s="198"/>
      <c r="Q674" s="198"/>
      <c r="R674" s="198"/>
      <c r="S674" s="198"/>
      <c r="T674" s="199"/>
      <c r="AT674" s="200" t="s">
        <v>144</v>
      </c>
      <c r="AU674" s="200" t="s">
        <v>83</v>
      </c>
      <c r="AV674" s="12" t="s">
        <v>83</v>
      </c>
      <c r="AW674" s="12" t="s">
        <v>37</v>
      </c>
      <c r="AX674" s="12" t="s">
        <v>76</v>
      </c>
      <c r="AY674" s="200" t="s">
        <v>131</v>
      </c>
    </row>
    <row r="675" spans="2:65" s="12" customFormat="1" ht="11.25">
      <c r="B675" s="190"/>
      <c r="C675" s="191"/>
      <c r="D675" s="187" t="s">
        <v>144</v>
      </c>
      <c r="E675" s="192" t="s">
        <v>19</v>
      </c>
      <c r="F675" s="193" t="s">
        <v>1279</v>
      </c>
      <c r="G675" s="191"/>
      <c r="H675" s="194">
        <v>129.6</v>
      </c>
      <c r="I675" s="195"/>
      <c r="J675" s="191"/>
      <c r="K675" s="191"/>
      <c r="L675" s="196"/>
      <c r="M675" s="197"/>
      <c r="N675" s="198"/>
      <c r="O675" s="198"/>
      <c r="P675" s="198"/>
      <c r="Q675" s="198"/>
      <c r="R675" s="198"/>
      <c r="S675" s="198"/>
      <c r="T675" s="199"/>
      <c r="AT675" s="200" t="s">
        <v>144</v>
      </c>
      <c r="AU675" s="200" t="s">
        <v>83</v>
      </c>
      <c r="AV675" s="12" t="s">
        <v>83</v>
      </c>
      <c r="AW675" s="12" t="s">
        <v>37</v>
      </c>
      <c r="AX675" s="12" t="s">
        <v>76</v>
      </c>
      <c r="AY675" s="200" t="s">
        <v>131</v>
      </c>
    </row>
    <row r="676" spans="2:65" s="14" customFormat="1" ht="11.25">
      <c r="B676" s="221"/>
      <c r="C676" s="222"/>
      <c r="D676" s="187" t="s">
        <v>144</v>
      </c>
      <c r="E676" s="223" t="s">
        <v>19</v>
      </c>
      <c r="F676" s="224" t="s">
        <v>201</v>
      </c>
      <c r="G676" s="222"/>
      <c r="H676" s="225">
        <v>183.15</v>
      </c>
      <c r="I676" s="226"/>
      <c r="J676" s="222"/>
      <c r="K676" s="222"/>
      <c r="L676" s="227"/>
      <c r="M676" s="228"/>
      <c r="N676" s="229"/>
      <c r="O676" s="229"/>
      <c r="P676" s="229"/>
      <c r="Q676" s="229"/>
      <c r="R676" s="229"/>
      <c r="S676" s="229"/>
      <c r="T676" s="230"/>
      <c r="AT676" s="231" t="s">
        <v>144</v>
      </c>
      <c r="AU676" s="231" t="s">
        <v>83</v>
      </c>
      <c r="AV676" s="14" t="s">
        <v>138</v>
      </c>
      <c r="AW676" s="14" t="s">
        <v>37</v>
      </c>
      <c r="AX676" s="14" t="s">
        <v>81</v>
      </c>
      <c r="AY676" s="231" t="s">
        <v>131</v>
      </c>
    </row>
    <row r="677" spans="2:65" s="1" customFormat="1" ht="16.5" customHeight="1">
      <c r="B677" s="33"/>
      <c r="C677" s="211" t="s">
        <v>1280</v>
      </c>
      <c r="D677" s="211" t="s">
        <v>173</v>
      </c>
      <c r="E677" s="212" t="s">
        <v>1281</v>
      </c>
      <c r="F677" s="213" t="s">
        <v>1282</v>
      </c>
      <c r="G677" s="214" t="s">
        <v>343</v>
      </c>
      <c r="H677" s="215">
        <v>15</v>
      </c>
      <c r="I677" s="216"/>
      <c r="J677" s="217">
        <f>ROUND(I677*H677,2)</f>
        <v>0</v>
      </c>
      <c r="K677" s="213" t="s">
        <v>349</v>
      </c>
      <c r="L677" s="218"/>
      <c r="M677" s="219" t="s">
        <v>19</v>
      </c>
      <c r="N677" s="220" t="s">
        <v>47</v>
      </c>
      <c r="O677" s="62"/>
      <c r="P677" s="183">
        <f>O677*H677</f>
        <v>0</v>
      </c>
      <c r="Q677" s="183">
        <v>0.05</v>
      </c>
      <c r="R677" s="183">
        <f>Q677*H677</f>
        <v>0.75</v>
      </c>
      <c r="S677" s="183">
        <v>0</v>
      </c>
      <c r="T677" s="184">
        <f>S677*H677</f>
        <v>0</v>
      </c>
      <c r="AR677" s="185" t="s">
        <v>322</v>
      </c>
      <c r="AT677" s="185" t="s">
        <v>173</v>
      </c>
      <c r="AU677" s="185" t="s">
        <v>83</v>
      </c>
      <c r="AY677" s="16" t="s">
        <v>131</v>
      </c>
      <c r="BE677" s="186">
        <f>IF(N677="základní",J677,0)</f>
        <v>0</v>
      </c>
      <c r="BF677" s="186">
        <f>IF(N677="snížená",J677,0)</f>
        <v>0</v>
      </c>
      <c r="BG677" s="186">
        <f>IF(N677="zákl. přenesená",J677,0)</f>
        <v>0</v>
      </c>
      <c r="BH677" s="186">
        <f>IF(N677="sníž. přenesená",J677,0)</f>
        <v>0</v>
      </c>
      <c r="BI677" s="186">
        <f>IF(N677="nulová",J677,0)</f>
        <v>0</v>
      </c>
      <c r="BJ677" s="16" t="s">
        <v>81</v>
      </c>
      <c r="BK677" s="186">
        <f>ROUND(I677*H677,2)</f>
        <v>0</v>
      </c>
      <c r="BL677" s="16" t="s">
        <v>234</v>
      </c>
      <c r="BM677" s="185" t="s">
        <v>1283</v>
      </c>
    </row>
    <row r="678" spans="2:65" s="13" customFormat="1" ht="11.25">
      <c r="B678" s="201"/>
      <c r="C678" s="202"/>
      <c r="D678" s="187" t="s">
        <v>144</v>
      </c>
      <c r="E678" s="203" t="s">
        <v>19</v>
      </c>
      <c r="F678" s="204" t="s">
        <v>1284</v>
      </c>
      <c r="G678" s="202"/>
      <c r="H678" s="203" t="s">
        <v>19</v>
      </c>
      <c r="I678" s="205"/>
      <c r="J678" s="202"/>
      <c r="K678" s="202"/>
      <c r="L678" s="206"/>
      <c r="M678" s="207"/>
      <c r="N678" s="208"/>
      <c r="O678" s="208"/>
      <c r="P678" s="208"/>
      <c r="Q678" s="208"/>
      <c r="R678" s="208"/>
      <c r="S678" s="208"/>
      <c r="T678" s="209"/>
      <c r="AT678" s="210" t="s">
        <v>144</v>
      </c>
      <c r="AU678" s="210" t="s">
        <v>83</v>
      </c>
      <c r="AV678" s="13" t="s">
        <v>81</v>
      </c>
      <c r="AW678" s="13" t="s">
        <v>37</v>
      </c>
      <c r="AX678" s="13" t="s">
        <v>76</v>
      </c>
      <c r="AY678" s="210" t="s">
        <v>131</v>
      </c>
    </row>
    <row r="679" spans="2:65" s="12" customFormat="1" ht="11.25">
      <c r="B679" s="190"/>
      <c r="C679" s="191"/>
      <c r="D679" s="187" t="s">
        <v>144</v>
      </c>
      <c r="E679" s="192" t="s">
        <v>19</v>
      </c>
      <c r="F679" s="193" t="s">
        <v>138</v>
      </c>
      <c r="G679" s="191"/>
      <c r="H679" s="194">
        <v>4</v>
      </c>
      <c r="I679" s="195"/>
      <c r="J679" s="191"/>
      <c r="K679" s="191"/>
      <c r="L679" s="196"/>
      <c r="M679" s="197"/>
      <c r="N679" s="198"/>
      <c r="O679" s="198"/>
      <c r="P679" s="198"/>
      <c r="Q679" s="198"/>
      <c r="R679" s="198"/>
      <c r="S679" s="198"/>
      <c r="T679" s="199"/>
      <c r="AT679" s="200" t="s">
        <v>144</v>
      </c>
      <c r="AU679" s="200" t="s">
        <v>83</v>
      </c>
      <c r="AV679" s="12" t="s">
        <v>83</v>
      </c>
      <c r="AW679" s="12" t="s">
        <v>37</v>
      </c>
      <c r="AX679" s="12" t="s">
        <v>76</v>
      </c>
      <c r="AY679" s="200" t="s">
        <v>131</v>
      </c>
    </row>
    <row r="680" spans="2:65" s="13" customFormat="1" ht="11.25">
      <c r="B680" s="201"/>
      <c r="C680" s="202"/>
      <c r="D680" s="187" t="s">
        <v>144</v>
      </c>
      <c r="E680" s="203" t="s">
        <v>19</v>
      </c>
      <c r="F680" s="204" t="s">
        <v>1285</v>
      </c>
      <c r="G680" s="202"/>
      <c r="H680" s="203" t="s">
        <v>19</v>
      </c>
      <c r="I680" s="205"/>
      <c r="J680" s="202"/>
      <c r="K680" s="202"/>
      <c r="L680" s="206"/>
      <c r="M680" s="207"/>
      <c r="N680" s="208"/>
      <c r="O680" s="208"/>
      <c r="P680" s="208"/>
      <c r="Q680" s="208"/>
      <c r="R680" s="208"/>
      <c r="S680" s="208"/>
      <c r="T680" s="209"/>
      <c r="AT680" s="210" t="s">
        <v>144</v>
      </c>
      <c r="AU680" s="210" t="s">
        <v>83</v>
      </c>
      <c r="AV680" s="13" t="s">
        <v>81</v>
      </c>
      <c r="AW680" s="13" t="s">
        <v>37</v>
      </c>
      <c r="AX680" s="13" t="s">
        <v>76</v>
      </c>
      <c r="AY680" s="210" t="s">
        <v>131</v>
      </c>
    </row>
    <row r="681" spans="2:65" s="12" customFormat="1" ht="11.25">
      <c r="B681" s="190"/>
      <c r="C681" s="191"/>
      <c r="D681" s="187" t="s">
        <v>144</v>
      </c>
      <c r="E681" s="192" t="s">
        <v>19</v>
      </c>
      <c r="F681" s="193" t="s">
        <v>206</v>
      </c>
      <c r="G681" s="191"/>
      <c r="H681" s="194">
        <v>11</v>
      </c>
      <c r="I681" s="195"/>
      <c r="J681" s="191"/>
      <c r="K681" s="191"/>
      <c r="L681" s="196"/>
      <c r="M681" s="197"/>
      <c r="N681" s="198"/>
      <c r="O681" s="198"/>
      <c r="P681" s="198"/>
      <c r="Q681" s="198"/>
      <c r="R681" s="198"/>
      <c r="S681" s="198"/>
      <c r="T681" s="199"/>
      <c r="AT681" s="200" t="s">
        <v>144</v>
      </c>
      <c r="AU681" s="200" t="s">
        <v>83</v>
      </c>
      <c r="AV681" s="12" t="s">
        <v>83</v>
      </c>
      <c r="AW681" s="12" t="s">
        <v>37</v>
      </c>
      <c r="AX681" s="12" t="s">
        <v>76</v>
      </c>
      <c r="AY681" s="200" t="s">
        <v>131</v>
      </c>
    </row>
    <row r="682" spans="2:65" s="14" customFormat="1" ht="11.25">
      <c r="B682" s="221"/>
      <c r="C682" s="222"/>
      <c r="D682" s="187" t="s">
        <v>144</v>
      </c>
      <c r="E682" s="223" t="s">
        <v>19</v>
      </c>
      <c r="F682" s="224" t="s">
        <v>201</v>
      </c>
      <c r="G682" s="222"/>
      <c r="H682" s="225">
        <v>15</v>
      </c>
      <c r="I682" s="226"/>
      <c r="J682" s="222"/>
      <c r="K682" s="222"/>
      <c r="L682" s="227"/>
      <c r="M682" s="228"/>
      <c r="N682" s="229"/>
      <c r="O682" s="229"/>
      <c r="P682" s="229"/>
      <c r="Q682" s="229"/>
      <c r="R682" s="229"/>
      <c r="S682" s="229"/>
      <c r="T682" s="230"/>
      <c r="AT682" s="231" t="s">
        <v>144</v>
      </c>
      <c r="AU682" s="231" t="s">
        <v>83</v>
      </c>
      <c r="AV682" s="14" t="s">
        <v>138</v>
      </c>
      <c r="AW682" s="14" t="s">
        <v>37</v>
      </c>
      <c r="AX682" s="14" t="s">
        <v>81</v>
      </c>
      <c r="AY682" s="231" t="s">
        <v>131</v>
      </c>
    </row>
    <row r="683" spans="2:65" s="1" customFormat="1" ht="16.5" customHeight="1">
      <c r="B683" s="33"/>
      <c r="C683" s="211" t="s">
        <v>1286</v>
      </c>
      <c r="D683" s="211" t="s">
        <v>173</v>
      </c>
      <c r="E683" s="212" t="s">
        <v>1287</v>
      </c>
      <c r="F683" s="213" t="s">
        <v>1288</v>
      </c>
      <c r="G683" s="214" t="s">
        <v>343</v>
      </c>
      <c r="H683" s="215">
        <v>2</v>
      </c>
      <c r="I683" s="216"/>
      <c r="J683" s="217">
        <f>ROUND(I683*H683,2)</f>
        <v>0</v>
      </c>
      <c r="K683" s="213" t="s">
        <v>349</v>
      </c>
      <c r="L683" s="218"/>
      <c r="M683" s="219" t="s">
        <v>19</v>
      </c>
      <c r="N683" s="220" t="s">
        <v>47</v>
      </c>
      <c r="O683" s="62"/>
      <c r="P683" s="183">
        <f>O683*H683</f>
        <v>0</v>
      </c>
      <c r="Q683" s="183">
        <v>2.8000000000000001E-2</v>
      </c>
      <c r="R683" s="183">
        <f>Q683*H683</f>
        <v>5.6000000000000001E-2</v>
      </c>
      <c r="S683" s="183">
        <v>0</v>
      </c>
      <c r="T683" s="184">
        <f>S683*H683</f>
        <v>0</v>
      </c>
      <c r="AR683" s="185" t="s">
        <v>322</v>
      </c>
      <c r="AT683" s="185" t="s">
        <v>173</v>
      </c>
      <c r="AU683" s="185" t="s">
        <v>83</v>
      </c>
      <c r="AY683" s="16" t="s">
        <v>131</v>
      </c>
      <c r="BE683" s="186">
        <f>IF(N683="základní",J683,0)</f>
        <v>0</v>
      </c>
      <c r="BF683" s="186">
        <f>IF(N683="snížená",J683,0)</f>
        <v>0</v>
      </c>
      <c r="BG683" s="186">
        <f>IF(N683="zákl. přenesená",J683,0)</f>
        <v>0</v>
      </c>
      <c r="BH683" s="186">
        <f>IF(N683="sníž. přenesená",J683,0)</f>
        <v>0</v>
      </c>
      <c r="BI683" s="186">
        <f>IF(N683="nulová",J683,0)</f>
        <v>0</v>
      </c>
      <c r="BJ683" s="16" t="s">
        <v>81</v>
      </c>
      <c r="BK683" s="186">
        <f>ROUND(I683*H683,2)</f>
        <v>0</v>
      </c>
      <c r="BL683" s="16" t="s">
        <v>234</v>
      </c>
      <c r="BM683" s="185" t="s">
        <v>1289</v>
      </c>
    </row>
    <row r="684" spans="2:65" s="13" customFormat="1" ht="11.25">
      <c r="B684" s="201"/>
      <c r="C684" s="202"/>
      <c r="D684" s="187" t="s">
        <v>144</v>
      </c>
      <c r="E684" s="203" t="s">
        <v>19</v>
      </c>
      <c r="F684" s="204" t="s">
        <v>1290</v>
      </c>
      <c r="G684" s="202"/>
      <c r="H684" s="203" t="s">
        <v>19</v>
      </c>
      <c r="I684" s="205"/>
      <c r="J684" s="202"/>
      <c r="K684" s="202"/>
      <c r="L684" s="206"/>
      <c r="M684" s="207"/>
      <c r="N684" s="208"/>
      <c r="O684" s="208"/>
      <c r="P684" s="208"/>
      <c r="Q684" s="208"/>
      <c r="R684" s="208"/>
      <c r="S684" s="208"/>
      <c r="T684" s="209"/>
      <c r="AT684" s="210" t="s">
        <v>144</v>
      </c>
      <c r="AU684" s="210" t="s">
        <v>83</v>
      </c>
      <c r="AV684" s="13" t="s">
        <v>81</v>
      </c>
      <c r="AW684" s="13" t="s">
        <v>37</v>
      </c>
      <c r="AX684" s="13" t="s">
        <v>76</v>
      </c>
      <c r="AY684" s="210" t="s">
        <v>131</v>
      </c>
    </row>
    <row r="685" spans="2:65" s="12" customFormat="1" ht="11.25">
      <c r="B685" s="190"/>
      <c r="C685" s="191"/>
      <c r="D685" s="187" t="s">
        <v>144</v>
      </c>
      <c r="E685" s="192" t="s">
        <v>19</v>
      </c>
      <c r="F685" s="193" t="s">
        <v>83</v>
      </c>
      <c r="G685" s="191"/>
      <c r="H685" s="194">
        <v>2</v>
      </c>
      <c r="I685" s="195"/>
      <c r="J685" s="191"/>
      <c r="K685" s="191"/>
      <c r="L685" s="196"/>
      <c r="M685" s="197"/>
      <c r="N685" s="198"/>
      <c r="O685" s="198"/>
      <c r="P685" s="198"/>
      <c r="Q685" s="198"/>
      <c r="R685" s="198"/>
      <c r="S685" s="198"/>
      <c r="T685" s="199"/>
      <c r="AT685" s="200" t="s">
        <v>144</v>
      </c>
      <c r="AU685" s="200" t="s">
        <v>83</v>
      </c>
      <c r="AV685" s="12" t="s">
        <v>83</v>
      </c>
      <c r="AW685" s="12" t="s">
        <v>37</v>
      </c>
      <c r="AX685" s="12" t="s">
        <v>81</v>
      </c>
      <c r="AY685" s="200" t="s">
        <v>131</v>
      </c>
    </row>
    <row r="686" spans="2:65" s="1" customFormat="1" ht="16.5" customHeight="1">
      <c r="B686" s="33"/>
      <c r="C686" s="211" t="s">
        <v>1291</v>
      </c>
      <c r="D686" s="211" t="s">
        <v>173</v>
      </c>
      <c r="E686" s="212" t="s">
        <v>1292</v>
      </c>
      <c r="F686" s="213" t="s">
        <v>1293</v>
      </c>
      <c r="G686" s="214" t="s">
        <v>343</v>
      </c>
      <c r="H686" s="215">
        <v>48</v>
      </c>
      <c r="I686" s="216"/>
      <c r="J686" s="217">
        <f>ROUND(I686*H686,2)</f>
        <v>0</v>
      </c>
      <c r="K686" s="213" t="s">
        <v>349</v>
      </c>
      <c r="L686" s="218"/>
      <c r="M686" s="219" t="s">
        <v>19</v>
      </c>
      <c r="N686" s="220" t="s">
        <v>47</v>
      </c>
      <c r="O686" s="62"/>
      <c r="P686" s="183">
        <f>O686*H686</f>
        <v>0</v>
      </c>
      <c r="Q686" s="183">
        <v>2.8000000000000001E-2</v>
      </c>
      <c r="R686" s="183">
        <f>Q686*H686</f>
        <v>1.3440000000000001</v>
      </c>
      <c r="S686" s="183">
        <v>0</v>
      </c>
      <c r="T686" s="184">
        <f>S686*H686</f>
        <v>0</v>
      </c>
      <c r="AR686" s="185" t="s">
        <v>322</v>
      </c>
      <c r="AT686" s="185" t="s">
        <v>173</v>
      </c>
      <c r="AU686" s="185" t="s">
        <v>83</v>
      </c>
      <c r="AY686" s="16" t="s">
        <v>131</v>
      </c>
      <c r="BE686" s="186">
        <f>IF(N686="základní",J686,0)</f>
        <v>0</v>
      </c>
      <c r="BF686" s="186">
        <f>IF(N686="snížená",J686,0)</f>
        <v>0</v>
      </c>
      <c r="BG686" s="186">
        <f>IF(N686="zákl. přenesená",J686,0)</f>
        <v>0</v>
      </c>
      <c r="BH686" s="186">
        <f>IF(N686="sníž. přenesená",J686,0)</f>
        <v>0</v>
      </c>
      <c r="BI686" s="186">
        <f>IF(N686="nulová",J686,0)</f>
        <v>0</v>
      </c>
      <c r="BJ686" s="16" t="s">
        <v>81</v>
      </c>
      <c r="BK686" s="186">
        <f>ROUND(I686*H686,2)</f>
        <v>0</v>
      </c>
      <c r="BL686" s="16" t="s">
        <v>234</v>
      </c>
      <c r="BM686" s="185" t="s">
        <v>1294</v>
      </c>
    </row>
    <row r="687" spans="2:65" s="1" customFormat="1" ht="19.5">
      <c r="B687" s="33"/>
      <c r="C687" s="34"/>
      <c r="D687" s="187" t="s">
        <v>142</v>
      </c>
      <c r="E687" s="34"/>
      <c r="F687" s="188" t="s">
        <v>1295</v>
      </c>
      <c r="G687" s="34"/>
      <c r="H687" s="34"/>
      <c r="I687" s="101"/>
      <c r="J687" s="34"/>
      <c r="K687" s="34"/>
      <c r="L687" s="37"/>
      <c r="M687" s="189"/>
      <c r="N687" s="62"/>
      <c r="O687" s="62"/>
      <c r="P687" s="62"/>
      <c r="Q687" s="62"/>
      <c r="R687" s="62"/>
      <c r="S687" s="62"/>
      <c r="T687" s="63"/>
      <c r="AT687" s="16" t="s">
        <v>142</v>
      </c>
      <c r="AU687" s="16" t="s">
        <v>83</v>
      </c>
    </row>
    <row r="688" spans="2:65" s="13" customFormat="1" ht="11.25">
      <c r="B688" s="201"/>
      <c r="C688" s="202"/>
      <c r="D688" s="187" t="s">
        <v>144</v>
      </c>
      <c r="E688" s="203" t="s">
        <v>19</v>
      </c>
      <c r="F688" s="204" t="s">
        <v>1296</v>
      </c>
      <c r="G688" s="202"/>
      <c r="H688" s="203" t="s">
        <v>19</v>
      </c>
      <c r="I688" s="205"/>
      <c r="J688" s="202"/>
      <c r="K688" s="202"/>
      <c r="L688" s="206"/>
      <c r="M688" s="207"/>
      <c r="N688" s="208"/>
      <c r="O688" s="208"/>
      <c r="P688" s="208"/>
      <c r="Q688" s="208"/>
      <c r="R688" s="208"/>
      <c r="S688" s="208"/>
      <c r="T688" s="209"/>
      <c r="AT688" s="210" t="s">
        <v>144</v>
      </c>
      <c r="AU688" s="210" t="s">
        <v>83</v>
      </c>
      <c r="AV688" s="13" t="s">
        <v>81</v>
      </c>
      <c r="AW688" s="13" t="s">
        <v>37</v>
      </c>
      <c r="AX688" s="13" t="s">
        <v>76</v>
      </c>
      <c r="AY688" s="210" t="s">
        <v>131</v>
      </c>
    </row>
    <row r="689" spans="2:65" s="12" customFormat="1" ht="11.25">
      <c r="B689" s="190"/>
      <c r="C689" s="191"/>
      <c r="D689" s="187" t="s">
        <v>144</v>
      </c>
      <c r="E689" s="192" t="s">
        <v>19</v>
      </c>
      <c r="F689" s="193" t="s">
        <v>402</v>
      </c>
      <c r="G689" s="191"/>
      <c r="H689" s="194">
        <v>48</v>
      </c>
      <c r="I689" s="195"/>
      <c r="J689" s="191"/>
      <c r="K689" s="191"/>
      <c r="L689" s="196"/>
      <c r="M689" s="197"/>
      <c r="N689" s="198"/>
      <c r="O689" s="198"/>
      <c r="P689" s="198"/>
      <c r="Q689" s="198"/>
      <c r="R689" s="198"/>
      <c r="S689" s="198"/>
      <c r="T689" s="199"/>
      <c r="AT689" s="200" t="s">
        <v>144</v>
      </c>
      <c r="AU689" s="200" t="s">
        <v>83</v>
      </c>
      <c r="AV689" s="12" t="s">
        <v>83</v>
      </c>
      <c r="AW689" s="12" t="s">
        <v>37</v>
      </c>
      <c r="AX689" s="12" t="s">
        <v>81</v>
      </c>
      <c r="AY689" s="200" t="s">
        <v>131</v>
      </c>
    </row>
    <row r="690" spans="2:65" s="1" customFormat="1" ht="24" customHeight="1">
      <c r="B690" s="33"/>
      <c r="C690" s="174" t="s">
        <v>1297</v>
      </c>
      <c r="D690" s="174" t="s">
        <v>133</v>
      </c>
      <c r="E690" s="175" t="s">
        <v>1298</v>
      </c>
      <c r="F690" s="176" t="s">
        <v>1299</v>
      </c>
      <c r="G690" s="177" t="s">
        <v>343</v>
      </c>
      <c r="H690" s="178">
        <v>4</v>
      </c>
      <c r="I690" s="179"/>
      <c r="J690" s="180">
        <f>ROUND(I690*H690,2)</f>
        <v>0</v>
      </c>
      <c r="K690" s="176" t="s">
        <v>137</v>
      </c>
      <c r="L690" s="37"/>
      <c r="M690" s="181" t="s">
        <v>19</v>
      </c>
      <c r="N690" s="182" t="s">
        <v>47</v>
      </c>
      <c r="O690" s="62"/>
      <c r="P690" s="183">
        <f>O690*H690</f>
        <v>0</v>
      </c>
      <c r="Q690" s="183">
        <v>2.7E-4</v>
      </c>
      <c r="R690" s="183">
        <f>Q690*H690</f>
        <v>1.08E-3</v>
      </c>
      <c r="S690" s="183">
        <v>0</v>
      </c>
      <c r="T690" s="184">
        <f>S690*H690</f>
        <v>0</v>
      </c>
      <c r="AR690" s="185" t="s">
        <v>234</v>
      </c>
      <c r="AT690" s="185" t="s">
        <v>133</v>
      </c>
      <c r="AU690" s="185" t="s">
        <v>83</v>
      </c>
      <c r="AY690" s="16" t="s">
        <v>131</v>
      </c>
      <c r="BE690" s="186">
        <f>IF(N690="základní",J690,0)</f>
        <v>0</v>
      </c>
      <c r="BF690" s="186">
        <f>IF(N690="snížená",J690,0)</f>
        <v>0</v>
      </c>
      <c r="BG690" s="186">
        <f>IF(N690="zákl. přenesená",J690,0)</f>
        <v>0</v>
      </c>
      <c r="BH690" s="186">
        <f>IF(N690="sníž. přenesená",J690,0)</f>
        <v>0</v>
      </c>
      <c r="BI690" s="186">
        <f>IF(N690="nulová",J690,0)</f>
        <v>0</v>
      </c>
      <c r="BJ690" s="16" t="s">
        <v>81</v>
      </c>
      <c r="BK690" s="186">
        <f>ROUND(I690*H690,2)</f>
        <v>0</v>
      </c>
      <c r="BL690" s="16" t="s">
        <v>234</v>
      </c>
      <c r="BM690" s="185" t="s">
        <v>1300</v>
      </c>
    </row>
    <row r="691" spans="2:65" s="1" customFormat="1" ht="68.25">
      <c r="B691" s="33"/>
      <c r="C691" s="34"/>
      <c r="D691" s="187" t="s">
        <v>140</v>
      </c>
      <c r="E691" s="34"/>
      <c r="F691" s="188" t="s">
        <v>1260</v>
      </c>
      <c r="G691" s="34"/>
      <c r="H691" s="34"/>
      <c r="I691" s="101"/>
      <c r="J691" s="34"/>
      <c r="K691" s="34"/>
      <c r="L691" s="37"/>
      <c r="M691" s="189"/>
      <c r="N691" s="62"/>
      <c r="O691" s="62"/>
      <c r="P691" s="62"/>
      <c r="Q691" s="62"/>
      <c r="R691" s="62"/>
      <c r="S691" s="62"/>
      <c r="T691" s="63"/>
      <c r="AT691" s="16" t="s">
        <v>140</v>
      </c>
      <c r="AU691" s="16" t="s">
        <v>83</v>
      </c>
    </row>
    <row r="692" spans="2:65" s="13" customFormat="1" ht="11.25">
      <c r="B692" s="201"/>
      <c r="C692" s="202"/>
      <c r="D692" s="187" t="s">
        <v>144</v>
      </c>
      <c r="E692" s="203" t="s">
        <v>19</v>
      </c>
      <c r="F692" s="204" t="s">
        <v>1301</v>
      </c>
      <c r="G692" s="202"/>
      <c r="H692" s="203" t="s">
        <v>19</v>
      </c>
      <c r="I692" s="205"/>
      <c r="J692" s="202"/>
      <c r="K692" s="202"/>
      <c r="L692" s="206"/>
      <c r="M692" s="207"/>
      <c r="N692" s="208"/>
      <c r="O692" s="208"/>
      <c r="P692" s="208"/>
      <c r="Q692" s="208"/>
      <c r="R692" s="208"/>
      <c r="S692" s="208"/>
      <c r="T692" s="209"/>
      <c r="AT692" s="210" t="s">
        <v>144</v>
      </c>
      <c r="AU692" s="210" t="s">
        <v>83</v>
      </c>
      <c r="AV692" s="13" t="s">
        <v>81</v>
      </c>
      <c r="AW692" s="13" t="s">
        <v>37</v>
      </c>
      <c r="AX692" s="13" t="s">
        <v>76</v>
      </c>
      <c r="AY692" s="210" t="s">
        <v>131</v>
      </c>
    </row>
    <row r="693" spans="2:65" s="12" customFormat="1" ht="11.25">
      <c r="B693" s="190"/>
      <c r="C693" s="191"/>
      <c r="D693" s="187" t="s">
        <v>144</v>
      </c>
      <c r="E693" s="192" t="s">
        <v>19</v>
      </c>
      <c r="F693" s="193" t="s">
        <v>151</v>
      </c>
      <c r="G693" s="191"/>
      <c r="H693" s="194">
        <v>3</v>
      </c>
      <c r="I693" s="195"/>
      <c r="J693" s="191"/>
      <c r="K693" s="191"/>
      <c r="L693" s="196"/>
      <c r="M693" s="197"/>
      <c r="N693" s="198"/>
      <c r="O693" s="198"/>
      <c r="P693" s="198"/>
      <c r="Q693" s="198"/>
      <c r="R693" s="198"/>
      <c r="S693" s="198"/>
      <c r="T693" s="199"/>
      <c r="AT693" s="200" t="s">
        <v>144</v>
      </c>
      <c r="AU693" s="200" t="s">
        <v>83</v>
      </c>
      <c r="AV693" s="12" t="s">
        <v>83</v>
      </c>
      <c r="AW693" s="12" t="s">
        <v>37</v>
      </c>
      <c r="AX693" s="12" t="s">
        <v>76</v>
      </c>
      <c r="AY693" s="200" t="s">
        <v>131</v>
      </c>
    </row>
    <row r="694" spans="2:65" s="13" customFormat="1" ht="11.25">
      <c r="B694" s="201"/>
      <c r="C694" s="202"/>
      <c r="D694" s="187" t="s">
        <v>144</v>
      </c>
      <c r="E694" s="203" t="s">
        <v>19</v>
      </c>
      <c r="F694" s="204" t="s">
        <v>1302</v>
      </c>
      <c r="G694" s="202"/>
      <c r="H694" s="203" t="s">
        <v>19</v>
      </c>
      <c r="I694" s="205"/>
      <c r="J694" s="202"/>
      <c r="K694" s="202"/>
      <c r="L694" s="206"/>
      <c r="M694" s="207"/>
      <c r="N694" s="208"/>
      <c r="O694" s="208"/>
      <c r="P694" s="208"/>
      <c r="Q694" s="208"/>
      <c r="R694" s="208"/>
      <c r="S694" s="208"/>
      <c r="T694" s="209"/>
      <c r="AT694" s="210" t="s">
        <v>144</v>
      </c>
      <c r="AU694" s="210" t="s">
        <v>83</v>
      </c>
      <c r="AV694" s="13" t="s">
        <v>81</v>
      </c>
      <c r="AW694" s="13" t="s">
        <v>37</v>
      </c>
      <c r="AX694" s="13" t="s">
        <v>76</v>
      </c>
      <c r="AY694" s="210" t="s">
        <v>131</v>
      </c>
    </row>
    <row r="695" spans="2:65" s="12" customFormat="1" ht="11.25">
      <c r="B695" s="190"/>
      <c r="C695" s="191"/>
      <c r="D695" s="187" t="s">
        <v>144</v>
      </c>
      <c r="E695" s="192" t="s">
        <v>19</v>
      </c>
      <c r="F695" s="193" t="s">
        <v>81</v>
      </c>
      <c r="G695" s="191"/>
      <c r="H695" s="194">
        <v>1</v>
      </c>
      <c r="I695" s="195"/>
      <c r="J695" s="191"/>
      <c r="K695" s="191"/>
      <c r="L695" s="196"/>
      <c r="M695" s="197"/>
      <c r="N695" s="198"/>
      <c r="O695" s="198"/>
      <c r="P695" s="198"/>
      <c r="Q695" s="198"/>
      <c r="R695" s="198"/>
      <c r="S695" s="198"/>
      <c r="T695" s="199"/>
      <c r="AT695" s="200" t="s">
        <v>144</v>
      </c>
      <c r="AU695" s="200" t="s">
        <v>83</v>
      </c>
      <c r="AV695" s="12" t="s">
        <v>83</v>
      </c>
      <c r="AW695" s="12" t="s">
        <v>37</v>
      </c>
      <c r="AX695" s="12" t="s">
        <v>76</v>
      </c>
      <c r="AY695" s="200" t="s">
        <v>131</v>
      </c>
    </row>
    <row r="696" spans="2:65" s="14" customFormat="1" ht="11.25">
      <c r="B696" s="221"/>
      <c r="C696" s="222"/>
      <c r="D696" s="187" t="s">
        <v>144</v>
      </c>
      <c r="E696" s="223" t="s">
        <v>19</v>
      </c>
      <c r="F696" s="224" t="s">
        <v>201</v>
      </c>
      <c r="G696" s="222"/>
      <c r="H696" s="225">
        <v>4</v>
      </c>
      <c r="I696" s="226"/>
      <c r="J696" s="222"/>
      <c r="K696" s="222"/>
      <c r="L696" s="227"/>
      <c r="M696" s="228"/>
      <c r="N696" s="229"/>
      <c r="O696" s="229"/>
      <c r="P696" s="229"/>
      <c r="Q696" s="229"/>
      <c r="R696" s="229"/>
      <c r="S696" s="229"/>
      <c r="T696" s="230"/>
      <c r="AT696" s="231" t="s">
        <v>144</v>
      </c>
      <c r="AU696" s="231" t="s">
        <v>83</v>
      </c>
      <c r="AV696" s="14" t="s">
        <v>138</v>
      </c>
      <c r="AW696" s="14" t="s">
        <v>37</v>
      </c>
      <c r="AX696" s="14" t="s">
        <v>81</v>
      </c>
      <c r="AY696" s="231" t="s">
        <v>131</v>
      </c>
    </row>
    <row r="697" spans="2:65" s="1" customFormat="1" ht="16.5" customHeight="1">
      <c r="B697" s="33"/>
      <c r="C697" s="211" t="s">
        <v>1303</v>
      </c>
      <c r="D697" s="211" t="s">
        <v>173</v>
      </c>
      <c r="E697" s="212" t="s">
        <v>1304</v>
      </c>
      <c r="F697" s="213" t="s">
        <v>1305</v>
      </c>
      <c r="G697" s="214" t="s">
        <v>343</v>
      </c>
      <c r="H697" s="215">
        <v>3</v>
      </c>
      <c r="I697" s="216"/>
      <c r="J697" s="217">
        <f>ROUND(I697*H697,2)</f>
        <v>0</v>
      </c>
      <c r="K697" s="213" t="s">
        <v>349</v>
      </c>
      <c r="L697" s="218"/>
      <c r="M697" s="219" t="s">
        <v>19</v>
      </c>
      <c r="N697" s="220" t="s">
        <v>47</v>
      </c>
      <c r="O697" s="62"/>
      <c r="P697" s="183">
        <f>O697*H697</f>
        <v>0</v>
      </c>
      <c r="Q697" s="183">
        <v>3.8899999999999997E-2</v>
      </c>
      <c r="R697" s="183">
        <f>Q697*H697</f>
        <v>0.1167</v>
      </c>
      <c r="S697" s="183">
        <v>0</v>
      </c>
      <c r="T697" s="184">
        <f>S697*H697</f>
        <v>0</v>
      </c>
      <c r="AR697" s="185" t="s">
        <v>322</v>
      </c>
      <c r="AT697" s="185" t="s">
        <v>173</v>
      </c>
      <c r="AU697" s="185" t="s">
        <v>83</v>
      </c>
      <c r="AY697" s="16" t="s">
        <v>131</v>
      </c>
      <c r="BE697" s="186">
        <f>IF(N697="základní",J697,0)</f>
        <v>0</v>
      </c>
      <c r="BF697" s="186">
        <f>IF(N697="snížená",J697,0)</f>
        <v>0</v>
      </c>
      <c r="BG697" s="186">
        <f>IF(N697="zákl. přenesená",J697,0)</f>
        <v>0</v>
      </c>
      <c r="BH697" s="186">
        <f>IF(N697="sníž. přenesená",J697,0)</f>
        <v>0</v>
      </c>
      <c r="BI697" s="186">
        <f>IF(N697="nulová",J697,0)</f>
        <v>0</v>
      </c>
      <c r="BJ697" s="16" t="s">
        <v>81</v>
      </c>
      <c r="BK697" s="186">
        <f>ROUND(I697*H697,2)</f>
        <v>0</v>
      </c>
      <c r="BL697" s="16" t="s">
        <v>234</v>
      </c>
      <c r="BM697" s="185" t="s">
        <v>1306</v>
      </c>
    </row>
    <row r="698" spans="2:65" s="1" customFormat="1" ht="19.5">
      <c r="B698" s="33"/>
      <c r="C698" s="34"/>
      <c r="D698" s="187" t="s">
        <v>142</v>
      </c>
      <c r="E698" s="34"/>
      <c r="F698" s="188" t="s">
        <v>1307</v>
      </c>
      <c r="G698" s="34"/>
      <c r="H698" s="34"/>
      <c r="I698" s="101"/>
      <c r="J698" s="34"/>
      <c r="K698" s="34"/>
      <c r="L698" s="37"/>
      <c r="M698" s="189"/>
      <c r="N698" s="62"/>
      <c r="O698" s="62"/>
      <c r="P698" s="62"/>
      <c r="Q698" s="62"/>
      <c r="R698" s="62"/>
      <c r="S698" s="62"/>
      <c r="T698" s="63"/>
      <c r="AT698" s="16" t="s">
        <v>142</v>
      </c>
      <c r="AU698" s="16" t="s">
        <v>83</v>
      </c>
    </row>
    <row r="699" spans="2:65" s="1" customFormat="1" ht="16.5" customHeight="1">
      <c r="B699" s="33"/>
      <c r="C699" s="211" t="s">
        <v>1308</v>
      </c>
      <c r="D699" s="211" t="s">
        <v>173</v>
      </c>
      <c r="E699" s="212" t="s">
        <v>1309</v>
      </c>
      <c r="F699" s="213" t="s">
        <v>1310</v>
      </c>
      <c r="G699" s="214" t="s">
        <v>343</v>
      </c>
      <c r="H699" s="215">
        <v>1</v>
      </c>
      <c r="I699" s="216"/>
      <c r="J699" s="217">
        <f>ROUND(I699*H699,2)</f>
        <v>0</v>
      </c>
      <c r="K699" s="213" t="s">
        <v>349</v>
      </c>
      <c r="L699" s="218"/>
      <c r="M699" s="219" t="s">
        <v>19</v>
      </c>
      <c r="N699" s="220" t="s">
        <v>47</v>
      </c>
      <c r="O699" s="62"/>
      <c r="P699" s="183">
        <f>O699*H699</f>
        <v>0</v>
      </c>
      <c r="Q699" s="183">
        <v>1.8700000000000001E-2</v>
      </c>
      <c r="R699" s="183">
        <f>Q699*H699</f>
        <v>1.8700000000000001E-2</v>
      </c>
      <c r="S699" s="183">
        <v>0</v>
      </c>
      <c r="T699" s="184">
        <f>S699*H699</f>
        <v>0</v>
      </c>
      <c r="AR699" s="185" t="s">
        <v>322</v>
      </c>
      <c r="AT699" s="185" t="s">
        <v>173</v>
      </c>
      <c r="AU699" s="185" t="s">
        <v>83</v>
      </c>
      <c r="AY699" s="16" t="s">
        <v>131</v>
      </c>
      <c r="BE699" s="186">
        <f>IF(N699="základní",J699,0)</f>
        <v>0</v>
      </c>
      <c r="BF699" s="186">
        <f>IF(N699="snížená",J699,0)</f>
        <v>0</v>
      </c>
      <c r="BG699" s="186">
        <f>IF(N699="zákl. přenesená",J699,0)</f>
        <v>0</v>
      </c>
      <c r="BH699" s="186">
        <f>IF(N699="sníž. přenesená",J699,0)</f>
        <v>0</v>
      </c>
      <c r="BI699" s="186">
        <f>IF(N699="nulová",J699,0)</f>
        <v>0</v>
      </c>
      <c r="BJ699" s="16" t="s">
        <v>81</v>
      </c>
      <c r="BK699" s="186">
        <f>ROUND(I699*H699,2)</f>
        <v>0</v>
      </c>
      <c r="BL699" s="16" t="s">
        <v>234</v>
      </c>
      <c r="BM699" s="185" t="s">
        <v>1311</v>
      </c>
    </row>
    <row r="700" spans="2:65" s="1" customFormat="1" ht="19.5">
      <c r="B700" s="33"/>
      <c r="C700" s="34"/>
      <c r="D700" s="187" t="s">
        <v>142</v>
      </c>
      <c r="E700" s="34"/>
      <c r="F700" s="188" t="s">
        <v>1312</v>
      </c>
      <c r="G700" s="34"/>
      <c r="H700" s="34"/>
      <c r="I700" s="101"/>
      <c r="J700" s="34"/>
      <c r="K700" s="34"/>
      <c r="L700" s="37"/>
      <c r="M700" s="189"/>
      <c r="N700" s="62"/>
      <c r="O700" s="62"/>
      <c r="P700" s="62"/>
      <c r="Q700" s="62"/>
      <c r="R700" s="62"/>
      <c r="S700" s="62"/>
      <c r="T700" s="63"/>
      <c r="AT700" s="16" t="s">
        <v>142</v>
      </c>
      <c r="AU700" s="16" t="s">
        <v>83</v>
      </c>
    </row>
    <row r="701" spans="2:65" s="1" customFormat="1" ht="24" customHeight="1">
      <c r="B701" s="33"/>
      <c r="C701" s="174" t="s">
        <v>1313</v>
      </c>
      <c r="D701" s="174" t="s">
        <v>133</v>
      </c>
      <c r="E701" s="175" t="s">
        <v>1314</v>
      </c>
      <c r="F701" s="176" t="s">
        <v>1315</v>
      </c>
      <c r="G701" s="177" t="s">
        <v>343</v>
      </c>
      <c r="H701" s="178">
        <v>1</v>
      </c>
      <c r="I701" s="179"/>
      <c r="J701" s="180">
        <f>ROUND(I701*H701,2)</f>
        <v>0</v>
      </c>
      <c r="K701" s="176" t="s">
        <v>137</v>
      </c>
      <c r="L701" s="37"/>
      <c r="M701" s="181" t="s">
        <v>19</v>
      </c>
      <c r="N701" s="182" t="s">
        <v>47</v>
      </c>
      <c r="O701" s="62"/>
      <c r="P701" s="183">
        <f>O701*H701</f>
        <v>0</v>
      </c>
      <c r="Q701" s="183">
        <v>0</v>
      </c>
      <c r="R701" s="183">
        <f>Q701*H701</f>
        <v>0</v>
      </c>
      <c r="S701" s="183">
        <v>0</v>
      </c>
      <c r="T701" s="184">
        <f>S701*H701</f>
        <v>0</v>
      </c>
      <c r="AR701" s="185" t="s">
        <v>138</v>
      </c>
      <c r="AT701" s="185" t="s">
        <v>133</v>
      </c>
      <c r="AU701" s="185" t="s">
        <v>83</v>
      </c>
      <c r="AY701" s="16" t="s">
        <v>131</v>
      </c>
      <c r="BE701" s="186">
        <f>IF(N701="základní",J701,0)</f>
        <v>0</v>
      </c>
      <c r="BF701" s="186">
        <f>IF(N701="snížená",J701,0)</f>
        <v>0</v>
      </c>
      <c r="BG701" s="186">
        <f>IF(N701="zákl. přenesená",J701,0)</f>
        <v>0</v>
      </c>
      <c r="BH701" s="186">
        <f>IF(N701="sníž. přenesená",J701,0)</f>
        <v>0</v>
      </c>
      <c r="BI701" s="186">
        <f>IF(N701="nulová",J701,0)</f>
        <v>0</v>
      </c>
      <c r="BJ701" s="16" t="s">
        <v>81</v>
      </c>
      <c r="BK701" s="186">
        <f>ROUND(I701*H701,2)</f>
        <v>0</v>
      </c>
      <c r="BL701" s="16" t="s">
        <v>138</v>
      </c>
      <c r="BM701" s="185" t="s">
        <v>1316</v>
      </c>
    </row>
    <row r="702" spans="2:65" s="1" customFormat="1" ht="39">
      <c r="B702" s="33"/>
      <c r="C702" s="34"/>
      <c r="D702" s="187" t="s">
        <v>140</v>
      </c>
      <c r="E702" s="34"/>
      <c r="F702" s="188" t="s">
        <v>1317</v>
      </c>
      <c r="G702" s="34"/>
      <c r="H702" s="34"/>
      <c r="I702" s="101"/>
      <c r="J702" s="34"/>
      <c r="K702" s="34"/>
      <c r="L702" s="37"/>
      <c r="M702" s="189"/>
      <c r="N702" s="62"/>
      <c r="O702" s="62"/>
      <c r="P702" s="62"/>
      <c r="Q702" s="62"/>
      <c r="R702" s="62"/>
      <c r="S702" s="62"/>
      <c r="T702" s="63"/>
      <c r="AT702" s="16" t="s">
        <v>140</v>
      </c>
      <c r="AU702" s="16" t="s">
        <v>83</v>
      </c>
    </row>
    <row r="703" spans="2:65" s="1" customFormat="1" ht="16.5" customHeight="1">
      <c r="B703" s="33"/>
      <c r="C703" s="211" t="s">
        <v>1318</v>
      </c>
      <c r="D703" s="211" t="s">
        <v>173</v>
      </c>
      <c r="E703" s="212" t="s">
        <v>1319</v>
      </c>
      <c r="F703" s="213" t="s">
        <v>1320</v>
      </c>
      <c r="G703" s="214" t="s">
        <v>209</v>
      </c>
      <c r="H703" s="215">
        <v>0.6</v>
      </c>
      <c r="I703" s="216"/>
      <c r="J703" s="217">
        <f>ROUND(I703*H703,2)</f>
        <v>0</v>
      </c>
      <c r="K703" s="213" t="s">
        <v>137</v>
      </c>
      <c r="L703" s="218"/>
      <c r="M703" s="219" t="s">
        <v>19</v>
      </c>
      <c r="N703" s="220" t="s">
        <v>47</v>
      </c>
      <c r="O703" s="62"/>
      <c r="P703" s="183">
        <f>O703*H703</f>
        <v>0</v>
      </c>
      <c r="Q703" s="183">
        <v>1.5E-3</v>
      </c>
      <c r="R703" s="183">
        <f>Q703*H703</f>
        <v>8.9999999999999998E-4</v>
      </c>
      <c r="S703" s="183">
        <v>0</v>
      </c>
      <c r="T703" s="184">
        <f>S703*H703</f>
        <v>0</v>
      </c>
      <c r="AR703" s="185" t="s">
        <v>176</v>
      </c>
      <c r="AT703" s="185" t="s">
        <v>173</v>
      </c>
      <c r="AU703" s="185" t="s">
        <v>83</v>
      </c>
      <c r="AY703" s="16" t="s">
        <v>131</v>
      </c>
      <c r="BE703" s="186">
        <f>IF(N703="základní",J703,0)</f>
        <v>0</v>
      </c>
      <c r="BF703" s="186">
        <f>IF(N703="snížená",J703,0)</f>
        <v>0</v>
      </c>
      <c r="BG703" s="186">
        <f>IF(N703="zákl. přenesená",J703,0)</f>
        <v>0</v>
      </c>
      <c r="BH703" s="186">
        <f>IF(N703="sníž. přenesená",J703,0)</f>
        <v>0</v>
      </c>
      <c r="BI703" s="186">
        <f>IF(N703="nulová",J703,0)</f>
        <v>0</v>
      </c>
      <c r="BJ703" s="16" t="s">
        <v>81</v>
      </c>
      <c r="BK703" s="186">
        <f>ROUND(I703*H703,2)</f>
        <v>0</v>
      </c>
      <c r="BL703" s="16" t="s">
        <v>138</v>
      </c>
      <c r="BM703" s="185" t="s">
        <v>1321</v>
      </c>
    </row>
    <row r="704" spans="2:65" s="1" customFormat="1" ht="24" customHeight="1">
      <c r="B704" s="33"/>
      <c r="C704" s="174" t="s">
        <v>1322</v>
      </c>
      <c r="D704" s="174" t="s">
        <v>133</v>
      </c>
      <c r="E704" s="175" t="s">
        <v>1323</v>
      </c>
      <c r="F704" s="176" t="s">
        <v>1324</v>
      </c>
      <c r="G704" s="177" t="s">
        <v>343</v>
      </c>
      <c r="H704" s="178">
        <v>70</v>
      </c>
      <c r="I704" s="179"/>
      <c r="J704" s="180">
        <f>ROUND(I704*H704,2)</f>
        <v>0</v>
      </c>
      <c r="K704" s="176" t="s">
        <v>137</v>
      </c>
      <c r="L704" s="37"/>
      <c r="M704" s="181" t="s">
        <v>19</v>
      </c>
      <c r="N704" s="182" t="s">
        <v>47</v>
      </c>
      <c r="O704" s="62"/>
      <c r="P704" s="183">
        <f>O704*H704</f>
        <v>0</v>
      </c>
      <c r="Q704" s="183">
        <v>0</v>
      </c>
      <c r="R704" s="183">
        <f>Q704*H704</f>
        <v>0</v>
      </c>
      <c r="S704" s="183">
        <v>0</v>
      </c>
      <c r="T704" s="184">
        <f>S704*H704</f>
        <v>0</v>
      </c>
      <c r="AR704" s="185" t="s">
        <v>234</v>
      </c>
      <c r="AT704" s="185" t="s">
        <v>133</v>
      </c>
      <c r="AU704" s="185" t="s">
        <v>83</v>
      </c>
      <c r="AY704" s="16" t="s">
        <v>131</v>
      </c>
      <c r="BE704" s="186">
        <f>IF(N704="základní",J704,0)</f>
        <v>0</v>
      </c>
      <c r="BF704" s="186">
        <f>IF(N704="snížená",J704,0)</f>
        <v>0</v>
      </c>
      <c r="BG704" s="186">
        <f>IF(N704="zákl. přenesená",J704,0)</f>
        <v>0</v>
      </c>
      <c r="BH704" s="186">
        <f>IF(N704="sníž. přenesená",J704,0)</f>
        <v>0</v>
      </c>
      <c r="BI704" s="186">
        <f>IF(N704="nulová",J704,0)</f>
        <v>0</v>
      </c>
      <c r="BJ704" s="16" t="s">
        <v>81</v>
      </c>
      <c r="BK704" s="186">
        <f>ROUND(I704*H704,2)</f>
        <v>0</v>
      </c>
      <c r="BL704" s="16" t="s">
        <v>234</v>
      </c>
      <c r="BM704" s="185" t="s">
        <v>1325</v>
      </c>
    </row>
    <row r="705" spans="2:65" s="1" customFormat="1" ht="39">
      <c r="B705" s="33"/>
      <c r="C705" s="34"/>
      <c r="D705" s="187" t="s">
        <v>140</v>
      </c>
      <c r="E705" s="34"/>
      <c r="F705" s="188" t="s">
        <v>1317</v>
      </c>
      <c r="G705" s="34"/>
      <c r="H705" s="34"/>
      <c r="I705" s="101"/>
      <c r="J705" s="34"/>
      <c r="K705" s="34"/>
      <c r="L705" s="37"/>
      <c r="M705" s="189"/>
      <c r="N705" s="62"/>
      <c r="O705" s="62"/>
      <c r="P705" s="62"/>
      <c r="Q705" s="62"/>
      <c r="R705" s="62"/>
      <c r="S705" s="62"/>
      <c r="T705" s="63"/>
      <c r="AT705" s="16" t="s">
        <v>140</v>
      </c>
      <c r="AU705" s="16" t="s">
        <v>83</v>
      </c>
    </row>
    <row r="706" spans="2:65" s="1" customFormat="1" ht="16.5" customHeight="1">
      <c r="B706" s="33"/>
      <c r="C706" s="211" t="s">
        <v>1326</v>
      </c>
      <c r="D706" s="211" t="s">
        <v>173</v>
      </c>
      <c r="E706" s="212" t="s">
        <v>1319</v>
      </c>
      <c r="F706" s="213" t="s">
        <v>1320</v>
      </c>
      <c r="G706" s="214" t="s">
        <v>209</v>
      </c>
      <c r="H706" s="215">
        <v>105</v>
      </c>
      <c r="I706" s="216"/>
      <c r="J706" s="217">
        <f>ROUND(I706*H706,2)</f>
        <v>0</v>
      </c>
      <c r="K706" s="213" t="s">
        <v>137</v>
      </c>
      <c r="L706" s="218"/>
      <c r="M706" s="219" t="s">
        <v>19</v>
      </c>
      <c r="N706" s="220" t="s">
        <v>47</v>
      </c>
      <c r="O706" s="62"/>
      <c r="P706" s="183">
        <f>O706*H706</f>
        <v>0</v>
      </c>
      <c r="Q706" s="183">
        <v>1.5E-3</v>
      </c>
      <c r="R706" s="183">
        <f>Q706*H706</f>
        <v>0.1575</v>
      </c>
      <c r="S706" s="183">
        <v>0</v>
      </c>
      <c r="T706" s="184">
        <f>S706*H706</f>
        <v>0</v>
      </c>
      <c r="AR706" s="185" t="s">
        <v>322</v>
      </c>
      <c r="AT706" s="185" t="s">
        <v>173</v>
      </c>
      <c r="AU706" s="185" t="s">
        <v>83</v>
      </c>
      <c r="AY706" s="16" t="s">
        <v>131</v>
      </c>
      <c r="BE706" s="186">
        <f>IF(N706="základní",J706,0)</f>
        <v>0</v>
      </c>
      <c r="BF706" s="186">
        <f>IF(N706="snížená",J706,0)</f>
        <v>0</v>
      </c>
      <c r="BG706" s="186">
        <f>IF(N706="zákl. přenesená",J706,0)</f>
        <v>0</v>
      </c>
      <c r="BH706" s="186">
        <f>IF(N706="sníž. přenesená",J706,0)</f>
        <v>0</v>
      </c>
      <c r="BI706" s="186">
        <f>IF(N706="nulová",J706,0)</f>
        <v>0</v>
      </c>
      <c r="BJ706" s="16" t="s">
        <v>81</v>
      </c>
      <c r="BK706" s="186">
        <f>ROUND(I706*H706,2)</f>
        <v>0</v>
      </c>
      <c r="BL706" s="16" t="s">
        <v>234</v>
      </c>
      <c r="BM706" s="185" t="s">
        <v>1327</v>
      </c>
    </row>
    <row r="707" spans="2:65" s="12" customFormat="1" ht="11.25">
      <c r="B707" s="190"/>
      <c r="C707" s="191"/>
      <c r="D707" s="187" t="s">
        <v>144</v>
      </c>
      <c r="E707" s="192" t="s">
        <v>19</v>
      </c>
      <c r="F707" s="193" t="s">
        <v>1171</v>
      </c>
      <c r="G707" s="191"/>
      <c r="H707" s="194">
        <v>105</v>
      </c>
      <c r="I707" s="195"/>
      <c r="J707" s="191"/>
      <c r="K707" s="191"/>
      <c r="L707" s="196"/>
      <c r="M707" s="197"/>
      <c r="N707" s="198"/>
      <c r="O707" s="198"/>
      <c r="P707" s="198"/>
      <c r="Q707" s="198"/>
      <c r="R707" s="198"/>
      <c r="S707" s="198"/>
      <c r="T707" s="199"/>
      <c r="AT707" s="200" t="s">
        <v>144</v>
      </c>
      <c r="AU707" s="200" t="s">
        <v>83</v>
      </c>
      <c r="AV707" s="12" t="s">
        <v>83</v>
      </c>
      <c r="AW707" s="12" t="s">
        <v>37</v>
      </c>
      <c r="AX707" s="12" t="s">
        <v>81</v>
      </c>
      <c r="AY707" s="200" t="s">
        <v>131</v>
      </c>
    </row>
    <row r="708" spans="2:65" s="1" customFormat="1" ht="24" customHeight="1">
      <c r="B708" s="33"/>
      <c r="C708" s="174" t="s">
        <v>1328</v>
      </c>
      <c r="D708" s="174" t="s">
        <v>133</v>
      </c>
      <c r="E708" s="175" t="s">
        <v>1329</v>
      </c>
      <c r="F708" s="176" t="s">
        <v>1330</v>
      </c>
      <c r="G708" s="177" t="s">
        <v>343</v>
      </c>
      <c r="H708" s="178">
        <v>2</v>
      </c>
      <c r="I708" s="179"/>
      <c r="J708" s="180">
        <f>ROUND(I708*H708,2)</f>
        <v>0</v>
      </c>
      <c r="K708" s="176" t="s">
        <v>137</v>
      </c>
      <c r="L708" s="37"/>
      <c r="M708" s="181" t="s">
        <v>19</v>
      </c>
      <c r="N708" s="182" t="s">
        <v>47</v>
      </c>
      <c r="O708" s="62"/>
      <c r="P708" s="183">
        <f>O708*H708</f>
        <v>0</v>
      </c>
      <c r="Q708" s="183">
        <v>0</v>
      </c>
      <c r="R708" s="183">
        <f>Q708*H708</f>
        <v>0</v>
      </c>
      <c r="S708" s="183">
        <v>0</v>
      </c>
      <c r="T708" s="184">
        <f>S708*H708</f>
        <v>0</v>
      </c>
      <c r="AR708" s="185" t="s">
        <v>234</v>
      </c>
      <c r="AT708" s="185" t="s">
        <v>133</v>
      </c>
      <c r="AU708" s="185" t="s">
        <v>83</v>
      </c>
      <c r="AY708" s="16" t="s">
        <v>131</v>
      </c>
      <c r="BE708" s="186">
        <f>IF(N708="základní",J708,0)</f>
        <v>0</v>
      </c>
      <c r="BF708" s="186">
        <f>IF(N708="snížená",J708,0)</f>
        <v>0</v>
      </c>
      <c r="BG708" s="186">
        <f>IF(N708="zákl. přenesená",J708,0)</f>
        <v>0</v>
      </c>
      <c r="BH708" s="186">
        <f>IF(N708="sníž. přenesená",J708,0)</f>
        <v>0</v>
      </c>
      <c r="BI708" s="186">
        <f>IF(N708="nulová",J708,0)</f>
        <v>0</v>
      </c>
      <c r="BJ708" s="16" t="s">
        <v>81</v>
      </c>
      <c r="BK708" s="186">
        <f>ROUND(I708*H708,2)</f>
        <v>0</v>
      </c>
      <c r="BL708" s="16" t="s">
        <v>234</v>
      </c>
      <c r="BM708" s="185" t="s">
        <v>1331</v>
      </c>
    </row>
    <row r="709" spans="2:65" s="1" customFormat="1" ht="39">
      <c r="B709" s="33"/>
      <c r="C709" s="34"/>
      <c r="D709" s="187" t="s">
        <v>140</v>
      </c>
      <c r="E709" s="34"/>
      <c r="F709" s="188" t="s">
        <v>1317</v>
      </c>
      <c r="G709" s="34"/>
      <c r="H709" s="34"/>
      <c r="I709" s="101"/>
      <c r="J709" s="34"/>
      <c r="K709" s="34"/>
      <c r="L709" s="37"/>
      <c r="M709" s="189"/>
      <c r="N709" s="62"/>
      <c r="O709" s="62"/>
      <c r="P709" s="62"/>
      <c r="Q709" s="62"/>
      <c r="R709" s="62"/>
      <c r="S709" s="62"/>
      <c r="T709" s="63"/>
      <c r="AT709" s="16" t="s">
        <v>140</v>
      </c>
      <c r="AU709" s="16" t="s">
        <v>83</v>
      </c>
    </row>
    <row r="710" spans="2:65" s="1" customFormat="1" ht="16.5" customHeight="1">
      <c r="B710" s="33"/>
      <c r="C710" s="211" t="s">
        <v>1332</v>
      </c>
      <c r="D710" s="211" t="s">
        <v>173</v>
      </c>
      <c r="E710" s="212" t="s">
        <v>1319</v>
      </c>
      <c r="F710" s="213" t="s">
        <v>1320</v>
      </c>
      <c r="G710" s="214" t="s">
        <v>209</v>
      </c>
      <c r="H710" s="215">
        <v>4.8</v>
      </c>
      <c r="I710" s="216"/>
      <c r="J710" s="217">
        <f>ROUND(I710*H710,2)</f>
        <v>0</v>
      </c>
      <c r="K710" s="213" t="s">
        <v>137</v>
      </c>
      <c r="L710" s="218"/>
      <c r="M710" s="219" t="s">
        <v>19</v>
      </c>
      <c r="N710" s="220" t="s">
        <v>47</v>
      </c>
      <c r="O710" s="62"/>
      <c r="P710" s="183">
        <f>O710*H710</f>
        <v>0</v>
      </c>
      <c r="Q710" s="183">
        <v>1.5E-3</v>
      </c>
      <c r="R710" s="183">
        <f>Q710*H710</f>
        <v>7.1999999999999998E-3</v>
      </c>
      <c r="S710" s="183">
        <v>0</v>
      </c>
      <c r="T710" s="184">
        <f>S710*H710</f>
        <v>0</v>
      </c>
      <c r="AR710" s="185" t="s">
        <v>322</v>
      </c>
      <c r="AT710" s="185" t="s">
        <v>173</v>
      </c>
      <c r="AU710" s="185" t="s">
        <v>83</v>
      </c>
      <c r="AY710" s="16" t="s">
        <v>131</v>
      </c>
      <c r="BE710" s="186">
        <f>IF(N710="základní",J710,0)</f>
        <v>0</v>
      </c>
      <c r="BF710" s="186">
        <f>IF(N710="snížená",J710,0)</f>
        <v>0</v>
      </c>
      <c r="BG710" s="186">
        <f>IF(N710="zákl. přenesená",J710,0)</f>
        <v>0</v>
      </c>
      <c r="BH710" s="186">
        <f>IF(N710="sníž. přenesená",J710,0)</f>
        <v>0</v>
      </c>
      <c r="BI710" s="186">
        <f>IF(N710="nulová",J710,0)</f>
        <v>0</v>
      </c>
      <c r="BJ710" s="16" t="s">
        <v>81</v>
      </c>
      <c r="BK710" s="186">
        <f>ROUND(I710*H710,2)</f>
        <v>0</v>
      </c>
      <c r="BL710" s="16" t="s">
        <v>234</v>
      </c>
      <c r="BM710" s="185" t="s">
        <v>1333</v>
      </c>
    </row>
    <row r="711" spans="2:65" s="12" customFormat="1" ht="11.25">
      <c r="B711" s="190"/>
      <c r="C711" s="191"/>
      <c r="D711" s="187" t="s">
        <v>144</v>
      </c>
      <c r="E711" s="192" t="s">
        <v>19</v>
      </c>
      <c r="F711" s="193" t="s">
        <v>1173</v>
      </c>
      <c r="G711" s="191"/>
      <c r="H711" s="194">
        <v>4.8</v>
      </c>
      <c r="I711" s="195"/>
      <c r="J711" s="191"/>
      <c r="K711" s="191"/>
      <c r="L711" s="196"/>
      <c r="M711" s="197"/>
      <c r="N711" s="198"/>
      <c r="O711" s="198"/>
      <c r="P711" s="198"/>
      <c r="Q711" s="198"/>
      <c r="R711" s="198"/>
      <c r="S711" s="198"/>
      <c r="T711" s="199"/>
      <c r="AT711" s="200" t="s">
        <v>144</v>
      </c>
      <c r="AU711" s="200" t="s">
        <v>83</v>
      </c>
      <c r="AV711" s="12" t="s">
        <v>83</v>
      </c>
      <c r="AW711" s="12" t="s">
        <v>37</v>
      </c>
      <c r="AX711" s="12" t="s">
        <v>81</v>
      </c>
      <c r="AY711" s="200" t="s">
        <v>131</v>
      </c>
    </row>
    <row r="712" spans="2:65" s="1" customFormat="1" ht="16.5" customHeight="1">
      <c r="B712" s="33"/>
      <c r="C712" s="211" t="s">
        <v>1334</v>
      </c>
      <c r="D712" s="211" t="s">
        <v>173</v>
      </c>
      <c r="E712" s="212" t="s">
        <v>1335</v>
      </c>
      <c r="F712" s="213" t="s">
        <v>1336</v>
      </c>
      <c r="G712" s="214" t="s">
        <v>1337</v>
      </c>
      <c r="H712" s="215">
        <v>73</v>
      </c>
      <c r="I712" s="216"/>
      <c r="J712" s="217">
        <f>ROUND(I712*H712,2)</f>
        <v>0</v>
      </c>
      <c r="K712" s="213" t="s">
        <v>137</v>
      </c>
      <c r="L712" s="218"/>
      <c r="M712" s="219" t="s">
        <v>19</v>
      </c>
      <c r="N712" s="220" t="s">
        <v>47</v>
      </c>
      <c r="O712" s="62"/>
      <c r="P712" s="183">
        <f>O712*H712</f>
        <v>0</v>
      </c>
      <c r="Q712" s="183">
        <v>2.0000000000000001E-4</v>
      </c>
      <c r="R712" s="183">
        <f>Q712*H712</f>
        <v>1.46E-2</v>
      </c>
      <c r="S712" s="183">
        <v>0</v>
      </c>
      <c r="T712" s="184">
        <f>S712*H712</f>
        <v>0</v>
      </c>
      <c r="AR712" s="185" t="s">
        <v>322</v>
      </c>
      <c r="AT712" s="185" t="s">
        <v>173</v>
      </c>
      <c r="AU712" s="185" t="s">
        <v>83</v>
      </c>
      <c r="AY712" s="16" t="s">
        <v>131</v>
      </c>
      <c r="BE712" s="186">
        <f>IF(N712="základní",J712,0)</f>
        <v>0</v>
      </c>
      <c r="BF712" s="186">
        <f>IF(N712="snížená",J712,0)</f>
        <v>0</v>
      </c>
      <c r="BG712" s="186">
        <f>IF(N712="zákl. přenesená",J712,0)</f>
        <v>0</v>
      </c>
      <c r="BH712" s="186">
        <f>IF(N712="sníž. přenesená",J712,0)</f>
        <v>0</v>
      </c>
      <c r="BI712" s="186">
        <f>IF(N712="nulová",J712,0)</f>
        <v>0</v>
      </c>
      <c r="BJ712" s="16" t="s">
        <v>81</v>
      </c>
      <c r="BK712" s="186">
        <f>ROUND(I712*H712,2)</f>
        <v>0</v>
      </c>
      <c r="BL712" s="16" t="s">
        <v>234</v>
      </c>
      <c r="BM712" s="185" t="s">
        <v>1338</v>
      </c>
    </row>
    <row r="713" spans="2:65" s="1" customFormat="1" ht="24" customHeight="1">
      <c r="B713" s="33"/>
      <c r="C713" s="174" t="s">
        <v>1339</v>
      </c>
      <c r="D713" s="174" t="s">
        <v>133</v>
      </c>
      <c r="E713" s="175" t="s">
        <v>1340</v>
      </c>
      <c r="F713" s="176" t="s">
        <v>1341</v>
      </c>
      <c r="G713" s="177" t="s">
        <v>167</v>
      </c>
      <c r="H713" s="178">
        <v>2.71</v>
      </c>
      <c r="I713" s="179"/>
      <c r="J713" s="180">
        <f>ROUND(I713*H713,2)</f>
        <v>0</v>
      </c>
      <c r="K713" s="176" t="s">
        <v>137</v>
      </c>
      <c r="L713" s="37"/>
      <c r="M713" s="181" t="s">
        <v>19</v>
      </c>
      <c r="N713" s="182" t="s">
        <v>47</v>
      </c>
      <c r="O713" s="62"/>
      <c r="P713" s="183">
        <f>O713*H713</f>
        <v>0</v>
      </c>
      <c r="Q713" s="183">
        <v>0</v>
      </c>
      <c r="R713" s="183">
        <f>Q713*H713</f>
        <v>0</v>
      </c>
      <c r="S713" s="183">
        <v>0</v>
      </c>
      <c r="T713" s="184">
        <f>S713*H713</f>
        <v>0</v>
      </c>
      <c r="AR713" s="185" t="s">
        <v>234</v>
      </c>
      <c r="AT713" s="185" t="s">
        <v>133</v>
      </c>
      <c r="AU713" s="185" t="s">
        <v>83</v>
      </c>
      <c r="AY713" s="16" t="s">
        <v>131</v>
      </c>
      <c r="BE713" s="186">
        <f>IF(N713="základní",J713,0)</f>
        <v>0</v>
      </c>
      <c r="BF713" s="186">
        <f>IF(N713="snížená",J713,0)</f>
        <v>0</v>
      </c>
      <c r="BG713" s="186">
        <f>IF(N713="zákl. přenesená",J713,0)</f>
        <v>0</v>
      </c>
      <c r="BH713" s="186">
        <f>IF(N713="sníž. přenesená",J713,0)</f>
        <v>0</v>
      </c>
      <c r="BI713" s="186">
        <f>IF(N713="nulová",J713,0)</f>
        <v>0</v>
      </c>
      <c r="BJ713" s="16" t="s">
        <v>81</v>
      </c>
      <c r="BK713" s="186">
        <f>ROUND(I713*H713,2)</f>
        <v>0</v>
      </c>
      <c r="BL713" s="16" t="s">
        <v>234</v>
      </c>
      <c r="BM713" s="185" t="s">
        <v>1342</v>
      </c>
    </row>
    <row r="714" spans="2:65" s="1" customFormat="1" ht="78">
      <c r="B714" s="33"/>
      <c r="C714" s="34"/>
      <c r="D714" s="187" t="s">
        <v>140</v>
      </c>
      <c r="E714" s="34"/>
      <c r="F714" s="188" t="s">
        <v>1343</v>
      </c>
      <c r="G714" s="34"/>
      <c r="H714" s="34"/>
      <c r="I714" s="101"/>
      <c r="J714" s="34"/>
      <c r="K714" s="34"/>
      <c r="L714" s="37"/>
      <c r="M714" s="189"/>
      <c r="N714" s="62"/>
      <c r="O714" s="62"/>
      <c r="P714" s="62"/>
      <c r="Q714" s="62"/>
      <c r="R714" s="62"/>
      <c r="S714" s="62"/>
      <c r="T714" s="63"/>
      <c r="AT714" s="16" t="s">
        <v>140</v>
      </c>
      <c r="AU714" s="16" t="s">
        <v>83</v>
      </c>
    </row>
    <row r="715" spans="2:65" s="1" customFormat="1" ht="24" customHeight="1">
      <c r="B715" s="33"/>
      <c r="C715" s="174" t="s">
        <v>1344</v>
      </c>
      <c r="D715" s="174" t="s">
        <v>133</v>
      </c>
      <c r="E715" s="175" t="s">
        <v>1345</v>
      </c>
      <c r="F715" s="176" t="s">
        <v>1346</v>
      </c>
      <c r="G715" s="177" t="s">
        <v>167</v>
      </c>
      <c r="H715" s="178">
        <v>2.71</v>
      </c>
      <c r="I715" s="179"/>
      <c r="J715" s="180">
        <f>ROUND(I715*H715,2)</f>
        <v>0</v>
      </c>
      <c r="K715" s="176" t="s">
        <v>137</v>
      </c>
      <c r="L715" s="37"/>
      <c r="M715" s="181" t="s">
        <v>19</v>
      </c>
      <c r="N715" s="182" t="s">
        <v>47</v>
      </c>
      <c r="O715" s="62"/>
      <c r="P715" s="183">
        <f>O715*H715</f>
        <v>0</v>
      </c>
      <c r="Q715" s="183">
        <v>0</v>
      </c>
      <c r="R715" s="183">
        <f>Q715*H715</f>
        <v>0</v>
      </c>
      <c r="S715" s="183">
        <v>0</v>
      </c>
      <c r="T715" s="184">
        <f>S715*H715</f>
        <v>0</v>
      </c>
      <c r="AR715" s="185" t="s">
        <v>234</v>
      </c>
      <c r="AT715" s="185" t="s">
        <v>133</v>
      </c>
      <c r="AU715" s="185" t="s">
        <v>83</v>
      </c>
      <c r="AY715" s="16" t="s">
        <v>131</v>
      </c>
      <c r="BE715" s="186">
        <f>IF(N715="základní",J715,0)</f>
        <v>0</v>
      </c>
      <c r="BF715" s="186">
        <f>IF(N715="snížená",J715,0)</f>
        <v>0</v>
      </c>
      <c r="BG715" s="186">
        <f>IF(N715="zákl. přenesená",J715,0)</f>
        <v>0</v>
      </c>
      <c r="BH715" s="186">
        <f>IF(N715="sníž. přenesená",J715,0)</f>
        <v>0</v>
      </c>
      <c r="BI715" s="186">
        <f>IF(N715="nulová",J715,0)</f>
        <v>0</v>
      </c>
      <c r="BJ715" s="16" t="s">
        <v>81</v>
      </c>
      <c r="BK715" s="186">
        <f>ROUND(I715*H715,2)</f>
        <v>0</v>
      </c>
      <c r="BL715" s="16" t="s">
        <v>234</v>
      </c>
      <c r="BM715" s="185" t="s">
        <v>1347</v>
      </c>
    </row>
    <row r="716" spans="2:65" s="1" customFormat="1" ht="78">
      <c r="B716" s="33"/>
      <c r="C716" s="34"/>
      <c r="D716" s="187" t="s">
        <v>140</v>
      </c>
      <c r="E716" s="34"/>
      <c r="F716" s="188" t="s">
        <v>1343</v>
      </c>
      <c r="G716" s="34"/>
      <c r="H716" s="34"/>
      <c r="I716" s="101"/>
      <c r="J716" s="34"/>
      <c r="K716" s="34"/>
      <c r="L716" s="37"/>
      <c r="M716" s="189"/>
      <c r="N716" s="62"/>
      <c r="O716" s="62"/>
      <c r="P716" s="62"/>
      <c r="Q716" s="62"/>
      <c r="R716" s="62"/>
      <c r="S716" s="62"/>
      <c r="T716" s="63"/>
      <c r="AT716" s="16" t="s">
        <v>140</v>
      </c>
      <c r="AU716" s="16" t="s">
        <v>83</v>
      </c>
    </row>
    <row r="717" spans="2:65" s="11" customFormat="1" ht="22.9" customHeight="1">
      <c r="B717" s="158"/>
      <c r="C717" s="159"/>
      <c r="D717" s="160" t="s">
        <v>75</v>
      </c>
      <c r="E717" s="172" t="s">
        <v>1348</v>
      </c>
      <c r="F717" s="172" t="s">
        <v>1349</v>
      </c>
      <c r="G717" s="159"/>
      <c r="H717" s="159"/>
      <c r="I717" s="162"/>
      <c r="J717" s="173">
        <f>BK717</f>
        <v>0</v>
      </c>
      <c r="K717" s="159"/>
      <c r="L717" s="164"/>
      <c r="M717" s="165"/>
      <c r="N717" s="166"/>
      <c r="O717" s="166"/>
      <c r="P717" s="167">
        <f>SUM(P718:P777)</f>
        <v>0</v>
      </c>
      <c r="Q717" s="166"/>
      <c r="R717" s="167">
        <f>SUM(R718:R777)</f>
        <v>0.69503700000000002</v>
      </c>
      <c r="S717" s="166"/>
      <c r="T717" s="168">
        <f>SUM(T718:T777)</f>
        <v>0.45542599999999994</v>
      </c>
      <c r="AR717" s="169" t="s">
        <v>83</v>
      </c>
      <c r="AT717" s="170" t="s">
        <v>75</v>
      </c>
      <c r="AU717" s="170" t="s">
        <v>81</v>
      </c>
      <c r="AY717" s="169" t="s">
        <v>131</v>
      </c>
      <c r="BK717" s="171">
        <f>SUM(BK718:BK777)</f>
        <v>0</v>
      </c>
    </row>
    <row r="718" spans="2:65" s="1" customFormat="1" ht="16.5" customHeight="1">
      <c r="B718" s="33"/>
      <c r="C718" s="174" t="s">
        <v>1350</v>
      </c>
      <c r="D718" s="174" t="s">
        <v>133</v>
      </c>
      <c r="E718" s="175" t="s">
        <v>1351</v>
      </c>
      <c r="F718" s="176" t="s">
        <v>1352</v>
      </c>
      <c r="G718" s="177" t="s">
        <v>136</v>
      </c>
      <c r="H718" s="178">
        <v>8.8569999999999993</v>
      </c>
      <c r="I718" s="179"/>
      <c r="J718" s="180">
        <f>ROUND(I718*H718,2)</f>
        <v>0</v>
      </c>
      <c r="K718" s="176" t="s">
        <v>137</v>
      </c>
      <c r="L718" s="37"/>
      <c r="M718" s="181" t="s">
        <v>19</v>
      </c>
      <c r="N718" s="182" t="s">
        <v>47</v>
      </c>
      <c r="O718" s="62"/>
      <c r="P718" s="183">
        <f>O718*H718</f>
        <v>0</v>
      </c>
      <c r="Q718" s="183">
        <v>0</v>
      </c>
      <c r="R718" s="183">
        <f>Q718*H718</f>
        <v>0</v>
      </c>
      <c r="S718" s="183">
        <v>1.7999999999999999E-2</v>
      </c>
      <c r="T718" s="184">
        <f>S718*H718</f>
        <v>0.15942599999999998</v>
      </c>
      <c r="AR718" s="185" t="s">
        <v>234</v>
      </c>
      <c r="AT718" s="185" t="s">
        <v>133</v>
      </c>
      <c r="AU718" s="185" t="s">
        <v>83</v>
      </c>
      <c r="AY718" s="16" t="s">
        <v>131</v>
      </c>
      <c r="BE718" s="186">
        <f>IF(N718="základní",J718,0)</f>
        <v>0</v>
      </c>
      <c r="BF718" s="186">
        <f>IF(N718="snížená",J718,0)</f>
        <v>0</v>
      </c>
      <c r="BG718" s="186">
        <f>IF(N718="zákl. přenesená",J718,0)</f>
        <v>0</v>
      </c>
      <c r="BH718" s="186">
        <f>IF(N718="sníž. přenesená",J718,0)</f>
        <v>0</v>
      </c>
      <c r="BI718" s="186">
        <f>IF(N718="nulová",J718,0)</f>
        <v>0</v>
      </c>
      <c r="BJ718" s="16" t="s">
        <v>81</v>
      </c>
      <c r="BK718" s="186">
        <f>ROUND(I718*H718,2)</f>
        <v>0</v>
      </c>
      <c r="BL718" s="16" t="s">
        <v>234</v>
      </c>
      <c r="BM718" s="185" t="s">
        <v>1353</v>
      </c>
    </row>
    <row r="719" spans="2:65" s="13" customFormat="1" ht="11.25">
      <c r="B719" s="201"/>
      <c r="C719" s="202"/>
      <c r="D719" s="187" t="s">
        <v>144</v>
      </c>
      <c r="E719" s="203" t="s">
        <v>19</v>
      </c>
      <c r="F719" s="204" t="s">
        <v>1354</v>
      </c>
      <c r="G719" s="202"/>
      <c r="H719" s="203" t="s">
        <v>19</v>
      </c>
      <c r="I719" s="205"/>
      <c r="J719" s="202"/>
      <c r="K719" s="202"/>
      <c r="L719" s="206"/>
      <c r="M719" s="207"/>
      <c r="N719" s="208"/>
      <c r="O719" s="208"/>
      <c r="P719" s="208"/>
      <c r="Q719" s="208"/>
      <c r="R719" s="208"/>
      <c r="S719" s="208"/>
      <c r="T719" s="209"/>
      <c r="AT719" s="210" t="s">
        <v>144</v>
      </c>
      <c r="AU719" s="210" t="s">
        <v>83</v>
      </c>
      <c r="AV719" s="13" t="s">
        <v>81</v>
      </c>
      <c r="AW719" s="13" t="s">
        <v>37</v>
      </c>
      <c r="AX719" s="13" t="s">
        <v>76</v>
      </c>
      <c r="AY719" s="210" t="s">
        <v>131</v>
      </c>
    </row>
    <row r="720" spans="2:65" s="12" customFormat="1" ht="11.25">
      <c r="B720" s="190"/>
      <c r="C720" s="191"/>
      <c r="D720" s="187" t="s">
        <v>144</v>
      </c>
      <c r="E720" s="192" t="s">
        <v>19</v>
      </c>
      <c r="F720" s="193" t="s">
        <v>1355</v>
      </c>
      <c r="G720" s="191"/>
      <c r="H720" s="194">
        <v>3.0470000000000002</v>
      </c>
      <c r="I720" s="195"/>
      <c r="J720" s="191"/>
      <c r="K720" s="191"/>
      <c r="L720" s="196"/>
      <c r="M720" s="197"/>
      <c r="N720" s="198"/>
      <c r="O720" s="198"/>
      <c r="P720" s="198"/>
      <c r="Q720" s="198"/>
      <c r="R720" s="198"/>
      <c r="S720" s="198"/>
      <c r="T720" s="199"/>
      <c r="AT720" s="200" t="s">
        <v>144</v>
      </c>
      <c r="AU720" s="200" t="s">
        <v>83</v>
      </c>
      <c r="AV720" s="12" t="s">
        <v>83</v>
      </c>
      <c r="AW720" s="12" t="s">
        <v>37</v>
      </c>
      <c r="AX720" s="12" t="s">
        <v>76</v>
      </c>
      <c r="AY720" s="200" t="s">
        <v>131</v>
      </c>
    </row>
    <row r="721" spans="2:65" s="13" customFormat="1" ht="11.25">
      <c r="B721" s="201"/>
      <c r="C721" s="202"/>
      <c r="D721" s="187" t="s">
        <v>144</v>
      </c>
      <c r="E721" s="203" t="s">
        <v>19</v>
      </c>
      <c r="F721" s="204" t="s">
        <v>1356</v>
      </c>
      <c r="G721" s="202"/>
      <c r="H721" s="203" t="s">
        <v>19</v>
      </c>
      <c r="I721" s="205"/>
      <c r="J721" s="202"/>
      <c r="K721" s="202"/>
      <c r="L721" s="206"/>
      <c r="M721" s="207"/>
      <c r="N721" s="208"/>
      <c r="O721" s="208"/>
      <c r="P721" s="208"/>
      <c r="Q721" s="208"/>
      <c r="R721" s="208"/>
      <c r="S721" s="208"/>
      <c r="T721" s="209"/>
      <c r="AT721" s="210" t="s">
        <v>144</v>
      </c>
      <c r="AU721" s="210" t="s">
        <v>83</v>
      </c>
      <c r="AV721" s="13" t="s">
        <v>81</v>
      </c>
      <c r="AW721" s="13" t="s">
        <v>37</v>
      </c>
      <c r="AX721" s="13" t="s">
        <v>76</v>
      </c>
      <c r="AY721" s="210" t="s">
        <v>131</v>
      </c>
    </row>
    <row r="722" spans="2:65" s="12" customFormat="1" ht="11.25">
      <c r="B722" s="190"/>
      <c r="C722" s="191"/>
      <c r="D722" s="187" t="s">
        <v>144</v>
      </c>
      <c r="E722" s="192" t="s">
        <v>19</v>
      </c>
      <c r="F722" s="193" t="s">
        <v>1357</v>
      </c>
      <c r="G722" s="191"/>
      <c r="H722" s="194">
        <v>9.75</v>
      </c>
      <c r="I722" s="195"/>
      <c r="J722" s="191"/>
      <c r="K722" s="191"/>
      <c r="L722" s="196"/>
      <c r="M722" s="197"/>
      <c r="N722" s="198"/>
      <c r="O722" s="198"/>
      <c r="P722" s="198"/>
      <c r="Q722" s="198"/>
      <c r="R722" s="198"/>
      <c r="S722" s="198"/>
      <c r="T722" s="199"/>
      <c r="AT722" s="200" t="s">
        <v>144</v>
      </c>
      <c r="AU722" s="200" t="s">
        <v>83</v>
      </c>
      <c r="AV722" s="12" t="s">
        <v>83</v>
      </c>
      <c r="AW722" s="12" t="s">
        <v>37</v>
      </c>
      <c r="AX722" s="12" t="s">
        <v>76</v>
      </c>
      <c r="AY722" s="200" t="s">
        <v>131</v>
      </c>
    </row>
    <row r="723" spans="2:65" s="13" customFormat="1" ht="11.25">
      <c r="B723" s="201"/>
      <c r="C723" s="202"/>
      <c r="D723" s="187" t="s">
        <v>144</v>
      </c>
      <c r="E723" s="203" t="s">
        <v>19</v>
      </c>
      <c r="F723" s="204" t="s">
        <v>1358</v>
      </c>
      <c r="G723" s="202"/>
      <c r="H723" s="203" t="s">
        <v>19</v>
      </c>
      <c r="I723" s="205"/>
      <c r="J723" s="202"/>
      <c r="K723" s="202"/>
      <c r="L723" s="206"/>
      <c r="M723" s="207"/>
      <c r="N723" s="208"/>
      <c r="O723" s="208"/>
      <c r="P723" s="208"/>
      <c r="Q723" s="208"/>
      <c r="R723" s="208"/>
      <c r="S723" s="208"/>
      <c r="T723" s="209"/>
      <c r="AT723" s="210" t="s">
        <v>144</v>
      </c>
      <c r="AU723" s="210" t="s">
        <v>83</v>
      </c>
      <c r="AV723" s="13" t="s">
        <v>81</v>
      </c>
      <c r="AW723" s="13" t="s">
        <v>37</v>
      </c>
      <c r="AX723" s="13" t="s">
        <v>76</v>
      </c>
      <c r="AY723" s="210" t="s">
        <v>131</v>
      </c>
    </row>
    <row r="724" spans="2:65" s="12" customFormat="1" ht="11.25">
      <c r="B724" s="190"/>
      <c r="C724" s="191"/>
      <c r="D724" s="187" t="s">
        <v>144</v>
      </c>
      <c r="E724" s="192" t="s">
        <v>19</v>
      </c>
      <c r="F724" s="193" t="s">
        <v>1359</v>
      </c>
      <c r="G724" s="191"/>
      <c r="H724" s="194">
        <v>-3.94</v>
      </c>
      <c r="I724" s="195"/>
      <c r="J724" s="191"/>
      <c r="K724" s="191"/>
      <c r="L724" s="196"/>
      <c r="M724" s="197"/>
      <c r="N724" s="198"/>
      <c r="O724" s="198"/>
      <c r="P724" s="198"/>
      <c r="Q724" s="198"/>
      <c r="R724" s="198"/>
      <c r="S724" s="198"/>
      <c r="T724" s="199"/>
      <c r="AT724" s="200" t="s">
        <v>144</v>
      </c>
      <c r="AU724" s="200" t="s">
        <v>83</v>
      </c>
      <c r="AV724" s="12" t="s">
        <v>83</v>
      </c>
      <c r="AW724" s="12" t="s">
        <v>37</v>
      </c>
      <c r="AX724" s="12" t="s">
        <v>76</v>
      </c>
      <c r="AY724" s="200" t="s">
        <v>131</v>
      </c>
    </row>
    <row r="725" spans="2:65" s="14" customFormat="1" ht="11.25">
      <c r="B725" s="221"/>
      <c r="C725" s="222"/>
      <c r="D725" s="187" t="s">
        <v>144</v>
      </c>
      <c r="E725" s="223" t="s">
        <v>19</v>
      </c>
      <c r="F725" s="224" t="s">
        <v>201</v>
      </c>
      <c r="G725" s="222"/>
      <c r="H725" s="225">
        <v>8.8569999999999993</v>
      </c>
      <c r="I725" s="226"/>
      <c r="J725" s="222"/>
      <c r="K725" s="222"/>
      <c r="L725" s="227"/>
      <c r="M725" s="228"/>
      <c r="N725" s="229"/>
      <c r="O725" s="229"/>
      <c r="P725" s="229"/>
      <c r="Q725" s="229"/>
      <c r="R725" s="229"/>
      <c r="S725" s="229"/>
      <c r="T725" s="230"/>
      <c r="AT725" s="231" t="s">
        <v>144</v>
      </c>
      <c r="AU725" s="231" t="s">
        <v>83</v>
      </c>
      <c r="AV725" s="14" t="s">
        <v>138</v>
      </c>
      <c r="AW725" s="14" t="s">
        <v>37</v>
      </c>
      <c r="AX725" s="14" t="s">
        <v>81</v>
      </c>
      <c r="AY725" s="231" t="s">
        <v>131</v>
      </c>
    </row>
    <row r="726" spans="2:65" s="1" customFormat="1" ht="16.5" customHeight="1">
      <c r="B726" s="33"/>
      <c r="C726" s="174" t="s">
        <v>1360</v>
      </c>
      <c r="D726" s="174" t="s">
        <v>133</v>
      </c>
      <c r="E726" s="175" t="s">
        <v>1361</v>
      </c>
      <c r="F726" s="176" t="s">
        <v>1362</v>
      </c>
      <c r="G726" s="177" t="s">
        <v>209</v>
      </c>
      <c r="H726" s="178">
        <v>2</v>
      </c>
      <c r="I726" s="179"/>
      <c r="J726" s="180">
        <f>ROUND(I726*H726,2)</f>
        <v>0</v>
      </c>
      <c r="K726" s="176" t="s">
        <v>137</v>
      </c>
      <c r="L726" s="37"/>
      <c r="M726" s="181" t="s">
        <v>19</v>
      </c>
      <c r="N726" s="182" t="s">
        <v>47</v>
      </c>
      <c r="O726" s="62"/>
      <c r="P726" s="183">
        <f>O726*H726</f>
        <v>0</v>
      </c>
      <c r="Q726" s="183">
        <v>0</v>
      </c>
      <c r="R726" s="183">
        <f>Q726*H726</f>
        <v>0</v>
      </c>
      <c r="S726" s="183">
        <v>1.6E-2</v>
      </c>
      <c r="T726" s="184">
        <f>S726*H726</f>
        <v>3.2000000000000001E-2</v>
      </c>
      <c r="AR726" s="185" t="s">
        <v>234</v>
      </c>
      <c r="AT726" s="185" t="s">
        <v>133</v>
      </c>
      <c r="AU726" s="185" t="s">
        <v>83</v>
      </c>
      <c r="AY726" s="16" t="s">
        <v>131</v>
      </c>
      <c r="BE726" s="186">
        <f>IF(N726="základní",J726,0)</f>
        <v>0</v>
      </c>
      <c r="BF726" s="186">
        <f>IF(N726="snížená",J726,0)</f>
        <v>0</v>
      </c>
      <c r="BG726" s="186">
        <f>IF(N726="zákl. přenesená",J726,0)</f>
        <v>0</v>
      </c>
      <c r="BH726" s="186">
        <f>IF(N726="sníž. přenesená",J726,0)</f>
        <v>0</v>
      </c>
      <c r="BI726" s="186">
        <f>IF(N726="nulová",J726,0)</f>
        <v>0</v>
      </c>
      <c r="BJ726" s="16" t="s">
        <v>81</v>
      </c>
      <c r="BK726" s="186">
        <f>ROUND(I726*H726,2)</f>
        <v>0</v>
      </c>
      <c r="BL726" s="16" t="s">
        <v>234</v>
      </c>
      <c r="BM726" s="185" t="s">
        <v>1363</v>
      </c>
    </row>
    <row r="727" spans="2:65" s="1" customFormat="1" ht="16.5" customHeight="1">
      <c r="B727" s="33"/>
      <c r="C727" s="174" t="s">
        <v>1364</v>
      </c>
      <c r="D727" s="174" t="s">
        <v>133</v>
      </c>
      <c r="E727" s="175" t="s">
        <v>1365</v>
      </c>
      <c r="F727" s="176" t="s">
        <v>1366</v>
      </c>
      <c r="G727" s="177" t="s">
        <v>136</v>
      </c>
      <c r="H727" s="178">
        <v>1.47</v>
      </c>
      <c r="I727" s="179"/>
      <c r="J727" s="180">
        <f>ROUND(I727*H727,2)</f>
        <v>0</v>
      </c>
      <c r="K727" s="176" t="s">
        <v>137</v>
      </c>
      <c r="L727" s="37"/>
      <c r="M727" s="181" t="s">
        <v>19</v>
      </c>
      <c r="N727" s="182" t="s">
        <v>47</v>
      </c>
      <c r="O727" s="62"/>
      <c r="P727" s="183">
        <f>O727*H727</f>
        <v>0</v>
      </c>
      <c r="Q727" s="183">
        <v>0</v>
      </c>
      <c r="R727" s="183">
        <f>Q727*H727</f>
        <v>0</v>
      </c>
      <c r="S727" s="183">
        <v>0</v>
      </c>
      <c r="T727" s="184">
        <f>S727*H727</f>
        <v>0</v>
      </c>
      <c r="AR727" s="185" t="s">
        <v>234</v>
      </c>
      <c r="AT727" s="185" t="s">
        <v>133</v>
      </c>
      <c r="AU727" s="185" t="s">
        <v>83</v>
      </c>
      <c r="AY727" s="16" t="s">
        <v>131</v>
      </c>
      <c r="BE727" s="186">
        <f>IF(N727="základní",J727,0)</f>
        <v>0</v>
      </c>
      <c r="BF727" s="186">
        <f>IF(N727="snížená",J727,0)</f>
        <v>0</v>
      </c>
      <c r="BG727" s="186">
        <f>IF(N727="zákl. přenesená",J727,0)</f>
        <v>0</v>
      </c>
      <c r="BH727" s="186">
        <f>IF(N727="sníž. přenesená",J727,0)</f>
        <v>0</v>
      </c>
      <c r="BI727" s="186">
        <f>IF(N727="nulová",J727,0)</f>
        <v>0</v>
      </c>
      <c r="BJ727" s="16" t="s">
        <v>81</v>
      </c>
      <c r="BK727" s="186">
        <f>ROUND(I727*H727,2)</f>
        <v>0</v>
      </c>
      <c r="BL727" s="16" t="s">
        <v>234</v>
      </c>
      <c r="BM727" s="185" t="s">
        <v>1367</v>
      </c>
    </row>
    <row r="728" spans="2:65" s="1" customFormat="1" ht="48.75">
      <c r="B728" s="33"/>
      <c r="C728" s="34"/>
      <c r="D728" s="187" t="s">
        <v>140</v>
      </c>
      <c r="E728" s="34"/>
      <c r="F728" s="188" t="s">
        <v>1368</v>
      </c>
      <c r="G728" s="34"/>
      <c r="H728" s="34"/>
      <c r="I728" s="101"/>
      <c r="J728" s="34"/>
      <c r="K728" s="34"/>
      <c r="L728" s="37"/>
      <c r="M728" s="189"/>
      <c r="N728" s="62"/>
      <c r="O728" s="62"/>
      <c r="P728" s="62"/>
      <c r="Q728" s="62"/>
      <c r="R728" s="62"/>
      <c r="S728" s="62"/>
      <c r="T728" s="63"/>
      <c r="AT728" s="16" t="s">
        <v>140</v>
      </c>
      <c r="AU728" s="16" t="s">
        <v>83</v>
      </c>
    </row>
    <row r="729" spans="2:65" s="12" customFormat="1" ht="11.25">
      <c r="B729" s="190"/>
      <c r="C729" s="191"/>
      <c r="D729" s="187" t="s">
        <v>144</v>
      </c>
      <c r="E729" s="192" t="s">
        <v>19</v>
      </c>
      <c r="F729" s="193" t="s">
        <v>1369</v>
      </c>
      <c r="G729" s="191"/>
      <c r="H729" s="194">
        <v>0.72</v>
      </c>
      <c r="I729" s="195"/>
      <c r="J729" s="191"/>
      <c r="K729" s="191"/>
      <c r="L729" s="196"/>
      <c r="M729" s="197"/>
      <c r="N729" s="198"/>
      <c r="O729" s="198"/>
      <c r="P729" s="198"/>
      <c r="Q729" s="198"/>
      <c r="R729" s="198"/>
      <c r="S729" s="198"/>
      <c r="T729" s="199"/>
      <c r="AT729" s="200" t="s">
        <v>144</v>
      </c>
      <c r="AU729" s="200" t="s">
        <v>83</v>
      </c>
      <c r="AV729" s="12" t="s">
        <v>83</v>
      </c>
      <c r="AW729" s="12" t="s">
        <v>37</v>
      </c>
      <c r="AX729" s="12" t="s">
        <v>76</v>
      </c>
      <c r="AY729" s="200" t="s">
        <v>131</v>
      </c>
    </row>
    <row r="730" spans="2:65" s="12" customFormat="1" ht="11.25">
      <c r="B730" s="190"/>
      <c r="C730" s="191"/>
      <c r="D730" s="187" t="s">
        <v>144</v>
      </c>
      <c r="E730" s="192" t="s">
        <v>19</v>
      </c>
      <c r="F730" s="193" t="s">
        <v>1370</v>
      </c>
      <c r="G730" s="191"/>
      <c r="H730" s="194">
        <v>0.75</v>
      </c>
      <c r="I730" s="195"/>
      <c r="J730" s="191"/>
      <c r="K730" s="191"/>
      <c r="L730" s="196"/>
      <c r="M730" s="197"/>
      <c r="N730" s="198"/>
      <c r="O730" s="198"/>
      <c r="P730" s="198"/>
      <c r="Q730" s="198"/>
      <c r="R730" s="198"/>
      <c r="S730" s="198"/>
      <c r="T730" s="199"/>
      <c r="AT730" s="200" t="s">
        <v>144</v>
      </c>
      <c r="AU730" s="200" t="s">
        <v>83</v>
      </c>
      <c r="AV730" s="12" t="s">
        <v>83</v>
      </c>
      <c r="AW730" s="12" t="s">
        <v>37</v>
      </c>
      <c r="AX730" s="12" t="s">
        <v>76</v>
      </c>
      <c r="AY730" s="200" t="s">
        <v>131</v>
      </c>
    </row>
    <row r="731" spans="2:65" s="14" customFormat="1" ht="11.25">
      <c r="B731" s="221"/>
      <c r="C731" s="222"/>
      <c r="D731" s="187" t="s">
        <v>144</v>
      </c>
      <c r="E731" s="223" t="s">
        <v>19</v>
      </c>
      <c r="F731" s="224" t="s">
        <v>201</v>
      </c>
      <c r="G731" s="222"/>
      <c r="H731" s="225">
        <v>1.47</v>
      </c>
      <c r="I731" s="226"/>
      <c r="J731" s="222"/>
      <c r="K731" s="222"/>
      <c r="L731" s="227"/>
      <c r="M731" s="228"/>
      <c r="N731" s="229"/>
      <c r="O731" s="229"/>
      <c r="P731" s="229"/>
      <c r="Q731" s="229"/>
      <c r="R731" s="229"/>
      <c r="S731" s="229"/>
      <c r="T731" s="230"/>
      <c r="AT731" s="231" t="s">
        <v>144</v>
      </c>
      <c r="AU731" s="231" t="s">
        <v>83</v>
      </c>
      <c r="AV731" s="14" t="s">
        <v>138</v>
      </c>
      <c r="AW731" s="14" t="s">
        <v>37</v>
      </c>
      <c r="AX731" s="14" t="s">
        <v>81</v>
      </c>
      <c r="AY731" s="231" t="s">
        <v>131</v>
      </c>
    </row>
    <row r="732" spans="2:65" s="1" customFormat="1" ht="16.5" customHeight="1">
      <c r="B732" s="33"/>
      <c r="C732" s="211" t="s">
        <v>1371</v>
      </c>
      <c r="D732" s="211" t="s">
        <v>173</v>
      </c>
      <c r="E732" s="212" t="s">
        <v>1372</v>
      </c>
      <c r="F732" s="213" t="s">
        <v>1373</v>
      </c>
      <c r="G732" s="214" t="s">
        <v>343</v>
      </c>
      <c r="H732" s="215">
        <v>3</v>
      </c>
      <c r="I732" s="216"/>
      <c r="J732" s="217">
        <f>ROUND(I732*H732,2)</f>
        <v>0</v>
      </c>
      <c r="K732" s="213" t="s">
        <v>349</v>
      </c>
      <c r="L732" s="218"/>
      <c r="M732" s="219" t="s">
        <v>19</v>
      </c>
      <c r="N732" s="220" t="s">
        <v>47</v>
      </c>
      <c r="O732" s="62"/>
      <c r="P732" s="183">
        <f>O732*H732</f>
        <v>0</v>
      </c>
      <c r="Q732" s="183">
        <v>1.6E-2</v>
      </c>
      <c r="R732" s="183">
        <f>Q732*H732</f>
        <v>4.8000000000000001E-2</v>
      </c>
      <c r="S732" s="183">
        <v>0</v>
      </c>
      <c r="T732" s="184">
        <f>S732*H732</f>
        <v>0</v>
      </c>
      <c r="AR732" s="185" t="s">
        <v>322</v>
      </c>
      <c r="AT732" s="185" t="s">
        <v>173</v>
      </c>
      <c r="AU732" s="185" t="s">
        <v>83</v>
      </c>
      <c r="AY732" s="16" t="s">
        <v>131</v>
      </c>
      <c r="BE732" s="186">
        <f>IF(N732="základní",J732,0)</f>
        <v>0</v>
      </c>
      <c r="BF732" s="186">
        <f>IF(N732="snížená",J732,0)</f>
        <v>0</v>
      </c>
      <c r="BG732" s="186">
        <f>IF(N732="zákl. přenesená",J732,0)</f>
        <v>0</v>
      </c>
      <c r="BH732" s="186">
        <f>IF(N732="sníž. přenesená",J732,0)</f>
        <v>0</v>
      </c>
      <c r="BI732" s="186">
        <f>IF(N732="nulová",J732,0)</f>
        <v>0</v>
      </c>
      <c r="BJ732" s="16" t="s">
        <v>81</v>
      </c>
      <c r="BK732" s="186">
        <f>ROUND(I732*H732,2)</f>
        <v>0</v>
      </c>
      <c r="BL732" s="16" t="s">
        <v>234</v>
      </c>
      <c r="BM732" s="185" t="s">
        <v>1374</v>
      </c>
    </row>
    <row r="733" spans="2:65" s="1" customFormat="1" ht="19.5">
      <c r="B733" s="33"/>
      <c r="C733" s="34"/>
      <c r="D733" s="187" t="s">
        <v>142</v>
      </c>
      <c r="E733" s="34"/>
      <c r="F733" s="188" t="s">
        <v>1375</v>
      </c>
      <c r="G733" s="34"/>
      <c r="H733" s="34"/>
      <c r="I733" s="101"/>
      <c r="J733" s="34"/>
      <c r="K733" s="34"/>
      <c r="L733" s="37"/>
      <c r="M733" s="189"/>
      <c r="N733" s="62"/>
      <c r="O733" s="62"/>
      <c r="P733" s="62"/>
      <c r="Q733" s="62"/>
      <c r="R733" s="62"/>
      <c r="S733" s="62"/>
      <c r="T733" s="63"/>
      <c r="AT733" s="16" t="s">
        <v>142</v>
      </c>
      <c r="AU733" s="16" t="s">
        <v>83</v>
      </c>
    </row>
    <row r="734" spans="2:65" s="1" customFormat="1" ht="16.5" customHeight="1">
      <c r="B734" s="33"/>
      <c r="C734" s="211" t="s">
        <v>1376</v>
      </c>
      <c r="D734" s="211" t="s">
        <v>173</v>
      </c>
      <c r="E734" s="212" t="s">
        <v>1377</v>
      </c>
      <c r="F734" s="213" t="s">
        <v>1378</v>
      </c>
      <c r="G734" s="214" t="s">
        <v>343</v>
      </c>
      <c r="H734" s="215">
        <v>2</v>
      </c>
      <c r="I734" s="216"/>
      <c r="J734" s="217">
        <f>ROUND(I734*H734,2)</f>
        <v>0</v>
      </c>
      <c r="K734" s="213" t="s">
        <v>349</v>
      </c>
      <c r="L734" s="218"/>
      <c r="M734" s="219" t="s">
        <v>19</v>
      </c>
      <c r="N734" s="220" t="s">
        <v>47</v>
      </c>
      <c r="O734" s="62"/>
      <c r="P734" s="183">
        <f>O734*H734</f>
        <v>0</v>
      </c>
      <c r="Q734" s="183">
        <v>1.6E-2</v>
      </c>
      <c r="R734" s="183">
        <f>Q734*H734</f>
        <v>3.2000000000000001E-2</v>
      </c>
      <c r="S734" s="183">
        <v>0</v>
      </c>
      <c r="T734" s="184">
        <f>S734*H734</f>
        <v>0</v>
      </c>
      <c r="AR734" s="185" t="s">
        <v>322</v>
      </c>
      <c r="AT734" s="185" t="s">
        <v>173</v>
      </c>
      <c r="AU734" s="185" t="s">
        <v>83</v>
      </c>
      <c r="AY734" s="16" t="s">
        <v>131</v>
      </c>
      <c r="BE734" s="186">
        <f>IF(N734="základní",J734,0)</f>
        <v>0</v>
      </c>
      <c r="BF734" s="186">
        <f>IF(N734="snížená",J734,0)</f>
        <v>0</v>
      </c>
      <c r="BG734" s="186">
        <f>IF(N734="zákl. přenesená",J734,0)</f>
        <v>0</v>
      </c>
      <c r="BH734" s="186">
        <f>IF(N734="sníž. přenesená",J734,0)</f>
        <v>0</v>
      </c>
      <c r="BI734" s="186">
        <f>IF(N734="nulová",J734,0)</f>
        <v>0</v>
      </c>
      <c r="BJ734" s="16" t="s">
        <v>81</v>
      </c>
      <c r="BK734" s="186">
        <f>ROUND(I734*H734,2)</f>
        <v>0</v>
      </c>
      <c r="BL734" s="16" t="s">
        <v>234</v>
      </c>
      <c r="BM734" s="185" t="s">
        <v>1379</v>
      </c>
    </row>
    <row r="735" spans="2:65" s="1" customFormat="1" ht="19.5">
      <c r="B735" s="33"/>
      <c r="C735" s="34"/>
      <c r="D735" s="187" t="s">
        <v>142</v>
      </c>
      <c r="E735" s="34"/>
      <c r="F735" s="188" t="s">
        <v>1380</v>
      </c>
      <c r="G735" s="34"/>
      <c r="H735" s="34"/>
      <c r="I735" s="101"/>
      <c r="J735" s="34"/>
      <c r="K735" s="34"/>
      <c r="L735" s="37"/>
      <c r="M735" s="189"/>
      <c r="N735" s="62"/>
      <c r="O735" s="62"/>
      <c r="P735" s="62"/>
      <c r="Q735" s="62"/>
      <c r="R735" s="62"/>
      <c r="S735" s="62"/>
      <c r="T735" s="63"/>
      <c r="AT735" s="16" t="s">
        <v>142</v>
      </c>
      <c r="AU735" s="16" t="s">
        <v>83</v>
      </c>
    </row>
    <row r="736" spans="2:65" s="1" customFormat="1" ht="24" customHeight="1">
      <c r="B736" s="33"/>
      <c r="C736" s="174" t="s">
        <v>1381</v>
      </c>
      <c r="D736" s="174" t="s">
        <v>133</v>
      </c>
      <c r="E736" s="175" t="s">
        <v>1382</v>
      </c>
      <c r="F736" s="176" t="s">
        <v>1383</v>
      </c>
      <c r="G736" s="177" t="s">
        <v>343</v>
      </c>
      <c r="H736" s="178">
        <v>5</v>
      </c>
      <c r="I736" s="179"/>
      <c r="J736" s="180">
        <f>ROUND(I736*H736,2)</f>
        <v>0</v>
      </c>
      <c r="K736" s="176" t="s">
        <v>280</v>
      </c>
      <c r="L736" s="37"/>
      <c r="M736" s="181" t="s">
        <v>19</v>
      </c>
      <c r="N736" s="182" t="s">
        <v>47</v>
      </c>
      <c r="O736" s="62"/>
      <c r="P736" s="183">
        <f>O736*H736</f>
        <v>0</v>
      </c>
      <c r="Q736" s="183">
        <v>0</v>
      </c>
      <c r="R736" s="183">
        <f>Q736*H736</f>
        <v>0</v>
      </c>
      <c r="S736" s="183">
        <v>0</v>
      </c>
      <c r="T736" s="184">
        <f>S736*H736</f>
        <v>0</v>
      </c>
      <c r="AR736" s="185" t="s">
        <v>234</v>
      </c>
      <c r="AT736" s="185" t="s">
        <v>133</v>
      </c>
      <c r="AU736" s="185" t="s">
        <v>83</v>
      </c>
      <c r="AY736" s="16" t="s">
        <v>131</v>
      </c>
      <c r="BE736" s="186">
        <f>IF(N736="základní",J736,0)</f>
        <v>0</v>
      </c>
      <c r="BF736" s="186">
        <f>IF(N736="snížená",J736,0)</f>
        <v>0</v>
      </c>
      <c r="BG736" s="186">
        <f>IF(N736="zákl. přenesená",J736,0)</f>
        <v>0</v>
      </c>
      <c r="BH736" s="186">
        <f>IF(N736="sníž. přenesená",J736,0)</f>
        <v>0</v>
      </c>
      <c r="BI736" s="186">
        <f>IF(N736="nulová",J736,0)</f>
        <v>0</v>
      </c>
      <c r="BJ736" s="16" t="s">
        <v>81</v>
      </c>
      <c r="BK736" s="186">
        <f>ROUND(I736*H736,2)</f>
        <v>0</v>
      </c>
      <c r="BL736" s="16" t="s">
        <v>234</v>
      </c>
      <c r="BM736" s="185" t="s">
        <v>1384</v>
      </c>
    </row>
    <row r="737" spans="2:65" s="1" customFormat="1" ht="48.75">
      <c r="B737" s="33"/>
      <c r="C737" s="34"/>
      <c r="D737" s="187" t="s">
        <v>140</v>
      </c>
      <c r="E737" s="34"/>
      <c r="F737" s="188" t="s">
        <v>1368</v>
      </c>
      <c r="G737" s="34"/>
      <c r="H737" s="34"/>
      <c r="I737" s="101"/>
      <c r="J737" s="34"/>
      <c r="K737" s="34"/>
      <c r="L737" s="37"/>
      <c r="M737" s="189"/>
      <c r="N737" s="62"/>
      <c r="O737" s="62"/>
      <c r="P737" s="62"/>
      <c r="Q737" s="62"/>
      <c r="R737" s="62"/>
      <c r="S737" s="62"/>
      <c r="T737" s="63"/>
      <c r="AT737" s="16" t="s">
        <v>140</v>
      </c>
      <c r="AU737" s="16" t="s">
        <v>83</v>
      </c>
    </row>
    <row r="738" spans="2:65" s="1" customFormat="1" ht="16.5" customHeight="1">
      <c r="B738" s="33"/>
      <c r="C738" s="211" t="s">
        <v>1385</v>
      </c>
      <c r="D738" s="211" t="s">
        <v>173</v>
      </c>
      <c r="E738" s="212" t="s">
        <v>1386</v>
      </c>
      <c r="F738" s="213" t="s">
        <v>1387</v>
      </c>
      <c r="G738" s="214" t="s">
        <v>343</v>
      </c>
      <c r="H738" s="215">
        <v>3</v>
      </c>
      <c r="I738" s="216"/>
      <c r="J738" s="217">
        <f>ROUND(I738*H738,2)</f>
        <v>0</v>
      </c>
      <c r="K738" s="213" t="s">
        <v>349</v>
      </c>
      <c r="L738" s="218"/>
      <c r="M738" s="219" t="s">
        <v>19</v>
      </c>
      <c r="N738" s="220" t="s">
        <v>47</v>
      </c>
      <c r="O738" s="62"/>
      <c r="P738" s="183">
        <f>O738*H738</f>
        <v>0</v>
      </c>
      <c r="Q738" s="183">
        <v>2.9999999999999997E-4</v>
      </c>
      <c r="R738" s="183">
        <f>Q738*H738</f>
        <v>8.9999999999999998E-4</v>
      </c>
      <c r="S738" s="183">
        <v>0</v>
      </c>
      <c r="T738" s="184">
        <f>S738*H738</f>
        <v>0</v>
      </c>
      <c r="AR738" s="185" t="s">
        <v>322</v>
      </c>
      <c r="AT738" s="185" t="s">
        <v>173</v>
      </c>
      <c r="AU738" s="185" t="s">
        <v>83</v>
      </c>
      <c r="AY738" s="16" t="s">
        <v>131</v>
      </c>
      <c r="BE738" s="186">
        <f>IF(N738="základní",J738,0)</f>
        <v>0</v>
      </c>
      <c r="BF738" s="186">
        <f>IF(N738="snížená",J738,0)</f>
        <v>0</v>
      </c>
      <c r="BG738" s="186">
        <f>IF(N738="zákl. přenesená",J738,0)</f>
        <v>0</v>
      </c>
      <c r="BH738" s="186">
        <f>IF(N738="sníž. přenesená",J738,0)</f>
        <v>0</v>
      </c>
      <c r="BI738" s="186">
        <f>IF(N738="nulová",J738,0)</f>
        <v>0</v>
      </c>
      <c r="BJ738" s="16" t="s">
        <v>81</v>
      </c>
      <c r="BK738" s="186">
        <f>ROUND(I738*H738,2)</f>
        <v>0</v>
      </c>
      <c r="BL738" s="16" t="s">
        <v>234</v>
      </c>
      <c r="BM738" s="185" t="s">
        <v>1388</v>
      </c>
    </row>
    <row r="739" spans="2:65" s="1" customFormat="1" ht="19.5">
      <c r="B739" s="33"/>
      <c r="C739" s="34"/>
      <c r="D739" s="187" t="s">
        <v>142</v>
      </c>
      <c r="E739" s="34"/>
      <c r="F739" s="188" t="s">
        <v>1375</v>
      </c>
      <c r="G739" s="34"/>
      <c r="H739" s="34"/>
      <c r="I739" s="101"/>
      <c r="J739" s="34"/>
      <c r="K739" s="34"/>
      <c r="L739" s="37"/>
      <c r="M739" s="189"/>
      <c r="N739" s="62"/>
      <c r="O739" s="62"/>
      <c r="P739" s="62"/>
      <c r="Q739" s="62"/>
      <c r="R739" s="62"/>
      <c r="S739" s="62"/>
      <c r="T739" s="63"/>
      <c r="AT739" s="16" t="s">
        <v>142</v>
      </c>
      <c r="AU739" s="16" t="s">
        <v>83</v>
      </c>
    </row>
    <row r="740" spans="2:65" s="1" customFormat="1" ht="16.5" customHeight="1">
      <c r="B740" s="33"/>
      <c r="C740" s="211" t="s">
        <v>1389</v>
      </c>
      <c r="D740" s="211" t="s">
        <v>173</v>
      </c>
      <c r="E740" s="212" t="s">
        <v>1390</v>
      </c>
      <c r="F740" s="213" t="s">
        <v>1391</v>
      </c>
      <c r="G740" s="214" t="s">
        <v>343</v>
      </c>
      <c r="H740" s="215">
        <v>2</v>
      </c>
      <c r="I740" s="216"/>
      <c r="J740" s="217">
        <f>ROUND(I740*H740,2)</f>
        <v>0</v>
      </c>
      <c r="K740" s="213" t="s">
        <v>349</v>
      </c>
      <c r="L740" s="218"/>
      <c r="M740" s="219" t="s">
        <v>19</v>
      </c>
      <c r="N740" s="220" t="s">
        <v>47</v>
      </c>
      <c r="O740" s="62"/>
      <c r="P740" s="183">
        <f>O740*H740</f>
        <v>0</v>
      </c>
      <c r="Q740" s="183">
        <v>2.9999999999999997E-4</v>
      </c>
      <c r="R740" s="183">
        <f>Q740*H740</f>
        <v>5.9999999999999995E-4</v>
      </c>
      <c r="S740" s="183">
        <v>0</v>
      </c>
      <c r="T740" s="184">
        <f>S740*H740</f>
        <v>0</v>
      </c>
      <c r="AR740" s="185" t="s">
        <v>322</v>
      </c>
      <c r="AT740" s="185" t="s">
        <v>173</v>
      </c>
      <c r="AU740" s="185" t="s">
        <v>83</v>
      </c>
      <c r="AY740" s="16" t="s">
        <v>131</v>
      </c>
      <c r="BE740" s="186">
        <f>IF(N740="základní",J740,0)</f>
        <v>0</v>
      </c>
      <c r="BF740" s="186">
        <f>IF(N740="snížená",J740,0)</f>
        <v>0</v>
      </c>
      <c r="BG740" s="186">
        <f>IF(N740="zákl. přenesená",J740,0)</f>
        <v>0</v>
      </c>
      <c r="BH740" s="186">
        <f>IF(N740="sníž. přenesená",J740,0)</f>
        <v>0</v>
      </c>
      <c r="BI740" s="186">
        <f>IF(N740="nulová",J740,0)</f>
        <v>0</v>
      </c>
      <c r="BJ740" s="16" t="s">
        <v>81</v>
      </c>
      <c r="BK740" s="186">
        <f>ROUND(I740*H740,2)</f>
        <v>0</v>
      </c>
      <c r="BL740" s="16" t="s">
        <v>234</v>
      </c>
      <c r="BM740" s="185" t="s">
        <v>1392</v>
      </c>
    </row>
    <row r="741" spans="2:65" s="1" customFormat="1" ht="19.5">
      <c r="B741" s="33"/>
      <c r="C741" s="34"/>
      <c r="D741" s="187" t="s">
        <v>142</v>
      </c>
      <c r="E741" s="34"/>
      <c r="F741" s="188" t="s">
        <v>1380</v>
      </c>
      <c r="G741" s="34"/>
      <c r="H741" s="34"/>
      <c r="I741" s="101"/>
      <c r="J741" s="34"/>
      <c r="K741" s="34"/>
      <c r="L741" s="37"/>
      <c r="M741" s="189"/>
      <c r="N741" s="62"/>
      <c r="O741" s="62"/>
      <c r="P741" s="62"/>
      <c r="Q741" s="62"/>
      <c r="R741" s="62"/>
      <c r="S741" s="62"/>
      <c r="T741" s="63"/>
      <c r="AT741" s="16" t="s">
        <v>142</v>
      </c>
      <c r="AU741" s="16" t="s">
        <v>83</v>
      </c>
    </row>
    <row r="742" spans="2:65" s="1" customFormat="1" ht="16.5" customHeight="1">
      <c r="B742" s="33"/>
      <c r="C742" s="174" t="s">
        <v>1393</v>
      </c>
      <c r="D742" s="174" t="s">
        <v>133</v>
      </c>
      <c r="E742" s="175" t="s">
        <v>1394</v>
      </c>
      <c r="F742" s="176" t="s">
        <v>1395</v>
      </c>
      <c r="G742" s="177" t="s">
        <v>343</v>
      </c>
      <c r="H742" s="178">
        <v>2</v>
      </c>
      <c r="I742" s="179"/>
      <c r="J742" s="180">
        <f>ROUND(I742*H742,2)</f>
        <v>0</v>
      </c>
      <c r="K742" s="176" t="s">
        <v>137</v>
      </c>
      <c r="L742" s="37"/>
      <c r="M742" s="181" t="s">
        <v>19</v>
      </c>
      <c r="N742" s="182" t="s">
        <v>47</v>
      </c>
      <c r="O742" s="62"/>
      <c r="P742" s="183">
        <f>O742*H742</f>
        <v>0</v>
      </c>
      <c r="Q742" s="183">
        <v>0</v>
      </c>
      <c r="R742" s="183">
        <f>Q742*H742</f>
        <v>0</v>
      </c>
      <c r="S742" s="183">
        <v>0</v>
      </c>
      <c r="T742" s="184">
        <f>S742*H742</f>
        <v>0</v>
      </c>
      <c r="AR742" s="185" t="s">
        <v>234</v>
      </c>
      <c r="AT742" s="185" t="s">
        <v>133</v>
      </c>
      <c r="AU742" s="185" t="s">
        <v>83</v>
      </c>
      <c r="AY742" s="16" t="s">
        <v>131</v>
      </c>
      <c r="BE742" s="186">
        <f>IF(N742="základní",J742,0)</f>
        <v>0</v>
      </c>
      <c r="BF742" s="186">
        <f>IF(N742="snížená",J742,0)</f>
        <v>0</v>
      </c>
      <c r="BG742" s="186">
        <f>IF(N742="zákl. přenesená",J742,0)</f>
        <v>0</v>
      </c>
      <c r="BH742" s="186">
        <f>IF(N742="sníž. přenesená",J742,0)</f>
        <v>0</v>
      </c>
      <c r="BI742" s="186">
        <f>IF(N742="nulová",J742,0)</f>
        <v>0</v>
      </c>
      <c r="BJ742" s="16" t="s">
        <v>81</v>
      </c>
      <c r="BK742" s="186">
        <f>ROUND(I742*H742,2)</f>
        <v>0</v>
      </c>
      <c r="BL742" s="16" t="s">
        <v>234</v>
      </c>
      <c r="BM742" s="185" t="s">
        <v>1396</v>
      </c>
    </row>
    <row r="743" spans="2:65" s="1" customFormat="1" ht="107.25">
      <c r="B743" s="33"/>
      <c r="C743" s="34"/>
      <c r="D743" s="187" t="s">
        <v>140</v>
      </c>
      <c r="E743" s="34"/>
      <c r="F743" s="188" t="s">
        <v>1397</v>
      </c>
      <c r="G743" s="34"/>
      <c r="H743" s="34"/>
      <c r="I743" s="101"/>
      <c r="J743" s="34"/>
      <c r="K743" s="34"/>
      <c r="L743" s="37"/>
      <c r="M743" s="189"/>
      <c r="N743" s="62"/>
      <c r="O743" s="62"/>
      <c r="P743" s="62"/>
      <c r="Q743" s="62"/>
      <c r="R743" s="62"/>
      <c r="S743" s="62"/>
      <c r="T743" s="63"/>
      <c r="AT743" s="16" t="s">
        <v>140</v>
      </c>
      <c r="AU743" s="16" t="s">
        <v>83</v>
      </c>
    </row>
    <row r="744" spans="2:65" s="1" customFormat="1" ht="16.5" customHeight="1">
      <c r="B744" s="33"/>
      <c r="C744" s="211" t="s">
        <v>1398</v>
      </c>
      <c r="D744" s="211" t="s">
        <v>173</v>
      </c>
      <c r="E744" s="212" t="s">
        <v>1399</v>
      </c>
      <c r="F744" s="213" t="s">
        <v>1400</v>
      </c>
      <c r="G744" s="214" t="s">
        <v>343</v>
      </c>
      <c r="H744" s="215">
        <v>1</v>
      </c>
      <c r="I744" s="216"/>
      <c r="J744" s="217">
        <f>ROUND(I744*H744,2)</f>
        <v>0</v>
      </c>
      <c r="K744" s="213" t="s">
        <v>349</v>
      </c>
      <c r="L744" s="218"/>
      <c r="M744" s="219" t="s">
        <v>19</v>
      </c>
      <c r="N744" s="220" t="s">
        <v>47</v>
      </c>
      <c r="O744" s="62"/>
      <c r="P744" s="183">
        <f>O744*H744</f>
        <v>0</v>
      </c>
      <c r="Q744" s="183">
        <v>0.21199999999999999</v>
      </c>
      <c r="R744" s="183">
        <f>Q744*H744</f>
        <v>0.21199999999999999</v>
      </c>
      <c r="S744" s="183">
        <v>0</v>
      </c>
      <c r="T744" s="184">
        <f>S744*H744</f>
        <v>0</v>
      </c>
      <c r="AR744" s="185" t="s">
        <v>322</v>
      </c>
      <c r="AT744" s="185" t="s">
        <v>173</v>
      </c>
      <c r="AU744" s="185" t="s">
        <v>83</v>
      </c>
      <c r="AY744" s="16" t="s">
        <v>131</v>
      </c>
      <c r="BE744" s="186">
        <f>IF(N744="základní",J744,0)</f>
        <v>0</v>
      </c>
      <c r="BF744" s="186">
        <f>IF(N744="snížená",J744,0)</f>
        <v>0</v>
      </c>
      <c r="BG744" s="186">
        <f>IF(N744="zákl. přenesená",J744,0)</f>
        <v>0</v>
      </c>
      <c r="BH744" s="186">
        <f>IF(N744="sníž. přenesená",J744,0)</f>
        <v>0</v>
      </c>
      <c r="BI744" s="186">
        <f>IF(N744="nulová",J744,0)</f>
        <v>0</v>
      </c>
      <c r="BJ744" s="16" t="s">
        <v>81</v>
      </c>
      <c r="BK744" s="186">
        <f>ROUND(I744*H744,2)</f>
        <v>0</v>
      </c>
      <c r="BL744" s="16" t="s">
        <v>234</v>
      </c>
      <c r="BM744" s="185" t="s">
        <v>1401</v>
      </c>
    </row>
    <row r="745" spans="2:65" s="1" customFormat="1" ht="16.5" customHeight="1">
      <c r="B745" s="33"/>
      <c r="C745" s="211" t="s">
        <v>1402</v>
      </c>
      <c r="D745" s="211" t="s">
        <v>173</v>
      </c>
      <c r="E745" s="212" t="s">
        <v>1403</v>
      </c>
      <c r="F745" s="213" t="s">
        <v>1404</v>
      </c>
      <c r="G745" s="214" t="s">
        <v>343</v>
      </c>
      <c r="H745" s="215">
        <v>1</v>
      </c>
      <c r="I745" s="216"/>
      <c r="J745" s="217">
        <f>ROUND(I745*H745,2)</f>
        <v>0</v>
      </c>
      <c r="K745" s="213" t="s">
        <v>349</v>
      </c>
      <c r="L745" s="218"/>
      <c r="M745" s="219" t="s">
        <v>19</v>
      </c>
      <c r="N745" s="220" t="s">
        <v>47</v>
      </c>
      <c r="O745" s="62"/>
      <c r="P745" s="183">
        <f>O745*H745</f>
        <v>0</v>
      </c>
      <c r="Q745" s="183">
        <v>0.21199999999999999</v>
      </c>
      <c r="R745" s="183">
        <f>Q745*H745</f>
        <v>0.21199999999999999</v>
      </c>
      <c r="S745" s="183">
        <v>0</v>
      </c>
      <c r="T745" s="184">
        <f>S745*H745</f>
        <v>0</v>
      </c>
      <c r="AR745" s="185" t="s">
        <v>322</v>
      </c>
      <c r="AT745" s="185" t="s">
        <v>173</v>
      </c>
      <c r="AU745" s="185" t="s">
        <v>83</v>
      </c>
      <c r="AY745" s="16" t="s">
        <v>131</v>
      </c>
      <c r="BE745" s="186">
        <f>IF(N745="základní",J745,0)</f>
        <v>0</v>
      </c>
      <c r="BF745" s="186">
        <f>IF(N745="snížená",J745,0)</f>
        <v>0</v>
      </c>
      <c r="BG745" s="186">
        <f>IF(N745="zákl. přenesená",J745,0)</f>
        <v>0</v>
      </c>
      <c r="BH745" s="186">
        <f>IF(N745="sníž. přenesená",J745,0)</f>
        <v>0</v>
      </c>
      <c r="BI745" s="186">
        <f>IF(N745="nulová",J745,0)</f>
        <v>0</v>
      </c>
      <c r="BJ745" s="16" t="s">
        <v>81</v>
      </c>
      <c r="BK745" s="186">
        <f>ROUND(I745*H745,2)</f>
        <v>0</v>
      </c>
      <c r="BL745" s="16" t="s">
        <v>234</v>
      </c>
      <c r="BM745" s="185" t="s">
        <v>1405</v>
      </c>
    </row>
    <row r="746" spans="2:65" s="1" customFormat="1" ht="16.5" customHeight="1">
      <c r="B746" s="33"/>
      <c r="C746" s="174" t="s">
        <v>1406</v>
      </c>
      <c r="D746" s="174" t="s">
        <v>133</v>
      </c>
      <c r="E746" s="175" t="s">
        <v>1407</v>
      </c>
      <c r="F746" s="176" t="s">
        <v>1408</v>
      </c>
      <c r="G746" s="177" t="s">
        <v>136</v>
      </c>
      <c r="H746" s="178">
        <v>5.85</v>
      </c>
      <c r="I746" s="179"/>
      <c r="J746" s="180">
        <f>ROUND(I746*H746,2)</f>
        <v>0</v>
      </c>
      <c r="K746" s="176" t="s">
        <v>137</v>
      </c>
      <c r="L746" s="37"/>
      <c r="M746" s="181" t="s">
        <v>19</v>
      </c>
      <c r="N746" s="182" t="s">
        <v>47</v>
      </c>
      <c r="O746" s="62"/>
      <c r="P746" s="183">
        <f>O746*H746</f>
        <v>0</v>
      </c>
      <c r="Q746" s="183">
        <v>0</v>
      </c>
      <c r="R746" s="183">
        <f>Q746*H746</f>
        <v>0</v>
      </c>
      <c r="S746" s="183">
        <v>0.02</v>
      </c>
      <c r="T746" s="184">
        <f>S746*H746</f>
        <v>0.11699999999999999</v>
      </c>
      <c r="AR746" s="185" t="s">
        <v>234</v>
      </c>
      <c r="AT746" s="185" t="s">
        <v>133</v>
      </c>
      <c r="AU746" s="185" t="s">
        <v>83</v>
      </c>
      <c r="AY746" s="16" t="s">
        <v>131</v>
      </c>
      <c r="BE746" s="186">
        <f>IF(N746="základní",J746,0)</f>
        <v>0</v>
      </c>
      <c r="BF746" s="186">
        <f>IF(N746="snížená",J746,0)</f>
        <v>0</v>
      </c>
      <c r="BG746" s="186">
        <f>IF(N746="zákl. přenesená",J746,0)</f>
        <v>0</v>
      </c>
      <c r="BH746" s="186">
        <f>IF(N746="sníž. přenesená",J746,0)</f>
        <v>0</v>
      </c>
      <c r="BI746" s="186">
        <f>IF(N746="nulová",J746,0)</f>
        <v>0</v>
      </c>
      <c r="BJ746" s="16" t="s">
        <v>81</v>
      </c>
      <c r="BK746" s="186">
        <f>ROUND(I746*H746,2)</f>
        <v>0</v>
      </c>
      <c r="BL746" s="16" t="s">
        <v>234</v>
      </c>
      <c r="BM746" s="185" t="s">
        <v>1409</v>
      </c>
    </row>
    <row r="747" spans="2:65" s="13" customFormat="1" ht="11.25">
      <c r="B747" s="201"/>
      <c r="C747" s="202"/>
      <c r="D747" s="187" t="s">
        <v>144</v>
      </c>
      <c r="E747" s="203" t="s">
        <v>19</v>
      </c>
      <c r="F747" s="204" t="s">
        <v>1410</v>
      </c>
      <c r="G747" s="202"/>
      <c r="H747" s="203" t="s">
        <v>19</v>
      </c>
      <c r="I747" s="205"/>
      <c r="J747" s="202"/>
      <c r="K747" s="202"/>
      <c r="L747" s="206"/>
      <c r="M747" s="207"/>
      <c r="N747" s="208"/>
      <c r="O747" s="208"/>
      <c r="P747" s="208"/>
      <c r="Q747" s="208"/>
      <c r="R747" s="208"/>
      <c r="S747" s="208"/>
      <c r="T747" s="209"/>
      <c r="AT747" s="210" t="s">
        <v>144</v>
      </c>
      <c r="AU747" s="210" t="s">
        <v>83</v>
      </c>
      <c r="AV747" s="13" t="s">
        <v>81</v>
      </c>
      <c r="AW747" s="13" t="s">
        <v>37</v>
      </c>
      <c r="AX747" s="13" t="s">
        <v>76</v>
      </c>
      <c r="AY747" s="210" t="s">
        <v>131</v>
      </c>
    </row>
    <row r="748" spans="2:65" s="12" customFormat="1" ht="11.25">
      <c r="B748" s="190"/>
      <c r="C748" s="191"/>
      <c r="D748" s="187" t="s">
        <v>144</v>
      </c>
      <c r="E748" s="192" t="s">
        <v>19</v>
      </c>
      <c r="F748" s="193" t="s">
        <v>1411</v>
      </c>
      <c r="G748" s="191"/>
      <c r="H748" s="194">
        <v>3.15</v>
      </c>
      <c r="I748" s="195"/>
      <c r="J748" s="191"/>
      <c r="K748" s="191"/>
      <c r="L748" s="196"/>
      <c r="M748" s="197"/>
      <c r="N748" s="198"/>
      <c r="O748" s="198"/>
      <c r="P748" s="198"/>
      <c r="Q748" s="198"/>
      <c r="R748" s="198"/>
      <c r="S748" s="198"/>
      <c r="T748" s="199"/>
      <c r="AT748" s="200" t="s">
        <v>144</v>
      </c>
      <c r="AU748" s="200" t="s">
        <v>83</v>
      </c>
      <c r="AV748" s="12" t="s">
        <v>83</v>
      </c>
      <c r="AW748" s="12" t="s">
        <v>37</v>
      </c>
      <c r="AX748" s="12" t="s">
        <v>76</v>
      </c>
      <c r="AY748" s="200" t="s">
        <v>131</v>
      </c>
    </row>
    <row r="749" spans="2:65" s="13" customFormat="1" ht="11.25">
      <c r="B749" s="201"/>
      <c r="C749" s="202"/>
      <c r="D749" s="187" t="s">
        <v>144</v>
      </c>
      <c r="E749" s="203" t="s">
        <v>19</v>
      </c>
      <c r="F749" s="204" t="s">
        <v>1412</v>
      </c>
      <c r="G749" s="202"/>
      <c r="H749" s="203" t="s">
        <v>19</v>
      </c>
      <c r="I749" s="205"/>
      <c r="J749" s="202"/>
      <c r="K749" s="202"/>
      <c r="L749" s="206"/>
      <c r="M749" s="207"/>
      <c r="N749" s="208"/>
      <c r="O749" s="208"/>
      <c r="P749" s="208"/>
      <c r="Q749" s="208"/>
      <c r="R749" s="208"/>
      <c r="S749" s="208"/>
      <c r="T749" s="209"/>
      <c r="AT749" s="210" t="s">
        <v>144</v>
      </c>
      <c r="AU749" s="210" t="s">
        <v>83</v>
      </c>
      <c r="AV749" s="13" t="s">
        <v>81</v>
      </c>
      <c r="AW749" s="13" t="s">
        <v>37</v>
      </c>
      <c r="AX749" s="13" t="s">
        <v>76</v>
      </c>
      <c r="AY749" s="210" t="s">
        <v>131</v>
      </c>
    </row>
    <row r="750" spans="2:65" s="12" customFormat="1" ht="11.25">
      <c r="B750" s="190"/>
      <c r="C750" s="191"/>
      <c r="D750" s="187" t="s">
        <v>144</v>
      </c>
      <c r="E750" s="192" t="s">
        <v>19</v>
      </c>
      <c r="F750" s="193" t="s">
        <v>1413</v>
      </c>
      <c r="G750" s="191"/>
      <c r="H750" s="194">
        <v>2.7</v>
      </c>
      <c r="I750" s="195"/>
      <c r="J750" s="191"/>
      <c r="K750" s="191"/>
      <c r="L750" s="196"/>
      <c r="M750" s="197"/>
      <c r="N750" s="198"/>
      <c r="O750" s="198"/>
      <c r="P750" s="198"/>
      <c r="Q750" s="198"/>
      <c r="R750" s="198"/>
      <c r="S750" s="198"/>
      <c r="T750" s="199"/>
      <c r="AT750" s="200" t="s">
        <v>144</v>
      </c>
      <c r="AU750" s="200" t="s">
        <v>83</v>
      </c>
      <c r="AV750" s="12" t="s">
        <v>83</v>
      </c>
      <c r="AW750" s="12" t="s">
        <v>37</v>
      </c>
      <c r="AX750" s="12" t="s">
        <v>76</v>
      </c>
      <c r="AY750" s="200" t="s">
        <v>131</v>
      </c>
    </row>
    <row r="751" spans="2:65" s="14" customFormat="1" ht="11.25">
      <c r="B751" s="221"/>
      <c r="C751" s="222"/>
      <c r="D751" s="187" t="s">
        <v>144</v>
      </c>
      <c r="E751" s="223" t="s">
        <v>19</v>
      </c>
      <c r="F751" s="224" t="s">
        <v>201</v>
      </c>
      <c r="G751" s="222"/>
      <c r="H751" s="225">
        <v>5.85</v>
      </c>
      <c r="I751" s="226"/>
      <c r="J751" s="222"/>
      <c r="K751" s="222"/>
      <c r="L751" s="227"/>
      <c r="M751" s="228"/>
      <c r="N751" s="229"/>
      <c r="O751" s="229"/>
      <c r="P751" s="229"/>
      <c r="Q751" s="229"/>
      <c r="R751" s="229"/>
      <c r="S751" s="229"/>
      <c r="T751" s="230"/>
      <c r="AT751" s="231" t="s">
        <v>144</v>
      </c>
      <c r="AU751" s="231" t="s">
        <v>83</v>
      </c>
      <c r="AV751" s="14" t="s">
        <v>138</v>
      </c>
      <c r="AW751" s="14" t="s">
        <v>37</v>
      </c>
      <c r="AX751" s="14" t="s">
        <v>81</v>
      </c>
      <c r="AY751" s="231" t="s">
        <v>131</v>
      </c>
    </row>
    <row r="752" spans="2:65" s="1" customFormat="1" ht="16.5" customHeight="1">
      <c r="B752" s="33"/>
      <c r="C752" s="174" t="s">
        <v>1414</v>
      </c>
      <c r="D752" s="174" t="s">
        <v>133</v>
      </c>
      <c r="E752" s="175" t="s">
        <v>1415</v>
      </c>
      <c r="F752" s="176" t="s">
        <v>1416</v>
      </c>
      <c r="G752" s="177" t="s">
        <v>343</v>
      </c>
      <c r="H752" s="178">
        <v>1</v>
      </c>
      <c r="I752" s="179"/>
      <c r="J752" s="180">
        <f>ROUND(I752*H752,2)</f>
        <v>0</v>
      </c>
      <c r="K752" s="176" t="s">
        <v>137</v>
      </c>
      <c r="L752" s="37"/>
      <c r="M752" s="181" t="s">
        <v>19</v>
      </c>
      <c r="N752" s="182" t="s">
        <v>47</v>
      </c>
      <c r="O752" s="62"/>
      <c r="P752" s="183">
        <f>O752*H752</f>
        <v>0</v>
      </c>
      <c r="Q752" s="183">
        <v>0</v>
      </c>
      <c r="R752" s="183">
        <f>Q752*H752</f>
        <v>0</v>
      </c>
      <c r="S752" s="183">
        <v>0</v>
      </c>
      <c r="T752" s="184">
        <f>S752*H752</f>
        <v>0</v>
      </c>
      <c r="AR752" s="185" t="s">
        <v>234</v>
      </c>
      <c r="AT752" s="185" t="s">
        <v>133</v>
      </c>
      <c r="AU752" s="185" t="s">
        <v>83</v>
      </c>
      <c r="AY752" s="16" t="s">
        <v>131</v>
      </c>
      <c r="BE752" s="186">
        <f>IF(N752="základní",J752,0)</f>
        <v>0</v>
      </c>
      <c r="BF752" s="186">
        <f>IF(N752="snížená",J752,0)</f>
        <v>0</v>
      </c>
      <c r="BG752" s="186">
        <f>IF(N752="zákl. přenesená",J752,0)</f>
        <v>0</v>
      </c>
      <c r="BH752" s="186">
        <f>IF(N752="sníž. přenesená",J752,0)</f>
        <v>0</v>
      </c>
      <c r="BI752" s="186">
        <f>IF(N752="nulová",J752,0)</f>
        <v>0</v>
      </c>
      <c r="BJ752" s="16" t="s">
        <v>81</v>
      </c>
      <c r="BK752" s="186">
        <f>ROUND(I752*H752,2)</f>
        <v>0</v>
      </c>
      <c r="BL752" s="16" t="s">
        <v>234</v>
      </c>
      <c r="BM752" s="185" t="s">
        <v>1417</v>
      </c>
    </row>
    <row r="753" spans="2:65" s="1" customFormat="1" ht="29.25">
      <c r="B753" s="33"/>
      <c r="C753" s="34"/>
      <c r="D753" s="187" t="s">
        <v>140</v>
      </c>
      <c r="E753" s="34"/>
      <c r="F753" s="188" t="s">
        <v>1418</v>
      </c>
      <c r="G753" s="34"/>
      <c r="H753" s="34"/>
      <c r="I753" s="101"/>
      <c r="J753" s="34"/>
      <c r="K753" s="34"/>
      <c r="L753" s="37"/>
      <c r="M753" s="189"/>
      <c r="N753" s="62"/>
      <c r="O753" s="62"/>
      <c r="P753" s="62"/>
      <c r="Q753" s="62"/>
      <c r="R753" s="62"/>
      <c r="S753" s="62"/>
      <c r="T753" s="63"/>
      <c r="AT753" s="16" t="s">
        <v>140</v>
      </c>
      <c r="AU753" s="16" t="s">
        <v>83</v>
      </c>
    </row>
    <row r="754" spans="2:65" s="1" customFormat="1" ht="16.5" customHeight="1">
      <c r="B754" s="33"/>
      <c r="C754" s="211" t="s">
        <v>1419</v>
      </c>
      <c r="D754" s="211" t="s">
        <v>173</v>
      </c>
      <c r="E754" s="212" t="s">
        <v>1420</v>
      </c>
      <c r="F754" s="213" t="s">
        <v>1421</v>
      </c>
      <c r="G754" s="214" t="s">
        <v>343</v>
      </c>
      <c r="H754" s="215">
        <v>1</v>
      </c>
      <c r="I754" s="216"/>
      <c r="J754" s="217">
        <f>ROUND(I754*H754,2)</f>
        <v>0</v>
      </c>
      <c r="K754" s="213" t="s">
        <v>349</v>
      </c>
      <c r="L754" s="218"/>
      <c r="M754" s="219" t="s">
        <v>19</v>
      </c>
      <c r="N754" s="220" t="s">
        <v>47</v>
      </c>
      <c r="O754" s="62"/>
      <c r="P754" s="183">
        <f>O754*H754</f>
        <v>0</v>
      </c>
      <c r="Q754" s="183">
        <v>4.6000000000000001E-4</v>
      </c>
      <c r="R754" s="183">
        <f>Q754*H754</f>
        <v>4.6000000000000001E-4</v>
      </c>
      <c r="S754" s="183">
        <v>0</v>
      </c>
      <c r="T754" s="184">
        <f>S754*H754</f>
        <v>0</v>
      </c>
      <c r="AR754" s="185" t="s">
        <v>322</v>
      </c>
      <c r="AT754" s="185" t="s">
        <v>173</v>
      </c>
      <c r="AU754" s="185" t="s">
        <v>83</v>
      </c>
      <c r="AY754" s="16" t="s">
        <v>131</v>
      </c>
      <c r="BE754" s="186">
        <f>IF(N754="základní",J754,0)</f>
        <v>0</v>
      </c>
      <c r="BF754" s="186">
        <f>IF(N754="snížená",J754,0)</f>
        <v>0</v>
      </c>
      <c r="BG754" s="186">
        <f>IF(N754="zákl. přenesená",J754,0)</f>
        <v>0</v>
      </c>
      <c r="BH754" s="186">
        <f>IF(N754="sníž. přenesená",J754,0)</f>
        <v>0</v>
      </c>
      <c r="BI754" s="186">
        <f>IF(N754="nulová",J754,0)</f>
        <v>0</v>
      </c>
      <c r="BJ754" s="16" t="s">
        <v>81</v>
      </c>
      <c r="BK754" s="186">
        <f>ROUND(I754*H754,2)</f>
        <v>0</v>
      </c>
      <c r="BL754" s="16" t="s">
        <v>234</v>
      </c>
      <c r="BM754" s="185" t="s">
        <v>1422</v>
      </c>
    </row>
    <row r="755" spans="2:65" s="1" customFormat="1" ht="19.5">
      <c r="B755" s="33"/>
      <c r="C755" s="34"/>
      <c r="D755" s="187" t="s">
        <v>142</v>
      </c>
      <c r="E755" s="34"/>
      <c r="F755" s="188" t="s">
        <v>1423</v>
      </c>
      <c r="G755" s="34"/>
      <c r="H755" s="34"/>
      <c r="I755" s="101"/>
      <c r="J755" s="34"/>
      <c r="K755" s="34"/>
      <c r="L755" s="37"/>
      <c r="M755" s="189"/>
      <c r="N755" s="62"/>
      <c r="O755" s="62"/>
      <c r="P755" s="62"/>
      <c r="Q755" s="62"/>
      <c r="R755" s="62"/>
      <c r="S755" s="62"/>
      <c r="T755" s="63"/>
      <c r="AT755" s="16" t="s">
        <v>142</v>
      </c>
      <c r="AU755" s="16" t="s">
        <v>83</v>
      </c>
    </row>
    <row r="756" spans="2:65" s="1" customFormat="1" ht="16.5" customHeight="1">
      <c r="B756" s="33"/>
      <c r="C756" s="174" t="s">
        <v>1424</v>
      </c>
      <c r="D756" s="174" t="s">
        <v>133</v>
      </c>
      <c r="E756" s="175" t="s">
        <v>1425</v>
      </c>
      <c r="F756" s="176" t="s">
        <v>1426</v>
      </c>
      <c r="G756" s="177" t="s">
        <v>343</v>
      </c>
      <c r="H756" s="178">
        <v>2</v>
      </c>
      <c r="I756" s="179"/>
      <c r="J756" s="180">
        <f>ROUND(I756*H756,2)</f>
        <v>0</v>
      </c>
      <c r="K756" s="176" t="s">
        <v>137</v>
      </c>
      <c r="L756" s="37"/>
      <c r="M756" s="181" t="s">
        <v>19</v>
      </c>
      <c r="N756" s="182" t="s">
        <v>47</v>
      </c>
      <c r="O756" s="62"/>
      <c r="P756" s="183">
        <f>O756*H756</f>
        <v>0</v>
      </c>
      <c r="Q756" s="183">
        <v>0</v>
      </c>
      <c r="R756" s="183">
        <f>Q756*H756</f>
        <v>0</v>
      </c>
      <c r="S756" s="183">
        <v>0</v>
      </c>
      <c r="T756" s="184">
        <f>S756*H756</f>
        <v>0</v>
      </c>
      <c r="AR756" s="185" t="s">
        <v>234</v>
      </c>
      <c r="AT756" s="185" t="s">
        <v>133</v>
      </c>
      <c r="AU756" s="185" t="s">
        <v>83</v>
      </c>
      <c r="AY756" s="16" t="s">
        <v>131</v>
      </c>
      <c r="BE756" s="186">
        <f>IF(N756="základní",J756,0)</f>
        <v>0</v>
      </c>
      <c r="BF756" s="186">
        <f>IF(N756="snížená",J756,0)</f>
        <v>0</v>
      </c>
      <c r="BG756" s="186">
        <f>IF(N756="zákl. přenesená",J756,0)</f>
        <v>0</v>
      </c>
      <c r="BH756" s="186">
        <f>IF(N756="sníž. přenesená",J756,0)</f>
        <v>0</v>
      </c>
      <c r="BI756" s="186">
        <f>IF(N756="nulová",J756,0)</f>
        <v>0</v>
      </c>
      <c r="BJ756" s="16" t="s">
        <v>81</v>
      </c>
      <c r="BK756" s="186">
        <f>ROUND(I756*H756,2)</f>
        <v>0</v>
      </c>
      <c r="BL756" s="16" t="s">
        <v>234</v>
      </c>
      <c r="BM756" s="185" t="s">
        <v>1427</v>
      </c>
    </row>
    <row r="757" spans="2:65" s="1" customFormat="1" ht="29.25">
      <c r="B757" s="33"/>
      <c r="C757" s="34"/>
      <c r="D757" s="187" t="s">
        <v>140</v>
      </c>
      <c r="E757" s="34"/>
      <c r="F757" s="188" t="s">
        <v>1418</v>
      </c>
      <c r="G757" s="34"/>
      <c r="H757" s="34"/>
      <c r="I757" s="101"/>
      <c r="J757" s="34"/>
      <c r="K757" s="34"/>
      <c r="L757" s="37"/>
      <c r="M757" s="189"/>
      <c r="N757" s="62"/>
      <c r="O757" s="62"/>
      <c r="P757" s="62"/>
      <c r="Q757" s="62"/>
      <c r="R757" s="62"/>
      <c r="S757" s="62"/>
      <c r="T757" s="63"/>
      <c r="AT757" s="16" t="s">
        <v>140</v>
      </c>
      <c r="AU757" s="16" t="s">
        <v>83</v>
      </c>
    </row>
    <row r="758" spans="2:65" s="1" customFormat="1" ht="16.5" customHeight="1">
      <c r="B758" s="33"/>
      <c r="C758" s="211" t="s">
        <v>1428</v>
      </c>
      <c r="D758" s="211" t="s">
        <v>173</v>
      </c>
      <c r="E758" s="212" t="s">
        <v>1429</v>
      </c>
      <c r="F758" s="213" t="s">
        <v>1430</v>
      </c>
      <c r="G758" s="214" t="s">
        <v>343</v>
      </c>
      <c r="H758" s="215">
        <v>2</v>
      </c>
      <c r="I758" s="216"/>
      <c r="J758" s="217">
        <f>ROUND(I758*H758,2)</f>
        <v>0</v>
      </c>
      <c r="K758" s="213" t="s">
        <v>137</v>
      </c>
      <c r="L758" s="218"/>
      <c r="M758" s="219" t="s">
        <v>19</v>
      </c>
      <c r="N758" s="220" t="s">
        <v>47</v>
      </c>
      <c r="O758" s="62"/>
      <c r="P758" s="183">
        <f>O758*H758</f>
        <v>0</v>
      </c>
      <c r="Q758" s="183">
        <v>2.4000000000000001E-4</v>
      </c>
      <c r="R758" s="183">
        <f>Q758*H758</f>
        <v>4.8000000000000001E-4</v>
      </c>
      <c r="S758" s="183">
        <v>0</v>
      </c>
      <c r="T758" s="184">
        <f>S758*H758</f>
        <v>0</v>
      </c>
      <c r="AR758" s="185" t="s">
        <v>322</v>
      </c>
      <c r="AT758" s="185" t="s">
        <v>173</v>
      </c>
      <c r="AU758" s="185" t="s">
        <v>83</v>
      </c>
      <c r="AY758" s="16" t="s">
        <v>131</v>
      </c>
      <c r="BE758" s="186">
        <f>IF(N758="základní",J758,0)</f>
        <v>0</v>
      </c>
      <c r="BF758" s="186">
        <f>IF(N758="snížená",J758,0)</f>
        <v>0</v>
      </c>
      <c r="BG758" s="186">
        <f>IF(N758="zákl. přenesená",J758,0)</f>
        <v>0</v>
      </c>
      <c r="BH758" s="186">
        <f>IF(N758="sníž. přenesená",J758,0)</f>
        <v>0</v>
      </c>
      <c r="BI758" s="186">
        <f>IF(N758="nulová",J758,0)</f>
        <v>0</v>
      </c>
      <c r="BJ758" s="16" t="s">
        <v>81</v>
      </c>
      <c r="BK758" s="186">
        <f>ROUND(I758*H758,2)</f>
        <v>0</v>
      </c>
      <c r="BL758" s="16" t="s">
        <v>234</v>
      </c>
      <c r="BM758" s="185" t="s">
        <v>1431</v>
      </c>
    </row>
    <row r="759" spans="2:65" s="1" customFormat="1" ht="19.5">
      <c r="B759" s="33"/>
      <c r="C759" s="34"/>
      <c r="D759" s="187" t="s">
        <v>142</v>
      </c>
      <c r="E759" s="34"/>
      <c r="F759" s="188" t="s">
        <v>1432</v>
      </c>
      <c r="G759" s="34"/>
      <c r="H759" s="34"/>
      <c r="I759" s="101"/>
      <c r="J759" s="34"/>
      <c r="K759" s="34"/>
      <c r="L759" s="37"/>
      <c r="M759" s="189"/>
      <c r="N759" s="62"/>
      <c r="O759" s="62"/>
      <c r="P759" s="62"/>
      <c r="Q759" s="62"/>
      <c r="R759" s="62"/>
      <c r="S759" s="62"/>
      <c r="T759" s="63"/>
      <c r="AT759" s="16" t="s">
        <v>142</v>
      </c>
      <c r="AU759" s="16" t="s">
        <v>83</v>
      </c>
    </row>
    <row r="760" spans="2:65" s="1" customFormat="1" ht="16.5" customHeight="1">
      <c r="B760" s="33"/>
      <c r="C760" s="174" t="s">
        <v>1433</v>
      </c>
      <c r="D760" s="174" t="s">
        <v>133</v>
      </c>
      <c r="E760" s="175" t="s">
        <v>1434</v>
      </c>
      <c r="F760" s="176" t="s">
        <v>1435</v>
      </c>
      <c r="G760" s="177" t="s">
        <v>209</v>
      </c>
      <c r="H760" s="178">
        <v>4.2</v>
      </c>
      <c r="I760" s="179"/>
      <c r="J760" s="180">
        <f>ROUND(I760*H760,2)</f>
        <v>0</v>
      </c>
      <c r="K760" s="176" t="s">
        <v>137</v>
      </c>
      <c r="L760" s="37"/>
      <c r="M760" s="181" t="s">
        <v>19</v>
      </c>
      <c r="N760" s="182" t="s">
        <v>47</v>
      </c>
      <c r="O760" s="62"/>
      <c r="P760" s="183">
        <f>O760*H760</f>
        <v>0</v>
      </c>
      <c r="Q760" s="183">
        <v>0</v>
      </c>
      <c r="R760" s="183">
        <f>Q760*H760</f>
        <v>0</v>
      </c>
      <c r="S760" s="183">
        <v>0</v>
      </c>
      <c r="T760" s="184">
        <f>S760*H760</f>
        <v>0</v>
      </c>
      <c r="AR760" s="185" t="s">
        <v>234</v>
      </c>
      <c r="AT760" s="185" t="s">
        <v>133</v>
      </c>
      <c r="AU760" s="185" t="s">
        <v>83</v>
      </c>
      <c r="AY760" s="16" t="s">
        <v>131</v>
      </c>
      <c r="BE760" s="186">
        <f>IF(N760="základní",J760,0)</f>
        <v>0</v>
      </c>
      <c r="BF760" s="186">
        <f>IF(N760="snížená",J760,0)</f>
        <v>0</v>
      </c>
      <c r="BG760" s="186">
        <f>IF(N760="zákl. přenesená",J760,0)</f>
        <v>0</v>
      </c>
      <c r="BH760" s="186">
        <f>IF(N760="sníž. přenesená",J760,0)</f>
        <v>0</v>
      </c>
      <c r="BI760" s="186">
        <f>IF(N760="nulová",J760,0)</f>
        <v>0</v>
      </c>
      <c r="BJ760" s="16" t="s">
        <v>81</v>
      </c>
      <c r="BK760" s="186">
        <f>ROUND(I760*H760,2)</f>
        <v>0</v>
      </c>
      <c r="BL760" s="16" t="s">
        <v>234</v>
      </c>
      <c r="BM760" s="185" t="s">
        <v>1436</v>
      </c>
    </row>
    <row r="761" spans="2:65" s="1" customFormat="1" ht="16.5" customHeight="1">
      <c r="B761" s="33"/>
      <c r="C761" s="211" t="s">
        <v>1437</v>
      </c>
      <c r="D761" s="211" t="s">
        <v>173</v>
      </c>
      <c r="E761" s="212" t="s">
        <v>1438</v>
      </c>
      <c r="F761" s="213" t="s">
        <v>1439</v>
      </c>
      <c r="G761" s="214" t="s">
        <v>209</v>
      </c>
      <c r="H761" s="215">
        <v>4.2</v>
      </c>
      <c r="I761" s="216"/>
      <c r="J761" s="217">
        <f>ROUND(I761*H761,2)</f>
        <v>0</v>
      </c>
      <c r="K761" s="213" t="s">
        <v>137</v>
      </c>
      <c r="L761" s="218"/>
      <c r="M761" s="219" t="s">
        <v>19</v>
      </c>
      <c r="N761" s="220" t="s">
        <v>47</v>
      </c>
      <c r="O761" s="62"/>
      <c r="P761" s="183">
        <f>O761*H761</f>
        <v>0</v>
      </c>
      <c r="Q761" s="183">
        <v>2.8999999999999998E-3</v>
      </c>
      <c r="R761" s="183">
        <f>Q761*H761</f>
        <v>1.218E-2</v>
      </c>
      <c r="S761" s="183">
        <v>0</v>
      </c>
      <c r="T761" s="184">
        <f>S761*H761</f>
        <v>0</v>
      </c>
      <c r="AR761" s="185" t="s">
        <v>322</v>
      </c>
      <c r="AT761" s="185" t="s">
        <v>173</v>
      </c>
      <c r="AU761" s="185" t="s">
        <v>83</v>
      </c>
      <c r="AY761" s="16" t="s">
        <v>131</v>
      </c>
      <c r="BE761" s="186">
        <f>IF(N761="základní",J761,0)</f>
        <v>0</v>
      </c>
      <c r="BF761" s="186">
        <f>IF(N761="snížená",J761,0)</f>
        <v>0</v>
      </c>
      <c r="BG761" s="186">
        <f>IF(N761="zákl. přenesená",J761,0)</f>
        <v>0</v>
      </c>
      <c r="BH761" s="186">
        <f>IF(N761="sníž. přenesená",J761,0)</f>
        <v>0</v>
      </c>
      <c r="BI761" s="186">
        <f>IF(N761="nulová",J761,0)</f>
        <v>0</v>
      </c>
      <c r="BJ761" s="16" t="s">
        <v>81</v>
      </c>
      <c r="BK761" s="186">
        <f>ROUND(I761*H761,2)</f>
        <v>0</v>
      </c>
      <c r="BL761" s="16" t="s">
        <v>234</v>
      </c>
      <c r="BM761" s="185" t="s">
        <v>1440</v>
      </c>
    </row>
    <row r="762" spans="2:65" s="1" customFormat="1" ht="16.5" customHeight="1">
      <c r="B762" s="33"/>
      <c r="C762" s="174" t="s">
        <v>1441</v>
      </c>
      <c r="D762" s="174" t="s">
        <v>133</v>
      </c>
      <c r="E762" s="175" t="s">
        <v>1442</v>
      </c>
      <c r="F762" s="176" t="s">
        <v>1443</v>
      </c>
      <c r="G762" s="177" t="s">
        <v>209</v>
      </c>
      <c r="H762" s="178">
        <v>3.4</v>
      </c>
      <c r="I762" s="179"/>
      <c r="J762" s="180">
        <f>ROUND(I762*H762,2)</f>
        <v>0</v>
      </c>
      <c r="K762" s="176" t="s">
        <v>137</v>
      </c>
      <c r="L762" s="37"/>
      <c r="M762" s="181" t="s">
        <v>19</v>
      </c>
      <c r="N762" s="182" t="s">
        <v>47</v>
      </c>
      <c r="O762" s="62"/>
      <c r="P762" s="183">
        <f>O762*H762</f>
        <v>0</v>
      </c>
      <c r="Q762" s="183">
        <v>0</v>
      </c>
      <c r="R762" s="183">
        <f>Q762*H762</f>
        <v>0</v>
      </c>
      <c r="S762" s="183">
        <v>0.03</v>
      </c>
      <c r="T762" s="184">
        <f>S762*H762</f>
        <v>0.10199999999999999</v>
      </c>
      <c r="AR762" s="185" t="s">
        <v>234</v>
      </c>
      <c r="AT762" s="185" t="s">
        <v>133</v>
      </c>
      <c r="AU762" s="185" t="s">
        <v>83</v>
      </c>
      <c r="AY762" s="16" t="s">
        <v>131</v>
      </c>
      <c r="BE762" s="186">
        <f>IF(N762="základní",J762,0)</f>
        <v>0</v>
      </c>
      <c r="BF762" s="186">
        <f>IF(N762="snížená",J762,0)</f>
        <v>0</v>
      </c>
      <c r="BG762" s="186">
        <f>IF(N762="zákl. přenesená",J762,0)</f>
        <v>0</v>
      </c>
      <c r="BH762" s="186">
        <f>IF(N762="sníž. přenesená",J762,0)</f>
        <v>0</v>
      </c>
      <c r="BI762" s="186">
        <f>IF(N762="nulová",J762,0)</f>
        <v>0</v>
      </c>
      <c r="BJ762" s="16" t="s">
        <v>81</v>
      </c>
      <c r="BK762" s="186">
        <f>ROUND(I762*H762,2)</f>
        <v>0</v>
      </c>
      <c r="BL762" s="16" t="s">
        <v>234</v>
      </c>
      <c r="BM762" s="185" t="s">
        <v>1444</v>
      </c>
    </row>
    <row r="763" spans="2:65" s="1" customFormat="1" ht="24" customHeight="1">
      <c r="B763" s="33"/>
      <c r="C763" s="174" t="s">
        <v>1445</v>
      </c>
      <c r="D763" s="174" t="s">
        <v>133</v>
      </c>
      <c r="E763" s="175" t="s">
        <v>1446</v>
      </c>
      <c r="F763" s="176" t="s">
        <v>1447</v>
      </c>
      <c r="G763" s="177" t="s">
        <v>209</v>
      </c>
      <c r="H763" s="178">
        <v>1.7</v>
      </c>
      <c r="I763" s="179"/>
      <c r="J763" s="180">
        <f>ROUND(I763*H763,2)</f>
        <v>0</v>
      </c>
      <c r="K763" s="176" t="s">
        <v>137</v>
      </c>
      <c r="L763" s="37"/>
      <c r="M763" s="181" t="s">
        <v>19</v>
      </c>
      <c r="N763" s="182" t="s">
        <v>47</v>
      </c>
      <c r="O763" s="62"/>
      <c r="P763" s="183">
        <f>O763*H763</f>
        <v>0</v>
      </c>
      <c r="Q763" s="183">
        <v>0</v>
      </c>
      <c r="R763" s="183">
        <f>Q763*H763</f>
        <v>0</v>
      </c>
      <c r="S763" s="183">
        <v>0</v>
      </c>
      <c r="T763" s="184">
        <f>S763*H763</f>
        <v>0</v>
      </c>
      <c r="AR763" s="185" t="s">
        <v>234</v>
      </c>
      <c r="AT763" s="185" t="s">
        <v>133</v>
      </c>
      <c r="AU763" s="185" t="s">
        <v>83</v>
      </c>
      <c r="AY763" s="16" t="s">
        <v>131</v>
      </c>
      <c r="BE763" s="186">
        <f>IF(N763="základní",J763,0)</f>
        <v>0</v>
      </c>
      <c r="BF763" s="186">
        <f>IF(N763="snížená",J763,0)</f>
        <v>0</v>
      </c>
      <c r="BG763" s="186">
        <f>IF(N763="zákl. přenesená",J763,0)</f>
        <v>0</v>
      </c>
      <c r="BH763" s="186">
        <f>IF(N763="sníž. přenesená",J763,0)</f>
        <v>0</v>
      </c>
      <c r="BI763" s="186">
        <f>IF(N763="nulová",J763,0)</f>
        <v>0</v>
      </c>
      <c r="BJ763" s="16" t="s">
        <v>81</v>
      </c>
      <c r="BK763" s="186">
        <f>ROUND(I763*H763,2)</f>
        <v>0</v>
      </c>
      <c r="BL763" s="16" t="s">
        <v>234</v>
      </c>
      <c r="BM763" s="185" t="s">
        <v>1448</v>
      </c>
    </row>
    <row r="764" spans="2:65" s="1" customFormat="1" ht="16.5" customHeight="1">
      <c r="B764" s="33"/>
      <c r="C764" s="174" t="s">
        <v>1449</v>
      </c>
      <c r="D764" s="174" t="s">
        <v>133</v>
      </c>
      <c r="E764" s="175" t="s">
        <v>1450</v>
      </c>
      <c r="F764" s="176" t="s">
        <v>1451</v>
      </c>
      <c r="G764" s="177" t="s">
        <v>655</v>
      </c>
      <c r="H764" s="178">
        <v>168.34</v>
      </c>
      <c r="I764" s="179"/>
      <c r="J764" s="180">
        <f>ROUND(I764*H764,2)</f>
        <v>0</v>
      </c>
      <c r="K764" s="176" t="s">
        <v>137</v>
      </c>
      <c r="L764" s="37"/>
      <c r="M764" s="181" t="s">
        <v>19</v>
      </c>
      <c r="N764" s="182" t="s">
        <v>47</v>
      </c>
      <c r="O764" s="62"/>
      <c r="P764" s="183">
        <f>O764*H764</f>
        <v>0</v>
      </c>
      <c r="Q764" s="183">
        <v>5.0000000000000002E-5</v>
      </c>
      <c r="R764" s="183">
        <f>Q764*H764</f>
        <v>8.4170000000000009E-3</v>
      </c>
      <c r="S764" s="183">
        <v>0</v>
      </c>
      <c r="T764" s="184">
        <f>S764*H764</f>
        <v>0</v>
      </c>
      <c r="AR764" s="185" t="s">
        <v>234</v>
      </c>
      <c r="AT764" s="185" t="s">
        <v>133</v>
      </c>
      <c r="AU764" s="185" t="s">
        <v>83</v>
      </c>
      <c r="AY764" s="16" t="s">
        <v>131</v>
      </c>
      <c r="BE764" s="186">
        <f>IF(N764="základní",J764,0)</f>
        <v>0</v>
      </c>
      <c r="BF764" s="186">
        <f>IF(N764="snížená",J764,0)</f>
        <v>0</v>
      </c>
      <c r="BG764" s="186">
        <f>IF(N764="zákl. přenesená",J764,0)</f>
        <v>0</v>
      </c>
      <c r="BH764" s="186">
        <f>IF(N764="sníž. přenesená",J764,0)</f>
        <v>0</v>
      </c>
      <c r="BI764" s="186">
        <f>IF(N764="nulová",J764,0)</f>
        <v>0</v>
      </c>
      <c r="BJ764" s="16" t="s">
        <v>81</v>
      </c>
      <c r="BK764" s="186">
        <f>ROUND(I764*H764,2)</f>
        <v>0</v>
      </c>
      <c r="BL764" s="16" t="s">
        <v>234</v>
      </c>
      <c r="BM764" s="185" t="s">
        <v>1452</v>
      </c>
    </row>
    <row r="765" spans="2:65" s="1" customFormat="1" ht="29.25">
      <c r="B765" s="33"/>
      <c r="C765" s="34"/>
      <c r="D765" s="187" t="s">
        <v>140</v>
      </c>
      <c r="E765" s="34"/>
      <c r="F765" s="188" t="s">
        <v>1453</v>
      </c>
      <c r="G765" s="34"/>
      <c r="H765" s="34"/>
      <c r="I765" s="101"/>
      <c r="J765" s="34"/>
      <c r="K765" s="34"/>
      <c r="L765" s="37"/>
      <c r="M765" s="189"/>
      <c r="N765" s="62"/>
      <c r="O765" s="62"/>
      <c r="P765" s="62"/>
      <c r="Q765" s="62"/>
      <c r="R765" s="62"/>
      <c r="S765" s="62"/>
      <c r="T765" s="63"/>
      <c r="AT765" s="16" t="s">
        <v>140</v>
      </c>
      <c r="AU765" s="16" t="s">
        <v>83</v>
      </c>
    </row>
    <row r="766" spans="2:65" s="1" customFormat="1" ht="19.5">
      <c r="B766" s="33"/>
      <c r="C766" s="34"/>
      <c r="D766" s="187" t="s">
        <v>142</v>
      </c>
      <c r="E766" s="34"/>
      <c r="F766" s="188" t="s">
        <v>1454</v>
      </c>
      <c r="G766" s="34"/>
      <c r="H766" s="34"/>
      <c r="I766" s="101"/>
      <c r="J766" s="34"/>
      <c r="K766" s="34"/>
      <c r="L766" s="37"/>
      <c r="M766" s="189"/>
      <c r="N766" s="62"/>
      <c r="O766" s="62"/>
      <c r="P766" s="62"/>
      <c r="Q766" s="62"/>
      <c r="R766" s="62"/>
      <c r="S766" s="62"/>
      <c r="T766" s="63"/>
      <c r="AT766" s="16" t="s">
        <v>142</v>
      </c>
      <c r="AU766" s="16" t="s">
        <v>83</v>
      </c>
    </row>
    <row r="767" spans="2:65" s="1" customFormat="1" ht="16.5" customHeight="1">
      <c r="B767" s="33"/>
      <c r="C767" s="211" t="s">
        <v>1455</v>
      </c>
      <c r="D767" s="211" t="s">
        <v>173</v>
      </c>
      <c r="E767" s="212" t="s">
        <v>1456</v>
      </c>
      <c r="F767" s="213" t="s">
        <v>1457</v>
      </c>
      <c r="G767" s="214" t="s">
        <v>167</v>
      </c>
      <c r="H767" s="215">
        <v>0.11700000000000001</v>
      </c>
      <c r="I767" s="216"/>
      <c r="J767" s="217">
        <f>ROUND(I767*H767,2)</f>
        <v>0</v>
      </c>
      <c r="K767" s="213" t="s">
        <v>137</v>
      </c>
      <c r="L767" s="218"/>
      <c r="M767" s="219" t="s">
        <v>19</v>
      </c>
      <c r="N767" s="220" t="s">
        <v>47</v>
      </c>
      <c r="O767" s="62"/>
      <c r="P767" s="183">
        <f>O767*H767</f>
        <v>0</v>
      </c>
      <c r="Q767" s="183">
        <v>1</v>
      </c>
      <c r="R767" s="183">
        <f>Q767*H767</f>
        <v>0.11700000000000001</v>
      </c>
      <c r="S767" s="183">
        <v>0</v>
      </c>
      <c r="T767" s="184">
        <f>S767*H767</f>
        <v>0</v>
      </c>
      <c r="AR767" s="185" t="s">
        <v>322</v>
      </c>
      <c r="AT767" s="185" t="s">
        <v>173</v>
      </c>
      <c r="AU767" s="185" t="s">
        <v>83</v>
      </c>
      <c r="AY767" s="16" t="s">
        <v>131</v>
      </c>
      <c r="BE767" s="186">
        <f>IF(N767="základní",J767,0)</f>
        <v>0</v>
      </c>
      <c r="BF767" s="186">
        <f>IF(N767="snížená",J767,0)</f>
        <v>0</v>
      </c>
      <c r="BG767" s="186">
        <f>IF(N767="zákl. přenesená",J767,0)</f>
        <v>0</v>
      </c>
      <c r="BH767" s="186">
        <f>IF(N767="sníž. přenesená",J767,0)</f>
        <v>0</v>
      </c>
      <c r="BI767" s="186">
        <f>IF(N767="nulová",J767,0)</f>
        <v>0</v>
      </c>
      <c r="BJ767" s="16" t="s">
        <v>81</v>
      </c>
      <c r="BK767" s="186">
        <f>ROUND(I767*H767,2)</f>
        <v>0</v>
      </c>
      <c r="BL767" s="16" t="s">
        <v>234</v>
      </c>
      <c r="BM767" s="185" t="s">
        <v>1458</v>
      </c>
    </row>
    <row r="768" spans="2:65" s="1" customFormat="1" ht="16.5" customHeight="1">
      <c r="B768" s="33"/>
      <c r="C768" s="211" t="s">
        <v>1459</v>
      </c>
      <c r="D768" s="211" t="s">
        <v>173</v>
      </c>
      <c r="E768" s="212" t="s">
        <v>1460</v>
      </c>
      <c r="F768" s="213" t="s">
        <v>1461</v>
      </c>
      <c r="G768" s="214" t="s">
        <v>167</v>
      </c>
      <c r="H768" s="215">
        <v>5.0999999999999997E-2</v>
      </c>
      <c r="I768" s="216"/>
      <c r="J768" s="217">
        <f>ROUND(I768*H768,2)</f>
        <v>0</v>
      </c>
      <c r="K768" s="213" t="s">
        <v>137</v>
      </c>
      <c r="L768" s="218"/>
      <c r="M768" s="219" t="s">
        <v>19</v>
      </c>
      <c r="N768" s="220" t="s">
        <v>47</v>
      </c>
      <c r="O768" s="62"/>
      <c r="P768" s="183">
        <f>O768*H768</f>
        <v>0</v>
      </c>
      <c r="Q768" s="183">
        <v>1</v>
      </c>
      <c r="R768" s="183">
        <f>Q768*H768</f>
        <v>5.0999999999999997E-2</v>
      </c>
      <c r="S768" s="183">
        <v>0</v>
      </c>
      <c r="T768" s="184">
        <f>S768*H768</f>
        <v>0</v>
      </c>
      <c r="AR768" s="185" t="s">
        <v>322</v>
      </c>
      <c r="AT768" s="185" t="s">
        <v>173</v>
      </c>
      <c r="AU768" s="185" t="s">
        <v>83</v>
      </c>
      <c r="AY768" s="16" t="s">
        <v>131</v>
      </c>
      <c r="BE768" s="186">
        <f>IF(N768="základní",J768,0)</f>
        <v>0</v>
      </c>
      <c r="BF768" s="186">
        <f>IF(N768="snížená",J768,0)</f>
        <v>0</v>
      </c>
      <c r="BG768" s="186">
        <f>IF(N768="zákl. přenesená",J768,0)</f>
        <v>0</v>
      </c>
      <c r="BH768" s="186">
        <f>IF(N768="sníž. přenesená",J768,0)</f>
        <v>0</v>
      </c>
      <c r="BI768" s="186">
        <f>IF(N768="nulová",J768,0)</f>
        <v>0</v>
      </c>
      <c r="BJ768" s="16" t="s">
        <v>81</v>
      </c>
      <c r="BK768" s="186">
        <f>ROUND(I768*H768,2)</f>
        <v>0</v>
      </c>
      <c r="BL768" s="16" t="s">
        <v>234</v>
      </c>
      <c r="BM768" s="185" t="s">
        <v>1462</v>
      </c>
    </row>
    <row r="769" spans="2:65" s="12" customFormat="1" ht="11.25">
      <c r="B769" s="190"/>
      <c r="C769" s="191"/>
      <c r="D769" s="187" t="s">
        <v>144</v>
      </c>
      <c r="E769" s="192" t="s">
        <v>19</v>
      </c>
      <c r="F769" s="193" t="s">
        <v>1463</v>
      </c>
      <c r="G769" s="191"/>
      <c r="H769" s="194">
        <v>5.0999999999999997E-2</v>
      </c>
      <c r="I769" s="195"/>
      <c r="J769" s="191"/>
      <c r="K769" s="191"/>
      <c r="L769" s="196"/>
      <c r="M769" s="197"/>
      <c r="N769" s="198"/>
      <c r="O769" s="198"/>
      <c r="P769" s="198"/>
      <c r="Q769" s="198"/>
      <c r="R769" s="198"/>
      <c r="S769" s="198"/>
      <c r="T769" s="199"/>
      <c r="AT769" s="200" t="s">
        <v>144</v>
      </c>
      <c r="AU769" s="200" t="s">
        <v>83</v>
      </c>
      <c r="AV769" s="12" t="s">
        <v>83</v>
      </c>
      <c r="AW769" s="12" t="s">
        <v>37</v>
      </c>
      <c r="AX769" s="12" t="s">
        <v>81</v>
      </c>
      <c r="AY769" s="200" t="s">
        <v>131</v>
      </c>
    </row>
    <row r="770" spans="2:65" s="1" customFormat="1" ht="16.5" customHeight="1">
      <c r="B770" s="33"/>
      <c r="C770" s="174" t="s">
        <v>1464</v>
      </c>
      <c r="D770" s="174" t="s">
        <v>133</v>
      </c>
      <c r="E770" s="175" t="s">
        <v>1465</v>
      </c>
      <c r="F770" s="176" t="s">
        <v>1466</v>
      </c>
      <c r="G770" s="177" t="s">
        <v>655</v>
      </c>
      <c r="H770" s="178">
        <v>45</v>
      </c>
      <c r="I770" s="179"/>
      <c r="J770" s="180">
        <f>ROUND(I770*H770,2)</f>
        <v>0</v>
      </c>
      <c r="K770" s="176" t="s">
        <v>137</v>
      </c>
      <c r="L770" s="37"/>
      <c r="M770" s="181" t="s">
        <v>19</v>
      </c>
      <c r="N770" s="182" t="s">
        <v>47</v>
      </c>
      <c r="O770" s="62"/>
      <c r="P770" s="183">
        <f>O770*H770</f>
        <v>0</v>
      </c>
      <c r="Q770" s="183">
        <v>0</v>
      </c>
      <c r="R770" s="183">
        <f>Q770*H770</f>
        <v>0</v>
      </c>
      <c r="S770" s="183">
        <v>1E-3</v>
      </c>
      <c r="T770" s="184">
        <f>S770*H770</f>
        <v>4.4999999999999998E-2</v>
      </c>
      <c r="AR770" s="185" t="s">
        <v>234</v>
      </c>
      <c r="AT770" s="185" t="s">
        <v>133</v>
      </c>
      <c r="AU770" s="185" t="s">
        <v>83</v>
      </c>
      <c r="AY770" s="16" t="s">
        <v>131</v>
      </c>
      <c r="BE770" s="186">
        <f>IF(N770="základní",J770,0)</f>
        <v>0</v>
      </c>
      <c r="BF770" s="186">
        <f>IF(N770="snížená",J770,0)</f>
        <v>0</v>
      </c>
      <c r="BG770" s="186">
        <f>IF(N770="zákl. přenesená",J770,0)</f>
        <v>0</v>
      </c>
      <c r="BH770" s="186">
        <f>IF(N770="sníž. přenesená",J770,0)</f>
        <v>0</v>
      </c>
      <c r="BI770" s="186">
        <f>IF(N770="nulová",J770,0)</f>
        <v>0</v>
      </c>
      <c r="BJ770" s="16" t="s">
        <v>81</v>
      </c>
      <c r="BK770" s="186">
        <f>ROUND(I770*H770,2)</f>
        <v>0</v>
      </c>
      <c r="BL770" s="16" t="s">
        <v>234</v>
      </c>
      <c r="BM770" s="185" t="s">
        <v>1467</v>
      </c>
    </row>
    <row r="771" spans="2:65" s="1" customFormat="1" ht="48.75">
      <c r="B771" s="33"/>
      <c r="C771" s="34"/>
      <c r="D771" s="187" t="s">
        <v>140</v>
      </c>
      <c r="E771" s="34"/>
      <c r="F771" s="188" t="s">
        <v>1468</v>
      </c>
      <c r="G771" s="34"/>
      <c r="H771" s="34"/>
      <c r="I771" s="101"/>
      <c r="J771" s="34"/>
      <c r="K771" s="34"/>
      <c r="L771" s="37"/>
      <c r="M771" s="189"/>
      <c r="N771" s="62"/>
      <c r="O771" s="62"/>
      <c r="P771" s="62"/>
      <c r="Q771" s="62"/>
      <c r="R771" s="62"/>
      <c r="S771" s="62"/>
      <c r="T771" s="63"/>
      <c r="AT771" s="16" t="s">
        <v>140</v>
      </c>
      <c r="AU771" s="16" t="s">
        <v>83</v>
      </c>
    </row>
    <row r="772" spans="2:65" s="1" customFormat="1" ht="19.5">
      <c r="B772" s="33"/>
      <c r="C772" s="34"/>
      <c r="D772" s="187" t="s">
        <v>142</v>
      </c>
      <c r="E772" s="34"/>
      <c r="F772" s="188" t="s">
        <v>1469</v>
      </c>
      <c r="G772" s="34"/>
      <c r="H772" s="34"/>
      <c r="I772" s="101"/>
      <c r="J772" s="34"/>
      <c r="K772" s="34"/>
      <c r="L772" s="37"/>
      <c r="M772" s="189"/>
      <c r="N772" s="62"/>
      <c r="O772" s="62"/>
      <c r="P772" s="62"/>
      <c r="Q772" s="62"/>
      <c r="R772" s="62"/>
      <c r="S772" s="62"/>
      <c r="T772" s="63"/>
      <c r="AT772" s="16" t="s">
        <v>142</v>
      </c>
      <c r="AU772" s="16" t="s">
        <v>83</v>
      </c>
    </row>
    <row r="773" spans="2:65" s="12" customFormat="1" ht="11.25">
      <c r="B773" s="190"/>
      <c r="C773" s="191"/>
      <c r="D773" s="187" t="s">
        <v>144</v>
      </c>
      <c r="E773" s="192" t="s">
        <v>19</v>
      </c>
      <c r="F773" s="193" t="s">
        <v>387</v>
      </c>
      <c r="G773" s="191"/>
      <c r="H773" s="194">
        <v>45</v>
      </c>
      <c r="I773" s="195"/>
      <c r="J773" s="191"/>
      <c r="K773" s="191"/>
      <c r="L773" s="196"/>
      <c r="M773" s="197"/>
      <c r="N773" s="198"/>
      <c r="O773" s="198"/>
      <c r="P773" s="198"/>
      <c r="Q773" s="198"/>
      <c r="R773" s="198"/>
      <c r="S773" s="198"/>
      <c r="T773" s="199"/>
      <c r="AT773" s="200" t="s">
        <v>144</v>
      </c>
      <c r="AU773" s="200" t="s">
        <v>83</v>
      </c>
      <c r="AV773" s="12" t="s">
        <v>83</v>
      </c>
      <c r="AW773" s="12" t="s">
        <v>37</v>
      </c>
      <c r="AX773" s="12" t="s">
        <v>81</v>
      </c>
      <c r="AY773" s="200" t="s">
        <v>131</v>
      </c>
    </row>
    <row r="774" spans="2:65" s="1" customFormat="1" ht="24" customHeight="1">
      <c r="B774" s="33"/>
      <c r="C774" s="174" t="s">
        <v>1470</v>
      </c>
      <c r="D774" s="174" t="s">
        <v>133</v>
      </c>
      <c r="E774" s="175" t="s">
        <v>1471</v>
      </c>
      <c r="F774" s="176" t="s">
        <v>1472</v>
      </c>
      <c r="G774" s="177" t="s">
        <v>167</v>
      </c>
      <c r="H774" s="178">
        <v>0.69499999999999995</v>
      </c>
      <c r="I774" s="179"/>
      <c r="J774" s="180">
        <f>ROUND(I774*H774,2)</f>
        <v>0</v>
      </c>
      <c r="K774" s="176" t="s">
        <v>137</v>
      </c>
      <c r="L774" s="37"/>
      <c r="M774" s="181" t="s">
        <v>19</v>
      </c>
      <c r="N774" s="182" t="s">
        <v>47</v>
      </c>
      <c r="O774" s="62"/>
      <c r="P774" s="183">
        <f>O774*H774</f>
        <v>0</v>
      </c>
      <c r="Q774" s="183">
        <v>0</v>
      </c>
      <c r="R774" s="183">
        <f>Q774*H774</f>
        <v>0</v>
      </c>
      <c r="S774" s="183">
        <v>0</v>
      </c>
      <c r="T774" s="184">
        <f>S774*H774</f>
        <v>0</v>
      </c>
      <c r="AR774" s="185" t="s">
        <v>234</v>
      </c>
      <c r="AT774" s="185" t="s">
        <v>133</v>
      </c>
      <c r="AU774" s="185" t="s">
        <v>83</v>
      </c>
      <c r="AY774" s="16" t="s">
        <v>131</v>
      </c>
      <c r="BE774" s="186">
        <f>IF(N774="základní",J774,0)</f>
        <v>0</v>
      </c>
      <c r="BF774" s="186">
        <f>IF(N774="snížená",J774,0)</f>
        <v>0</v>
      </c>
      <c r="BG774" s="186">
        <f>IF(N774="zákl. přenesená",J774,0)</f>
        <v>0</v>
      </c>
      <c r="BH774" s="186">
        <f>IF(N774="sníž. přenesená",J774,0)</f>
        <v>0</v>
      </c>
      <c r="BI774" s="186">
        <f>IF(N774="nulová",J774,0)</f>
        <v>0</v>
      </c>
      <c r="BJ774" s="16" t="s">
        <v>81</v>
      </c>
      <c r="BK774" s="186">
        <f>ROUND(I774*H774,2)</f>
        <v>0</v>
      </c>
      <c r="BL774" s="16" t="s">
        <v>234</v>
      </c>
      <c r="BM774" s="185" t="s">
        <v>1473</v>
      </c>
    </row>
    <row r="775" spans="2:65" s="1" customFormat="1" ht="78">
      <c r="B775" s="33"/>
      <c r="C775" s="34"/>
      <c r="D775" s="187" t="s">
        <v>140</v>
      </c>
      <c r="E775" s="34"/>
      <c r="F775" s="188" t="s">
        <v>1474</v>
      </c>
      <c r="G775" s="34"/>
      <c r="H775" s="34"/>
      <c r="I775" s="101"/>
      <c r="J775" s="34"/>
      <c r="K775" s="34"/>
      <c r="L775" s="37"/>
      <c r="M775" s="189"/>
      <c r="N775" s="62"/>
      <c r="O775" s="62"/>
      <c r="P775" s="62"/>
      <c r="Q775" s="62"/>
      <c r="R775" s="62"/>
      <c r="S775" s="62"/>
      <c r="T775" s="63"/>
      <c r="AT775" s="16" t="s">
        <v>140</v>
      </c>
      <c r="AU775" s="16" t="s">
        <v>83</v>
      </c>
    </row>
    <row r="776" spans="2:65" s="1" customFormat="1" ht="24" customHeight="1">
      <c r="B776" s="33"/>
      <c r="C776" s="174" t="s">
        <v>1475</v>
      </c>
      <c r="D776" s="174" t="s">
        <v>133</v>
      </c>
      <c r="E776" s="175" t="s">
        <v>1476</v>
      </c>
      <c r="F776" s="176" t="s">
        <v>1477</v>
      </c>
      <c r="G776" s="177" t="s">
        <v>167</v>
      </c>
      <c r="H776" s="178">
        <v>0.69499999999999995</v>
      </c>
      <c r="I776" s="179"/>
      <c r="J776" s="180">
        <f>ROUND(I776*H776,2)</f>
        <v>0</v>
      </c>
      <c r="K776" s="176" t="s">
        <v>137</v>
      </c>
      <c r="L776" s="37"/>
      <c r="M776" s="181" t="s">
        <v>19</v>
      </c>
      <c r="N776" s="182" t="s">
        <v>47</v>
      </c>
      <c r="O776" s="62"/>
      <c r="P776" s="183">
        <f>O776*H776</f>
        <v>0</v>
      </c>
      <c r="Q776" s="183">
        <v>0</v>
      </c>
      <c r="R776" s="183">
        <f>Q776*H776</f>
        <v>0</v>
      </c>
      <c r="S776" s="183">
        <v>0</v>
      </c>
      <c r="T776" s="184">
        <f>S776*H776</f>
        <v>0</v>
      </c>
      <c r="AR776" s="185" t="s">
        <v>234</v>
      </c>
      <c r="AT776" s="185" t="s">
        <v>133</v>
      </c>
      <c r="AU776" s="185" t="s">
        <v>83</v>
      </c>
      <c r="AY776" s="16" t="s">
        <v>131</v>
      </c>
      <c r="BE776" s="186">
        <f>IF(N776="základní",J776,0)</f>
        <v>0</v>
      </c>
      <c r="BF776" s="186">
        <f>IF(N776="snížená",J776,0)</f>
        <v>0</v>
      </c>
      <c r="BG776" s="186">
        <f>IF(N776="zákl. přenesená",J776,0)</f>
        <v>0</v>
      </c>
      <c r="BH776" s="186">
        <f>IF(N776="sníž. přenesená",J776,0)</f>
        <v>0</v>
      </c>
      <c r="BI776" s="186">
        <f>IF(N776="nulová",J776,0)</f>
        <v>0</v>
      </c>
      <c r="BJ776" s="16" t="s">
        <v>81</v>
      </c>
      <c r="BK776" s="186">
        <f>ROUND(I776*H776,2)</f>
        <v>0</v>
      </c>
      <c r="BL776" s="16" t="s">
        <v>234</v>
      </c>
      <c r="BM776" s="185" t="s">
        <v>1478</v>
      </c>
    </row>
    <row r="777" spans="2:65" s="1" customFormat="1" ht="78">
      <c r="B777" s="33"/>
      <c r="C777" s="34"/>
      <c r="D777" s="187" t="s">
        <v>140</v>
      </c>
      <c r="E777" s="34"/>
      <c r="F777" s="188" t="s">
        <v>1474</v>
      </c>
      <c r="G777" s="34"/>
      <c r="H777" s="34"/>
      <c r="I777" s="101"/>
      <c r="J777" s="34"/>
      <c r="K777" s="34"/>
      <c r="L777" s="37"/>
      <c r="M777" s="189"/>
      <c r="N777" s="62"/>
      <c r="O777" s="62"/>
      <c r="P777" s="62"/>
      <c r="Q777" s="62"/>
      <c r="R777" s="62"/>
      <c r="S777" s="62"/>
      <c r="T777" s="63"/>
      <c r="AT777" s="16" t="s">
        <v>140</v>
      </c>
      <c r="AU777" s="16" t="s">
        <v>83</v>
      </c>
    </row>
    <row r="778" spans="2:65" s="11" customFormat="1" ht="22.9" customHeight="1">
      <c r="B778" s="158"/>
      <c r="C778" s="159"/>
      <c r="D778" s="160" t="s">
        <v>75</v>
      </c>
      <c r="E778" s="172" t="s">
        <v>1479</v>
      </c>
      <c r="F778" s="172" t="s">
        <v>1480</v>
      </c>
      <c r="G778" s="159"/>
      <c r="H778" s="159"/>
      <c r="I778" s="162"/>
      <c r="J778" s="173">
        <f>BK778</f>
        <v>0</v>
      </c>
      <c r="K778" s="159"/>
      <c r="L778" s="164"/>
      <c r="M778" s="165"/>
      <c r="N778" s="166"/>
      <c r="O778" s="166"/>
      <c r="P778" s="167">
        <f>SUM(P779:P787)</f>
        <v>0</v>
      </c>
      <c r="Q778" s="166"/>
      <c r="R778" s="167">
        <f>SUM(R779:R787)</f>
        <v>4.3753600000000006</v>
      </c>
      <c r="S778" s="166"/>
      <c r="T778" s="168">
        <f>SUM(T779:T787)</f>
        <v>0</v>
      </c>
      <c r="AR778" s="169" t="s">
        <v>83</v>
      </c>
      <c r="AT778" s="170" t="s">
        <v>75</v>
      </c>
      <c r="AU778" s="170" t="s">
        <v>81</v>
      </c>
      <c r="AY778" s="169" t="s">
        <v>131</v>
      </c>
      <c r="BK778" s="171">
        <f>SUM(BK779:BK787)</f>
        <v>0</v>
      </c>
    </row>
    <row r="779" spans="2:65" s="1" customFormat="1" ht="24" customHeight="1">
      <c r="B779" s="33"/>
      <c r="C779" s="174" t="s">
        <v>1481</v>
      </c>
      <c r="D779" s="174" t="s">
        <v>133</v>
      </c>
      <c r="E779" s="175" t="s">
        <v>1482</v>
      </c>
      <c r="F779" s="176" t="s">
        <v>1483</v>
      </c>
      <c r="G779" s="177" t="s">
        <v>136</v>
      </c>
      <c r="H779" s="178">
        <v>164.8</v>
      </c>
      <c r="I779" s="179"/>
      <c r="J779" s="180">
        <f>ROUND(I779*H779,2)</f>
        <v>0</v>
      </c>
      <c r="K779" s="176" t="s">
        <v>137</v>
      </c>
      <c r="L779" s="37"/>
      <c r="M779" s="181" t="s">
        <v>19</v>
      </c>
      <c r="N779" s="182" t="s">
        <v>47</v>
      </c>
      <c r="O779" s="62"/>
      <c r="P779" s="183">
        <f>O779*H779</f>
        <v>0</v>
      </c>
      <c r="Q779" s="183">
        <v>2.9499999999999999E-3</v>
      </c>
      <c r="R779" s="183">
        <f>Q779*H779</f>
        <v>0.48616000000000004</v>
      </c>
      <c r="S779" s="183">
        <v>0</v>
      </c>
      <c r="T779" s="184">
        <f>S779*H779</f>
        <v>0</v>
      </c>
      <c r="AR779" s="185" t="s">
        <v>234</v>
      </c>
      <c r="AT779" s="185" t="s">
        <v>133</v>
      </c>
      <c r="AU779" s="185" t="s">
        <v>83</v>
      </c>
      <c r="AY779" s="16" t="s">
        <v>131</v>
      </c>
      <c r="BE779" s="186">
        <f>IF(N779="základní",J779,0)</f>
        <v>0</v>
      </c>
      <c r="BF779" s="186">
        <f>IF(N779="snížená",J779,0)</f>
        <v>0</v>
      </c>
      <c r="BG779" s="186">
        <f>IF(N779="zákl. přenesená",J779,0)</f>
        <v>0</v>
      </c>
      <c r="BH779" s="186">
        <f>IF(N779="sníž. přenesená",J779,0)</f>
        <v>0</v>
      </c>
      <c r="BI779" s="186">
        <f>IF(N779="nulová",J779,0)</f>
        <v>0</v>
      </c>
      <c r="BJ779" s="16" t="s">
        <v>81</v>
      </c>
      <c r="BK779" s="186">
        <f>ROUND(I779*H779,2)</f>
        <v>0</v>
      </c>
      <c r="BL779" s="16" t="s">
        <v>234</v>
      </c>
      <c r="BM779" s="185" t="s">
        <v>1484</v>
      </c>
    </row>
    <row r="780" spans="2:65" s="1" customFormat="1" ht="19.5">
      <c r="B780" s="33"/>
      <c r="C780" s="34"/>
      <c r="D780" s="187" t="s">
        <v>142</v>
      </c>
      <c r="E780" s="34"/>
      <c r="F780" s="188" t="s">
        <v>1485</v>
      </c>
      <c r="G780" s="34"/>
      <c r="H780" s="34"/>
      <c r="I780" s="101"/>
      <c r="J780" s="34"/>
      <c r="K780" s="34"/>
      <c r="L780" s="37"/>
      <c r="M780" s="189"/>
      <c r="N780" s="62"/>
      <c r="O780" s="62"/>
      <c r="P780" s="62"/>
      <c r="Q780" s="62"/>
      <c r="R780" s="62"/>
      <c r="S780" s="62"/>
      <c r="T780" s="63"/>
      <c r="AT780" s="16" t="s">
        <v>142</v>
      </c>
      <c r="AU780" s="16" t="s">
        <v>83</v>
      </c>
    </row>
    <row r="781" spans="2:65" s="1" customFormat="1" ht="16.5" customHeight="1">
      <c r="B781" s="33"/>
      <c r="C781" s="211" t="s">
        <v>1486</v>
      </c>
      <c r="D781" s="211" t="s">
        <v>173</v>
      </c>
      <c r="E781" s="212" t="s">
        <v>1487</v>
      </c>
      <c r="F781" s="213" t="s">
        <v>1488</v>
      </c>
      <c r="G781" s="214" t="s">
        <v>343</v>
      </c>
      <c r="H781" s="215">
        <v>9723</v>
      </c>
      <c r="I781" s="216"/>
      <c r="J781" s="217">
        <f>ROUND(I781*H781,2)</f>
        <v>0</v>
      </c>
      <c r="K781" s="213" t="s">
        <v>349</v>
      </c>
      <c r="L781" s="218"/>
      <c r="M781" s="219" t="s">
        <v>19</v>
      </c>
      <c r="N781" s="220" t="s">
        <v>47</v>
      </c>
      <c r="O781" s="62"/>
      <c r="P781" s="183">
        <f>O781*H781</f>
        <v>0</v>
      </c>
      <c r="Q781" s="183">
        <v>4.0000000000000002E-4</v>
      </c>
      <c r="R781" s="183">
        <f>Q781*H781</f>
        <v>3.8892000000000002</v>
      </c>
      <c r="S781" s="183">
        <v>0</v>
      </c>
      <c r="T781" s="184">
        <f>S781*H781</f>
        <v>0</v>
      </c>
      <c r="AR781" s="185" t="s">
        <v>322</v>
      </c>
      <c r="AT781" s="185" t="s">
        <v>173</v>
      </c>
      <c r="AU781" s="185" t="s">
        <v>83</v>
      </c>
      <c r="AY781" s="16" t="s">
        <v>131</v>
      </c>
      <c r="BE781" s="186">
        <f>IF(N781="základní",J781,0)</f>
        <v>0</v>
      </c>
      <c r="BF781" s="186">
        <f>IF(N781="snížená",J781,0)</f>
        <v>0</v>
      </c>
      <c r="BG781" s="186">
        <f>IF(N781="zákl. přenesená",J781,0)</f>
        <v>0</v>
      </c>
      <c r="BH781" s="186">
        <f>IF(N781="sníž. přenesená",J781,0)</f>
        <v>0</v>
      </c>
      <c r="BI781" s="186">
        <f>IF(N781="nulová",J781,0)</f>
        <v>0</v>
      </c>
      <c r="BJ781" s="16" t="s">
        <v>81</v>
      </c>
      <c r="BK781" s="186">
        <f>ROUND(I781*H781,2)</f>
        <v>0</v>
      </c>
      <c r="BL781" s="16" t="s">
        <v>234</v>
      </c>
      <c r="BM781" s="185" t="s">
        <v>1489</v>
      </c>
    </row>
    <row r="782" spans="2:65" s="1" customFormat="1" ht="19.5">
      <c r="B782" s="33"/>
      <c r="C782" s="34"/>
      <c r="D782" s="187" t="s">
        <v>142</v>
      </c>
      <c r="E782" s="34"/>
      <c r="F782" s="188" t="s">
        <v>1490</v>
      </c>
      <c r="G782" s="34"/>
      <c r="H782" s="34"/>
      <c r="I782" s="101"/>
      <c r="J782" s="34"/>
      <c r="K782" s="34"/>
      <c r="L782" s="37"/>
      <c r="M782" s="189"/>
      <c r="N782" s="62"/>
      <c r="O782" s="62"/>
      <c r="P782" s="62"/>
      <c r="Q782" s="62"/>
      <c r="R782" s="62"/>
      <c r="S782" s="62"/>
      <c r="T782" s="63"/>
      <c r="AT782" s="16" t="s">
        <v>142</v>
      </c>
      <c r="AU782" s="16" t="s">
        <v>83</v>
      </c>
    </row>
    <row r="783" spans="2:65" s="12" customFormat="1" ht="11.25">
      <c r="B783" s="190"/>
      <c r="C783" s="191"/>
      <c r="D783" s="187" t="s">
        <v>144</v>
      </c>
      <c r="E783" s="191"/>
      <c r="F783" s="193" t="s">
        <v>1491</v>
      </c>
      <c r="G783" s="191"/>
      <c r="H783" s="194">
        <v>9723</v>
      </c>
      <c r="I783" s="195"/>
      <c r="J783" s="191"/>
      <c r="K783" s="191"/>
      <c r="L783" s="196"/>
      <c r="M783" s="197"/>
      <c r="N783" s="198"/>
      <c r="O783" s="198"/>
      <c r="P783" s="198"/>
      <c r="Q783" s="198"/>
      <c r="R783" s="198"/>
      <c r="S783" s="198"/>
      <c r="T783" s="199"/>
      <c r="AT783" s="200" t="s">
        <v>144</v>
      </c>
      <c r="AU783" s="200" t="s">
        <v>83</v>
      </c>
      <c r="AV783" s="12" t="s">
        <v>83</v>
      </c>
      <c r="AW783" s="12" t="s">
        <v>4</v>
      </c>
      <c r="AX783" s="12" t="s">
        <v>81</v>
      </c>
      <c r="AY783" s="200" t="s">
        <v>131</v>
      </c>
    </row>
    <row r="784" spans="2:65" s="1" customFormat="1" ht="24" customHeight="1">
      <c r="B784" s="33"/>
      <c r="C784" s="174" t="s">
        <v>1492</v>
      </c>
      <c r="D784" s="174" t="s">
        <v>133</v>
      </c>
      <c r="E784" s="175" t="s">
        <v>1493</v>
      </c>
      <c r="F784" s="176" t="s">
        <v>1494</v>
      </c>
      <c r="G784" s="177" t="s">
        <v>167</v>
      </c>
      <c r="H784" s="178">
        <v>4.375</v>
      </c>
      <c r="I784" s="179"/>
      <c r="J784" s="180">
        <f>ROUND(I784*H784,2)</f>
        <v>0</v>
      </c>
      <c r="K784" s="176" t="s">
        <v>137</v>
      </c>
      <c r="L784" s="37"/>
      <c r="M784" s="181" t="s">
        <v>19</v>
      </c>
      <c r="N784" s="182" t="s">
        <v>47</v>
      </c>
      <c r="O784" s="62"/>
      <c r="P784" s="183">
        <f>O784*H784</f>
        <v>0</v>
      </c>
      <c r="Q784" s="183">
        <v>0</v>
      </c>
      <c r="R784" s="183">
        <f>Q784*H784</f>
        <v>0</v>
      </c>
      <c r="S784" s="183">
        <v>0</v>
      </c>
      <c r="T784" s="184">
        <f>S784*H784</f>
        <v>0</v>
      </c>
      <c r="AR784" s="185" t="s">
        <v>234</v>
      </c>
      <c r="AT784" s="185" t="s">
        <v>133</v>
      </c>
      <c r="AU784" s="185" t="s">
        <v>83</v>
      </c>
      <c r="AY784" s="16" t="s">
        <v>131</v>
      </c>
      <c r="BE784" s="186">
        <f>IF(N784="základní",J784,0)</f>
        <v>0</v>
      </c>
      <c r="BF784" s="186">
        <f>IF(N784="snížená",J784,0)</f>
        <v>0</v>
      </c>
      <c r="BG784" s="186">
        <f>IF(N784="zákl. přenesená",J784,0)</f>
        <v>0</v>
      </c>
      <c r="BH784" s="186">
        <f>IF(N784="sníž. přenesená",J784,0)</f>
        <v>0</v>
      </c>
      <c r="BI784" s="186">
        <f>IF(N784="nulová",J784,0)</f>
        <v>0</v>
      </c>
      <c r="BJ784" s="16" t="s">
        <v>81</v>
      </c>
      <c r="BK784" s="186">
        <f>ROUND(I784*H784,2)</f>
        <v>0</v>
      </c>
      <c r="BL784" s="16" t="s">
        <v>234</v>
      </c>
      <c r="BM784" s="185" t="s">
        <v>1495</v>
      </c>
    </row>
    <row r="785" spans="2:65" s="1" customFormat="1" ht="78">
      <c r="B785" s="33"/>
      <c r="C785" s="34"/>
      <c r="D785" s="187" t="s">
        <v>140</v>
      </c>
      <c r="E785" s="34"/>
      <c r="F785" s="188" t="s">
        <v>926</v>
      </c>
      <c r="G785" s="34"/>
      <c r="H785" s="34"/>
      <c r="I785" s="101"/>
      <c r="J785" s="34"/>
      <c r="K785" s="34"/>
      <c r="L785" s="37"/>
      <c r="M785" s="189"/>
      <c r="N785" s="62"/>
      <c r="O785" s="62"/>
      <c r="P785" s="62"/>
      <c r="Q785" s="62"/>
      <c r="R785" s="62"/>
      <c r="S785" s="62"/>
      <c r="T785" s="63"/>
      <c r="AT785" s="16" t="s">
        <v>140</v>
      </c>
      <c r="AU785" s="16" t="s">
        <v>83</v>
      </c>
    </row>
    <row r="786" spans="2:65" s="1" customFormat="1" ht="24" customHeight="1">
      <c r="B786" s="33"/>
      <c r="C786" s="174" t="s">
        <v>1496</v>
      </c>
      <c r="D786" s="174" t="s">
        <v>133</v>
      </c>
      <c r="E786" s="175" t="s">
        <v>1497</v>
      </c>
      <c r="F786" s="176" t="s">
        <v>1498</v>
      </c>
      <c r="G786" s="177" t="s">
        <v>167</v>
      </c>
      <c r="H786" s="178">
        <v>4.375</v>
      </c>
      <c r="I786" s="179"/>
      <c r="J786" s="180">
        <f>ROUND(I786*H786,2)</f>
        <v>0</v>
      </c>
      <c r="K786" s="176" t="s">
        <v>137</v>
      </c>
      <c r="L786" s="37"/>
      <c r="M786" s="181" t="s">
        <v>19</v>
      </c>
      <c r="N786" s="182" t="s">
        <v>47</v>
      </c>
      <c r="O786" s="62"/>
      <c r="P786" s="183">
        <f>O786*H786</f>
        <v>0</v>
      </c>
      <c r="Q786" s="183">
        <v>0</v>
      </c>
      <c r="R786" s="183">
        <f>Q786*H786</f>
        <v>0</v>
      </c>
      <c r="S786" s="183">
        <v>0</v>
      </c>
      <c r="T786" s="184">
        <f>S786*H786</f>
        <v>0</v>
      </c>
      <c r="AR786" s="185" t="s">
        <v>234</v>
      </c>
      <c r="AT786" s="185" t="s">
        <v>133</v>
      </c>
      <c r="AU786" s="185" t="s">
        <v>83</v>
      </c>
      <c r="AY786" s="16" t="s">
        <v>131</v>
      </c>
      <c r="BE786" s="186">
        <f>IF(N786="základní",J786,0)</f>
        <v>0</v>
      </c>
      <c r="BF786" s="186">
        <f>IF(N786="snížená",J786,0)</f>
        <v>0</v>
      </c>
      <c r="BG786" s="186">
        <f>IF(N786="zákl. přenesená",J786,0)</f>
        <v>0</v>
      </c>
      <c r="BH786" s="186">
        <f>IF(N786="sníž. přenesená",J786,0)</f>
        <v>0</v>
      </c>
      <c r="BI786" s="186">
        <f>IF(N786="nulová",J786,0)</f>
        <v>0</v>
      </c>
      <c r="BJ786" s="16" t="s">
        <v>81</v>
      </c>
      <c r="BK786" s="186">
        <f>ROUND(I786*H786,2)</f>
        <v>0</v>
      </c>
      <c r="BL786" s="16" t="s">
        <v>234</v>
      </c>
      <c r="BM786" s="185" t="s">
        <v>1499</v>
      </c>
    </row>
    <row r="787" spans="2:65" s="1" customFormat="1" ht="78">
      <c r="B787" s="33"/>
      <c r="C787" s="34"/>
      <c r="D787" s="187" t="s">
        <v>140</v>
      </c>
      <c r="E787" s="34"/>
      <c r="F787" s="188" t="s">
        <v>926</v>
      </c>
      <c r="G787" s="34"/>
      <c r="H787" s="34"/>
      <c r="I787" s="101"/>
      <c r="J787" s="34"/>
      <c r="K787" s="34"/>
      <c r="L787" s="37"/>
      <c r="M787" s="189"/>
      <c r="N787" s="62"/>
      <c r="O787" s="62"/>
      <c r="P787" s="62"/>
      <c r="Q787" s="62"/>
      <c r="R787" s="62"/>
      <c r="S787" s="62"/>
      <c r="T787" s="63"/>
      <c r="AT787" s="16" t="s">
        <v>140</v>
      </c>
      <c r="AU787" s="16" t="s">
        <v>83</v>
      </c>
    </row>
    <row r="788" spans="2:65" s="11" customFormat="1" ht="22.9" customHeight="1">
      <c r="B788" s="158"/>
      <c r="C788" s="159"/>
      <c r="D788" s="160" t="s">
        <v>75</v>
      </c>
      <c r="E788" s="172" t="s">
        <v>1500</v>
      </c>
      <c r="F788" s="172" t="s">
        <v>1501</v>
      </c>
      <c r="G788" s="159"/>
      <c r="H788" s="159"/>
      <c r="I788" s="162"/>
      <c r="J788" s="173">
        <f>BK788</f>
        <v>0</v>
      </c>
      <c r="K788" s="159"/>
      <c r="L788" s="164"/>
      <c r="M788" s="165"/>
      <c r="N788" s="166"/>
      <c r="O788" s="166"/>
      <c r="P788" s="167">
        <f>SUM(P789:P804)</f>
        <v>0</v>
      </c>
      <c r="Q788" s="166"/>
      <c r="R788" s="167">
        <f>SUM(R789:R804)</f>
        <v>1.79443E-2</v>
      </c>
      <c r="S788" s="166"/>
      <c r="T788" s="168">
        <f>SUM(T789:T804)</f>
        <v>0</v>
      </c>
      <c r="AR788" s="169" t="s">
        <v>83</v>
      </c>
      <c r="AT788" s="170" t="s">
        <v>75</v>
      </c>
      <c r="AU788" s="170" t="s">
        <v>81</v>
      </c>
      <c r="AY788" s="169" t="s">
        <v>131</v>
      </c>
      <c r="BK788" s="171">
        <f>SUM(BK789:BK804)</f>
        <v>0</v>
      </c>
    </row>
    <row r="789" spans="2:65" s="1" customFormat="1" ht="16.5" customHeight="1">
      <c r="B789" s="33"/>
      <c r="C789" s="174" t="s">
        <v>1502</v>
      </c>
      <c r="D789" s="174" t="s">
        <v>133</v>
      </c>
      <c r="E789" s="175" t="s">
        <v>1503</v>
      </c>
      <c r="F789" s="176" t="s">
        <v>1504</v>
      </c>
      <c r="G789" s="177" t="s">
        <v>136</v>
      </c>
      <c r="H789" s="178">
        <v>20</v>
      </c>
      <c r="I789" s="179"/>
      <c r="J789" s="180">
        <f>ROUND(I789*H789,2)</f>
        <v>0</v>
      </c>
      <c r="K789" s="176" t="s">
        <v>137</v>
      </c>
      <c r="L789" s="37"/>
      <c r="M789" s="181" t="s">
        <v>19</v>
      </c>
      <c r="N789" s="182" t="s">
        <v>47</v>
      </c>
      <c r="O789" s="62"/>
      <c r="P789" s="183">
        <f>O789*H789</f>
        <v>0</v>
      </c>
      <c r="Q789" s="183">
        <v>0</v>
      </c>
      <c r="R789" s="183">
        <f>Q789*H789</f>
        <v>0</v>
      </c>
      <c r="S789" s="183">
        <v>0</v>
      </c>
      <c r="T789" s="184">
        <f>S789*H789</f>
        <v>0</v>
      </c>
      <c r="AR789" s="185" t="s">
        <v>234</v>
      </c>
      <c r="AT789" s="185" t="s">
        <v>133</v>
      </c>
      <c r="AU789" s="185" t="s">
        <v>83</v>
      </c>
      <c r="AY789" s="16" t="s">
        <v>131</v>
      </c>
      <c r="BE789" s="186">
        <f>IF(N789="základní",J789,0)</f>
        <v>0</v>
      </c>
      <c r="BF789" s="186">
        <f>IF(N789="snížená",J789,0)</f>
        <v>0</v>
      </c>
      <c r="BG789" s="186">
        <f>IF(N789="zákl. přenesená",J789,0)</f>
        <v>0</v>
      </c>
      <c r="BH789" s="186">
        <f>IF(N789="sníž. přenesená",J789,0)</f>
        <v>0</v>
      </c>
      <c r="BI789" s="186">
        <f>IF(N789="nulová",J789,0)</f>
        <v>0</v>
      </c>
      <c r="BJ789" s="16" t="s">
        <v>81</v>
      </c>
      <c r="BK789" s="186">
        <f>ROUND(I789*H789,2)</f>
        <v>0</v>
      </c>
      <c r="BL789" s="16" t="s">
        <v>234</v>
      </c>
      <c r="BM789" s="185" t="s">
        <v>1505</v>
      </c>
    </row>
    <row r="790" spans="2:65" s="1" customFormat="1" ht="29.25">
      <c r="B790" s="33"/>
      <c r="C790" s="34"/>
      <c r="D790" s="187" t="s">
        <v>140</v>
      </c>
      <c r="E790" s="34"/>
      <c r="F790" s="188" t="s">
        <v>1506</v>
      </c>
      <c r="G790" s="34"/>
      <c r="H790" s="34"/>
      <c r="I790" s="101"/>
      <c r="J790" s="34"/>
      <c r="K790" s="34"/>
      <c r="L790" s="37"/>
      <c r="M790" s="189"/>
      <c r="N790" s="62"/>
      <c r="O790" s="62"/>
      <c r="P790" s="62"/>
      <c r="Q790" s="62"/>
      <c r="R790" s="62"/>
      <c r="S790" s="62"/>
      <c r="T790" s="63"/>
      <c r="AT790" s="16" t="s">
        <v>140</v>
      </c>
      <c r="AU790" s="16" t="s">
        <v>83</v>
      </c>
    </row>
    <row r="791" spans="2:65" s="1" customFormat="1" ht="16.5" customHeight="1">
      <c r="B791" s="33"/>
      <c r="C791" s="211" t="s">
        <v>1507</v>
      </c>
      <c r="D791" s="211" t="s">
        <v>173</v>
      </c>
      <c r="E791" s="212" t="s">
        <v>1508</v>
      </c>
      <c r="F791" s="213" t="s">
        <v>1509</v>
      </c>
      <c r="G791" s="214" t="s">
        <v>136</v>
      </c>
      <c r="H791" s="215">
        <v>21</v>
      </c>
      <c r="I791" s="216"/>
      <c r="J791" s="217">
        <f>ROUND(I791*H791,2)</f>
        <v>0</v>
      </c>
      <c r="K791" s="213" t="s">
        <v>137</v>
      </c>
      <c r="L791" s="218"/>
      <c r="M791" s="219" t="s">
        <v>19</v>
      </c>
      <c r="N791" s="220" t="s">
        <v>47</v>
      </c>
      <c r="O791" s="62"/>
      <c r="P791" s="183">
        <f>O791*H791</f>
        <v>0</v>
      </c>
      <c r="Q791" s="183">
        <v>0</v>
      </c>
      <c r="R791" s="183">
        <f>Q791*H791</f>
        <v>0</v>
      </c>
      <c r="S791" s="183">
        <v>0</v>
      </c>
      <c r="T791" s="184">
        <f>S791*H791</f>
        <v>0</v>
      </c>
      <c r="AR791" s="185" t="s">
        <v>322</v>
      </c>
      <c r="AT791" s="185" t="s">
        <v>173</v>
      </c>
      <c r="AU791" s="185" t="s">
        <v>83</v>
      </c>
      <c r="AY791" s="16" t="s">
        <v>131</v>
      </c>
      <c r="BE791" s="186">
        <f>IF(N791="základní",J791,0)</f>
        <v>0</v>
      </c>
      <c r="BF791" s="186">
        <f>IF(N791="snížená",J791,0)</f>
        <v>0</v>
      </c>
      <c r="BG791" s="186">
        <f>IF(N791="zákl. přenesená",J791,0)</f>
        <v>0</v>
      </c>
      <c r="BH791" s="186">
        <f>IF(N791="sníž. přenesená",J791,0)</f>
        <v>0</v>
      </c>
      <c r="BI791" s="186">
        <f>IF(N791="nulová",J791,0)</f>
        <v>0</v>
      </c>
      <c r="BJ791" s="16" t="s">
        <v>81</v>
      </c>
      <c r="BK791" s="186">
        <f>ROUND(I791*H791,2)</f>
        <v>0</v>
      </c>
      <c r="BL791" s="16" t="s">
        <v>234</v>
      </c>
      <c r="BM791" s="185" t="s">
        <v>1510</v>
      </c>
    </row>
    <row r="792" spans="2:65" s="12" customFormat="1" ht="11.25">
      <c r="B792" s="190"/>
      <c r="C792" s="191"/>
      <c r="D792" s="187" t="s">
        <v>144</v>
      </c>
      <c r="E792" s="191"/>
      <c r="F792" s="193" t="s">
        <v>1511</v>
      </c>
      <c r="G792" s="191"/>
      <c r="H792" s="194">
        <v>21</v>
      </c>
      <c r="I792" s="195"/>
      <c r="J792" s="191"/>
      <c r="K792" s="191"/>
      <c r="L792" s="196"/>
      <c r="M792" s="197"/>
      <c r="N792" s="198"/>
      <c r="O792" s="198"/>
      <c r="P792" s="198"/>
      <c r="Q792" s="198"/>
      <c r="R792" s="198"/>
      <c r="S792" s="198"/>
      <c r="T792" s="199"/>
      <c r="AT792" s="200" t="s">
        <v>144</v>
      </c>
      <c r="AU792" s="200" t="s">
        <v>83</v>
      </c>
      <c r="AV792" s="12" t="s">
        <v>83</v>
      </c>
      <c r="AW792" s="12" t="s">
        <v>4</v>
      </c>
      <c r="AX792" s="12" t="s">
        <v>81</v>
      </c>
      <c r="AY792" s="200" t="s">
        <v>131</v>
      </c>
    </row>
    <row r="793" spans="2:65" s="1" customFormat="1" ht="16.5" customHeight="1">
      <c r="B793" s="33"/>
      <c r="C793" s="174" t="s">
        <v>1512</v>
      </c>
      <c r="D793" s="174" t="s">
        <v>133</v>
      </c>
      <c r="E793" s="175" t="s">
        <v>1513</v>
      </c>
      <c r="F793" s="176" t="s">
        <v>1514</v>
      </c>
      <c r="G793" s="177" t="s">
        <v>136</v>
      </c>
      <c r="H793" s="178">
        <v>19.45</v>
      </c>
      <c r="I793" s="179"/>
      <c r="J793" s="180">
        <f>ROUND(I793*H793,2)</f>
        <v>0</v>
      </c>
      <c r="K793" s="176" t="s">
        <v>137</v>
      </c>
      <c r="L793" s="37"/>
      <c r="M793" s="181" t="s">
        <v>19</v>
      </c>
      <c r="N793" s="182" t="s">
        <v>47</v>
      </c>
      <c r="O793" s="62"/>
      <c r="P793" s="183">
        <f>O793*H793</f>
        <v>0</v>
      </c>
      <c r="Q793" s="183">
        <v>0</v>
      </c>
      <c r="R793" s="183">
        <f>Q793*H793</f>
        <v>0</v>
      </c>
      <c r="S793" s="183">
        <v>0</v>
      </c>
      <c r="T793" s="184">
        <f>S793*H793</f>
        <v>0</v>
      </c>
      <c r="AR793" s="185" t="s">
        <v>234</v>
      </c>
      <c r="AT793" s="185" t="s">
        <v>133</v>
      </c>
      <c r="AU793" s="185" t="s">
        <v>83</v>
      </c>
      <c r="AY793" s="16" t="s">
        <v>131</v>
      </c>
      <c r="BE793" s="186">
        <f>IF(N793="základní",J793,0)</f>
        <v>0</v>
      </c>
      <c r="BF793" s="186">
        <f>IF(N793="snížená",J793,0)</f>
        <v>0</v>
      </c>
      <c r="BG793" s="186">
        <f>IF(N793="zákl. přenesená",J793,0)</f>
        <v>0</v>
      </c>
      <c r="BH793" s="186">
        <f>IF(N793="sníž. přenesená",J793,0)</f>
        <v>0</v>
      </c>
      <c r="BI793" s="186">
        <f>IF(N793="nulová",J793,0)</f>
        <v>0</v>
      </c>
      <c r="BJ793" s="16" t="s">
        <v>81</v>
      </c>
      <c r="BK793" s="186">
        <f>ROUND(I793*H793,2)</f>
        <v>0</v>
      </c>
      <c r="BL793" s="16" t="s">
        <v>234</v>
      </c>
      <c r="BM793" s="185" t="s">
        <v>1515</v>
      </c>
    </row>
    <row r="794" spans="2:65" s="1" customFormat="1" ht="16.5" customHeight="1">
      <c r="B794" s="33"/>
      <c r="C794" s="174" t="s">
        <v>1516</v>
      </c>
      <c r="D794" s="174" t="s">
        <v>133</v>
      </c>
      <c r="E794" s="175" t="s">
        <v>1517</v>
      </c>
      <c r="F794" s="176" t="s">
        <v>1518</v>
      </c>
      <c r="G794" s="177" t="s">
        <v>136</v>
      </c>
      <c r="H794" s="178">
        <v>19.45</v>
      </c>
      <c r="I794" s="179"/>
      <c r="J794" s="180">
        <f>ROUND(I794*H794,2)</f>
        <v>0</v>
      </c>
      <c r="K794" s="176" t="s">
        <v>137</v>
      </c>
      <c r="L794" s="37"/>
      <c r="M794" s="181" t="s">
        <v>19</v>
      </c>
      <c r="N794" s="182" t="s">
        <v>47</v>
      </c>
      <c r="O794" s="62"/>
      <c r="P794" s="183">
        <f>O794*H794</f>
        <v>0</v>
      </c>
      <c r="Q794" s="183">
        <v>6.0000000000000002E-5</v>
      </c>
      <c r="R794" s="183">
        <f>Q794*H794</f>
        <v>1.1670000000000001E-3</v>
      </c>
      <c r="S794" s="183">
        <v>0</v>
      </c>
      <c r="T794" s="184">
        <f>S794*H794</f>
        <v>0</v>
      </c>
      <c r="AR794" s="185" t="s">
        <v>234</v>
      </c>
      <c r="AT794" s="185" t="s">
        <v>133</v>
      </c>
      <c r="AU794" s="185" t="s">
        <v>83</v>
      </c>
      <c r="AY794" s="16" t="s">
        <v>131</v>
      </c>
      <c r="BE794" s="186">
        <f>IF(N794="základní",J794,0)</f>
        <v>0</v>
      </c>
      <c r="BF794" s="186">
        <f>IF(N794="snížená",J794,0)</f>
        <v>0</v>
      </c>
      <c r="BG794" s="186">
        <f>IF(N794="zákl. přenesená",J794,0)</f>
        <v>0</v>
      </c>
      <c r="BH794" s="186">
        <f>IF(N794="sníž. přenesená",J794,0)</f>
        <v>0</v>
      </c>
      <c r="BI794" s="186">
        <f>IF(N794="nulová",J794,0)</f>
        <v>0</v>
      </c>
      <c r="BJ794" s="16" t="s">
        <v>81</v>
      </c>
      <c r="BK794" s="186">
        <f>ROUND(I794*H794,2)</f>
        <v>0</v>
      </c>
      <c r="BL794" s="16" t="s">
        <v>234</v>
      </c>
      <c r="BM794" s="185" t="s">
        <v>1519</v>
      </c>
    </row>
    <row r="795" spans="2:65" s="12" customFormat="1" ht="11.25">
      <c r="B795" s="190"/>
      <c r="C795" s="191"/>
      <c r="D795" s="187" t="s">
        <v>144</v>
      </c>
      <c r="E795" s="192" t="s">
        <v>19</v>
      </c>
      <c r="F795" s="193" t="s">
        <v>1520</v>
      </c>
      <c r="G795" s="191"/>
      <c r="H795" s="194">
        <v>19.45</v>
      </c>
      <c r="I795" s="195"/>
      <c r="J795" s="191"/>
      <c r="K795" s="191"/>
      <c r="L795" s="196"/>
      <c r="M795" s="197"/>
      <c r="N795" s="198"/>
      <c r="O795" s="198"/>
      <c r="P795" s="198"/>
      <c r="Q795" s="198"/>
      <c r="R795" s="198"/>
      <c r="S795" s="198"/>
      <c r="T795" s="199"/>
      <c r="AT795" s="200" t="s">
        <v>144</v>
      </c>
      <c r="AU795" s="200" t="s">
        <v>83</v>
      </c>
      <c r="AV795" s="12" t="s">
        <v>83</v>
      </c>
      <c r="AW795" s="12" t="s">
        <v>37</v>
      </c>
      <c r="AX795" s="12" t="s">
        <v>81</v>
      </c>
      <c r="AY795" s="200" t="s">
        <v>131</v>
      </c>
    </row>
    <row r="796" spans="2:65" s="1" customFormat="1" ht="16.5" customHeight="1">
      <c r="B796" s="33"/>
      <c r="C796" s="174" t="s">
        <v>1521</v>
      </c>
      <c r="D796" s="174" t="s">
        <v>133</v>
      </c>
      <c r="E796" s="175" t="s">
        <v>1522</v>
      </c>
      <c r="F796" s="176" t="s">
        <v>1523</v>
      </c>
      <c r="G796" s="177" t="s">
        <v>136</v>
      </c>
      <c r="H796" s="178">
        <v>19.45</v>
      </c>
      <c r="I796" s="179"/>
      <c r="J796" s="180">
        <f>ROUND(I796*H796,2)</f>
        <v>0</v>
      </c>
      <c r="K796" s="176" t="s">
        <v>137</v>
      </c>
      <c r="L796" s="37"/>
      <c r="M796" s="181" t="s">
        <v>19</v>
      </c>
      <c r="N796" s="182" t="s">
        <v>47</v>
      </c>
      <c r="O796" s="62"/>
      <c r="P796" s="183">
        <f>O796*H796</f>
        <v>0</v>
      </c>
      <c r="Q796" s="183">
        <v>1.3999999999999999E-4</v>
      </c>
      <c r="R796" s="183">
        <f>Q796*H796</f>
        <v>2.7229999999999997E-3</v>
      </c>
      <c r="S796" s="183">
        <v>0</v>
      </c>
      <c r="T796" s="184">
        <f>S796*H796</f>
        <v>0</v>
      </c>
      <c r="AR796" s="185" t="s">
        <v>234</v>
      </c>
      <c r="AT796" s="185" t="s">
        <v>133</v>
      </c>
      <c r="AU796" s="185" t="s">
        <v>83</v>
      </c>
      <c r="AY796" s="16" t="s">
        <v>131</v>
      </c>
      <c r="BE796" s="186">
        <f>IF(N796="základní",J796,0)</f>
        <v>0</v>
      </c>
      <c r="BF796" s="186">
        <f>IF(N796="snížená",J796,0)</f>
        <v>0</v>
      </c>
      <c r="BG796" s="186">
        <f>IF(N796="zákl. přenesená",J796,0)</f>
        <v>0</v>
      </c>
      <c r="BH796" s="186">
        <f>IF(N796="sníž. přenesená",J796,0)</f>
        <v>0</v>
      </c>
      <c r="BI796" s="186">
        <f>IF(N796="nulová",J796,0)</f>
        <v>0</v>
      </c>
      <c r="BJ796" s="16" t="s">
        <v>81</v>
      </c>
      <c r="BK796" s="186">
        <f>ROUND(I796*H796,2)</f>
        <v>0</v>
      </c>
      <c r="BL796" s="16" t="s">
        <v>234</v>
      </c>
      <c r="BM796" s="185" t="s">
        <v>1524</v>
      </c>
    </row>
    <row r="797" spans="2:65" s="1" customFormat="1" ht="16.5" customHeight="1">
      <c r="B797" s="33"/>
      <c r="C797" s="174" t="s">
        <v>1525</v>
      </c>
      <c r="D797" s="174" t="s">
        <v>133</v>
      </c>
      <c r="E797" s="175" t="s">
        <v>1526</v>
      </c>
      <c r="F797" s="176" t="s">
        <v>1527</v>
      </c>
      <c r="G797" s="177" t="s">
        <v>136</v>
      </c>
      <c r="H797" s="178">
        <v>19.45</v>
      </c>
      <c r="I797" s="179"/>
      <c r="J797" s="180">
        <f>ROUND(I797*H797,2)</f>
        <v>0</v>
      </c>
      <c r="K797" s="176" t="s">
        <v>137</v>
      </c>
      <c r="L797" s="37"/>
      <c r="M797" s="181" t="s">
        <v>19</v>
      </c>
      <c r="N797" s="182" t="s">
        <v>47</v>
      </c>
      <c r="O797" s="62"/>
      <c r="P797" s="183">
        <f>O797*H797</f>
        <v>0</v>
      </c>
      <c r="Q797" s="183">
        <v>1.2E-4</v>
      </c>
      <c r="R797" s="183">
        <f>Q797*H797</f>
        <v>2.3340000000000001E-3</v>
      </c>
      <c r="S797" s="183">
        <v>0</v>
      </c>
      <c r="T797" s="184">
        <f>S797*H797</f>
        <v>0</v>
      </c>
      <c r="AR797" s="185" t="s">
        <v>234</v>
      </c>
      <c r="AT797" s="185" t="s">
        <v>133</v>
      </c>
      <c r="AU797" s="185" t="s">
        <v>83</v>
      </c>
      <c r="AY797" s="16" t="s">
        <v>131</v>
      </c>
      <c r="BE797" s="186">
        <f>IF(N797="základní",J797,0)</f>
        <v>0</v>
      </c>
      <c r="BF797" s="186">
        <f>IF(N797="snížená",J797,0)</f>
        <v>0</v>
      </c>
      <c r="BG797" s="186">
        <f>IF(N797="zákl. přenesená",J797,0)</f>
        <v>0</v>
      </c>
      <c r="BH797" s="186">
        <f>IF(N797="sníž. přenesená",J797,0)</f>
        <v>0</v>
      </c>
      <c r="BI797" s="186">
        <f>IF(N797="nulová",J797,0)</f>
        <v>0</v>
      </c>
      <c r="BJ797" s="16" t="s">
        <v>81</v>
      </c>
      <c r="BK797" s="186">
        <f>ROUND(I797*H797,2)</f>
        <v>0</v>
      </c>
      <c r="BL797" s="16" t="s">
        <v>234</v>
      </c>
      <c r="BM797" s="185" t="s">
        <v>1528</v>
      </c>
    </row>
    <row r="798" spans="2:65" s="1" customFormat="1" ht="16.5" customHeight="1">
      <c r="B798" s="33"/>
      <c r="C798" s="174" t="s">
        <v>1529</v>
      </c>
      <c r="D798" s="174" t="s">
        <v>133</v>
      </c>
      <c r="E798" s="175" t="s">
        <v>1530</v>
      </c>
      <c r="F798" s="176" t="s">
        <v>1531</v>
      </c>
      <c r="G798" s="177" t="s">
        <v>136</v>
      </c>
      <c r="H798" s="178">
        <v>19.45</v>
      </c>
      <c r="I798" s="179"/>
      <c r="J798" s="180">
        <f>ROUND(I798*H798,2)</f>
        <v>0</v>
      </c>
      <c r="K798" s="176" t="s">
        <v>137</v>
      </c>
      <c r="L798" s="37"/>
      <c r="M798" s="181" t="s">
        <v>19</v>
      </c>
      <c r="N798" s="182" t="s">
        <v>47</v>
      </c>
      <c r="O798" s="62"/>
      <c r="P798" s="183">
        <f>O798*H798</f>
        <v>0</v>
      </c>
      <c r="Q798" s="183">
        <v>1.2E-4</v>
      </c>
      <c r="R798" s="183">
        <f>Q798*H798</f>
        <v>2.3340000000000001E-3</v>
      </c>
      <c r="S798" s="183">
        <v>0</v>
      </c>
      <c r="T798" s="184">
        <f>S798*H798</f>
        <v>0</v>
      </c>
      <c r="AR798" s="185" t="s">
        <v>234</v>
      </c>
      <c r="AT798" s="185" t="s">
        <v>133</v>
      </c>
      <c r="AU798" s="185" t="s">
        <v>83</v>
      </c>
      <c r="AY798" s="16" t="s">
        <v>131</v>
      </c>
      <c r="BE798" s="186">
        <f>IF(N798="základní",J798,0)</f>
        <v>0</v>
      </c>
      <c r="BF798" s="186">
        <f>IF(N798="snížená",J798,0)</f>
        <v>0</v>
      </c>
      <c r="BG798" s="186">
        <f>IF(N798="zákl. přenesená",J798,0)</f>
        <v>0</v>
      </c>
      <c r="BH798" s="186">
        <f>IF(N798="sníž. přenesená",J798,0)</f>
        <v>0</v>
      </c>
      <c r="BI798" s="186">
        <f>IF(N798="nulová",J798,0)</f>
        <v>0</v>
      </c>
      <c r="BJ798" s="16" t="s">
        <v>81</v>
      </c>
      <c r="BK798" s="186">
        <f>ROUND(I798*H798,2)</f>
        <v>0</v>
      </c>
      <c r="BL798" s="16" t="s">
        <v>234</v>
      </c>
      <c r="BM798" s="185" t="s">
        <v>1532</v>
      </c>
    </row>
    <row r="799" spans="2:65" s="1" customFormat="1" ht="16.5" customHeight="1">
      <c r="B799" s="33"/>
      <c r="C799" s="174" t="s">
        <v>1533</v>
      </c>
      <c r="D799" s="174" t="s">
        <v>133</v>
      </c>
      <c r="E799" s="175" t="s">
        <v>1534</v>
      </c>
      <c r="F799" s="176" t="s">
        <v>1535</v>
      </c>
      <c r="G799" s="177" t="s">
        <v>136</v>
      </c>
      <c r="H799" s="178">
        <v>8.1620000000000008</v>
      </c>
      <c r="I799" s="179"/>
      <c r="J799" s="180">
        <f>ROUND(I799*H799,2)</f>
        <v>0</v>
      </c>
      <c r="K799" s="176" t="s">
        <v>137</v>
      </c>
      <c r="L799" s="37"/>
      <c r="M799" s="181" t="s">
        <v>19</v>
      </c>
      <c r="N799" s="182" t="s">
        <v>47</v>
      </c>
      <c r="O799" s="62"/>
      <c r="P799" s="183">
        <f>O799*H799</f>
        <v>0</v>
      </c>
      <c r="Q799" s="183">
        <v>0</v>
      </c>
      <c r="R799" s="183">
        <f>Q799*H799</f>
        <v>0</v>
      </c>
      <c r="S799" s="183">
        <v>0</v>
      </c>
      <c r="T799" s="184">
        <f>S799*H799</f>
        <v>0</v>
      </c>
      <c r="AR799" s="185" t="s">
        <v>234</v>
      </c>
      <c r="AT799" s="185" t="s">
        <v>133</v>
      </c>
      <c r="AU799" s="185" t="s">
        <v>83</v>
      </c>
      <c r="AY799" s="16" t="s">
        <v>131</v>
      </c>
      <c r="BE799" s="186">
        <f>IF(N799="základní",J799,0)</f>
        <v>0</v>
      </c>
      <c r="BF799" s="186">
        <f>IF(N799="snížená",J799,0)</f>
        <v>0</v>
      </c>
      <c r="BG799" s="186">
        <f>IF(N799="zákl. přenesená",J799,0)</f>
        <v>0</v>
      </c>
      <c r="BH799" s="186">
        <f>IF(N799="sníž. přenesená",J799,0)</f>
        <v>0</v>
      </c>
      <c r="BI799" s="186">
        <f>IF(N799="nulová",J799,0)</f>
        <v>0</v>
      </c>
      <c r="BJ799" s="16" t="s">
        <v>81</v>
      </c>
      <c r="BK799" s="186">
        <f>ROUND(I799*H799,2)</f>
        <v>0</v>
      </c>
      <c r="BL799" s="16" t="s">
        <v>234</v>
      </c>
      <c r="BM799" s="185" t="s">
        <v>1536</v>
      </c>
    </row>
    <row r="800" spans="2:65" s="13" customFormat="1" ht="11.25">
      <c r="B800" s="201"/>
      <c r="C800" s="202"/>
      <c r="D800" s="187" t="s">
        <v>144</v>
      </c>
      <c r="E800" s="203" t="s">
        <v>19</v>
      </c>
      <c r="F800" s="204" t="s">
        <v>1537</v>
      </c>
      <c r="G800" s="202"/>
      <c r="H800" s="203" t="s">
        <v>19</v>
      </c>
      <c r="I800" s="205"/>
      <c r="J800" s="202"/>
      <c r="K800" s="202"/>
      <c r="L800" s="206"/>
      <c r="M800" s="207"/>
      <c r="N800" s="208"/>
      <c r="O800" s="208"/>
      <c r="P800" s="208"/>
      <c r="Q800" s="208"/>
      <c r="R800" s="208"/>
      <c r="S800" s="208"/>
      <c r="T800" s="209"/>
      <c r="AT800" s="210" t="s">
        <v>144</v>
      </c>
      <c r="AU800" s="210" t="s">
        <v>83</v>
      </c>
      <c r="AV800" s="13" t="s">
        <v>81</v>
      </c>
      <c r="AW800" s="13" t="s">
        <v>37</v>
      </c>
      <c r="AX800" s="13" t="s">
        <v>76</v>
      </c>
      <c r="AY800" s="210" t="s">
        <v>131</v>
      </c>
    </row>
    <row r="801" spans="2:65" s="12" customFormat="1" ht="11.25">
      <c r="B801" s="190"/>
      <c r="C801" s="191"/>
      <c r="D801" s="187" t="s">
        <v>144</v>
      </c>
      <c r="E801" s="192" t="s">
        <v>19</v>
      </c>
      <c r="F801" s="193" t="s">
        <v>1538</v>
      </c>
      <c r="G801" s="191"/>
      <c r="H801" s="194">
        <v>8.1620000000000008</v>
      </c>
      <c r="I801" s="195"/>
      <c r="J801" s="191"/>
      <c r="K801" s="191"/>
      <c r="L801" s="196"/>
      <c r="M801" s="197"/>
      <c r="N801" s="198"/>
      <c r="O801" s="198"/>
      <c r="P801" s="198"/>
      <c r="Q801" s="198"/>
      <c r="R801" s="198"/>
      <c r="S801" s="198"/>
      <c r="T801" s="199"/>
      <c r="AT801" s="200" t="s">
        <v>144</v>
      </c>
      <c r="AU801" s="200" t="s">
        <v>83</v>
      </c>
      <c r="AV801" s="12" t="s">
        <v>83</v>
      </c>
      <c r="AW801" s="12" t="s">
        <v>37</v>
      </c>
      <c r="AX801" s="12" t="s">
        <v>81</v>
      </c>
      <c r="AY801" s="200" t="s">
        <v>131</v>
      </c>
    </row>
    <row r="802" spans="2:65" s="1" customFormat="1" ht="24" customHeight="1">
      <c r="B802" s="33"/>
      <c r="C802" s="174" t="s">
        <v>1539</v>
      </c>
      <c r="D802" s="174" t="s">
        <v>133</v>
      </c>
      <c r="E802" s="175" t="s">
        <v>1540</v>
      </c>
      <c r="F802" s="176" t="s">
        <v>1541</v>
      </c>
      <c r="G802" s="177" t="s">
        <v>136</v>
      </c>
      <c r="H802" s="178">
        <v>8.1620000000000008</v>
      </c>
      <c r="I802" s="179"/>
      <c r="J802" s="180">
        <f>ROUND(I802*H802,2)</f>
        <v>0</v>
      </c>
      <c r="K802" s="176" t="s">
        <v>137</v>
      </c>
      <c r="L802" s="37"/>
      <c r="M802" s="181" t="s">
        <v>19</v>
      </c>
      <c r="N802" s="182" t="s">
        <v>47</v>
      </c>
      <c r="O802" s="62"/>
      <c r="P802" s="183">
        <f>O802*H802</f>
        <v>0</v>
      </c>
      <c r="Q802" s="183">
        <v>1.3999999999999999E-4</v>
      </c>
      <c r="R802" s="183">
        <f>Q802*H802</f>
        <v>1.1426800000000001E-3</v>
      </c>
      <c r="S802" s="183">
        <v>0</v>
      </c>
      <c r="T802" s="184">
        <f>S802*H802</f>
        <v>0</v>
      </c>
      <c r="AR802" s="185" t="s">
        <v>234</v>
      </c>
      <c r="AT802" s="185" t="s">
        <v>133</v>
      </c>
      <c r="AU802" s="185" t="s">
        <v>83</v>
      </c>
      <c r="AY802" s="16" t="s">
        <v>131</v>
      </c>
      <c r="BE802" s="186">
        <f>IF(N802="základní",J802,0)</f>
        <v>0</v>
      </c>
      <c r="BF802" s="186">
        <f>IF(N802="snížená",J802,0)</f>
        <v>0</v>
      </c>
      <c r="BG802" s="186">
        <f>IF(N802="zákl. přenesená",J802,0)</f>
        <v>0</v>
      </c>
      <c r="BH802" s="186">
        <f>IF(N802="sníž. přenesená",J802,0)</f>
        <v>0</v>
      </c>
      <c r="BI802" s="186">
        <f>IF(N802="nulová",J802,0)</f>
        <v>0</v>
      </c>
      <c r="BJ802" s="16" t="s">
        <v>81</v>
      </c>
      <c r="BK802" s="186">
        <f>ROUND(I802*H802,2)</f>
        <v>0</v>
      </c>
      <c r="BL802" s="16" t="s">
        <v>234</v>
      </c>
      <c r="BM802" s="185" t="s">
        <v>1542</v>
      </c>
    </row>
    <row r="803" spans="2:65" s="1" customFormat="1" ht="16.5" customHeight="1">
      <c r="B803" s="33"/>
      <c r="C803" s="174" t="s">
        <v>1543</v>
      </c>
      <c r="D803" s="174" t="s">
        <v>133</v>
      </c>
      <c r="E803" s="175" t="s">
        <v>1544</v>
      </c>
      <c r="F803" s="176" t="s">
        <v>1545</v>
      </c>
      <c r="G803" s="177" t="s">
        <v>136</v>
      </c>
      <c r="H803" s="178">
        <v>8.1620000000000008</v>
      </c>
      <c r="I803" s="179"/>
      <c r="J803" s="180">
        <f>ROUND(I803*H803,2)</f>
        <v>0</v>
      </c>
      <c r="K803" s="176" t="s">
        <v>137</v>
      </c>
      <c r="L803" s="37"/>
      <c r="M803" s="181" t="s">
        <v>19</v>
      </c>
      <c r="N803" s="182" t="s">
        <v>47</v>
      </c>
      <c r="O803" s="62"/>
      <c r="P803" s="183">
        <f>O803*H803</f>
        <v>0</v>
      </c>
      <c r="Q803" s="183">
        <v>9.7999999999999997E-4</v>
      </c>
      <c r="R803" s="183">
        <f>Q803*H803</f>
        <v>7.9987600000000006E-3</v>
      </c>
      <c r="S803" s="183">
        <v>0</v>
      </c>
      <c r="T803" s="184">
        <f>S803*H803</f>
        <v>0</v>
      </c>
      <c r="AR803" s="185" t="s">
        <v>234</v>
      </c>
      <c r="AT803" s="185" t="s">
        <v>133</v>
      </c>
      <c r="AU803" s="185" t="s">
        <v>83</v>
      </c>
      <c r="AY803" s="16" t="s">
        <v>131</v>
      </c>
      <c r="BE803" s="186">
        <f>IF(N803="základní",J803,0)</f>
        <v>0</v>
      </c>
      <c r="BF803" s="186">
        <f>IF(N803="snížená",J803,0)</f>
        <v>0</v>
      </c>
      <c r="BG803" s="186">
        <f>IF(N803="zákl. přenesená",J803,0)</f>
        <v>0</v>
      </c>
      <c r="BH803" s="186">
        <f>IF(N803="sníž. přenesená",J803,0)</f>
        <v>0</v>
      </c>
      <c r="BI803" s="186">
        <f>IF(N803="nulová",J803,0)</f>
        <v>0</v>
      </c>
      <c r="BJ803" s="16" t="s">
        <v>81</v>
      </c>
      <c r="BK803" s="186">
        <f>ROUND(I803*H803,2)</f>
        <v>0</v>
      </c>
      <c r="BL803" s="16" t="s">
        <v>234</v>
      </c>
      <c r="BM803" s="185" t="s">
        <v>1546</v>
      </c>
    </row>
    <row r="804" spans="2:65" s="1" customFormat="1" ht="16.5" customHeight="1">
      <c r="B804" s="33"/>
      <c r="C804" s="174" t="s">
        <v>1547</v>
      </c>
      <c r="D804" s="174" t="s">
        <v>133</v>
      </c>
      <c r="E804" s="175" t="s">
        <v>1548</v>
      </c>
      <c r="F804" s="176" t="s">
        <v>1549</v>
      </c>
      <c r="G804" s="177" t="s">
        <v>136</v>
      </c>
      <c r="H804" s="178">
        <v>8.1620000000000008</v>
      </c>
      <c r="I804" s="179"/>
      <c r="J804" s="180">
        <f>ROUND(I804*H804,2)</f>
        <v>0</v>
      </c>
      <c r="K804" s="176" t="s">
        <v>137</v>
      </c>
      <c r="L804" s="37"/>
      <c r="M804" s="181" t="s">
        <v>19</v>
      </c>
      <c r="N804" s="182" t="s">
        <v>47</v>
      </c>
      <c r="O804" s="62"/>
      <c r="P804" s="183">
        <f>O804*H804</f>
        <v>0</v>
      </c>
      <c r="Q804" s="183">
        <v>3.0000000000000001E-5</v>
      </c>
      <c r="R804" s="183">
        <f>Q804*H804</f>
        <v>2.4486000000000001E-4</v>
      </c>
      <c r="S804" s="183">
        <v>0</v>
      </c>
      <c r="T804" s="184">
        <f>S804*H804</f>
        <v>0</v>
      </c>
      <c r="AR804" s="185" t="s">
        <v>234</v>
      </c>
      <c r="AT804" s="185" t="s">
        <v>133</v>
      </c>
      <c r="AU804" s="185" t="s">
        <v>83</v>
      </c>
      <c r="AY804" s="16" t="s">
        <v>131</v>
      </c>
      <c r="BE804" s="186">
        <f>IF(N804="základní",J804,0)</f>
        <v>0</v>
      </c>
      <c r="BF804" s="186">
        <f>IF(N804="snížená",J804,0)</f>
        <v>0</v>
      </c>
      <c r="BG804" s="186">
        <f>IF(N804="zákl. přenesená",J804,0)</f>
        <v>0</v>
      </c>
      <c r="BH804" s="186">
        <f>IF(N804="sníž. přenesená",J804,0)</f>
        <v>0</v>
      </c>
      <c r="BI804" s="186">
        <f>IF(N804="nulová",J804,0)</f>
        <v>0</v>
      </c>
      <c r="BJ804" s="16" t="s">
        <v>81</v>
      </c>
      <c r="BK804" s="186">
        <f>ROUND(I804*H804,2)</f>
        <v>0</v>
      </c>
      <c r="BL804" s="16" t="s">
        <v>234</v>
      </c>
      <c r="BM804" s="185" t="s">
        <v>1550</v>
      </c>
    </row>
    <row r="805" spans="2:65" s="11" customFormat="1" ht="22.9" customHeight="1">
      <c r="B805" s="158"/>
      <c r="C805" s="159"/>
      <c r="D805" s="160" t="s">
        <v>75</v>
      </c>
      <c r="E805" s="172" t="s">
        <v>1551</v>
      </c>
      <c r="F805" s="172" t="s">
        <v>1552</v>
      </c>
      <c r="G805" s="159"/>
      <c r="H805" s="159"/>
      <c r="I805" s="162"/>
      <c r="J805" s="173">
        <f>BK805</f>
        <v>0</v>
      </c>
      <c r="K805" s="159"/>
      <c r="L805" s="164"/>
      <c r="M805" s="165"/>
      <c r="N805" s="166"/>
      <c r="O805" s="166"/>
      <c r="P805" s="167">
        <f>SUM(P806:P808)</f>
        <v>0</v>
      </c>
      <c r="Q805" s="166"/>
      <c r="R805" s="167">
        <f>SUM(R806:R808)</f>
        <v>6.4528799999999997E-2</v>
      </c>
      <c r="S805" s="166"/>
      <c r="T805" s="168">
        <f>SUM(T806:T808)</f>
        <v>0</v>
      </c>
      <c r="AR805" s="169" t="s">
        <v>83</v>
      </c>
      <c r="AT805" s="170" t="s">
        <v>75</v>
      </c>
      <c r="AU805" s="170" t="s">
        <v>81</v>
      </c>
      <c r="AY805" s="169" t="s">
        <v>131</v>
      </c>
      <c r="BK805" s="171">
        <f>SUM(BK806:BK808)</f>
        <v>0</v>
      </c>
    </row>
    <row r="806" spans="2:65" s="1" customFormat="1" ht="16.5" customHeight="1">
      <c r="B806" s="33"/>
      <c r="C806" s="174" t="s">
        <v>1553</v>
      </c>
      <c r="D806" s="174" t="s">
        <v>133</v>
      </c>
      <c r="E806" s="175" t="s">
        <v>1554</v>
      </c>
      <c r="F806" s="176" t="s">
        <v>1555</v>
      </c>
      <c r="G806" s="177" t="s">
        <v>136</v>
      </c>
      <c r="H806" s="178">
        <v>140.28</v>
      </c>
      <c r="I806" s="179"/>
      <c r="J806" s="180">
        <f>ROUND(I806*H806,2)</f>
        <v>0</v>
      </c>
      <c r="K806" s="176" t="s">
        <v>137</v>
      </c>
      <c r="L806" s="37"/>
      <c r="M806" s="181" t="s">
        <v>19</v>
      </c>
      <c r="N806" s="182" t="s">
        <v>47</v>
      </c>
      <c r="O806" s="62"/>
      <c r="P806" s="183">
        <f>O806*H806</f>
        <v>0</v>
      </c>
      <c r="Q806" s="183">
        <v>2.0000000000000001E-4</v>
      </c>
      <c r="R806" s="183">
        <f>Q806*H806</f>
        <v>2.8056000000000001E-2</v>
      </c>
      <c r="S806" s="183">
        <v>0</v>
      </c>
      <c r="T806" s="184">
        <f>S806*H806</f>
        <v>0</v>
      </c>
      <c r="AR806" s="185" t="s">
        <v>234</v>
      </c>
      <c r="AT806" s="185" t="s">
        <v>133</v>
      </c>
      <c r="AU806" s="185" t="s">
        <v>83</v>
      </c>
      <c r="AY806" s="16" t="s">
        <v>131</v>
      </c>
      <c r="BE806" s="186">
        <f>IF(N806="základní",J806,0)</f>
        <v>0</v>
      </c>
      <c r="BF806" s="186">
        <f>IF(N806="snížená",J806,0)</f>
        <v>0</v>
      </c>
      <c r="BG806" s="186">
        <f>IF(N806="zákl. přenesená",J806,0)</f>
        <v>0</v>
      </c>
      <c r="BH806" s="186">
        <f>IF(N806="sníž. přenesená",J806,0)</f>
        <v>0</v>
      </c>
      <c r="BI806" s="186">
        <f>IF(N806="nulová",J806,0)</f>
        <v>0</v>
      </c>
      <c r="BJ806" s="16" t="s">
        <v>81</v>
      </c>
      <c r="BK806" s="186">
        <f>ROUND(I806*H806,2)</f>
        <v>0</v>
      </c>
      <c r="BL806" s="16" t="s">
        <v>234</v>
      </c>
      <c r="BM806" s="185" t="s">
        <v>1556</v>
      </c>
    </row>
    <row r="807" spans="2:65" s="1" customFormat="1" ht="24" customHeight="1">
      <c r="B807" s="33"/>
      <c r="C807" s="174" t="s">
        <v>1557</v>
      </c>
      <c r="D807" s="174" t="s">
        <v>133</v>
      </c>
      <c r="E807" s="175" t="s">
        <v>1558</v>
      </c>
      <c r="F807" s="176" t="s">
        <v>1559</v>
      </c>
      <c r="G807" s="177" t="s">
        <v>136</v>
      </c>
      <c r="H807" s="178">
        <v>140.28</v>
      </c>
      <c r="I807" s="179"/>
      <c r="J807" s="180">
        <f>ROUND(I807*H807,2)</f>
        <v>0</v>
      </c>
      <c r="K807" s="176" t="s">
        <v>137</v>
      </c>
      <c r="L807" s="37"/>
      <c r="M807" s="181" t="s">
        <v>19</v>
      </c>
      <c r="N807" s="182" t="s">
        <v>47</v>
      </c>
      <c r="O807" s="62"/>
      <c r="P807" s="183">
        <f>O807*H807</f>
        <v>0</v>
      </c>
      <c r="Q807" s="183">
        <v>2.5999999999999998E-4</v>
      </c>
      <c r="R807" s="183">
        <f>Q807*H807</f>
        <v>3.64728E-2</v>
      </c>
      <c r="S807" s="183">
        <v>0</v>
      </c>
      <c r="T807" s="184">
        <f>S807*H807</f>
        <v>0</v>
      </c>
      <c r="AR807" s="185" t="s">
        <v>234</v>
      </c>
      <c r="AT807" s="185" t="s">
        <v>133</v>
      </c>
      <c r="AU807" s="185" t="s">
        <v>83</v>
      </c>
      <c r="AY807" s="16" t="s">
        <v>131</v>
      </c>
      <c r="BE807" s="186">
        <f>IF(N807="základní",J807,0)</f>
        <v>0</v>
      </c>
      <c r="BF807" s="186">
        <f>IF(N807="snížená",J807,0)</f>
        <v>0</v>
      </c>
      <c r="BG807" s="186">
        <f>IF(N807="zákl. přenesená",J807,0)</f>
        <v>0</v>
      </c>
      <c r="BH807" s="186">
        <f>IF(N807="sníž. přenesená",J807,0)</f>
        <v>0</v>
      </c>
      <c r="BI807" s="186">
        <f>IF(N807="nulová",J807,0)</f>
        <v>0</v>
      </c>
      <c r="BJ807" s="16" t="s">
        <v>81</v>
      </c>
      <c r="BK807" s="186">
        <f>ROUND(I807*H807,2)</f>
        <v>0</v>
      </c>
      <c r="BL807" s="16" t="s">
        <v>234</v>
      </c>
      <c r="BM807" s="185" t="s">
        <v>1560</v>
      </c>
    </row>
    <row r="808" spans="2:65" s="1" customFormat="1" ht="24" customHeight="1">
      <c r="B808" s="33"/>
      <c r="C808" s="174" t="s">
        <v>1561</v>
      </c>
      <c r="D808" s="174" t="s">
        <v>133</v>
      </c>
      <c r="E808" s="175" t="s">
        <v>1562</v>
      </c>
      <c r="F808" s="176" t="s">
        <v>1563</v>
      </c>
      <c r="G808" s="177" t="s">
        <v>136</v>
      </c>
      <c r="H808" s="178">
        <v>140.28</v>
      </c>
      <c r="I808" s="179"/>
      <c r="J808" s="180">
        <f>ROUND(I808*H808,2)</f>
        <v>0</v>
      </c>
      <c r="K808" s="176" t="s">
        <v>137</v>
      </c>
      <c r="L808" s="37"/>
      <c r="M808" s="181" t="s">
        <v>19</v>
      </c>
      <c r="N808" s="182" t="s">
        <v>47</v>
      </c>
      <c r="O808" s="62"/>
      <c r="P808" s="183">
        <f>O808*H808</f>
        <v>0</v>
      </c>
      <c r="Q808" s="183">
        <v>0</v>
      </c>
      <c r="R808" s="183">
        <f>Q808*H808</f>
        <v>0</v>
      </c>
      <c r="S808" s="183">
        <v>0</v>
      </c>
      <c r="T808" s="184">
        <f>S808*H808</f>
        <v>0</v>
      </c>
      <c r="AR808" s="185" t="s">
        <v>234</v>
      </c>
      <c r="AT808" s="185" t="s">
        <v>133</v>
      </c>
      <c r="AU808" s="185" t="s">
        <v>83</v>
      </c>
      <c r="AY808" s="16" t="s">
        <v>131</v>
      </c>
      <c r="BE808" s="186">
        <f>IF(N808="základní",J808,0)</f>
        <v>0</v>
      </c>
      <c r="BF808" s="186">
        <f>IF(N808="snížená",J808,0)</f>
        <v>0</v>
      </c>
      <c r="BG808" s="186">
        <f>IF(N808="zákl. přenesená",J808,0)</f>
        <v>0</v>
      </c>
      <c r="BH808" s="186">
        <f>IF(N808="sníž. přenesená",J808,0)</f>
        <v>0</v>
      </c>
      <c r="BI808" s="186">
        <f>IF(N808="nulová",J808,0)</f>
        <v>0</v>
      </c>
      <c r="BJ808" s="16" t="s">
        <v>81</v>
      </c>
      <c r="BK808" s="186">
        <f>ROUND(I808*H808,2)</f>
        <v>0</v>
      </c>
      <c r="BL808" s="16" t="s">
        <v>234</v>
      </c>
      <c r="BM808" s="185" t="s">
        <v>1564</v>
      </c>
    </row>
    <row r="809" spans="2:65" s="11" customFormat="1" ht="25.9" customHeight="1">
      <c r="B809" s="158"/>
      <c r="C809" s="159"/>
      <c r="D809" s="160" t="s">
        <v>75</v>
      </c>
      <c r="E809" s="161" t="s">
        <v>1565</v>
      </c>
      <c r="F809" s="161" t="s">
        <v>1566</v>
      </c>
      <c r="G809" s="159"/>
      <c r="H809" s="159"/>
      <c r="I809" s="162"/>
      <c r="J809" s="163">
        <f>BK809</f>
        <v>0</v>
      </c>
      <c r="K809" s="159"/>
      <c r="L809" s="164"/>
      <c r="M809" s="165"/>
      <c r="N809" s="166"/>
      <c r="O809" s="166"/>
      <c r="P809" s="167">
        <f>P810+P819+P834+P838</f>
        <v>0</v>
      </c>
      <c r="Q809" s="166"/>
      <c r="R809" s="167">
        <f>R810+R819+R834+R838</f>
        <v>0</v>
      </c>
      <c r="S809" s="166"/>
      <c r="T809" s="168">
        <f>T810+T819+T834+T838</f>
        <v>0</v>
      </c>
      <c r="AR809" s="169" t="s">
        <v>164</v>
      </c>
      <c r="AT809" s="170" t="s">
        <v>75</v>
      </c>
      <c r="AU809" s="170" t="s">
        <v>76</v>
      </c>
      <c r="AY809" s="169" t="s">
        <v>131</v>
      </c>
      <c r="BK809" s="171">
        <f>BK810+BK819+BK834+BK838</f>
        <v>0</v>
      </c>
    </row>
    <row r="810" spans="2:65" s="11" customFormat="1" ht="22.9" customHeight="1">
      <c r="B810" s="158"/>
      <c r="C810" s="159"/>
      <c r="D810" s="160" t="s">
        <v>75</v>
      </c>
      <c r="E810" s="172" t="s">
        <v>1567</v>
      </c>
      <c r="F810" s="172" t="s">
        <v>1568</v>
      </c>
      <c r="G810" s="159"/>
      <c r="H810" s="159"/>
      <c r="I810" s="162"/>
      <c r="J810" s="173">
        <f>BK810</f>
        <v>0</v>
      </c>
      <c r="K810" s="159"/>
      <c r="L810" s="164"/>
      <c r="M810" s="165"/>
      <c r="N810" s="166"/>
      <c r="O810" s="166"/>
      <c r="P810" s="167">
        <f>SUM(P811:P818)</f>
        <v>0</v>
      </c>
      <c r="Q810" s="166"/>
      <c r="R810" s="167">
        <f>SUM(R811:R818)</f>
        <v>0</v>
      </c>
      <c r="S810" s="166"/>
      <c r="T810" s="168">
        <f>SUM(T811:T818)</f>
        <v>0</v>
      </c>
      <c r="AR810" s="169" t="s">
        <v>164</v>
      </c>
      <c r="AT810" s="170" t="s">
        <v>75</v>
      </c>
      <c r="AU810" s="170" t="s">
        <v>81</v>
      </c>
      <c r="AY810" s="169" t="s">
        <v>131</v>
      </c>
      <c r="BK810" s="171">
        <f>SUM(BK811:BK818)</f>
        <v>0</v>
      </c>
    </row>
    <row r="811" spans="2:65" s="1" customFormat="1" ht="16.5" customHeight="1">
      <c r="B811" s="33"/>
      <c r="C811" s="174" t="s">
        <v>1569</v>
      </c>
      <c r="D811" s="174" t="s">
        <v>133</v>
      </c>
      <c r="E811" s="175" t="s">
        <v>1570</v>
      </c>
      <c r="F811" s="176" t="s">
        <v>1571</v>
      </c>
      <c r="G811" s="177" t="s">
        <v>916</v>
      </c>
      <c r="H811" s="178">
        <v>1</v>
      </c>
      <c r="I811" s="179"/>
      <c r="J811" s="180">
        <f>ROUND(I811*H811,2)</f>
        <v>0</v>
      </c>
      <c r="K811" s="176" t="s">
        <v>137</v>
      </c>
      <c r="L811" s="37"/>
      <c r="M811" s="181" t="s">
        <v>19</v>
      </c>
      <c r="N811" s="182" t="s">
        <v>47</v>
      </c>
      <c r="O811" s="62"/>
      <c r="P811" s="183">
        <f>O811*H811</f>
        <v>0</v>
      </c>
      <c r="Q811" s="183">
        <v>0</v>
      </c>
      <c r="R811" s="183">
        <f>Q811*H811</f>
        <v>0</v>
      </c>
      <c r="S811" s="183">
        <v>0</v>
      </c>
      <c r="T811" s="184">
        <f>S811*H811</f>
        <v>0</v>
      </c>
      <c r="AR811" s="185" t="s">
        <v>1572</v>
      </c>
      <c r="AT811" s="185" t="s">
        <v>133</v>
      </c>
      <c r="AU811" s="185" t="s">
        <v>83</v>
      </c>
      <c r="AY811" s="16" t="s">
        <v>131</v>
      </c>
      <c r="BE811" s="186">
        <f>IF(N811="základní",J811,0)</f>
        <v>0</v>
      </c>
      <c r="BF811" s="186">
        <f>IF(N811="snížená",J811,0)</f>
        <v>0</v>
      </c>
      <c r="BG811" s="186">
        <f>IF(N811="zákl. přenesená",J811,0)</f>
        <v>0</v>
      </c>
      <c r="BH811" s="186">
        <f>IF(N811="sníž. přenesená",J811,0)</f>
        <v>0</v>
      </c>
      <c r="BI811" s="186">
        <f>IF(N811="nulová",J811,0)</f>
        <v>0</v>
      </c>
      <c r="BJ811" s="16" t="s">
        <v>81</v>
      </c>
      <c r="BK811" s="186">
        <f>ROUND(I811*H811,2)</f>
        <v>0</v>
      </c>
      <c r="BL811" s="16" t="s">
        <v>1572</v>
      </c>
      <c r="BM811" s="185" t="s">
        <v>1573</v>
      </c>
    </row>
    <row r="812" spans="2:65" s="1" customFormat="1" ht="16.5" customHeight="1">
      <c r="B812" s="33"/>
      <c r="C812" s="174" t="s">
        <v>1574</v>
      </c>
      <c r="D812" s="174" t="s">
        <v>133</v>
      </c>
      <c r="E812" s="175" t="s">
        <v>1575</v>
      </c>
      <c r="F812" s="176" t="s">
        <v>1576</v>
      </c>
      <c r="G812" s="177" t="s">
        <v>916</v>
      </c>
      <c r="H812" s="178">
        <v>1</v>
      </c>
      <c r="I812" s="179"/>
      <c r="J812" s="180">
        <f>ROUND(I812*H812,2)</f>
        <v>0</v>
      </c>
      <c r="K812" s="176" t="s">
        <v>137</v>
      </c>
      <c r="L812" s="37"/>
      <c r="M812" s="181" t="s">
        <v>19</v>
      </c>
      <c r="N812" s="182" t="s">
        <v>47</v>
      </c>
      <c r="O812" s="62"/>
      <c r="P812" s="183">
        <f>O812*H812</f>
        <v>0</v>
      </c>
      <c r="Q812" s="183">
        <v>0</v>
      </c>
      <c r="R812" s="183">
        <f>Q812*H812</f>
        <v>0</v>
      </c>
      <c r="S812" s="183">
        <v>0</v>
      </c>
      <c r="T812" s="184">
        <f>S812*H812</f>
        <v>0</v>
      </c>
      <c r="AR812" s="185" t="s">
        <v>1572</v>
      </c>
      <c r="AT812" s="185" t="s">
        <v>133</v>
      </c>
      <c r="AU812" s="185" t="s">
        <v>83</v>
      </c>
      <c r="AY812" s="16" t="s">
        <v>131</v>
      </c>
      <c r="BE812" s="186">
        <f>IF(N812="základní",J812,0)</f>
        <v>0</v>
      </c>
      <c r="BF812" s="186">
        <f>IF(N812="snížená",J812,0)</f>
        <v>0</v>
      </c>
      <c r="BG812" s="186">
        <f>IF(N812="zákl. přenesená",J812,0)</f>
        <v>0</v>
      </c>
      <c r="BH812" s="186">
        <f>IF(N812="sníž. přenesená",J812,0)</f>
        <v>0</v>
      </c>
      <c r="BI812" s="186">
        <f>IF(N812="nulová",J812,0)</f>
        <v>0</v>
      </c>
      <c r="BJ812" s="16" t="s">
        <v>81</v>
      </c>
      <c r="BK812" s="186">
        <f>ROUND(I812*H812,2)</f>
        <v>0</v>
      </c>
      <c r="BL812" s="16" t="s">
        <v>1572</v>
      </c>
      <c r="BM812" s="185" t="s">
        <v>1577</v>
      </c>
    </row>
    <row r="813" spans="2:65" s="1" customFormat="1" ht="16.5" customHeight="1">
      <c r="B813" s="33"/>
      <c r="C813" s="174" t="s">
        <v>1578</v>
      </c>
      <c r="D813" s="174" t="s">
        <v>133</v>
      </c>
      <c r="E813" s="175" t="s">
        <v>1579</v>
      </c>
      <c r="F813" s="176" t="s">
        <v>1580</v>
      </c>
      <c r="G813" s="177" t="s">
        <v>916</v>
      </c>
      <c r="H813" s="178">
        <v>1</v>
      </c>
      <c r="I813" s="179"/>
      <c r="J813" s="180">
        <f>ROUND(I813*H813,2)</f>
        <v>0</v>
      </c>
      <c r="K813" s="176" t="s">
        <v>137</v>
      </c>
      <c r="L813" s="37"/>
      <c r="M813" s="181" t="s">
        <v>19</v>
      </c>
      <c r="N813" s="182" t="s">
        <v>47</v>
      </c>
      <c r="O813" s="62"/>
      <c r="P813" s="183">
        <f>O813*H813</f>
        <v>0</v>
      </c>
      <c r="Q813" s="183">
        <v>0</v>
      </c>
      <c r="R813" s="183">
        <f>Q813*H813</f>
        <v>0</v>
      </c>
      <c r="S813" s="183">
        <v>0</v>
      </c>
      <c r="T813" s="184">
        <f>S813*H813</f>
        <v>0</v>
      </c>
      <c r="AR813" s="185" t="s">
        <v>1572</v>
      </c>
      <c r="AT813" s="185" t="s">
        <v>133</v>
      </c>
      <c r="AU813" s="185" t="s">
        <v>83</v>
      </c>
      <c r="AY813" s="16" t="s">
        <v>131</v>
      </c>
      <c r="BE813" s="186">
        <f>IF(N813="základní",J813,0)</f>
        <v>0</v>
      </c>
      <c r="BF813" s="186">
        <f>IF(N813="snížená",J813,0)</f>
        <v>0</v>
      </c>
      <c r="BG813" s="186">
        <f>IF(N813="zákl. přenesená",J813,0)</f>
        <v>0</v>
      </c>
      <c r="BH813" s="186">
        <f>IF(N813="sníž. přenesená",J813,0)</f>
        <v>0</v>
      </c>
      <c r="BI813" s="186">
        <f>IF(N813="nulová",J813,0)</f>
        <v>0</v>
      </c>
      <c r="BJ813" s="16" t="s">
        <v>81</v>
      </c>
      <c r="BK813" s="186">
        <f>ROUND(I813*H813,2)</f>
        <v>0</v>
      </c>
      <c r="BL813" s="16" t="s">
        <v>1572</v>
      </c>
      <c r="BM813" s="185" t="s">
        <v>1581</v>
      </c>
    </row>
    <row r="814" spans="2:65" s="1" customFormat="1" ht="19.5">
      <c r="B814" s="33"/>
      <c r="C814" s="34"/>
      <c r="D814" s="187" t="s">
        <v>142</v>
      </c>
      <c r="E814" s="34"/>
      <c r="F814" s="188" t="s">
        <v>1582</v>
      </c>
      <c r="G814" s="34"/>
      <c r="H814" s="34"/>
      <c r="I814" s="101"/>
      <c r="J814" s="34"/>
      <c r="K814" s="34"/>
      <c r="L814" s="37"/>
      <c r="M814" s="189"/>
      <c r="N814" s="62"/>
      <c r="O814" s="62"/>
      <c r="P814" s="62"/>
      <c r="Q814" s="62"/>
      <c r="R814" s="62"/>
      <c r="S814" s="62"/>
      <c r="T814" s="63"/>
      <c r="AT814" s="16" t="s">
        <v>142</v>
      </c>
      <c r="AU814" s="16" t="s">
        <v>83</v>
      </c>
    </row>
    <row r="815" spans="2:65" s="1" customFormat="1" ht="16.5" customHeight="1">
      <c r="B815" s="33"/>
      <c r="C815" s="174" t="s">
        <v>1583</v>
      </c>
      <c r="D815" s="174" t="s">
        <v>133</v>
      </c>
      <c r="E815" s="175" t="s">
        <v>1584</v>
      </c>
      <c r="F815" s="176" t="s">
        <v>1585</v>
      </c>
      <c r="G815" s="177" t="s">
        <v>916</v>
      </c>
      <c r="H815" s="178">
        <v>1</v>
      </c>
      <c r="I815" s="179"/>
      <c r="J815" s="180">
        <f>ROUND(I815*H815,2)</f>
        <v>0</v>
      </c>
      <c r="K815" s="176" t="s">
        <v>137</v>
      </c>
      <c r="L815" s="37"/>
      <c r="M815" s="181" t="s">
        <v>19</v>
      </c>
      <c r="N815" s="182" t="s">
        <v>47</v>
      </c>
      <c r="O815" s="62"/>
      <c r="P815" s="183">
        <f>O815*H815</f>
        <v>0</v>
      </c>
      <c r="Q815" s="183">
        <v>0</v>
      </c>
      <c r="R815" s="183">
        <f>Q815*H815</f>
        <v>0</v>
      </c>
      <c r="S815" s="183">
        <v>0</v>
      </c>
      <c r="T815" s="184">
        <f>S815*H815</f>
        <v>0</v>
      </c>
      <c r="AR815" s="185" t="s">
        <v>1572</v>
      </c>
      <c r="AT815" s="185" t="s">
        <v>133</v>
      </c>
      <c r="AU815" s="185" t="s">
        <v>83</v>
      </c>
      <c r="AY815" s="16" t="s">
        <v>131</v>
      </c>
      <c r="BE815" s="186">
        <f>IF(N815="základní",J815,0)</f>
        <v>0</v>
      </c>
      <c r="BF815" s="186">
        <f>IF(N815="snížená",J815,0)</f>
        <v>0</v>
      </c>
      <c r="BG815" s="186">
        <f>IF(N815="zákl. přenesená",J815,0)</f>
        <v>0</v>
      </c>
      <c r="BH815" s="186">
        <f>IF(N815="sníž. přenesená",J815,0)</f>
        <v>0</v>
      </c>
      <c r="BI815" s="186">
        <f>IF(N815="nulová",J815,0)</f>
        <v>0</v>
      </c>
      <c r="BJ815" s="16" t="s">
        <v>81</v>
      </c>
      <c r="BK815" s="186">
        <f>ROUND(I815*H815,2)</f>
        <v>0</v>
      </c>
      <c r="BL815" s="16" t="s">
        <v>1572</v>
      </c>
      <c r="BM815" s="185" t="s">
        <v>1586</v>
      </c>
    </row>
    <row r="816" spans="2:65" s="1" customFormat="1" ht="19.5">
      <c r="B816" s="33"/>
      <c r="C816" s="34"/>
      <c r="D816" s="187" t="s">
        <v>142</v>
      </c>
      <c r="E816" s="34"/>
      <c r="F816" s="188" t="s">
        <v>1587</v>
      </c>
      <c r="G816" s="34"/>
      <c r="H816" s="34"/>
      <c r="I816" s="101"/>
      <c r="J816" s="34"/>
      <c r="K816" s="34"/>
      <c r="L816" s="37"/>
      <c r="M816" s="189"/>
      <c r="N816" s="62"/>
      <c r="O816" s="62"/>
      <c r="P816" s="62"/>
      <c r="Q816" s="62"/>
      <c r="R816" s="62"/>
      <c r="S816" s="62"/>
      <c r="T816" s="63"/>
      <c r="AT816" s="16" t="s">
        <v>142</v>
      </c>
      <c r="AU816" s="16" t="s">
        <v>83</v>
      </c>
    </row>
    <row r="817" spans="2:65" s="1" customFormat="1" ht="16.5" customHeight="1">
      <c r="B817" s="33"/>
      <c r="C817" s="174" t="s">
        <v>1588</v>
      </c>
      <c r="D817" s="174" t="s">
        <v>133</v>
      </c>
      <c r="E817" s="175" t="s">
        <v>1589</v>
      </c>
      <c r="F817" s="176" t="s">
        <v>1590</v>
      </c>
      <c r="G817" s="177" t="s">
        <v>916</v>
      </c>
      <c r="H817" s="178">
        <v>1</v>
      </c>
      <c r="I817" s="179"/>
      <c r="J817" s="180">
        <f>ROUND(I817*H817,2)</f>
        <v>0</v>
      </c>
      <c r="K817" s="176" t="s">
        <v>137</v>
      </c>
      <c r="L817" s="37"/>
      <c r="M817" s="181" t="s">
        <v>19</v>
      </c>
      <c r="N817" s="182" t="s">
        <v>47</v>
      </c>
      <c r="O817" s="62"/>
      <c r="P817" s="183">
        <f>O817*H817</f>
        <v>0</v>
      </c>
      <c r="Q817" s="183">
        <v>0</v>
      </c>
      <c r="R817" s="183">
        <f>Q817*H817</f>
        <v>0</v>
      </c>
      <c r="S817" s="183">
        <v>0</v>
      </c>
      <c r="T817" s="184">
        <f>S817*H817</f>
        <v>0</v>
      </c>
      <c r="AR817" s="185" t="s">
        <v>1572</v>
      </c>
      <c r="AT817" s="185" t="s">
        <v>133</v>
      </c>
      <c r="AU817" s="185" t="s">
        <v>83</v>
      </c>
      <c r="AY817" s="16" t="s">
        <v>131</v>
      </c>
      <c r="BE817" s="186">
        <f>IF(N817="základní",J817,0)</f>
        <v>0</v>
      </c>
      <c r="BF817" s="186">
        <f>IF(N817="snížená",J817,0)</f>
        <v>0</v>
      </c>
      <c r="BG817" s="186">
        <f>IF(N817="zákl. přenesená",J817,0)</f>
        <v>0</v>
      </c>
      <c r="BH817" s="186">
        <f>IF(N817="sníž. přenesená",J817,0)</f>
        <v>0</v>
      </c>
      <c r="BI817" s="186">
        <f>IF(N817="nulová",J817,0)</f>
        <v>0</v>
      </c>
      <c r="BJ817" s="16" t="s">
        <v>81</v>
      </c>
      <c r="BK817" s="186">
        <f>ROUND(I817*H817,2)</f>
        <v>0</v>
      </c>
      <c r="BL817" s="16" t="s">
        <v>1572</v>
      </c>
      <c r="BM817" s="185" t="s">
        <v>1591</v>
      </c>
    </row>
    <row r="818" spans="2:65" s="1" customFormat="1" ht="19.5">
      <c r="B818" s="33"/>
      <c r="C818" s="34"/>
      <c r="D818" s="187" t="s">
        <v>142</v>
      </c>
      <c r="E818" s="34"/>
      <c r="F818" s="188" t="s">
        <v>1592</v>
      </c>
      <c r="G818" s="34"/>
      <c r="H818" s="34"/>
      <c r="I818" s="101"/>
      <c r="J818" s="34"/>
      <c r="K818" s="34"/>
      <c r="L818" s="37"/>
      <c r="M818" s="189"/>
      <c r="N818" s="62"/>
      <c r="O818" s="62"/>
      <c r="P818" s="62"/>
      <c r="Q818" s="62"/>
      <c r="R818" s="62"/>
      <c r="S818" s="62"/>
      <c r="T818" s="63"/>
      <c r="AT818" s="16" t="s">
        <v>142</v>
      </c>
      <c r="AU818" s="16" t="s">
        <v>83</v>
      </c>
    </row>
    <row r="819" spans="2:65" s="11" customFormat="1" ht="22.9" customHeight="1">
      <c r="B819" s="158"/>
      <c r="C819" s="159"/>
      <c r="D819" s="160" t="s">
        <v>75</v>
      </c>
      <c r="E819" s="172" t="s">
        <v>1593</v>
      </c>
      <c r="F819" s="172" t="s">
        <v>1594</v>
      </c>
      <c r="G819" s="159"/>
      <c r="H819" s="159"/>
      <c r="I819" s="162"/>
      <c r="J819" s="173">
        <f>BK819</f>
        <v>0</v>
      </c>
      <c r="K819" s="159"/>
      <c r="L819" s="164"/>
      <c r="M819" s="165"/>
      <c r="N819" s="166"/>
      <c r="O819" s="166"/>
      <c r="P819" s="167">
        <f>SUM(P820:P833)</f>
        <v>0</v>
      </c>
      <c r="Q819" s="166"/>
      <c r="R819" s="167">
        <f>SUM(R820:R833)</f>
        <v>0</v>
      </c>
      <c r="S819" s="166"/>
      <c r="T819" s="168">
        <f>SUM(T820:T833)</f>
        <v>0</v>
      </c>
      <c r="AR819" s="169" t="s">
        <v>164</v>
      </c>
      <c r="AT819" s="170" t="s">
        <v>75</v>
      </c>
      <c r="AU819" s="170" t="s">
        <v>81</v>
      </c>
      <c r="AY819" s="169" t="s">
        <v>131</v>
      </c>
      <c r="BK819" s="171">
        <f>SUM(BK820:BK833)</f>
        <v>0</v>
      </c>
    </row>
    <row r="820" spans="2:65" s="1" customFormat="1" ht="16.5" customHeight="1">
      <c r="B820" s="33"/>
      <c r="C820" s="174" t="s">
        <v>1595</v>
      </c>
      <c r="D820" s="174" t="s">
        <v>133</v>
      </c>
      <c r="E820" s="175" t="s">
        <v>1596</v>
      </c>
      <c r="F820" s="176" t="s">
        <v>1597</v>
      </c>
      <c r="G820" s="177" t="s">
        <v>916</v>
      </c>
      <c r="H820" s="178">
        <v>1</v>
      </c>
      <c r="I820" s="179"/>
      <c r="J820" s="180">
        <f>ROUND(I820*H820,2)</f>
        <v>0</v>
      </c>
      <c r="K820" s="176" t="s">
        <v>137</v>
      </c>
      <c r="L820" s="37"/>
      <c r="M820" s="181" t="s">
        <v>19</v>
      </c>
      <c r="N820" s="182" t="s">
        <v>47</v>
      </c>
      <c r="O820" s="62"/>
      <c r="P820" s="183">
        <f>O820*H820</f>
        <v>0</v>
      </c>
      <c r="Q820" s="183">
        <v>0</v>
      </c>
      <c r="R820" s="183">
        <f>Q820*H820</f>
        <v>0</v>
      </c>
      <c r="S820" s="183">
        <v>0</v>
      </c>
      <c r="T820" s="184">
        <f>S820*H820</f>
        <v>0</v>
      </c>
      <c r="AR820" s="185" t="s">
        <v>1572</v>
      </c>
      <c r="AT820" s="185" t="s">
        <v>133</v>
      </c>
      <c r="AU820" s="185" t="s">
        <v>83</v>
      </c>
      <c r="AY820" s="16" t="s">
        <v>131</v>
      </c>
      <c r="BE820" s="186">
        <f>IF(N820="základní",J820,0)</f>
        <v>0</v>
      </c>
      <c r="BF820" s="186">
        <f>IF(N820="snížená",J820,0)</f>
        <v>0</v>
      </c>
      <c r="BG820" s="186">
        <f>IF(N820="zákl. přenesená",J820,0)</f>
        <v>0</v>
      </c>
      <c r="BH820" s="186">
        <f>IF(N820="sníž. přenesená",J820,0)</f>
        <v>0</v>
      </c>
      <c r="BI820" s="186">
        <f>IF(N820="nulová",J820,0)</f>
        <v>0</v>
      </c>
      <c r="BJ820" s="16" t="s">
        <v>81</v>
      </c>
      <c r="BK820" s="186">
        <f>ROUND(I820*H820,2)</f>
        <v>0</v>
      </c>
      <c r="BL820" s="16" t="s">
        <v>1572</v>
      </c>
      <c r="BM820" s="185" t="s">
        <v>1598</v>
      </c>
    </row>
    <row r="821" spans="2:65" s="1" customFormat="1" ht="19.5">
      <c r="B821" s="33"/>
      <c r="C821" s="34"/>
      <c r="D821" s="187" t="s">
        <v>142</v>
      </c>
      <c r="E821" s="34"/>
      <c r="F821" s="188" t="s">
        <v>1599</v>
      </c>
      <c r="G821" s="34"/>
      <c r="H821" s="34"/>
      <c r="I821" s="101"/>
      <c r="J821" s="34"/>
      <c r="K821" s="34"/>
      <c r="L821" s="37"/>
      <c r="M821" s="189"/>
      <c r="N821" s="62"/>
      <c r="O821" s="62"/>
      <c r="P821" s="62"/>
      <c r="Q821" s="62"/>
      <c r="R821" s="62"/>
      <c r="S821" s="62"/>
      <c r="T821" s="63"/>
      <c r="AT821" s="16" t="s">
        <v>142</v>
      </c>
      <c r="AU821" s="16" t="s">
        <v>83</v>
      </c>
    </row>
    <row r="822" spans="2:65" s="1" customFormat="1" ht="16.5" customHeight="1">
      <c r="B822" s="33"/>
      <c r="C822" s="174" t="s">
        <v>1600</v>
      </c>
      <c r="D822" s="174" t="s">
        <v>133</v>
      </c>
      <c r="E822" s="175" t="s">
        <v>1601</v>
      </c>
      <c r="F822" s="176" t="s">
        <v>1602</v>
      </c>
      <c r="G822" s="177" t="s">
        <v>916</v>
      </c>
      <c r="H822" s="178">
        <v>1</v>
      </c>
      <c r="I822" s="179"/>
      <c r="J822" s="180">
        <f>ROUND(I822*H822,2)</f>
        <v>0</v>
      </c>
      <c r="K822" s="176" t="s">
        <v>137</v>
      </c>
      <c r="L822" s="37"/>
      <c r="M822" s="181" t="s">
        <v>19</v>
      </c>
      <c r="N822" s="182" t="s">
        <v>47</v>
      </c>
      <c r="O822" s="62"/>
      <c r="P822" s="183">
        <f>O822*H822</f>
        <v>0</v>
      </c>
      <c r="Q822" s="183">
        <v>0</v>
      </c>
      <c r="R822" s="183">
        <f>Q822*H822</f>
        <v>0</v>
      </c>
      <c r="S822" s="183">
        <v>0</v>
      </c>
      <c r="T822" s="184">
        <f>S822*H822</f>
        <v>0</v>
      </c>
      <c r="AR822" s="185" t="s">
        <v>1572</v>
      </c>
      <c r="AT822" s="185" t="s">
        <v>133</v>
      </c>
      <c r="AU822" s="185" t="s">
        <v>83</v>
      </c>
      <c r="AY822" s="16" t="s">
        <v>131</v>
      </c>
      <c r="BE822" s="186">
        <f>IF(N822="základní",J822,0)</f>
        <v>0</v>
      </c>
      <c r="BF822" s="186">
        <f>IF(N822="snížená",J822,0)</f>
        <v>0</v>
      </c>
      <c r="BG822" s="186">
        <f>IF(N822="zákl. přenesená",J822,0)</f>
        <v>0</v>
      </c>
      <c r="BH822" s="186">
        <f>IF(N822="sníž. přenesená",J822,0)</f>
        <v>0</v>
      </c>
      <c r="BI822" s="186">
        <f>IF(N822="nulová",J822,0)</f>
        <v>0</v>
      </c>
      <c r="BJ822" s="16" t="s">
        <v>81</v>
      </c>
      <c r="BK822" s="186">
        <f>ROUND(I822*H822,2)</f>
        <v>0</v>
      </c>
      <c r="BL822" s="16" t="s">
        <v>1572</v>
      </c>
      <c r="BM822" s="185" t="s">
        <v>1603</v>
      </c>
    </row>
    <row r="823" spans="2:65" s="1" customFormat="1" ht="19.5">
      <c r="B823" s="33"/>
      <c r="C823" s="34"/>
      <c r="D823" s="187" t="s">
        <v>142</v>
      </c>
      <c r="E823" s="34"/>
      <c r="F823" s="188" t="s">
        <v>1604</v>
      </c>
      <c r="G823" s="34"/>
      <c r="H823" s="34"/>
      <c r="I823" s="101"/>
      <c r="J823" s="34"/>
      <c r="K823" s="34"/>
      <c r="L823" s="37"/>
      <c r="M823" s="189"/>
      <c r="N823" s="62"/>
      <c r="O823" s="62"/>
      <c r="P823" s="62"/>
      <c r="Q823" s="62"/>
      <c r="R823" s="62"/>
      <c r="S823" s="62"/>
      <c r="T823" s="63"/>
      <c r="AT823" s="16" t="s">
        <v>142</v>
      </c>
      <c r="AU823" s="16" t="s">
        <v>83</v>
      </c>
    </row>
    <row r="824" spans="2:65" s="1" customFormat="1" ht="16.5" customHeight="1">
      <c r="B824" s="33"/>
      <c r="C824" s="174" t="s">
        <v>1605</v>
      </c>
      <c r="D824" s="174" t="s">
        <v>133</v>
      </c>
      <c r="E824" s="175" t="s">
        <v>1606</v>
      </c>
      <c r="F824" s="176" t="s">
        <v>1607</v>
      </c>
      <c r="G824" s="177" t="s">
        <v>916</v>
      </c>
      <c r="H824" s="178">
        <v>1</v>
      </c>
      <c r="I824" s="179"/>
      <c r="J824" s="180">
        <f>ROUND(I824*H824,2)</f>
        <v>0</v>
      </c>
      <c r="K824" s="176" t="s">
        <v>137</v>
      </c>
      <c r="L824" s="37"/>
      <c r="M824" s="181" t="s">
        <v>19</v>
      </c>
      <c r="N824" s="182" t="s">
        <v>47</v>
      </c>
      <c r="O824" s="62"/>
      <c r="P824" s="183">
        <f>O824*H824</f>
        <v>0</v>
      </c>
      <c r="Q824" s="183">
        <v>0</v>
      </c>
      <c r="R824" s="183">
        <f>Q824*H824</f>
        <v>0</v>
      </c>
      <c r="S824" s="183">
        <v>0</v>
      </c>
      <c r="T824" s="184">
        <f>S824*H824</f>
        <v>0</v>
      </c>
      <c r="AR824" s="185" t="s">
        <v>1572</v>
      </c>
      <c r="AT824" s="185" t="s">
        <v>133</v>
      </c>
      <c r="AU824" s="185" t="s">
        <v>83</v>
      </c>
      <c r="AY824" s="16" t="s">
        <v>131</v>
      </c>
      <c r="BE824" s="186">
        <f>IF(N824="základní",J824,0)</f>
        <v>0</v>
      </c>
      <c r="BF824" s="186">
        <f>IF(N824="snížená",J824,0)</f>
        <v>0</v>
      </c>
      <c r="BG824" s="186">
        <f>IF(N824="zákl. přenesená",J824,0)</f>
        <v>0</v>
      </c>
      <c r="BH824" s="186">
        <f>IF(N824="sníž. přenesená",J824,0)</f>
        <v>0</v>
      </c>
      <c r="BI824" s="186">
        <f>IF(N824="nulová",J824,0)</f>
        <v>0</v>
      </c>
      <c r="BJ824" s="16" t="s">
        <v>81</v>
      </c>
      <c r="BK824" s="186">
        <f>ROUND(I824*H824,2)</f>
        <v>0</v>
      </c>
      <c r="BL824" s="16" t="s">
        <v>1572</v>
      </c>
      <c r="BM824" s="185" t="s">
        <v>1608</v>
      </c>
    </row>
    <row r="825" spans="2:65" s="1" customFormat="1" ht="29.25">
      <c r="B825" s="33"/>
      <c r="C825" s="34"/>
      <c r="D825" s="187" t="s">
        <v>142</v>
      </c>
      <c r="E825" s="34"/>
      <c r="F825" s="188" t="s">
        <v>1609</v>
      </c>
      <c r="G825" s="34"/>
      <c r="H825" s="34"/>
      <c r="I825" s="101"/>
      <c r="J825" s="34"/>
      <c r="K825" s="34"/>
      <c r="L825" s="37"/>
      <c r="M825" s="189"/>
      <c r="N825" s="62"/>
      <c r="O825" s="62"/>
      <c r="P825" s="62"/>
      <c r="Q825" s="62"/>
      <c r="R825" s="62"/>
      <c r="S825" s="62"/>
      <c r="T825" s="63"/>
      <c r="AT825" s="16" t="s">
        <v>142</v>
      </c>
      <c r="AU825" s="16" t="s">
        <v>83</v>
      </c>
    </row>
    <row r="826" spans="2:65" s="1" customFormat="1" ht="16.5" customHeight="1">
      <c r="B826" s="33"/>
      <c r="C826" s="174" t="s">
        <v>1610</v>
      </c>
      <c r="D826" s="174" t="s">
        <v>133</v>
      </c>
      <c r="E826" s="175" t="s">
        <v>1611</v>
      </c>
      <c r="F826" s="176" t="s">
        <v>1612</v>
      </c>
      <c r="G826" s="177" t="s">
        <v>916</v>
      </c>
      <c r="H826" s="178">
        <v>1</v>
      </c>
      <c r="I826" s="179"/>
      <c r="J826" s="180">
        <f>ROUND(I826*H826,2)</f>
        <v>0</v>
      </c>
      <c r="K826" s="176" t="s">
        <v>137</v>
      </c>
      <c r="L826" s="37"/>
      <c r="M826" s="181" t="s">
        <v>19</v>
      </c>
      <c r="N826" s="182" t="s">
        <v>47</v>
      </c>
      <c r="O826" s="62"/>
      <c r="P826" s="183">
        <f>O826*H826</f>
        <v>0</v>
      </c>
      <c r="Q826" s="183">
        <v>0</v>
      </c>
      <c r="R826" s="183">
        <f>Q826*H826</f>
        <v>0</v>
      </c>
      <c r="S826" s="183">
        <v>0</v>
      </c>
      <c r="T826" s="184">
        <f>S826*H826</f>
        <v>0</v>
      </c>
      <c r="AR826" s="185" t="s">
        <v>1572</v>
      </c>
      <c r="AT826" s="185" t="s">
        <v>133</v>
      </c>
      <c r="AU826" s="185" t="s">
        <v>83</v>
      </c>
      <c r="AY826" s="16" t="s">
        <v>131</v>
      </c>
      <c r="BE826" s="186">
        <f>IF(N826="základní",J826,0)</f>
        <v>0</v>
      </c>
      <c r="BF826" s="186">
        <f>IF(N826="snížená",J826,0)</f>
        <v>0</v>
      </c>
      <c r="BG826" s="186">
        <f>IF(N826="zákl. přenesená",J826,0)</f>
        <v>0</v>
      </c>
      <c r="BH826" s="186">
        <f>IF(N826="sníž. přenesená",J826,0)</f>
        <v>0</v>
      </c>
      <c r="BI826" s="186">
        <f>IF(N826="nulová",J826,0)</f>
        <v>0</v>
      </c>
      <c r="BJ826" s="16" t="s">
        <v>81</v>
      </c>
      <c r="BK826" s="186">
        <f>ROUND(I826*H826,2)</f>
        <v>0</v>
      </c>
      <c r="BL826" s="16" t="s">
        <v>1572</v>
      </c>
      <c r="BM826" s="185" t="s">
        <v>1613</v>
      </c>
    </row>
    <row r="827" spans="2:65" s="1" customFormat="1" ht="19.5">
      <c r="B827" s="33"/>
      <c r="C827" s="34"/>
      <c r="D827" s="187" t="s">
        <v>142</v>
      </c>
      <c r="E827" s="34"/>
      <c r="F827" s="188" t="s">
        <v>1614</v>
      </c>
      <c r="G827" s="34"/>
      <c r="H827" s="34"/>
      <c r="I827" s="101"/>
      <c r="J827" s="34"/>
      <c r="K827" s="34"/>
      <c r="L827" s="37"/>
      <c r="M827" s="189"/>
      <c r="N827" s="62"/>
      <c r="O827" s="62"/>
      <c r="P827" s="62"/>
      <c r="Q827" s="62"/>
      <c r="R827" s="62"/>
      <c r="S827" s="62"/>
      <c r="T827" s="63"/>
      <c r="AT827" s="16" t="s">
        <v>142</v>
      </c>
      <c r="AU827" s="16" t="s">
        <v>83</v>
      </c>
    </row>
    <row r="828" spans="2:65" s="1" customFormat="1" ht="16.5" customHeight="1">
      <c r="B828" s="33"/>
      <c r="C828" s="174" t="s">
        <v>1615</v>
      </c>
      <c r="D828" s="174" t="s">
        <v>133</v>
      </c>
      <c r="E828" s="175" t="s">
        <v>1616</v>
      </c>
      <c r="F828" s="176" t="s">
        <v>1617</v>
      </c>
      <c r="G828" s="177" t="s">
        <v>916</v>
      </c>
      <c r="H828" s="178">
        <v>1</v>
      </c>
      <c r="I828" s="179"/>
      <c r="J828" s="180">
        <f>ROUND(I828*H828,2)</f>
        <v>0</v>
      </c>
      <c r="K828" s="176" t="s">
        <v>137</v>
      </c>
      <c r="L828" s="37"/>
      <c r="M828" s="181" t="s">
        <v>19</v>
      </c>
      <c r="N828" s="182" t="s">
        <v>47</v>
      </c>
      <c r="O828" s="62"/>
      <c r="P828" s="183">
        <f>O828*H828</f>
        <v>0</v>
      </c>
      <c r="Q828" s="183">
        <v>0</v>
      </c>
      <c r="R828" s="183">
        <f>Q828*H828</f>
        <v>0</v>
      </c>
      <c r="S828" s="183">
        <v>0</v>
      </c>
      <c r="T828" s="184">
        <f>S828*H828</f>
        <v>0</v>
      </c>
      <c r="AR828" s="185" t="s">
        <v>1572</v>
      </c>
      <c r="AT828" s="185" t="s">
        <v>133</v>
      </c>
      <c r="AU828" s="185" t="s">
        <v>83</v>
      </c>
      <c r="AY828" s="16" t="s">
        <v>131</v>
      </c>
      <c r="BE828" s="186">
        <f>IF(N828="základní",J828,0)</f>
        <v>0</v>
      </c>
      <c r="BF828" s="186">
        <f>IF(N828="snížená",J828,0)</f>
        <v>0</v>
      </c>
      <c r="BG828" s="186">
        <f>IF(N828="zákl. přenesená",J828,0)</f>
        <v>0</v>
      </c>
      <c r="BH828" s="186">
        <f>IF(N828="sníž. přenesená",J828,0)</f>
        <v>0</v>
      </c>
      <c r="BI828" s="186">
        <f>IF(N828="nulová",J828,0)</f>
        <v>0</v>
      </c>
      <c r="BJ828" s="16" t="s">
        <v>81</v>
      </c>
      <c r="BK828" s="186">
        <f>ROUND(I828*H828,2)</f>
        <v>0</v>
      </c>
      <c r="BL828" s="16" t="s">
        <v>1572</v>
      </c>
      <c r="BM828" s="185" t="s">
        <v>1618</v>
      </c>
    </row>
    <row r="829" spans="2:65" s="1" customFormat="1" ht="19.5">
      <c r="B829" s="33"/>
      <c r="C829" s="34"/>
      <c r="D829" s="187" t="s">
        <v>142</v>
      </c>
      <c r="E829" s="34"/>
      <c r="F829" s="188" t="s">
        <v>1619</v>
      </c>
      <c r="G829" s="34"/>
      <c r="H829" s="34"/>
      <c r="I829" s="101"/>
      <c r="J829" s="34"/>
      <c r="K829" s="34"/>
      <c r="L829" s="37"/>
      <c r="M829" s="189"/>
      <c r="N829" s="62"/>
      <c r="O829" s="62"/>
      <c r="P829" s="62"/>
      <c r="Q829" s="62"/>
      <c r="R829" s="62"/>
      <c r="S829" s="62"/>
      <c r="T829" s="63"/>
      <c r="AT829" s="16" t="s">
        <v>142</v>
      </c>
      <c r="AU829" s="16" t="s">
        <v>83</v>
      </c>
    </row>
    <row r="830" spans="2:65" s="1" customFormat="1" ht="16.5" customHeight="1">
      <c r="B830" s="33"/>
      <c r="C830" s="174" t="s">
        <v>1620</v>
      </c>
      <c r="D830" s="174" t="s">
        <v>133</v>
      </c>
      <c r="E830" s="175" t="s">
        <v>1621</v>
      </c>
      <c r="F830" s="176" t="s">
        <v>1622</v>
      </c>
      <c r="G830" s="177" t="s">
        <v>916</v>
      </c>
      <c r="H830" s="178">
        <v>1</v>
      </c>
      <c r="I830" s="179"/>
      <c r="J830" s="180">
        <f>ROUND(I830*H830,2)</f>
        <v>0</v>
      </c>
      <c r="K830" s="176" t="s">
        <v>137</v>
      </c>
      <c r="L830" s="37"/>
      <c r="M830" s="181" t="s">
        <v>19</v>
      </c>
      <c r="N830" s="182" t="s">
        <v>47</v>
      </c>
      <c r="O830" s="62"/>
      <c r="P830" s="183">
        <f>O830*H830</f>
        <v>0</v>
      </c>
      <c r="Q830" s="183">
        <v>0</v>
      </c>
      <c r="R830" s="183">
        <f>Q830*H830</f>
        <v>0</v>
      </c>
      <c r="S830" s="183">
        <v>0</v>
      </c>
      <c r="T830" s="184">
        <f>S830*H830</f>
        <v>0</v>
      </c>
      <c r="AR830" s="185" t="s">
        <v>1572</v>
      </c>
      <c r="AT830" s="185" t="s">
        <v>133</v>
      </c>
      <c r="AU830" s="185" t="s">
        <v>83</v>
      </c>
      <c r="AY830" s="16" t="s">
        <v>131</v>
      </c>
      <c r="BE830" s="186">
        <f>IF(N830="základní",J830,0)</f>
        <v>0</v>
      </c>
      <c r="BF830" s="186">
        <f>IF(N830="snížená",J830,0)</f>
        <v>0</v>
      </c>
      <c r="BG830" s="186">
        <f>IF(N830="zákl. přenesená",J830,0)</f>
        <v>0</v>
      </c>
      <c r="BH830" s="186">
        <f>IF(N830="sníž. přenesená",J830,0)</f>
        <v>0</v>
      </c>
      <c r="BI830" s="186">
        <f>IF(N830="nulová",J830,0)</f>
        <v>0</v>
      </c>
      <c r="BJ830" s="16" t="s">
        <v>81</v>
      </c>
      <c r="BK830" s="186">
        <f>ROUND(I830*H830,2)</f>
        <v>0</v>
      </c>
      <c r="BL830" s="16" t="s">
        <v>1572</v>
      </c>
      <c r="BM830" s="185" t="s">
        <v>1623</v>
      </c>
    </row>
    <row r="831" spans="2:65" s="1" customFormat="1" ht="19.5">
      <c r="B831" s="33"/>
      <c r="C831" s="34"/>
      <c r="D831" s="187" t="s">
        <v>142</v>
      </c>
      <c r="E831" s="34"/>
      <c r="F831" s="188" t="s">
        <v>1624</v>
      </c>
      <c r="G831" s="34"/>
      <c r="H831" s="34"/>
      <c r="I831" s="101"/>
      <c r="J831" s="34"/>
      <c r="K831" s="34"/>
      <c r="L831" s="37"/>
      <c r="M831" s="189"/>
      <c r="N831" s="62"/>
      <c r="O831" s="62"/>
      <c r="P831" s="62"/>
      <c r="Q831" s="62"/>
      <c r="R831" s="62"/>
      <c r="S831" s="62"/>
      <c r="T831" s="63"/>
      <c r="AT831" s="16" t="s">
        <v>142</v>
      </c>
      <c r="AU831" s="16" t="s">
        <v>83</v>
      </c>
    </row>
    <row r="832" spans="2:65" s="1" customFormat="1" ht="16.5" customHeight="1">
      <c r="B832" s="33"/>
      <c r="C832" s="174" t="s">
        <v>1625</v>
      </c>
      <c r="D832" s="174" t="s">
        <v>133</v>
      </c>
      <c r="E832" s="175" t="s">
        <v>1626</v>
      </c>
      <c r="F832" s="176" t="s">
        <v>1627</v>
      </c>
      <c r="G832" s="177" t="s">
        <v>916</v>
      </c>
      <c r="H832" s="178">
        <v>1</v>
      </c>
      <c r="I832" s="179"/>
      <c r="J832" s="180">
        <f>ROUND(I832*H832,2)</f>
        <v>0</v>
      </c>
      <c r="K832" s="176" t="s">
        <v>137</v>
      </c>
      <c r="L832" s="37"/>
      <c r="M832" s="181" t="s">
        <v>19</v>
      </c>
      <c r="N832" s="182" t="s">
        <v>47</v>
      </c>
      <c r="O832" s="62"/>
      <c r="P832" s="183">
        <f>O832*H832</f>
        <v>0</v>
      </c>
      <c r="Q832" s="183">
        <v>0</v>
      </c>
      <c r="R832" s="183">
        <f>Q832*H832</f>
        <v>0</v>
      </c>
      <c r="S832" s="183">
        <v>0</v>
      </c>
      <c r="T832" s="184">
        <f>S832*H832</f>
        <v>0</v>
      </c>
      <c r="AR832" s="185" t="s">
        <v>1572</v>
      </c>
      <c r="AT832" s="185" t="s">
        <v>133</v>
      </c>
      <c r="AU832" s="185" t="s">
        <v>83</v>
      </c>
      <c r="AY832" s="16" t="s">
        <v>131</v>
      </c>
      <c r="BE832" s="186">
        <f>IF(N832="základní",J832,0)</f>
        <v>0</v>
      </c>
      <c r="BF832" s="186">
        <f>IF(N832="snížená",J832,0)</f>
        <v>0</v>
      </c>
      <c r="BG832" s="186">
        <f>IF(N832="zákl. přenesená",J832,0)</f>
        <v>0</v>
      </c>
      <c r="BH832" s="186">
        <f>IF(N832="sníž. přenesená",J832,0)</f>
        <v>0</v>
      </c>
      <c r="BI832" s="186">
        <f>IF(N832="nulová",J832,0)</f>
        <v>0</v>
      </c>
      <c r="BJ832" s="16" t="s">
        <v>81</v>
      </c>
      <c r="BK832" s="186">
        <f>ROUND(I832*H832,2)</f>
        <v>0</v>
      </c>
      <c r="BL832" s="16" t="s">
        <v>1572</v>
      </c>
      <c r="BM832" s="185" t="s">
        <v>1628</v>
      </c>
    </row>
    <row r="833" spans="2:65" s="1" customFormat="1" ht="19.5">
      <c r="B833" s="33"/>
      <c r="C833" s="34"/>
      <c r="D833" s="187" t="s">
        <v>142</v>
      </c>
      <c r="E833" s="34"/>
      <c r="F833" s="188" t="s">
        <v>1629</v>
      </c>
      <c r="G833" s="34"/>
      <c r="H833" s="34"/>
      <c r="I833" s="101"/>
      <c r="J833" s="34"/>
      <c r="K833" s="34"/>
      <c r="L833" s="37"/>
      <c r="M833" s="189"/>
      <c r="N833" s="62"/>
      <c r="O833" s="62"/>
      <c r="P833" s="62"/>
      <c r="Q833" s="62"/>
      <c r="R833" s="62"/>
      <c r="S833" s="62"/>
      <c r="T833" s="63"/>
      <c r="AT833" s="16" t="s">
        <v>142</v>
      </c>
      <c r="AU833" s="16" t="s">
        <v>83</v>
      </c>
    </row>
    <row r="834" spans="2:65" s="11" customFormat="1" ht="22.9" customHeight="1">
      <c r="B834" s="158"/>
      <c r="C834" s="159"/>
      <c r="D834" s="160" t="s">
        <v>75</v>
      </c>
      <c r="E834" s="172" t="s">
        <v>1630</v>
      </c>
      <c r="F834" s="172" t="s">
        <v>1631</v>
      </c>
      <c r="G834" s="159"/>
      <c r="H834" s="159"/>
      <c r="I834" s="162"/>
      <c r="J834" s="173">
        <f>BK834</f>
        <v>0</v>
      </c>
      <c r="K834" s="159"/>
      <c r="L834" s="164"/>
      <c r="M834" s="165"/>
      <c r="N834" s="166"/>
      <c r="O834" s="166"/>
      <c r="P834" s="167">
        <f>SUM(P835:P837)</f>
        <v>0</v>
      </c>
      <c r="Q834" s="166"/>
      <c r="R834" s="167">
        <f>SUM(R835:R837)</f>
        <v>0</v>
      </c>
      <c r="S834" s="166"/>
      <c r="T834" s="168">
        <f>SUM(T835:T837)</f>
        <v>0</v>
      </c>
      <c r="AR834" s="169" t="s">
        <v>164</v>
      </c>
      <c r="AT834" s="170" t="s">
        <v>75</v>
      </c>
      <c r="AU834" s="170" t="s">
        <v>81</v>
      </c>
      <c r="AY834" s="169" t="s">
        <v>131</v>
      </c>
      <c r="BK834" s="171">
        <f>SUM(BK835:BK837)</f>
        <v>0</v>
      </c>
    </row>
    <row r="835" spans="2:65" s="1" customFormat="1" ht="16.5" customHeight="1">
      <c r="B835" s="33"/>
      <c r="C835" s="174" t="s">
        <v>1632</v>
      </c>
      <c r="D835" s="174" t="s">
        <v>133</v>
      </c>
      <c r="E835" s="175" t="s">
        <v>1633</v>
      </c>
      <c r="F835" s="176" t="s">
        <v>1634</v>
      </c>
      <c r="G835" s="177" t="s">
        <v>916</v>
      </c>
      <c r="H835" s="178">
        <v>1</v>
      </c>
      <c r="I835" s="179"/>
      <c r="J835" s="180">
        <f>ROUND(I835*H835,2)</f>
        <v>0</v>
      </c>
      <c r="K835" s="176" t="s">
        <v>137</v>
      </c>
      <c r="L835" s="37"/>
      <c r="M835" s="181" t="s">
        <v>19</v>
      </c>
      <c r="N835" s="182" t="s">
        <v>47</v>
      </c>
      <c r="O835" s="62"/>
      <c r="P835" s="183">
        <f>O835*H835</f>
        <v>0</v>
      </c>
      <c r="Q835" s="183">
        <v>0</v>
      </c>
      <c r="R835" s="183">
        <f>Q835*H835</f>
        <v>0</v>
      </c>
      <c r="S835" s="183">
        <v>0</v>
      </c>
      <c r="T835" s="184">
        <f>S835*H835</f>
        <v>0</v>
      </c>
      <c r="AR835" s="185" t="s">
        <v>1572</v>
      </c>
      <c r="AT835" s="185" t="s">
        <v>133</v>
      </c>
      <c r="AU835" s="185" t="s">
        <v>83</v>
      </c>
      <c r="AY835" s="16" t="s">
        <v>131</v>
      </c>
      <c r="BE835" s="186">
        <f>IF(N835="základní",J835,0)</f>
        <v>0</v>
      </c>
      <c r="BF835" s="186">
        <f>IF(N835="snížená",J835,0)</f>
        <v>0</v>
      </c>
      <c r="BG835" s="186">
        <f>IF(N835="zákl. přenesená",J835,0)</f>
        <v>0</v>
      </c>
      <c r="BH835" s="186">
        <f>IF(N835="sníž. přenesená",J835,0)</f>
        <v>0</v>
      </c>
      <c r="BI835" s="186">
        <f>IF(N835="nulová",J835,0)</f>
        <v>0</v>
      </c>
      <c r="BJ835" s="16" t="s">
        <v>81</v>
      </c>
      <c r="BK835" s="186">
        <f>ROUND(I835*H835,2)</f>
        <v>0</v>
      </c>
      <c r="BL835" s="16" t="s">
        <v>1572</v>
      </c>
      <c r="BM835" s="185" t="s">
        <v>1635</v>
      </c>
    </row>
    <row r="836" spans="2:65" s="1" customFormat="1" ht="16.5" customHeight="1">
      <c r="B836" s="33"/>
      <c r="C836" s="174" t="s">
        <v>1636</v>
      </c>
      <c r="D836" s="174" t="s">
        <v>133</v>
      </c>
      <c r="E836" s="175" t="s">
        <v>1637</v>
      </c>
      <c r="F836" s="176" t="s">
        <v>1638</v>
      </c>
      <c r="G836" s="177" t="s">
        <v>916</v>
      </c>
      <c r="H836" s="178">
        <v>1</v>
      </c>
      <c r="I836" s="179"/>
      <c r="J836" s="180">
        <f>ROUND(I836*H836,2)</f>
        <v>0</v>
      </c>
      <c r="K836" s="176" t="s">
        <v>137</v>
      </c>
      <c r="L836" s="37"/>
      <c r="M836" s="181" t="s">
        <v>19</v>
      </c>
      <c r="N836" s="182" t="s">
        <v>47</v>
      </c>
      <c r="O836" s="62"/>
      <c r="P836" s="183">
        <f>O836*H836</f>
        <v>0</v>
      </c>
      <c r="Q836" s="183">
        <v>0</v>
      </c>
      <c r="R836" s="183">
        <f>Q836*H836</f>
        <v>0</v>
      </c>
      <c r="S836" s="183">
        <v>0</v>
      </c>
      <c r="T836" s="184">
        <f>S836*H836</f>
        <v>0</v>
      </c>
      <c r="AR836" s="185" t="s">
        <v>1572</v>
      </c>
      <c r="AT836" s="185" t="s">
        <v>133</v>
      </c>
      <c r="AU836" s="185" t="s">
        <v>83</v>
      </c>
      <c r="AY836" s="16" t="s">
        <v>131</v>
      </c>
      <c r="BE836" s="186">
        <f>IF(N836="základní",J836,0)</f>
        <v>0</v>
      </c>
      <c r="BF836" s="186">
        <f>IF(N836="snížená",J836,0)</f>
        <v>0</v>
      </c>
      <c r="BG836" s="186">
        <f>IF(N836="zákl. přenesená",J836,0)</f>
        <v>0</v>
      </c>
      <c r="BH836" s="186">
        <f>IF(N836="sníž. přenesená",J836,0)</f>
        <v>0</v>
      </c>
      <c r="BI836" s="186">
        <f>IF(N836="nulová",J836,0)</f>
        <v>0</v>
      </c>
      <c r="BJ836" s="16" t="s">
        <v>81</v>
      </c>
      <c r="BK836" s="186">
        <f>ROUND(I836*H836,2)</f>
        <v>0</v>
      </c>
      <c r="BL836" s="16" t="s">
        <v>1572</v>
      </c>
      <c r="BM836" s="185" t="s">
        <v>1639</v>
      </c>
    </row>
    <row r="837" spans="2:65" s="1" customFormat="1" ht="19.5">
      <c r="B837" s="33"/>
      <c r="C837" s="34"/>
      <c r="D837" s="187" t="s">
        <v>142</v>
      </c>
      <c r="E837" s="34"/>
      <c r="F837" s="188" t="s">
        <v>1640</v>
      </c>
      <c r="G837" s="34"/>
      <c r="H837" s="34"/>
      <c r="I837" s="101"/>
      <c r="J837" s="34"/>
      <c r="K837" s="34"/>
      <c r="L837" s="37"/>
      <c r="M837" s="189"/>
      <c r="N837" s="62"/>
      <c r="O837" s="62"/>
      <c r="P837" s="62"/>
      <c r="Q837" s="62"/>
      <c r="R837" s="62"/>
      <c r="S837" s="62"/>
      <c r="T837" s="63"/>
      <c r="AT837" s="16" t="s">
        <v>142</v>
      </c>
      <c r="AU837" s="16" t="s">
        <v>83</v>
      </c>
    </row>
    <row r="838" spans="2:65" s="11" customFormat="1" ht="22.9" customHeight="1">
      <c r="B838" s="158"/>
      <c r="C838" s="159"/>
      <c r="D838" s="160" t="s">
        <v>75</v>
      </c>
      <c r="E838" s="172" t="s">
        <v>1641</v>
      </c>
      <c r="F838" s="172" t="s">
        <v>1642</v>
      </c>
      <c r="G838" s="159"/>
      <c r="H838" s="159"/>
      <c r="I838" s="162"/>
      <c r="J838" s="173">
        <f>BK838</f>
        <v>0</v>
      </c>
      <c r="K838" s="159"/>
      <c r="L838" s="164"/>
      <c r="M838" s="165"/>
      <c r="N838" s="166"/>
      <c r="O838" s="166"/>
      <c r="P838" s="167">
        <f>SUM(P839:P844)</f>
        <v>0</v>
      </c>
      <c r="Q838" s="166"/>
      <c r="R838" s="167">
        <f>SUM(R839:R844)</f>
        <v>0</v>
      </c>
      <c r="S838" s="166"/>
      <c r="T838" s="168">
        <f>SUM(T839:T844)</f>
        <v>0</v>
      </c>
      <c r="AR838" s="169" t="s">
        <v>164</v>
      </c>
      <c r="AT838" s="170" t="s">
        <v>75</v>
      </c>
      <c r="AU838" s="170" t="s">
        <v>81</v>
      </c>
      <c r="AY838" s="169" t="s">
        <v>131</v>
      </c>
      <c r="BK838" s="171">
        <f>SUM(BK839:BK844)</f>
        <v>0</v>
      </c>
    </row>
    <row r="839" spans="2:65" s="1" customFormat="1" ht="16.5" customHeight="1">
      <c r="B839" s="33"/>
      <c r="C839" s="174" t="s">
        <v>1643</v>
      </c>
      <c r="D839" s="174" t="s">
        <v>133</v>
      </c>
      <c r="E839" s="175" t="s">
        <v>1644</v>
      </c>
      <c r="F839" s="176" t="s">
        <v>1645</v>
      </c>
      <c r="G839" s="177" t="s">
        <v>916</v>
      </c>
      <c r="H839" s="178">
        <v>1</v>
      </c>
      <c r="I839" s="179"/>
      <c r="J839" s="180">
        <f>ROUND(I839*H839,2)</f>
        <v>0</v>
      </c>
      <c r="K839" s="176" t="s">
        <v>137</v>
      </c>
      <c r="L839" s="37"/>
      <c r="M839" s="181" t="s">
        <v>19</v>
      </c>
      <c r="N839" s="182" t="s">
        <v>47</v>
      </c>
      <c r="O839" s="62"/>
      <c r="P839" s="183">
        <f>O839*H839</f>
        <v>0</v>
      </c>
      <c r="Q839" s="183">
        <v>0</v>
      </c>
      <c r="R839" s="183">
        <f>Q839*H839</f>
        <v>0</v>
      </c>
      <c r="S839" s="183">
        <v>0</v>
      </c>
      <c r="T839" s="184">
        <f>S839*H839</f>
        <v>0</v>
      </c>
      <c r="AR839" s="185" t="s">
        <v>1572</v>
      </c>
      <c r="AT839" s="185" t="s">
        <v>133</v>
      </c>
      <c r="AU839" s="185" t="s">
        <v>83</v>
      </c>
      <c r="AY839" s="16" t="s">
        <v>131</v>
      </c>
      <c r="BE839" s="186">
        <f>IF(N839="základní",J839,0)</f>
        <v>0</v>
      </c>
      <c r="BF839" s="186">
        <f>IF(N839="snížená",J839,0)</f>
        <v>0</v>
      </c>
      <c r="BG839" s="186">
        <f>IF(N839="zákl. přenesená",J839,0)</f>
        <v>0</v>
      </c>
      <c r="BH839" s="186">
        <f>IF(N839="sníž. přenesená",J839,0)</f>
        <v>0</v>
      </c>
      <c r="BI839" s="186">
        <f>IF(N839="nulová",J839,0)</f>
        <v>0</v>
      </c>
      <c r="BJ839" s="16" t="s">
        <v>81</v>
      </c>
      <c r="BK839" s="186">
        <f>ROUND(I839*H839,2)</f>
        <v>0</v>
      </c>
      <c r="BL839" s="16" t="s">
        <v>1572</v>
      </c>
      <c r="BM839" s="185" t="s">
        <v>1646</v>
      </c>
    </row>
    <row r="840" spans="2:65" s="1" customFormat="1" ht="19.5">
      <c r="B840" s="33"/>
      <c r="C840" s="34"/>
      <c r="D840" s="187" t="s">
        <v>142</v>
      </c>
      <c r="E840" s="34"/>
      <c r="F840" s="188" t="s">
        <v>1647</v>
      </c>
      <c r="G840" s="34"/>
      <c r="H840" s="34"/>
      <c r="I840" s="101"/>
      <c r="J840" s="34"/>
      <c r="K840" s="34"/>
      <c r="L840" s="37"/>
      <c r="M840" s="189"/>
      <c r="N840" s="62"/>
      <c r="O840" s="62"/>
      <c r="P840" s="62"/>
      <c r="Q840" s="62"/>
      <c r="R840" s="62"/>
      <c r="S840" s="62"/>
      <c r="T840" s="63"/>
      <c r="AT840" s="16" t="s">
        <v>142</v>
      </c>
      <c r="AU840" s="16" t="s">
        <v>83</v>
      </c>
    </row>
    <row r="841" spans="2:65" s="1" customFormat="1" ht="16.5" customHeight="1">
      <c r="B841" s="33"/>
      <c r="C841" s="174" t="s">
        <v>1648</v>
      </c>
      <c r="D841" s="174" t="s">
        <v>133</v>
      </c>
      <c r="E841" s="175" t="s">
        <v>1649</v>
      </c>
      <c r="F841" s="176" t="s">
        <v>1650</v>
      </c>
      <c r="G841" s="177" t="s">
        <v>916</v>
      </c>
      <c r="H841" s="178">
        <v>0.05</v>
      </c>
      <c r="I841" s="179"/>
      <c r="J841" s="180">
        <f>ROUND(I841*H841,2)</f>
        <v>0</v>
      </c>
      <c r="K841" s="176" t="s">
        <v>137</v>
      </c>
      <c r="L841" s="37"/>
      <c r="M841" s="181" t="s">
        <v>19</v>
      </c>
      <c r="N841" s="182" t="s">
        <v>47</v>
      </c>
      <c r="O841" s="62"/>
      <c r="P841" s="183">
        <f>O841*H841</f>
        <v>0</v>
      </c>
      <c r="Q841" s="183">
        <v>0</v>
      </c>
      <c r="R841" s="183">
        <f>Q841*H841</f>
        <v>0</v>
      </c>
      <c r="S841" s="183">
        <v>0</v>
      </c>
      <c r="T841" s="184">
        <f>S841*H841</f>
        <v>0</v>
      </c>
      <c r="AR841" s="185" t="s">
        <v>1572</v>
      </c>
      <c r="AT841" s="185" t="s">
        <v>133</v>
      </c>
      <c r="AU841" s="185" t="s">
        <v>83</v>
      </c>
      <c r="AY841" s="16" t="s">
        <v>131</v>
      </c>
      <c r="BE841" s="186">
        <f>IF(N841="základní",J841,0)</f>
        <v>0</v>
      </c>
      <c r="BF841" s="186">
        <f>IF(N841="snížená",J841,0)</f>
        <v>0</v>
      </c>
      <c r="BG841" s="186">
        <f>IF(N841="zákl. přenesená",J841,0)</f>
        <v>0</v>
      </c>
      <c r="BH841" s="186">
        <f>IF(N841="sníž. přenesená",J841,0)</f>
        <v>0</v>
      </c>
      <c r="BI841" s="186">
        <f>IF(N841="nulová",J841,0)</f>
        <v>0</v>
      </c>
      <c r="BJ841" s="16" t="s">
        <v>81</v>
      </c>
      <c r="BK841" s="186">
        <f>ROUND(I841*H841,2)</f>
        <v>0</v>
      </c>
      <c r="BL841" s="16" t="s">
        <v>1572</v>
      </c>
      <c r="BM841" s="185" t="s">
        <v>1651</v>
      </c>
    </row>
    <row r="842" spans="2:65" s="1" customFormat="1" ht="29.25">
      <c r="B842" s="33"/>
      <c r="C842" s="34"/>
      <c r="D842" s="187" t="s">
        <v>142</v>
      </c>
      <c r="E842" s="34"/>
      <c r="F842" s="188" t="s">
        <v>1652</v>
      </c>
      <c r="G842" s="34"/>
      <c r="H842" s="34"/>
      <c r="I842" s="101"/>
      <c r="J842" s="34"/>
      <c r="K842" s="34"/>
      <c r="L842" s="37"/>
      <c r="M842" s="189"/>
      <c r="N842" s="62"/>
      <c r="O842" s="62"/>
      <c r="P842" s="62"/>
      <c r="Q842" s="62"/>
      <c r="R842" s="62"/>
      <c r="S842" s="62"/>
      <c r="T842" s="63"/>
      <c r="AT842" s="16" t="s">
        <v>142</v>
      </c>
      <c r="AU842" s="16" t="s">
        <v>83</v>
      </c>
    </row>
    <row r="843" spans="2:65" s="1" customFormat="1" ht="16.5" customHeight="1">
      <c r="B843" s="33"/>
      <c r="C843" s="174" t="s">
        <v>1653</v>
      </c>
      <c r="D843" s="174" t="s">
        <v>133</v>
      </c>
      <c r="E843" s="175" t="s">
        <v>1654</v>
      </c>
      <c r="F843" s="176" t="s">
        <v>1655</v>
      </c>
      <c r="G843" s="177" t="s">
        <v>916</v>
      </c>
      <c r="H843" s="178">
        <v>1</v>
      </c>
      <c r="I843" s="179"/>
      <c r="J843" s="180">
        <f>ROUND(I843*H843,2)</f>
        <v>0</v>
      </c>
      <c r="K843" s="176" t="s">
        <v>137</v>
      </c>
      <c r="L843" s="37"/>
      <c r="M843" s="181" t="s">
        <v>19</v>
      </c>
      <c r="N843" s="182" t="s">
        <v>47</v>
      </c>
      <c r="O843" s="62"/>
      <c r="P843" s="183">
        <f>O843*H843</f>
        <v>0</v>
      </c>
      <c r="Q843" s="183">
        <v>0</v>
      </c>
      <c r="R843" s="183">
        <f>Q843*H843</f>
        <v>0</v>
      </c>
      <c r="S843" s="183">
        <v>0</v>
      </c>
      <c r="T843" s="184">
        <f>S843*H843</f>
        <v>0</v>
      </c>
      <c r="AR843" s="185" t="s">
        <v>1572</v>
      </c>
      <c r="AT843" s="185" t="s">
        <v>133</v>
      </c>
      <c r="AU843" s="185" t="s">
        <v>83</v>
      </c>
      <c r="AY843" s="16" t="s">
        <v>131</v>
      </c>
      <c r="BE843" s="186">
        <f>IF(N843="základní",J843,0)</f>
        <v>0</v>
      </c>
      <c r="BF843" s="186">
        <f>IF(N843="snížená",J843,0)</f>
        <v>0</v>
      </c>
      <c r="BG843" s="186">
        <f>IF(N843="zákl. přenesená",J843,0)</f>
        <v>0</v>
      </c>
      <c r="BH843" s="186">
        <f>IF(N843="sníž. přenesená",J843,0)</f>
        <v>0</v>
      </c>
      <c r="BI843" s="186">
        <f>IF(N843="nulová",J843,0)</f>
        <v>0</v>
      </c>
      <c r="BJ843" s="16" t="s">
        <v>81</v>
      </c>
      <c r="BK843" s="186">
        <f>ROUND(I843*H843,2)</f>
        <v>0</v>
      </c>
      <c r="BL843" s="16" t="s">
        <v>1572</v>
      </c>
      <c r="BM843" s="185" t="s">
        <v>1656</v>
      </c>
    </row>
    <row r="844" spans="2:65" s="1" customFormat="1" ht="19.5">
      <c r="B844" s="33"/>
      <c r="C844" s="34"/>
      <c r="D844" s="187" t="s">
        <v>142</v>
      </c>
      <c r="E844" s="34"/>
      <c r="F844" s="188" t="s">
        <v>1657</v>
      </c>
      <c r="G844" s="34"/>
      <c r="H844" s="34"/>
      <c r="I844" s="101"/>
      <c r="J844" s="34"/>
      <c r="K844" s="34"/>
      <c r="L844" s="37"/>
      <c r="M844" s="233"/>
      <c r="N844" s="234"/>
      <c r="O844" s="234"/>
      <c r="P844" s="234"/>
      <c r="Q844" s="234"/>
      <c r="R844" s="234"/>
      <c r="S844" s="234"/>
      <c r="T844" s="235"/>
      <c r="AT844" s="16" t="s">
        <v>142</v>
      </c>
      <c r="AU844" s="16" t="s">
        <v>83</v>
      </c>
    </row>
    <row r="845" spans="2:65" s="1" customFormat="1" ht="6.95" customHeight="1">
      <c r="B845" s="45"/>
      <c r="C845" s="46"/>
      <c r="D845" s="46"/>
      <c r="E845" s="46"/>
      <c r="F845" s="46"/>
      <c r="G845" s="46"/>
      <c r="H845" s="46"/>
      <c r="I845" s="125"/>
      <c r="J845" s="46"/>
      <c r="K845" s="46"/>
      <c r="L845" s="37"/>
    </row>
  </sheetData>
  <sheetProtection algorithmName="SHA-512" hashValue="tuOIgDxg7NpLRmplrKqxeKFiO8+TSxNcHAGWV2pKp6Uwvuyg70AIH3tSwIQfpDSx4TPuy+YInHaf++6OFDKb9A==" saltValue="KW/fspk8AicrIO/JwlLDtDwo5URhAV61Mpk7XdY/y/Tau6w/gA+AhWjXtHqrvzj1tage/7Pb0ZszkFl+D9/Cmg==" spinCount="100000" sheet="1" objects="1" scenarios="1" formatColumns="0" formatRows="0" autoFilter="0"/>
  <autoFilter ref="C99:K844" xr:uid="{00000000-0009-0000-0000-000001000000}"/>
  <mergeCells count="6">
    <mergeCell ref="L2:V2"/>
    <mergeCell ref="E7:H7"/>
    <mergeCell ref="E16:H16"/>
    <mergeCell ref="E25:H25"/>
    <mergeCell ref="E46:H46"/>
    <mergeCell ref="E92:H92"/>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EC79-0684-4936-8D18-48A0080CE260}">
  <sheetPr>
    <pageSetUpPr fitToPage="1"/>
  </sheetPr>
  <dimension ref="B1:E124"/>
  <sheetViews>
    <sheetView workbookViewId="0">
      <selection activeCell="E18" sqref="E18"/>
    </sheetView>
  </sheetViews>
  <sheetFormatPr defaultColWidth="10.33203125" defaultRowHeight="12.75" outlineLevelRow="1"/>
  <cols>
    <col min="1" max="1" width="10.33203125" style="314"/>
    <col min="2" max="2" width="4.6640625" style="312" customWidth="1"/>
    <col min="3" max="3" width="174.1640625" style="313" customWidth="1"/>
    <col min="4" max="4" width="3.1640625" style="314" customWidth="1"/>
    <col min="5" max="5" width="33.1640625" style="315" customWidth="1"/>
    <col min="6" max="6" width="10.33203125" style="314"/>
    <col min="7" max="7" width="69.83203125" style="314" customWidth="1"/>
    <col min="8" max="257" width="10.33203125" style="314"/>
    <col min="258" max="258" width="3.1640625" style="314" customWidth="1"/>
    <col min="259" max="259" width="171.1640625" style="314" customWidth="1"/>
    <col min="260" max="260" width="3.1640625" style="314" customWidth="1"/>
    <col min="261" max="261" width="33.1640625" style="314" customWidth="1"/>
    <col min="262" max="262" width="10.33203125" style="314"/>
    <col min="263" max="263" width="69.83203125" style="314" customWidth="1"/>
    <col min="264" max="513" width="10.33203125" style="314"/>
    <col min="514" max="514" width="3.1640625" style="314" customWidth="1"/>
    <col min="515" max="515" width="171.1640625" style="314" customWidth="1"/>
    <col min="516" max="516" width="3.1640625" style="314" customWidth="1"/>
    <col min="517" max="517" width="33.1640625" style="314" customWidth="1"/>
    <col min="518" max="518" width="10.33203125" style="314"/>
    <col min="519" max="519" width="69.83203125" style="314" customWidth="1"/>
    <col min="520" max="769" width="10.33203125" style="314"/>
    <col min="770" max="770" width="3.1640625" style="314" customWidth="1"/>
    <col min="771" max="771" width="171.1640625" style="314" customWidth="1"/>
    <col min="772" max="772" width="3.1640625" style="314" customWidth="1"/>
    <col min="773" max="773" width="33.1640625" style="314" customWidth="1"/>
    <col min="774" max="774" width="10.33203125" style="314"/>
    <col min="775" max="775" width="69.83203125" style="314" customWidth="1"/>
    <col min="776" max="1025" width="10.33203125" style="314"/>
    <col min="1026" max="1026" width="3.1640625" style="314" customWidth="1"/>
    <col min="1027" max="1027" width="171.1640625" style="314" customWidth="1"/>
    <col min="1028" max="1028" width="3.1640625" style="314" customWidth="1"/>
    <col min="1029" max="1029" width="33.1640625" style="314" customWidth="1"/>
    <col min="1030" max="1030" width="10.33203125" style="314"/>
    <col min="1031" max="1031" width="69.83203125" style="314" customWidth="1"/>
    <col min="1032" max="1281" width="10.33203125" style="314"/>
    <col min="1282" max="1282" width="3.1640625" style="314" customWidth="1"/>
    <col min="1283" max="1283" width="171.1640625" style="314" customWidth="1"/>
    <col min="1284" max="1284" width="3.1640625" style="314" customWidth="1"/>
    <col min="1285" max="1285" width="33.1640625" style="314" customWidth="1"/>
    <col min="1286" max="1286" width="10.33203125" style="314"/>
    <col min="1287" max="1287" width="69.83203125" style="314" customWidth="1"/>
    <col min="1288" max="1537" width="10.33203125" style="314"/>
    <col min="1538" max="1538" width="3.1640625" style="314" customWidth="1"/>
    <col min="1539" max="1539" width="171.1640625" style="314" customWidth="1"/>
    <col min="1540" max="1540" width="3.1640625" style="314" customWidth="1"/>
    <col min="1541" max="1541" width="33.1640625" style="314" customWidth="1"/>
    <col min="1542" max="1542" width="10.33203125" style="314"/>
    <col min="1543" max="1543" width="69.83203125" style="314" customWidth="1"/>
    <col min="1544" max="1793" width="10.33203125" style="314"/>
    <col min="1794" max="1794" width="3.1640625" style="314" customWidth="1"/>
    <col min="1795" max="1795" width="171.1640625" style="314" customWidth="1"/>
    <col min="1796" max="1796" width="3.1640625" style="314" customWidth="1"/>
    <col min="1797" max="1797" width="33.1640625" style="314" customWidth="1"/>
    <col min="1798" max="1798" width="10.33203125" style="314"/>
    <col min="1799" max="1799" width="69.83203125" style="314" customWidth="1"/>
    <col min="1800" max="2049" width="10.33203125" style="314"/>
    <col min="2050" max="2050" width="3.1640625" style="314" customWidth="1"/>
    <col min="2051" max="2051" width="171.1640625" style="314" customWidth="1"/>
    <col min="2052" max="2052" width="3.1640625" style="314" customWidth="1"/>
    <col min="2053" max="2053" width="33.1640625" style="314" customWidth="1"/>
    <col min="2054" max="2054" width="10.33203125" style="314"/>
    <col min="2055" max="2055" width="69.83203125" style="314" customWidth="1"/>
    <col min="2056" max="2305" width="10.33203125" style="314"/>
    <col min="2306" max="2306" width="3.1640625" style="314" customWidth="1"/>
    <col min="2307" max="2307" width="171.1640625" style="314" customWidth="1"/>
    <col min="2308" max="2308" width="3.1640625" style="314" customWidth="1"/>
    <col min="2309" max="2309" width="33.1640625" style="314" customWidth="1"/>
    <col min="2310" max="2310" width="10.33203125" style="314"/>
    <col min="2311" max="2311" width="69.83203125" style="314" customWidth="1"/>
    <col min="2312" max="2561" width="10.33203125" style="314"/>
    <col min="2562" max="2562" width="3.1640625" style="314" customWidth="1"/>
    <col min="2563" max="2563" width="171.1640625" style="314" customWidth="1"/>
    <col min="2564" max="2564" width="3.1640625" style="314" customWidth="1"/>
    <col min="2565" max="2565" width="33.1640625" style="314" customWidth="1"/>
    <col min="2566" max="2566" width="10.33203125" style="314"/>
    <col min="2567" max="2567" width="69.83203125" style="314" customWidth="1"/>
    <col min="2568" max="2817" width="10.33203125" style="314"/>
    <col min="2818" max="2818" width="3.1640625" style="314" customWidth="1"/>
    <col min="2819" max="2819" width="171.1640625" style="314" customWidth="1"/>
    <col min="2820" max="2820" width="3.1640625" style="314" customWidth="1"/>
    <col min="2821" max="2821" width="33.1640625" style="314" customWidth="1"/>
    <col min="2822" max="2822" width="10.33203125" style="314"/>
    <col min="2823" max="2823" width="69.83203125" style="314" customWidth="1"/>
    <col min="2824" max="3073" width="10.33203125" style="314"/>
    <col min="3074" max="3074" width="3.1640625" style="314" customWidth="1"/>
    <col min="3075" max="3075" width="171.1640625" style="314" customWidth="1"/>
    <col min="3076" max="3076" width="3.1640625" style="314" customWidth="1"/>
    <col min="3077" max="3077" width="33.1640625" style="314" customWidth="1"/>
    <col min="3078" max="3078" width="10.33203125" style="314"/>
    <col min="3079" max="3079" width="69.83203125" style="314" customWidth="1"/>
    <col min="3080" max="3329" width="10.33203125" style="314"/>
    <col min="3330" max="3330" width="3.1640625" style="314" customWidth="1"/>
    <col min="3331" max="3331" width="171.1640625" style="314" customWidth="1"/>
    <col min="3332" max="3332" width="3.1640625" style="314" customWidth="1"/>
    <col min="3333" max="3333" width="33.1640625" style="314" customWidth="1"/>
    <col min="3334" max="3334" width="10.33203125" style="314"/>
    <col min="3335" max="3335" width="69.83203125" style="314" customWidth="1"/>
    <col min="3336" max="3585" width="10.33203125" style="314"/>
    <col min="3586" max="3586" width="3.1640625" style="314" customWidth="1"/>
    <col min="3587" max="3587" width="171.1640625" style="314" customWidth="1"/>
    <col min="3588" max="3588" width="3.1640625" style="314" customWidth="1"/>
    <col min="3589" max="3589" width="33.1640625" style="314" customWidth="1"/>
    <col min="3590" max="3590" width="10.33203125" style="314"/>
    <col min="3591" max="3591" width="69.83203125" style="314" customWidth="1"/>
    <col min="3592" max="3841" width="10.33203125" style="314"/>
    <col min="3842" max="3842" width="3.1640625" style="314" customWidth="1"/>
    <col min="3843" max="3843" width="171.1640625" style="314" customWidth="1"/>
    <col min="3844" max="3844" width="3.1640625" style="314" customWidth="1"/>
    <col min="3845" max="3845" width="33.1640625" style="314" customWidth="1"/>
    <col min="3846" max="3846" width="10.33203125" style="314"/>
    <col min="3847" max="3847" width="69.83203125" style="314" customWidth="1"/>
    <col min="3848" max="4097" width="10.33203125" style="314"/>
    <col min="4098" max="4098" width="3.1640625" style="314" customWidth="1"/>
    <col min="4099" max="4099" width="171.1640625" style="314" customWidth="1"/>
    <col min="4100" max="4100" width="3.1640625" style="314" customWidth="1"/>
    <col min="4101" max="4101" width="33.1640625" style="314" customWidth="1"/>
    <col min="4102" max="4102" width="10.33203125" style="314"/>
    <col min="4103" max="4103" width="69.83203125" style="314" customWidth="1"/>
    <col min="4104" max="4353" width="10.33203125" style="314"/>
    <col min="4354" max="4354" width="3.1640625" style="314" customWidth="1"/>
    <col min="4355" max="4355" width="171.1640625" style="314" customWidth="1"/>
    <col min="4356" max="4356" width="3.1640625" style="314" customWidth="1"/>
    <col min="4357" max="4357" width="33.1640625" style="314" customWidth="1"/>
    <col min="4358" max="4358" width="10.33203125" style="314"/>
    <col min="4359" max="4359" width="69.83203125" style="314" customWidth="1"/>
    <col min="4360" max="4609" width="10.33203125" style="314"/>
    <col min="4610" max="4610" width="3.1640625" style="314" customWidth="1"/>
    <col min="4611" max="4611" width="171.1640625" style="314" customWidth="1"/>
    <col min="4612" max="4612" width="3.1640625" style="314" customWidth="1"/>
    <col min="4613" max="4613" width="33.1640625" style="314" customWidth="1"/>
    <col min="4614" max="4614" width="10.33203125" style="314"/>
    <col min="4615" max="4615" width="69.83203125" style="314" customWidth="1"/>
    <col min="4616" max="4865" width="10.33203125" style="314"/>
    <col min="4866" max="4866" width="3.1640625" style="314" customWidth="1"/>
    <col min="4867" max="4867" width="171.1640625" style="314" customWidth="1"/>
    <col min="4868" max="4868" width="3.1640625" style="314" customWidth="1"/>
    <col min="4869" max="4869" width="33.1640625" style="314" customWidth="1"/>
    <col min="4870" max="4870" width="10.33203125" style="314"/>
    <col min="4871" max="4871" width="69.83203125" style="314" customWidth="1"/>
    <col min="4872" max="5121" width="10.33203125" style="314"/>
    <col min="5122" max="5122" width="3.1640625" style="314" customWidth="1"/>
    <col min="5123" max="5123" width="171.1640625" style="314" customWidth="1"/>
    <col min="5124" max="5124" width="3.1640625" style="314" customWidth="1"/>
    <col min="5125" max="5125" width="33.1640625" style="314" customWidth="1"/>
    <col min="5126" max="5126" width="10.33203125" style="314"/>
    <col min="5127" max="5127" width="69.83203125" style="314" customWidth="1"/>
    <col min="5128" max="5377" width="10.33203125" style="314"/>
    <col min="5378" max="5378" width="3.1640625" style="314" customWidth="1"/>
    <col min="5379" max="5379" width="171.1640625" style="314" customWidth="1"/>
    <col min="5380" max="5380" width="3.1640625" style="314" customWidth="1"/>
    <col min="5381" max="5381" width="33.1640625" style="314" customWidth="1"/>
    <col min="5382" max="5382" width="10.33203125" style="314"/>
    <col min="5383" max="5383" width="69.83203125" style="314" customWidth="1"/>
    <col min="5384" max="5633" width="10.33203125" style="314"/>
    <col min="5634" max="5634" width="3.1640625" style="314" customWidth="1"/>
    <col min="5635" max="5635" width="171.1640625" style="314" customWidth="1"/>
    <col min="5636" max="5636" width="3.1640625" style="314" customWidth="1"/>
    <col min="5637" max="5637" width="33.1640625" style="314" customWidth="1"/>
    <col min="5638" max="5638" width="10.33203125" style="314"/>
    <col min="5639" max="5639" width="69.83203125" style="314" customWidth="1"/>
    <col min="5640" max="5889" width="10.33203125" style="314"/>
    <col min="5890" max="5890" width="3.1640625" style="314" customWidth="1"/>
    <col min="5891" max="5891" width="171.1640625" style="314" customWidth="1"/>
    <col min="5892" max="5892" width="3.1640625" style="314" customWidth="1"/>
    <col min="5893" max="5893" width="33.1640625" style="314" customWidth="1"/>
    <col min="5894" max="5894" width="10.33203125" style="314"/>
    <col min="5895" max="5895" width="69.83203125" style="314" customWidth="1"/>
    <col min="5896" max="6145" width="10.33203125" style="314"/>
    <col min="6146" max="6146" width="3.1640625" style="314" customWidth="1"/>
    <col min="6147" max="6147" width="171.1640625" style="314" customWidth="1"/>
    <col min="6148" max="6148" width="3.1640625" style="314" customWidth="1"/>
    <col min="6149" max="6149" width="33.1640625" style="314" customWidth="1"/>
    <col min="6150" max="6150" width="10.33203125" style="314"/>
    <col min="6151" max="6151" width="69.83203125" style="314" customWidth="1"/>
    <col min="6152" max="6401" width="10.33203125" style="314"/>
    <col min="6402" max="6402" width="3.1640625" style="314" customWidth="1"/>
    <col min="6403" max="6403" width="171.1640625" style="314" customWidth="1"/>
    <col min="6404" max="6404" width="3.1640625" style="314" customWidth="1"/>
    <col min="6405" max="6405" width="33.1640625" style="314" customWidth="1"/>
    <col min="6406" max="6406" width="10.33203125" style="314"/>
    <col min="6407" max="6407" width="69.83203125" style="314" customWidth="1"/>
    <col min="6408" max="6657" width="10.33203125" style="314"/>
    <col min="6658" max="6658" width="3.1640625" style="314" customWidth="1"/>
    <col min="6659" max="6659" width="171.1640625" style="314" customWidth="1"/>
    <col min="6660" max="6660" width="3.1640625" style="314" customWidth="1"/>
    <col min="6661" max="6661" width="33.1640625" style="314" customWidth="1"/>
    <col min="6662" max="6662" width="10.33203125" style="314"/>
    <col min="6663" max="6663" width="69.83203125" style="314" customWidth="1"/>
    <col min="6664" max="6913" width="10.33203125" style="314"/>
    <col min="6914" max="6914" width="3.1640625" style="314" customWidth="1"/>
    <col min="6915" max="6915" width="171.1640625" style="314" customWidth="1"/>
    <col min="6916" max="6916" width="3.1640625" style="314" customWidth="1"/>
    <col min="6917" max="6917" width="33.1640625" style="314" customWidth="1"/>
    <col min="6918" max="6918" width="10.33203125" style="314"/>
    <col min="6919" max="6919" width="69.83203125" style="314" customWidth="1"/>
    <col min="6920" max="7169" width="10.33203125" style="314"/>
    <col min="7170" max="7170" width="3.1640625" style="314" customWidth="1"/>
    <col min="7171" max="7171" width="171.1640625" style="314" customWidth="1"/>
    <col min="7172" max="7172" width="3.1640625" style="314" customWidth="1"/>
    <col min="7173" max="7173" width="33.1640625" style="314" customWidth="1"/>
    <col min="7174" max="7174" width="10.33203125" style="314"/>
    <col min="7175" max="7175" width="69.83203125" style="314" customWidth="1"/>
    <col min="7176" max="7425" width="10.33203125" style="314"/>
    <col min="7426" max="7426" width="3.1640625" style="314" customWidth="1"/>
    <col min="7427" max="7427" width="171.1640625" style="314" customWidth="1"/>
    <col min="7428" max="7428" width="3.1640625" style="314" customWidth="1"/>
    <col min="7429" max="7429" width="33.1640625" style="314" customWidth="1"/>
    <col min="7430" max="7430" width="10.33203125" style="314"/>
    <col min="7431" max="7431" width="69.83203125" style="314" customWidth="1"/>
    <col min="7432" max="7681" width="10.33203125" style="314"/>
    <col min="7682" max="7682" width="3.1640625" style="314" customWidth="1"/>
    <col min="7683" max="7683" width="171.1640625" style="314" customWidth="1"/>
    <col min="7684" max="7684" width="3.1640625" style="314" customWidth="1"/>
    <col min="7685" max="7685" width="33.1640625" style="314" customWidth="1"/>
    <col min="7686" max="7686" width="10.33203125" style="314"/>
    <col min="7687" max="7687" width="69.83203125" style="314" customWidth="1"/>
    <col min="7688" max="7937" width="10.33203125" style="314"/>
    <col min="7938" max="7938" width="3.1640625" style="314" customWidth="1"/>
    <col min="7939" max="7939" width="171.1640625" style="314" customWidth="1"/>
    <col min="7940" max="7940" width="3.1640625" style="314" customWidth="1"/>
    <col min="7941" max="7941" width="33.1640625" style="314" customWidth="1"/>
    <col min="7942" max="7942" width="10.33203125" style="314"/>
    <col min="7943" max="7943" width="69.83203125" style="314" customWidth="1"/>
    <col min="7944" max="8193" width="10.33203125" style="314"/>
    <col min="8194" max="8194" width="3.1640625" style="314" customWidth="1"/>
    <col min="8195" max="8195" width="171.1640625" style="314" customWidth="1"/>
    <col min="8196" max="8196" width="3.1640625" style="314" customWidth="1"/>
    <col min="8197" max="8197" width="33.1640625" style="314" customWidth="1"/>
    <col min="8198" max="8198" width="10.33203125" style="314"/>
    <col min="8199" max="8199" width="69.83203125" style="314" customWidth="1"/>
    <col min="8200" max="8449" width="10.33203125" style="314"/>
    <col min="8450" max="8450" width="3.1640625" style="314" customWidth="1"/>
    <col min="8451" max="8451" width="171.1640625" style="314" customWidth="1"/>
    <col min="8452" max="8452" width="3.1640625" style="314" customWidth="1"/>
    <col min="8453" max="8453" width="33.1640625" style="314" customWidth="1"/>
    <col min="8454" max="8454" width="10.33203125" style="314"/>
    <col min="8455" max="8455" width="69.83203125" style="314" customWidth="1"/>
    <col min="8456" max="8705" width="10.33203125" style="314"/>
    <col min="8706" max="8706" width="3.1640625" style="314" customWidth="1"/>
    <col min="8707" max="8707" width="171.1640625" style="314" customWidth="1"/>
    <col min="8708" max="8708" width="3.1640625" style="314" customWidth="1"/>
    <col min="8709" max="8709" width="33.1640625" style="314" customWidth="1"/>
    <col min="8710" max="8710" width="10.33203125" style="314"/>
    <col min="8711" max="8711" width="69.83203125" style="314" customWidth="1"/>
    <col min="8712" max="8961" width="10.33203125" style="314"/>
    <col min="8962" max="8962" width="3.1640625" style="314" customWidth="1"/>
    <col min="8963" max="8963" width="171.1640625" style="314" customWidth="1"/>
    <col min="8964" max="8964" width="3.1640625" style="314" customWidth="1"/>
    <col min="8965" max="8965" width="33.1640625" style="314" customWidth="1"/>
    <col min="8966" max="8966" width="10.33203125" style="314"/>
    <col min="8967" max="8967" width="69.83203125" style="314" customWidth="1"/>
    <col min="8968" max="9217" width="10.33203125" style="314"/>
    <col min="9218" max="9218" width="3.1640625" style="314" customWidth="1"/>
    <col min="9219" max="9219" width="171.1640625" style="314" customWidth="1"/>
    <col min="9220" max="9220" width="3.1640625" style="314" customWidth="1"/>
    <col min="9221" max="9221" width="33.1640625" style="314" customWidth="1"/>
    <col min="9222" max="9222" width="10.33203125" style="314"/>
    <col min="9223" max="9223" width="69.83203125" style="314" customWidth="1"/>
    <col min="9224" max="9473" width="10.33203125" style="314"/>
    <col min="9474" max="9474" width="3.1640625" style="314" customWidth="1"/>
    <col min="9475" max="9475" width="171.1640625" style="314" customWidth="1"/>
    <col min="9476" max="9476" width="3.1640625" style="314" customWidth="1"/>
    <col min="9477" max="9477" width="33.1640625" style="314" customWidth="1"/>
    <col min="9478" max="9478" width="10.33203125" style="314"/>
    <col min="9479" max="9479" width="69.83203125" style="314" customWidth="1"/>
    <col min="9480" max="9729" width="10.33203125" style="314"/>
    <col min="9730" max="9730" width="3.1640625" style="314" customWidth="1"/>
    <col min="9731" max="9731" width="171.1640625" style="314" customWidth="1"/>
    <col min="9732" max="9732" width="3.1640625" style="314" customWidth="1"/>
    <col min="9733" max="9733" width="33.1640625" style="314" customWidth="1"/>
    <col min="9734" max="9734" width="10.33203125" style="314"/>
    <col min="9735" max="9735" width="69.83203125" style="314" customWidth="1"/>
    <col min="9736" max="9985" width="10.33203125" style="314"/>
    <col min="9986" max="9986" width="3.1640625" style="314" customWidth="1"/>
    <col min="9987" max="9987" width="171.1640625" style="314" customWidth="1"/>
    <col min="9988" max="9988" width="3.1640625" style="314" customWidth="1"/>
    <col min="9989" max="9989" width="33.1640625" style="314" customWidth="1"/>
    <col min="9990" max="9990" width="10.33203125" style="314"/>
    <col min="9991" max="9991" width="69.83203125" style="314" customWidth="1"/>
    <col min="9992" max="10241" width="10.33203125" style="314"/>
    <col min="10242" max="10242" width="3.1640625" style="314" customWidth="1"/>
    <col min="10243" max="10243" width="171.1640625" style="314" customWidth="1"/>
    <col min="10244" max="10244" width="3.1640625" style="314" customWidth="1"/>
    <col min="10245" max="10245" width="33.1640625" style="314" customWidth="1"/>
    <col min="10246" max="10246" width="10.33203125" style="314"/>
    <col min="10247" max="10247" width="69.83203125" style="314" customWidth="1"/>
    <col min="10248" max="10497" width="10.33203125" style="314"/>
    <col min="10498" max="10498" width="3.1640625" style="314" customWidth="1"/>
    <col min="10499" max="10499" width="171.1640625" style="314" customWidth="1"/>
    <col min="10500" max="10500" width="3.1640625" style="314" customWidth="1"/>
    <col min="10501" max="10501" width="33.1640625" style="314" customWidth="1"/>
    <col min="10502" max="10502" width="10.33203125" style="314"/>
    <col min="10503" max="10503" width="69.83203125" style="314" customWidth="1"/>
    <col min="10504" max="10753" width="10.33203125" style="314"/>
    <col min="10754" max="10754" width="3.1640625" style="314" customWidth="1"/>
    <col min="10755" max="10755" width="171.1640625" style="314" customWidth="1"/>
    <col min="10756" max="10756" width="3.1640625" style="314" customWidth="1"/>
    <col min="10757" max="10757" width="33.1640625" style="314" customWidth="1"/>
    <col min="10758" max="10758" width="10.33203125" style="314"/>
    <col min="10759" max="10759" width="69.83203125" style="314" customWidth="1"/>
    <col min="10760" max="11009" width="10.33203125" style="314"/>
    <col min="11010" max="11010" width="3.1640625" style="314" customWidth="1"/>
    <col min="11011" max="11011" width="171.1640625" style="314" customWidth="1"/>
    <col min="11012" max="11012" width="3.1640625" style="314" customWidth="1"/>
    <col min="11013" max="11013" width="33.1640625" style="314" customWidth="1"/>
    <col min="11014" max="11014" width="10.33203125" style="314"/>
    <col min="11015" max="11015" width="69.83203125" style="314" customWidth="1"/>
    <col min="11016" max="11265" width="10.33203125" style="314"/>
    <col min="11266" max="11266" width="3.1640625" style="314" customWidth="1"/>
    <col min="11267" max="11267" width="171.1640625" style="314" customWidth="1"/>
    <col min="11268" max="11268" width="3.1640625" style="314" customWidth="1"/>
    <col min="11269" max="11269" width="33.1640625" style="314" customWidth="1"/>
    <col min="11270" max="11270" width="10.33203125" style="314"/>
    <col min="11271" max="11271" width="69.83203125" style="314" customWidth="1"/>
    <col min="11272" max="11521" width="10.33203125" style="314"/>
    <col min="11522" max="11522" width="3.1640625" style="314" customWidth="1"/>
    <col min="11523" max="11523" width="171.1640625" style="314" customWidth="1"/>
    <col min="11524" max="11524" width="3.1640625" style="314" customWidth="1"/>
    <col min="11525" max="11525" width="33.1640625" style="314" customWidth="1"/>
    <col min="11526" max="11526" width="10.33203125" style="314"/>
    <col min="11527" max="11527" width="69.83203125" style="314" customWidth="1"/>
    <col min="11528" max="11777" width="10.33203125" style="314"/>
    <col min="11778" max="11778" width="3.1640625" style="314" customWidth="1"/>
    <col min="11779" max="11779" width="171.1640625" style="314" customWidth="1"/>
    <col min="11780" max="11780" width="3.1640625" style="314" customWidth="1"/>
    <col min="11781" max="11781" width="33.1640625" style="314" customWidth="1"/>
    <col min="11782" max="11782" width="10.33203125" style="314"/>
    <col min="11783" max="11783" width="69.83203125" style="314" customWidth="1"/>
    <col min="11784" max="12033" width="10.33203125" style="314"/>
    <col min="12034" max="12034" width="3.1640625" style="314" customWidth="1"/>
    <col min="12035" max="12035" width="171.1640625" style="314" customWidth="1"/>
    <col min="12036" max="12036" width="3.1640625" style="314" customWidth="1"/>
    <col min="12037" max="12037" width="33.1640625" style="314" customWidth="1"/>
    <col min="12038" max="12038" width="10.33203125" style="314"/>
    <col min="12039" max="12039" width="69.83203125" style="314" customWidth="1"/>
    <col min="12040" max="12289" width="10.33203125" style="314"/>
    <col min="12290" max="12290" width="3.1640625" style="314" customWidth="1"/>
    <col min="12291" max="12291" width="171.1640625" style="314" customWidth="1"/>
    <col min="12292" max="12292" width="3.1640625" style="314" customWidth="1"/>
    <col min="12293" max="12293" width="33.1640625" style="314" customWidth="1"/>
    <col min="12294" max="12294" width="10.33203125" style="314"/>
    <col min="12295" max="12295" width="69.83203125" style="314" customWidth="1"/>
    <col min="12296" max="12545" width="10.33203125" style="314"/>
    <col min="12546" max="12546" width="3.1640625" style="314" customWidth="1"/>
    <col min="12547" max="12547" width="171.1640625" style="314" customWidth="1"/>
    <col min="12548" max="12548" width="3.1640625" style="314" customWidth="1"/>
    <col min="12549" max="12549" width="33.1640625" style="314" customWidth="1"/>
    <col min="12550" max="12550" width="10.33203125" style="314"/>
    <col min="12551" max="12551" width="69.83203125" style="314" customWidth="1"/>
    <col min="12552" max="12801" width="10.33203125" style="314"/>
    <col min="12802" max="12802" width="3.1640625" style="314" customWidth="1"/>
    <col min="12803" max="12803" width="171.1640625" style="314" customWidth="1"/>
    <col min="12804" max="12804" width="3.1640625" style="314" customWidth="1"/>
    <col min="12805" max="12805" width="33.1640625" style="314" customWidth="1"/>
    <col min="12806" max="12806" width="10.33203125" style="314"/>
    <col min="12807" max="12807" width="69.83203125" style="314" customWidth="1"/>
    <col min="12808" max="13057" width="10.33203125" style="314"/>
    <col min="13058" max="13058" width="3.1640625" style="314" customWidth="1"/>
    <col min="13059" max="13059" width="171.1640625" style="314" customWidth="1"/>
    <col min="13060" max="13060" width="3.1640625" style="314" customWidth="1"/>
    <col min="13061" max="13061" width="33.1640625" style="314" customWidth="1"/>
    <col min="13062" max="13062" width="10.33203125" style="314"/>
    <col min="13063" max="13063" width="69.83203125" style="314" customWidth="1"/>
    <col min="13064" max="13313" width="10.33203125" style="314"/>
    <col min="13314" max="13314" width="3.1640625" style="314" customWidth="1"/>
    <col min="13315" max="13315" width="171.1640625" style="314" customWidth="1"/>
    <col min="13316" max="13316" width="3.1640625" style="314" customWidth="1"/>
    <col min="13317" max="13317" width="33.1640625" style="314" customWidth="1"/>
    <col min="13318" max="13318" width="10.33203125" style="314"/>
    <col min="13319" max="13319" width="69.83203125" style="314" customWidth="1"/>
    <col min="13320" max="13569" width="10.33203125" style="314"/>
    <col min="13570" max="13570" width="3.1640625" style="314" customWidth="1"/>
    <col min="13571" max="13571" width="171.1640625" style="314" customWidth="1"/>
    <col min="13572" max="13572" width="3.1640625" style="314" customWidth="1"/>
    <col min="13573" max="13573" width="33.1640625" style="314" customWidth="1"/>
    <col min="13574" max="13574" width="10.33203125" style="314"/>
    <col min="13575" max="13575" width="69.83203125" style="314" customWidth="1"/>
    <col min="13576" max="13825" width="10.33203125" style="314"/>
    <col min="13826" max="13826" width="3.1640625" style="314" customWidth="1"/>
    <col min="13827" max="13827" width="171.1640625" style="314" customWidth="1"/>
    <col min="13828" max="13828" width="3.1640625" style="314" customWidth="1"/>
    <col min="13829" max="13829" width="33.1640625" style="314" customWidth="1"/>
    <col min="13830" max="13830" width="10.33203125" style="314"/>
    <col min="13831" max="13831" width="69.83203125" style="314" customWidth="1"/>
    <col min="13832" max="14081" width="10.33203125" style="314"/>
    <col min="14082" max="14082" width="3.1640625" style="314" customWidth="1"/>
    <col min="14083" max="14083" width="171.1640625" style="314" customWidth="1"/>
    <col min="14084" max="14084" width="3.1640625" style="314" customWidth="1"/>
    <col min="14085" max="14085" width="33.1640625" style="314" customWidth="1"/>
    <col min="14086" max="14086" width="10.33203125" style="314"/>
    <col min="14087" max="14087" width="69.83203125" style="314" customWidth="1"/>
    <col min="14088" max="14337" width="10.33203125" style="314"/>
    <col min="14338" max="14338" width="3.1640625" style="314" customWidth="1"/>
    <col min="14339" max="14339" width="171.1640625" style="314" customWidth="1"/>
    <col min="14340" max="14340" width="3.1640625" style="314" customWidth="1"/>
    <col min="14341" max="14341" width="33.1640625" style="314" customWidth="1"/>
    <col min="14342" max="14342" width="10.33203125" style="314"/>
    <col min="14343" max="14343" width="69.83203125" style="314" customWidth="1"/>
    <col min="14344" max="14593" width="10.33203125" style="314"/>
    <col min="14594" max="14594" width="3.1640625" style="314" customWidth="1"/>
    <col min="14595" max="14595" width="171.1640625" style="314" customWidth="1"/>
    <col min="14596" max="14596" width="3.1640625" style="314" customWidth="1"/>
    <col min="14597" max="14597" width="33.1640625" style="314" customWidth="1"/>
    <col min="14598" max="14598" width="10.33203125" style="314"/>
    <col min="14599" max="14599" width="69.83203125" style="314" customWidth="1"/>
    <col min="14600" max="14849" width="10.33203125" style="314"/>
    <col min="14850" max="14850" width="3.1640625" style="314" customWidth="1"/>
    <col min="14851" max="14851" width="171.1640625" style="314" customWidth="1"/>
    <col min="14852" max="14852" width="3.1640625" style="314" customWidth="1"/>
    <col min="14853" max="14853" width="33.1640625" style="314" customWidth="1"/>
    <col min="14854" max="14854" width="10.33203125" style="314"/>
    <col min="14855" max="14855" width="69.83203125" style="314" customWidth="1"/>
    <col min="14856" max="15105" width="10.33203125" style="314"/>
    <col min="15106" max="15106" width="3.1640625" style="314" customWidth="1"/>
    <col min="15107" max="15107" width="171.1640625" style="314" customWidth="1"/>
    <col min="15108" max="15108" width="3.1640625" style="314" customWidth="1"/>
    <col min="15109" max="15109" width="33.1640625" style="314" customWidth="1"/>
    <col min="15110" max="15110" width="10.33203125" style="314"/>
    <col min="15111" max="15111" width="69.83203125" style="314" customWidth="1"/>
    <col min="15112" max="15361" width="10.33203125" style="314"/>
    <col min="15362" max="15362" width="3.1640625" style="314" customWidth="1"/>
    <col min="15363" max="15363" width="171.1640625" style="314" customWidth="1"/>
    <col min="15364" max="15364" width="3.1640625" style="314" customWidth="1"/>
    <col min="15365" max="15365" width="33.1640625" style="314" customWidth="1"/>
    <col min="15366" max="15366" width="10.33203125" style="314"/>
    <col min="15367" max="15367" width="69.83203125" style="314" customWidth="1"/>
    <col min="15368" max="15617" width="10.33203125" style="314"/>
    <col min="15618" max="15618" width="3.1640625" style="314" customWidth="1"/>
    <col min="15619" max="15619" width="171.1640625" style="314" customWidth="1"/>
    <col min="15620" max="15620" width="3.1640625" style="314" customWidth="1"/>
    <col min="15621" max="15621" width="33.1640625" style="314" customWidth="1"/>
    <col min="15622" max="15622" width="10.33203125" style="314"/>
    <col min="15623" max="15623" width="69.83203125" style="314" customWidth="1"/>
    <col min="15624" max="15873" width="10.33203125" style="314"/>
    <col min="15874" max="15874" width="3.1640625" style="314" customWidth="1"/>
    <col min="15875" max="15875" width="171.1640625" style="314" customWidth="1"/>
    <col min="15876" max="15876" width="3.1640625" style="314" customWidth="1"/>
    <col min="15877" max="15877" width="33.1640625" style="314" customWidth="1"/>
    <col min="15878" max="15878" width="10.33203125" style="314"/>
    <col min="15879" max="15879" width="69.83203125" style="314" customWidth="1"/>
    <col min="15880" max="16129" width="10.33203125" style="314"/>
    <col min="16130" max="16130" width="3.1640625" style="314" customWidth="1"/>
    <col min="16131" max="16131" width="171.1640625" style="314" customWidth="1"/>
    <col min="16132" max="16132" width="3.1640625" style="314" customWidth="1"/>
    <col min="16133" max="16133" width="33.1640625" style="314" customWidth="1"/>
    <col min="16134" max="16134" width="10.33203125" style="314"/>
    <col min="16135" max="16135" width="69.83203125" style="314" customWidth="1"/>
    <col min="16136" max="16384" width="10.33203125" style="314"/>
  </cols>
  <sheetData>
    <row r="1" spans="2:5" ht="13.5" thickBot="1"/>
    <row r="2" spans="2:5">
      <c r="B2" s="316"/>
      <c r="C2" s="317"/>
      <c r="D2" s="318"/>
    </row>
    <row r="3" spans="2:5" ht="15">
      <c r="B3" s="319"/>
      <c r="C3" s="320" t="s">
        <v>1694</v>
      </c>
      <c r="D3" s="321"/>
    </row>
    <row r="4" spans="2:5" s="326" customFormat="1" ht="13.5" thickBot="1">
      <c r="B4" s="322"/>
      <c r="C4" s="323"/>
      <c r="D4" s="324"/>
      <c r="E4" s="325"/>
    </row>
    <row r="5" spans="2:5">
      <c r="C5" s="327"/>
    </row>
    <row r="6" spans="2:5" s="329" customFormat="1" ht="12">
      <c r="B6" s="328" t="s">
        <v>1695</v>
      </c>
      <c r="D6" s="330"/>
    </row>
    <row r="7" spans="2:5" s="335" customFormat="1" ht="12" outlineLevel="1">
      <c r="B7" s="331" t="s">
        <v>1696</v>
      </c>
      <c r="C7" s="332" t="s">
        <v>1697</v>
      </c>
      <c r="D7" s="333"/>
      <c r="E7" s="334"/>
    </row>
    <row r="8" spans="2:5" s="335" customFormat="1" ht="12" outlineLevel="1">
      <c r="B8" s="331" t="s">
        <v>1698</v>
      </c>
      <c r="C8" s="332" t="s">
        <v>1699</v>
      </c>
      <c r="D8" s="333"/>
      <c r="E8" s="334"/>
    </row>
    <row r="9" spans="2:5" s="315" customFormat="1" ht="24" customHeight="1" outlineLevel="1">
      <c r="B9" s="331" t="s">
        <v>1700</v>
      </c>
      <c r="C9" s="332" t="s">
        <v>1701</v>
      </c>
      <c r="D9" s="336"/>
      <c r="E9" s="337"/>
    </row>
    <row r="10" spans="2:5" s="335" customFormat="1" ht="12" outlineLevel="1">
      <c r="B10" s="331" t="s">
        <v>1702</v>
      </c>
      <c r="C10" s="332" t="s">
        <v>1703</v>
      </c>
      <c r="D10" s="333"/>
      <c r="E10" s="334"/>
    </row>
    <row r="11" spans="2:5" s="315" customFormat="1" ht="24" customHeight="1" outlineLevel="1">
      <c r="B11" s="331" t="s">
        <v>1704</v>
      </c>
      <c r="C11" s="332" t="s">
        <v>1705</v>
      </c>
      <c r="D11" s="336"/>
      <c r="E11" s="337"/>
    </row>
    <row r="12" spans="2:5" s="335" customFormat="1" ht="12" outlineLevel="1">
      <c r="B12" s="331" t="s">
        <v>1706</v>
      </c>
      <c r="C12" s="332" t="s">
        <v>1707</v>
      </c>
      <c r="D12" s="333"/>
      <c r="E12" s="334"/>
    </row>
    <row r="13" spans="2:5" s="315" customFormat="1" ht="24" customHeight="1" outlineLevel="1">
      <c r="B13" s="331" t="s">
        <v>1708</v>
      </c>
      <c r="C13" s="332" t="s">
        <v>1709</v>
      </c>
      <c r="D13" s="336"/>
      <c r="E13" s="337"/>
    </row>
    <row r="14" spans="2:5" s="335" customFormat="1" ht="12" outlineLevel="1">
      <c r="B14" s="331" t="s">
        <v>1710</v>
      </c>
      <c r="C14" s="332" t="s">
        <v>1711</v>
      </c>
      <c r="D14" s="333"/>
      <c r="E14" s="334"/>
    </row>
    <row r="15" spans="2:5" s="335" customFormat="1" ht="12" outlineLevel="1">
      <c r="B15" s="331" t="s">
        <v>1712</v>
      </c>
      <c r="C15" s="332" t="s">
        <v>1713</v>
      </c>
      <c r="D15" s="333"/>
      <c r="E15" s="334"/>
    </row>
    <row r="16" spans="2:5" s="335" customFormat="1" ht="24" outlineLevel="1">
      <c r="B16" s="331" t="s">
        <v>1714</v>
      </c>
      <c r="C16" s="332" t="s">
        <v>1715</v>
      </c>
      <c r="D16" s="333"/>
      <c r="E16" s="334"/>
    </row>
    <row r="17" spans="2:5" s="335" customFormat="1" ht="12" outlineLevel="1">
      <c r="B17" s="331" t="s">
        <v>1716</v>
      </c>
      <c r="C17" s="332" t="s">
        <v>1717</v>
      </c>
      <c r="D17" s="333"/>
      <c r="E17" s="334"/>
    </row>
    <row r="18" spans="2:5" s="335" customFormat="1" ht="48" outlineLevel="1">
      <c r="B18" s="331" t="s">
        <v>1718</v>
      </c>
      <c r="C18" s="332" t="s">
        <v>1719</v>
      </c>
      <c r="D18" s="333"/>
    </row>
    <row r="19" spans="2:5" s="335" customFormat="1" ht="12" outlineLevel="1">
      <c r="B19" s="331" t="s">
        <v>1720</v>
      </c>
      <c r="C19" s="332" t="s">
        <v>1721</v>
      </c>
      <c r="D19" s="333"/>
    </row>
    <row r="20" spans="2:5" s="335" customFormat="1" ht="36" outlineLevel="1">
      <c r="B20" s="331" t="s">
        <v>1722</v>
      </c>
      <c r="C20" s="332" t="s">
        <v>1723</v>
      </c>
      <c r="D20" s="333"/>
    </row>
    <row r="21" spans="2:5" s="335" customFormat="1" ht="24" outlineLevel="1">
      <c r="B21" s="331" t="s">
        <v>1724</v>
      </c>
      <c r="C21" s="332" t="s">
        <v>1725</v>
      </c>
      <c r="D21" s="333"/>
    </row>
    <row r="22" spans="2:5" s="335" customFormat="1" ht="12" outlineLevel="1">
      <c r="B22" s="331" t="s">
        <v>1726</v>
      </c>
      <c r="C22" s="332" t="s">
        <v>1727</v>
      </c>
      <c r="D22" s="333"/>
    </row>
    <row r="23" spans="2:5" s="335" customFormat="1" ht="12" outlineLevel="1">
      <c r="B23" s="338"/>
      <c r="C23" s="339"/>
      <c r="D23" s="333"/>
    </row>
    <row r="24" spans="2:5" s="315" customFormat="1" ht="19.5" customHeight="1">
      <c r="B24" s="340"/>
      <c r="C24" s="339"/>
    </row>
    <row r="25" spans="2:5" s="329" customFormat="1" ht="12">
      <c r="B25" s="341" t="s">
        <v>1594</v>
      </c>
      <c r="C25" s="342"/>
      <c r="D25" s="343"/>
    </row>
    <row r="26" spans="2:5" s="315" customFormat="1" ht="24" customHeight="1" outlineLevel="1">
      <c r="B26" s="331" t="s">
        <v>1696</v>
      </c>
      <c r="C26" s="332" t="s">
        <v>1728</v>
      </c>
      <c r="D26" s="336"/>
    </row>
    <row r="27" spans="2:5" s="315" customFormat="1" ht="24" customHeight="1" outlineLevel="1">
      <c r="B27" s="331" t="s">
        <v>1698</v>
      </c>
      <c r="C27" s="332" t="s">
        <v>1729</v>
      </c>
      <c r="D27" s="336"/>
    </row>
    <row r="28" spans="2:5" s="315" customFormat="1" ht="24" outlineLevel="1">
      <c r="B28" s="331" t="s">
        <v>1700</v>
      </c>
      <c r="C28" s="332" t="s">
        <v>1730</v>
      </c>
      <c r="D28" s="336"/>
    </row>
    <row r="29" spans="2:5" s="315" customFormat="1" ht="12" outlineLevel="1">
      <c r="B29" s="331" t="s">
        <v>1702</v>
      </c>
      <c r="C29" s="332" t="s">
        <v>1731</v>
      </c>
      <c r="D29" s="336"/>
    </row>
    <row r="30" spans="2:5" s="315" customFormat="1" ht="24" customHeight="1" outlineLevel="1">
      <c r="B30" s="331" t="s">
        <v>1704</v>
      </c>
      <c r="C30" s="332" t="s">
        <v>1732</v>
      </c>
      <c r="D30" s="336"/>
    </row>
    <row r="31" spans="2:5" s="315" customFormat="1" ht="12" outlineLevel="1">
      <c r="B31" s="331" t="s">
        <v>1706</v>
      </c>
      <c r="C31" s="332" t="s">
        <v>1733</v>
      </c>
      <c r="D31" s="336"/>
    </row>
    <row r="32" spans="2:5" s="315" customFormat="1" ht="12" outlineLevel="1">
      <c r="B32" s="331" t="s">
        <v>1708</v>
      </c>
      <c r="C32" s="332" t="s">
        <v>1734</v>
      </c>
      <c r="D32" s="336"/>
    </row>
    <row r="33" spans="2:4" s="315" customFormat="1" ht="6" customHeight="1">
      <c r="B33" s="338"/>
      <c r="C33" s="339"/>
      <c r="D33" s="337"/>
    </row>
    <row r="34" spans="2:4" s="329" customFormat="1" ht="12">
      <c r="B34" s="341" t="s">
        <v>1735</v>
      </c>
      <c r="C34" s="344"/>
      <c r="D34" s="343"/>
    </row>
    <row r="35" spans="2:4" s="335" customFormat="1" ht="24" outlineLevel="1">
      <c r="B35" s="331" t="s">
        <v>1696</v>
      </c>
      <c r="C35" s="332" t="s">
        <v>1736</v>
      </c>
      <c r="D35" s="333"/>
    </row>
    <row r="36" spans="2:4" s="315" customFormat="1" ht="24" customHeight="1" outlineLevel="1">
      <c r="B36" s="331" t="s">
        <v>1698</v>
      </c>
      <c r="C36" s="332" t="s">
        <v>1737</v>
      </c>
      <c r="D36" s="336"/>
    </row>
    <row r="37" spans="2:4" s="335" customFormat="1" ht="12" outlineLevel="1">
      <c r="B37" s="331" t="s">
        <v>1700</v>
      </c>
      <c r="C37" s="332" t="s">
        <v>1738</v>
      </c>
      <c r="D37" s="333"/>
    </row>
    <row r="38" spans="2:4" s="315" customFormat="1" ht="24" customHeight="1" outlineLevel="1">
      <c r="B38" s="331" t="s">
        <v>1702</v>
      </c>
      <c r="C38" s="332" t="s">
        <v>1739</v>
      </c>
      <c r="D38" s="336"/>
    </row>
    <row r="39" spans="2:4" s="315" customFormat="1" ht="24" customHeight="1" outlineLevel="1">
      <c r="B39" s="331" t="s">
        <v>1704</v>
      </c>
      <c r="C39" s="332" t="s">
        <v>1740</v>
      </c>
      <c r="D39" s="336"/>
    </row>
    <row r="40" spans="2:4" s="315" customFormat="1" ht="6" customHeight="1">
      <c r="B40" s="338"/>
      <c r="C40" s="339"/>
      <c r="D40" s="337"/>
    </row>
    <row r="41" spans="2:4" s="329" customFormat="1" ht="12">
      <c r="B41" s="341" t="s">
        <v>1741</v>
      </c>
      <c r="C41" s="344"/>
      <c r="D41" s="343"/>
    </row>
    <row r="42" spans="2:4" s="315" customFormat="1" ht="36" customHeight="1" outlineLevel="1">
      <c r="B42" s="331" t="s">
        <v>1696</v>
      </c>
      <c r="C42" s="332" t="s">
        <v>1742</v>
      </c>
      <c r="D42" s="336"/>
    </row>
    <row r="43" spans="2:4" s="315" customFormat="1" ht="24" customHeight="1" outlineLevel="1">
      <c r="B43" s="331" t="s">
        <v>1698</v>
      </c>
      <c r="C43" s="332" t="s">
        <v>1743</v>
      </c>
      <c r="D43" s="336"/>
    </row>
    <row r="44" spans="2:4" s="315" customFormat="1" ht="24" customHeight="1" outlineLevel="1">
      <c r="B44" s="331" t="s">
        <v>1700</v>
      </c>
      <c r="C44" s="332" t="s">
        <v>1744</v>
      </c>
      <c r="D44" s="336"/>
    </row>
    <row r="45" spans="2:4" s="335" customFormat="1" ht="12" outlineLevel="1">
      <c r="B45" s="331" t="s">
        <v>1702</v>
      </c>
      <c r="C45" s="332" t="s">
        <v>1745</v>
      </c>
      <c r="D45" s="333"/>
    </row>
    <row r="46" spans="2:4" s="315" customFormat="1" ht="24" customHeight="1" outlineLevel="1">
      <c r="B46" s="331" t="s">
        <v>1704</v>
      </c>
      <c r="C46" s="332" t="s">
        <v>1746</v>
      </c>
      <c r="D46" s="336"/>
    </row>
    <row r="47" spans="2:4" s="315" customFormat="1" ht="6" customHeight="1">
      <c r="B47" s="338"/>
      <c r="C47" s="339"/>
      <c r="D47" s="337"/>
    </row>
    <row r="48" spans="2:4" s="315" customFormat="1" ht="6" customHeight="1">
      <c r="B48" s="338"/>
      <c r="C48" s="339"/>
      <c r="D48" s="337"/>
    </row>
    <row r="49" spans="2:4" s="329" customFormat="1" ht="12">
      <c r="B49" s="341" t="s">
        <v>1747</v>
      </c>
      <c r="C49" s="344"/>
      <c r="D49" s="343"/>
    </row>
    <row r="50" spans="2:4" s="335" customFormat="1" ht="12" outlineLevel="1">
      <c r="B50" s="331" t="s">
        <v>1696</v>
      </c>
      <c r="C50" s="332" t="s">
        <v>1748</v>
      </c>
      <c r="D50" s="333"/>
    </row>
    <row r="51" spans="2:4" s="335" customFormat="1" ht="12" outlineLevel="1">
      <c r="B51" s="331" t="s">
        <v>1698</v>
      </c>
      <c r="C51" s="332" t="s">
        <v>1749</v>
      </c>
      <c r="D51" s="333"/>
    </row>
    <row r="52" spans="2:4" s="315" customFormat="1" ht="6" customHeight="1">
      <c r="B52" s="338"/>
      <c r="C52" s="339"/>
      <c r="D52" s="337"/>
    </row>
    <row r="53" spans="2:4" s="329" customFormat="1" ht="12">
      <c r="B53" s="341" t="s">
        <v>1750</v>
      </c>
      <c r="C53" s="344"/>
      <c r="D53" s="343"/>
    </row>
    <row r="54" spans="2:4" s="315" customFormat="1" ht="24" customHeight="1" outlineLevel="1">
      <c r="B54" s="331" t="s">
        <v>1696</v>
      </c>
      <c r="C54" s="332" t="s">
        <v>1751</v>
      </c>
      <c r="D54" s="336"/>
    </row>
    <row r="55" spans="2:4" s="335" customFormat="1" ht="12" outlineLevel="1">
      <c r="B55" s="331" t="s">
        <v>1698</v>
      </c>
      <c r="C55" s="332" t="s">
        <v>1749</v>
      </c>
      <c r="D55" s="333"/>
    </row>
    <row r="56" spans="2:4" s="315" customFormat="1" ht="6" customHeight="1">
      <c r="B56" s="338"/>
      <c r="C56" s="339"/>
      <c r="D56" s="337"/>
    </row>
    <row r="57" spans="2:4" s="315" customFormat="1" ht="6" customHeight="1">
      <c r="B57" s="338"/>
      <c r="C57" s="339"/>
      <c r="D57" s="337"/>
    </row>
    <row r="58" spans="2:4" s="329" customFormat="1" ht="12">
      <c r="B58" s="341" t="s">
        <v>1752</v>
      </c>
      <c r="C58" s="344"/>
      <c r="D58" s="343"/>
    </row>
    <row r="59" spans="2:4" s="335" customFormat="1" ht="24" outlineLevel="1">
      <c r="B59" s="331" t="s">
        <v>1696</v>
      </c>
      <c r="C59" s="332" t="s">
        <v>1753</v>
      </c>
      <c r="D59" s="333"/>
    </row>
    <row r="60" spans="2:4" s="335" customFormat="1" ht="24" outlineLevel="1">
      <c r="B60" s="331" t="s">
        <v>1698</v>
      </c>
      <c r="C60" s="332" t="s">
        <v>1754</v>
      </c>
      <c r="D60" s="333"/>
    </row>
    <row r="61" spans="2:4" s="315" customFormat="1" ht="24" customHeight="1" outlineLevel="1">
      <c r="B61" s="331" t="s">
        <v>1700</v>
      </c>
      <c r="C61" s="332" t="s">
        <v>1755</v>
      </c>
      <c r="D61" s="336"/>
    </row>
    <row r="62" spans="2:4" s="315" customFormat="1" ht="24" customHeight="1" outlineLevel="1">
      <c r="B62" s="331" t="s">
        <v>1702</v>
      </c>
      <c r="C62" s="332" t="s">
        <v>1756</v>
      </c>
      <c r="D62" s="336"/>
    </row>
    <row r="63" spans="2:4" s="315" customFormat="1" ht="24" customHeight="1" outlineLevel="1">
      <c r="B63" s="331" t="s">
        <v>1704</v>
      </c>
      <c r="C63" s="332" t="s">
        <v>1757</v>
      </c>
      <c r="D63" s="336"/>
    </row>
    <row r="64" spans="2:4" s="315" customFormat="1" ht="6" customHeight="1">
      <c r="B64" s="338"/>
      <c r="C64" s="339"/>
      <c r="D64" s="337"/>
    </row>
    <row r="65" spans="2:4" s="315" customFormat="1" ht="6" customHeight="1">
      <c r="B65" s="338"/>
      <c r="C65" s="339"/>
      <c r="D65" s="337"/>
    </row>
    <row r="66" spans="2:4" s="329" customFormat="1" ht="12">
      <c r="B66" s="341" t="s">
        <v>1758</v>
      </c>
      <c r="C66" s="344"/>
      <c r="D66" s="343"/>
    </row>
    <row r="67" spans="2:4" s="315" customFormat="1" ht="24" customHeight="1" outlineLevel="1">
      <c r="B67" s="331" t="s">
        <v>1696</v>
      </c>
      <c r="C67" s="332" t="s">
        <v>1759</v>
      </c>
      <c r="D67" s="336"/>
    </row>
    <row r="68" spans="2:4" s="335" customFormat="1" ht="12" outlineLevel="1">
      <c r="B68" s="331" t="s">
        <v>1698</v>
      </c>
      <c r="C68" s="332" t="s">
        <v>1760</v>
      </c>
      <c r="D68" s="333"/>
    </row>
    <row r="69" spans="2:4" s="315" customFormat="1" ht="6" customHeight="1">
      <c r="B69" s="338"/>
      <c r="C69" s="339"/>
      <c r="D69" s="337"/>
    </row>
    <row r="70" spans="2:4" s="329" customFormat="1" ht="12">
      <c r="B70" s="341" t="s">
        <v>1761</v>
      </c>
      <c r="C70" s="344"/>
      <c r="D70" s="343"/>
    </row>
    <row r="71" spans="2:4" s="315" customFormat="1" ht="24" customHeight="1" outlineLevel="1">
      <c r="B71" s="331" t="s">
        <v>1696</v>
      </c>
      <c r="C71" s="332" t="s">
        <v>1762</v>
      </c>
      <c r="D71" s="336"/>
    </row>
    <row r="72" spans="2:4" s="315" customFormat="1" ht="24" customHeight="1" outlineLevel="1">
      <c r="B72" s="331" t="s">
        <v>1698</v>
      </c>
      <c r="C72" s="332" t="s">
        <v>1763</v>
      </c>
      <c r="D72" s="336"/>
    </row>
    <row r="73" spans="2:4" s="315" customFormat="1" ht="6" customHeight="1">
      <c r="B73" s="338"/>
      <c r="C73" s="339"/>
      <c r="D73" s="337"/>
    </row>
    <row r="74" spans="2:4" s="329" customFormat="1" ht="12">
      <c r="B74" s="341" t="s">
        <v>1764</v>
      </c>
      <c r="C74" s="344"/>
      <c r="D74" s="343"/>
    </row>
    <row r="75" spans="2:4" s="335" customFormat="1" ht="24" outlineLevel="1">
      <c r="B75" s="331" t="s">
        <v>1696</v>
      </c>
      <c r="C75" s="332" t="s">
        <v>1765</v>
      </c>
      <c r="D75" s="333"/>
    </row>
    <row r="76" spans="2:4" s="335" customFormat="1" ht="12" outlineLevel="1">
      <c r="B76" s="331" t="s">
        <v>1698</v>
      </c>
      <c r="C76" s="332" t="s">
        <v>1766</v>
      </c>
      <c r="D76" s="333"/>
    </row>
    <row r="77" spans="2:4" s="315" customFormat="1" ht="36" customHeight="1" outlineLevel="1">
      <c r="B77" s="331" t="s">
        <v>1700</v>
      </c>
      <c r="C77" s="332" t="s">
        <v>1767</v>
      </c>
      <c r="D77" s="336"/>
    </row>
    <row r="78" spans="2:4" s="315" customFormat="1" ht="6" customHeight="1">
      <c r="B78" s="338"/>
      <c r="C78" s="339"/>
      <c r="D78" s="337"/>
    </row>
    <row r="79" spans="2:4" s="329" customFormat="1" ht="12">
      <c r="B79" s="341" t="s">
        <v>1768</v>
      </c>
      <c r="C79" s="344"/>
      <c r="D79" s="343"/>
    </row>
    <row r="80" spans="2:4" s="335" customFormat="1" ht="12" outlineLevel="1">
      <c r="B80" s="331" t="s">
        <v>1696</v>
      </c>
      <c r="C80" s="332" t="s">
        <v>1769</v>
      </c>
      <c r="D80" s="333"/>
    </row>
    <row r="81" spans="2:4" s="315" customFormat="1" ht="6" customHeight="1">
      <c r="B81" s="338"/>
      <c r="C81" s="339"/>
      <c r="D81" s="337"/>
    </row>
    <row r="82" spans="2:4" s="329" customFormat="1" ht="12">
      <c r="B82" s="341" t="s">
        <v>1770</v>
      </c>
      <c r="C82" s="344"/>
      <c r="D82" s="343"/>
    </row>
    <row r="83" spans="2:4" s="335" customFormat="1" ht="12" outlineLevel="1">
      <c r="B83" s="331" t="s">
        <v>1696</v>
      </c>
      <c r="C83" s="332" t="s">
        <v>1771</v>
      </c>
      <c r="D83" s="333"/>
    </row>
    <row r="84" spans="2:4" s="315" customFormat="1" ht="24" customHeight="1" outlineLevel="1">
      <c r="B84" s="331" t="s">
        <v>1698</v>
      </c>
      <c r="C84" s="332" t="s">
        <v>1772</v>
      </c>
      <c r="D84" s="336"/>
    </row>
    <row r="85" spans="2:4" s="315" customFormat="1" ht="6" customHeight="1">
      <c r="B85" s="338"/>
      <c r="C85" s="339"/>
      <c r="D85" s="337"/>
    </row>
    <row r="86" spans="2:4" s="329" customFormat="1" ht="12">
      <c r="B86" s="341" t="s">
        <v>1773</v>
      </c>
      <c r="C86" s="344"/>
      <c r="D86" s="343"/>
    </row>
    <row r="87" spans="2:4" s="315" customFormat="1" ht="24" customHeight="1" outlineLevel="1">
      <c r="B87" s="331" t="s">
        <v>1696</v>
      </c>
      <c r="C87" s="332" t="s">
        <v>1774</v>
      </c>
      <c r="D87" s="336"/>
    </row>
    <row r="88" spans="2:4" s="315" customFormat="1" ht="6" customHeight="1">
      <c r="B88" s="338"/>
      <c r="C88" s="339"/>
      <c r="D88" s="337"/>
    </row>
    <row r="89" spans="2:4" s="329" customFormat="1" ht="12">
      <c r="B89" s="341" t="s">
        <v>1775</v>
      </c>
      <c r="C89" s="344"/>
      <c r="D89" s="343"/>
    </row>
    <row r="90" spans="2:4" s="315" customFormat="1" ht="24" customHeight="1" outlineLevel="1">
      <c r="B90" s="331" t="s">
        <v>1696</v>
      </c>
      <c r="C90" s="332" t="s">
        <v>1776</v>
      </c>
      <c r="D90" s="336"/>
    </row>
    <row r="91" spans="2:4" s="335" customFormat="1" ht="12" outlineLevel="1">
      <c r="B91" s="331" t="s">
        <v>1698</v>
      </c>
      <c r="C91" s="332" t="s">
        <v>1777</v>
      </c>
      <c r="D91" s="333"/>
    </row>
    <row r="92" spans="2:4" s="315" customFormat="1" ht="6" customHeight="1">
      <c r="B92" s="338"/>
      <c r="C92" s="339"/>
      <c r="D92" s="337"/>
    </row>
    <row r="93" spans="2:4" s="315" customFormat="1" ht="21.75" customHeight="1">
      <c r="B93" s="338"/>
      <c r="C93" s="339"/>
      <c r="D93" s="337"/>
    </row>
    <row r="94" spans="2:4" s="329" customFormat="1" ht="12">
      <c r="B94" s="341" t="s">
        <v>1778</v>
      </c>
      <c r="C94" s="344"/>
      <c r="D94" s="343"/>
    </row>
    <row r="95" spans="2:4" s="335" customFormat="1" ht="12" outlineLevel="1">
      <c r="B95" s="331" t="s">
        <v>1696</v>
      </c>
      <c r="C95" s="332" t="s">
        <v>1779</v>
      </c>
      <c r="D95" s="333"/>
    </row>
    <row r="96" spans="2:4" s="315" customFormat="1" ht="6" customHeight="1">
      <c r="B96" s="338"/>
      <c r="C96" s="339"/>
      <c r="D96" s="337"/>
    </row>
    <row r="97" spans="2:4" s="315" customFormat="1" ht="22.5" customHeight="1">
      <c r="B97" s="338"/>
      <c r="C97" s="339"/>
      <c r="D97" s="337"/>
    </row>
    <row r="98" spans="2:4" s="329" customFormat="1" ht="12">
      <c r="B98" s="341" t="s">
        <v>1780</v>
      </c>
      <c r="C98" s="344"/>
      <c r="D98" s="343"/>
    </row>
    <row r="99" spans="2:4" s="315" customFormat="1" ht="24" customHeight="1" outlineLevel="1">
      <c r="B99" s="331" t="s">
        <v>1696</v>
      </c>
      <c r="C99" s="332" t="s">
        <v>1781</v>
      </c>
      <c r="D99" s="336"/>
    </row>
    <row r="100" spans="2:4" s="315" customFormat="1" ht="6" customHeight="1">
      <c r="B100" s="338"/>
      <c r="C100" s="339"/>
      <c r="D100" s="337"/>
    </row>
    <row r="101" spans="2:4" s="315" customFormat="1" ht="6" customHeight="1">
      <c r="B101" s="338"/>
      <c r="C101" s="339"/>
      <c r="D101" s="337"/>
    </row>
    <row r="102" spans="2:4" s="329" customFormat="1" ht="12">
      <c r="B102" s="341" t="s">
        <v>1782</v>
      </c>
      <c r="C102" s="344"/>
      <c r="D102" s="343"/>
    </row>
    <row r="103" spans="2:4" s="315" customFormat="1" ht="36" customHeight="1" outlineLevel="1">
      <c r="B103" s="331" t="s">
        <v>1696</v>
      </c>
      <c r="C103" s="332" t="s">
        <v>1783</v>
      </c>
      <c r="D103" s="336"/>
    </row>
    <row r="104" spans="2:4" s="335" customFormat="1" ht="12" outlineLevel="1">
      <c r="B104" s="331" t="s">
        <v>1698</v>
      </c>
      <c r="C104" s="332" t="s">
        <v>1784</v>
      </c>
      <c r="D104" s="333"/>
    </row>
    <row r="105" spans="2:4" s="335" customFormat="1" ht="24" outlineLevel="1">
      <c r="B105" s="331" t="s">
        <v>1700</v>
      </c>
      <c r="C105" s="332" t="s">
        <v>1785</v>
      </c>
      <c r="D105" s="333"/>
    </row>
    <row r="106" spans="2:4" s="315" customFormat="1" ht="6" customHeight="1">
      <c r="B106" s="338"/>
      <c r="C106" s="339"/>
      <c r="D106" s="337"/>
    </row>
    <row r="107" spans="2:4" s="329" customFormat="1" ht="12">
      <c r="B107" s="341" t="s">
        <v>1786</v>
      </c>
      <c r="C107" s="344"/>
      <c r="D107" s="343"/>
    </row>
    <row r="108" spans="2:4" s="335" customFormat="1" ht="12" outlineLevel="1">
      <c r="B108" s="331" t="s">
        <v>1696</v>
      </c>
      <c r="C108" s="332" t="s">
        <v>1787</v>
      </c>
      <c r="D108" s="333"/>
    </row>
    <row r="109" spans="2:4" s="315" customFormat="1" ht="6" customHeight="1">
      <c r="B109" s="338"/>
      <c r="C109" s="339"/>
      <c r="D109" s="337"/>
    </row>
    <row r="110" spans="2:4" s="315" customFormat="1" ht="6" customHeight="1">
      <c r="B110" s="338"/>
      <c r="C110" s="339"/>
      <c r="D110" s="337"/>
    </row>
    <row r="111" spans="2:4" s="329" customFormat="1" ht="12">
      <c r="B111" s="341" t="s">
        <v>1788</v>
      </c>
      <c r="C111" s="344"/>
      <c r="D111" s="343"/>
    </row>
    <row r="112" spans="2:4" s="335" customFormat="1" ht="12" outlineLevel="1">
      <c r="B112" s="331" t="s">
        <v>1696</v>
      </c>
      <c r="C112" s="332" t="s">
        <v>1777</v>
      </c>
      <c r="D112" s="333"/>
    </row>
    <row r="113" spans="2:4" s="315" customFormat="1" ht="6" customHeight="1">
      <c r="B113" s="338"/>
      <c r="C113" s="339"/>
      <c r="D113" s="337"/>
    </row>
    <row r="114" spans="2:4" s="329" customFormat="1" ht="12">
      <c r="B114" s="341" t="s">
        <v>1789</v>
      </c>
      <c r="C114" s="344"/>
      <c r="D114" s="343"/>
    </row>
    <row r="115" spans="2:4" s="335" customFormat="1" ht="12" outlineLevel="1">
      <c r="B115" s="331" t="s">
        <v>1696</v>
      </c>
      <c r="C115" s="332" t="s">
        <v>1790</v>
      </c>
      <c r="D115" s="333"/>
    </row>
    <row r="116" spans="2:4" s="315" customFormat="1" ht="6" customHeight="1">
      <c r="B116" s="338"/>
      <c r="C116" s="339"/>
      <c r="D116" s="337"/>
    </row>
    <row r="117" spans="2:4" s="315" customFormat="1" ht="6" customHeight="1">
      <c r="B117" s="338"/>
      <c r="C117" s="339"/>
      <c r="D117" s="337"/>
    </row>
    <row r="118" spans="2:4" s="329" customFormat="1" ht="12">
      <c r="B118" s="341" t="s">
        <v>1791</v>
      </c>
      <c r="C118" s="344"/>
      <c r="D118" s="343"/>
    </row>
    <row r="119" spans="2:4" s="315" customFormat="1" ht="24" customHeight="1" outlineLevel="1">
      <c r="B119" s="331" t="s">
        <v>1696</v>
      </c>
      <c r="C119" s="332" t="s">
        <v>1792</v>
      </c>
      <c r="D119" s="336"/>
    </row>
    <row r="120" spans="2:4" s="315" customFormat="1" ht="12" outlineLevel="1">
      <c r="B120" s="331" t="s">
        <v>1698</v>
      </c>
      <c r="C120" s="345" t="s">
        <v>1793</v>
      </c>
      <c r="D120" s="336"/>
    </row>
    <row r="121" spans="2:4" s="315" customFormat="1" ht="6" customHeight="1">
      <c r="B121" s="338"/>
      <c r="C121" s="339"/>
      <c r="D121" s="337"/>
    </row>
    <row r="122" spans="2:4" s="329" customFormat="1" ht="12">
      <c r="B122" s="341" t="s">
        <v>1794</v>
      </c>
      <c r="C122" s="344"/>
      <c r="D122" s="343"/>
    </row>
    <row r="123" spans="2:4" s="335" customFormat="1" ht="12" outlineLevel="1">
      <c r="B123" s="331" t="s">
        <v>1696</v>
      </c>
      <c r="C123" s="332" t="s">
        <v>1795</v>
      </c>
      <c r="D123" s="333"/>
    </row>
    <row r="124" spans="2:4" s="315" customFormat="1" ht="12" outlineLevel="1">
      <c r="B124" s="331" t="s">
        <v>1698</v>
      </c>
      <c r="C124" s="345" t="s">
        <v>1793</v>
      </c>
      <c r="D124" s="336"/>
    </row>
  </sheetData>
  <pageMargins left="0.7" right="0.7" top="0.78740157499999996" bottom="0.78740157499999996" header="0.3" footer="0.3"/>
  <pageSetup paperSize="9" scale="7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A44E2-ECE4-4481-87A8-CFB09157A7CB}">
  <sheetPr>
    <pageSetUpPr fitToPage="1"/>
  </sheetPr>
  <dimension ref="B1:R10"/>
  <sheetViews>
    <sheetView tabSelected="1" workbookViewId="0">
      <selection activeCell="L27" sqref="L27"/>
    </sheetView>
  </sheetViews>
  <sheetFormatPr defaultRowHeight="11.25"/>
  <sheetData>
    <row r="1" spans="2:18" ht="12.75" thickBot="1">
      <c r="B1" s="346"/>
      <c r="C1" s="346"/>
      <c r="D1" s="346"/>
      <c r="E1" s="346"/>
      <c r="F1" s="346"/>
      <c r="G1" s="346"/>
      <c r="H1" s="346"/>
      <c r="I1" s="346"/>
      <c r="J1" s="346"/>
      <c r="K1" s="346"/>
      <c r="L1" s="346"/>
      <c r="M1" s="346"/>
      <c r="N1" s="346"/>
      <c r="O1" s="346"/>
      <c r="P1" s="347"/>
      <c r="Q1" s="347"/>
      <c r="R1" s="347"/>
    </row>
    <row r="2" spans="2:18" ht="12">
      <c r="B2" s="347"/>
      <c r="C2" s="347"/>
      <c r="D2" s="347"/>
      <c r="E2" s="347"/>
      <c r="F2" s="347"/>
      <c r="G2" s="347"/>
      <c r="H2" s="347"/>
      <c r="I2" s="347"/>
      <c r="J2" s="347"/>
      <c r="K2" s="347"/>
      <c r="L2" s="347"/>
      <c r="M2" s="347"/>
      <c r="N2" s="347"/>
      <c r="O2" s="347"/>
      <c r="P2" s="347"/>
      <c r="Q2" s="347"/>
      <c r="R2" s="347"/>
    </row>
    <row r="3" spans="2:18" ht="15">
      <c r="B3" s="348"/>
      <c r="C3" s="372" t="s">
        <v>1796</v>
      </c>
      <c r="D3" s="372"/>
      <c r="E3" s="372"/>
      <c r="F3" s="372"/>
      <c r="G3" s="372"/>
      <c r="H3" s="372"/>
      <c r="I3" s="372"/>
      <c r="J3" s="372"/>
      <c r="K3" s="372"/>
      <c r="L3" s="372"/>
      <c r="M3" s="372"/>
      <c r="N3" s="372"/>
      <c r="O3" s="372"/>
      <c r="P3" s="372"/>
    </row>
    <row r="4" spans="2:18" ht="12.75" thickBot="1">
      <c r="B4" s="346"/>
      <c r="C4" s="346"/>
      <c r="D4" s="346"/>
      <c r="E4" s="346"/>
      <c r="F4" s="346"/>
      <c r="G4" s="346"/>
      <c r="H4" s="346"/>
      <c r="I4" s="346"/>
      <c r="J4" s="346"/>
      <c r="K4" s="346"/>
      <c r="L4" s="346"/>
      <c r="M4" s="346"/>
      <c r="N4" s="346"/>
      <c r="O4" s="346"/>
    </row>
    <row r="5" spans="2:18" ht="12">
      <c r="B5" s="348"/>
      <c r="C5" s="348"/>
      <c r="D5" s="348"/>
      <c r="E5" s="348"/>
      <c r="F5" s="348"/>
      <c r="G5" s="348"/>
      <c r="H5" s="348"/>
      <c r="I5" s="348"/>
      <c r="J5" s="348"/>
      <c r="K5" s="348"/>
      <c r="L5" s="348"/>
      <c r="M5" s="348"/>
      <c r="N5" s="348"/>
      <c r="O5" s="348"/>
      <c r="P5" s="348"/>
      <c r="Q5" s="348"/>
      <c r="R5" s="348"/>
    </row>
    <row r="6" spans="2:18" ht="12">
      <c r="B6" s="349" t="s">
        <v>1696</v>
      </c>
      <c r="C6" s="350" t="s">
        <v>1797</v>
      </c>
    </row>
    <row r="7" spans="2:18" ht="12">
      <c r="B7" s="349" t="s">
        <v>1698</v>
      </c>
      <c r="C7" s="350" t="s">
        <v>1798</v>
      </c>
    </row>
    <row r="8" spans="2:18" ht="12">
      <c r="B8" s="349" t="s">
        <v>1700</v>
      </c>
      <c r="C8" s="350" t="s">
        <v>1799</v>
      </c>
    </row>
    <row r="9" spans="2:18" ht="12">
      <c r="B9" s="349" t="s">
        <v>1702</v>
      </c>
      <c r="C9" s="350" t="s">
        <v>1800</v>
      </c>
    </row>
    <row r="10" spans="2:18" ht="12">
      <c r="B10" s="349" t="s">
        <v>1704</v>
      </c>
      <c r="C10" s="350" t="s">
        <v>1801</v>
      </c>
    </row>
  </sheetData>
  <mergeCells count="1">
    <mergeCell ref="C3:P3"/>
  </mergeCells>
  <pageMargins left="0.7" right="0.7" top="0.78740157499999996" bottom="0.78740157499999996" header="0.3" footer="0.3"/>
  <pageSetup paperSize="9" scale="9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Titulka</vt:lpstr>
      <vt:lpstr>Rekapitulace stavby</vt:lpstr>
      <vt:lpstr>50_MOR-Z - Realizace úspo...</vt:lpstr>
      <vt:lpstr>Všeobecné podmínky</vt:lpstr>
      <vt:lpstr>Pokyny pro vyplnění</vt:lpstr>
      <vt:lpstr>'50_MOR-Z - Realizace úspo...'!Názvy_tisku</vt:lpstr>
      <vt:lpstr>'Rekapitulace stavby'!Názvy_tisku</vt:lpstr>
      <vt:lpstr>'50_MOR-Z - Realizace úspo...'!Oblast_tisku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NTB-02\Viktor Vegricht</dc:creator>
  <cp:lastModifiedBy>Viktor Vegricht</cp:lastModifiedBy>
  <cp:lastPrinted>2019-04-17T08:50:27Z</cp:lastPrinted>
  <dcterms:created xsi:type="dcterms:W3CDTF">2019-04-17T08:19:11Z</dcterms:created>
  <dcterms:modified xsi:type="dcterms:W3CDTF">2019-04-17T08:51:13Z</dcterms:modified>
</cp:coreProperties>
</file>