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 - Stavební část" sheetId="2" r:id="rId2"/>
    <sheet name="3 - Vedlejší rozpočtové n..." sheetId="3" r:id="rId3"/>
    <sheet name="Pokyny pro vyplnění" sheetId="4" r:id="rId4"/>
  </sheets>
  <definedNames>
    <definedName name="_xlnm.Print_Area" localSheetId="0">'Rekapitulace stavby'!$D$4:$AO$33,'Rekapitulace stavby'!$C$39:$AQ$54</definedName>
    <definedName name="_xlnm._FilterDatabase" localSheetId="1" hidden="1">'1 - Stavební část'!$C$99:$K$1153</definedName>
    <definedName name="_xlnm.Print_Area" localSheetId="1">'1 - Stavební část'!$C$4:$J$36,'1 - Stavební část'!$C$42:$J$81,'1 - Stavební část'!$C$87:$K$1153</definedName>
    <definedName name="_xlnm._FilterDatabase" localSheetId="2" hidden="1">'3 - Vedlejší rozpočtové n...'!$C$82:$K$104</definedName>
    <definedName name="_xlnm.Print_Area" localSheetId="2">'3 - Vedlejší rozpočtové n...'!$C$4:$J$36,'3 - Vedlejší rozpočtové n...'!$C$42:$J$64,'3 - Vedlejší rozpočtové n...'!$C$70:$K$104</definedName>
    <definedName name="_xlnm.Print_Area" localSheetId="3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'1 - Stavební část'!$99:$99</definedName>
    <definedName name="_xlnm.Print_Titles" localSheetId="2">'3 - Vedlejší rozpočtové n...'!$82:$82</definedName>
  </definedNames>
  <calcPr fullCalcOnLoad="1"/>
</workbook>
</file>

<file path=xl/sharedStrings.xml><?xml version="1.0" encoding="utf-8"?>
<sst xmlns="http://schemas.openxmlformats.org/spreadsheetml/2006/main" count="12458" uniqueCount="1937">
  <si>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</si>
  <si>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</si>
  <si>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</si>
  <si>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</si>
  <si>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</si>
  <si>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</si>
  <si>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</si>
  <si>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{041e8c23-ba4e-457c-a2a3-1de9f6c8b690}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</si>
  <si>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</si>
  <si>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</si>
  <si>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</si>
  <si>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</si>
  <si>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</si>
  <si>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</si>
  <si>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</si>
  <si>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</si>
  <si>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x20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</si>
  <si>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</si>
  <si>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</si>
  <si>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Vysokomýtská nemocnice č.p.271- nové PO schodiště a PBŘ celé budovy</t>
  </si>
  <si>
    <t>KSO:</t>
  </si>
  <si>
    <t/>
  </si>
  <si>
    <t>CC-CZ:</t>
  </si>
  <si>
    <t>Místo:</t>
  </si>
  <si>
    <t>Vysoké Mýto</t>
  </si>
  <si>
    <t>Datum:</t>
  </si>
  <si>
    <t>14. 5. 2019</t>
  </si>
  <si>
    <t>Zadavatel:</t>
  </si>
  <si>
    <t>IČ:</t>
  </si>
  <si>
    <t>Vysokomýtská nemocnice p.o.</t>
  </si>
  <si>
    <t>DIČ:</t>
  </si>
  <si>
    <t>Uchazeč:</t>
  </si>
  <si>
    <t>Vyplň údaj</t>
  </si>
  <si>
    <t>Projektant:</t>
  </si>
  <si>
    <t>KVARTA spol.s o. Choceň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</si>
  <si>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</si>
  <si>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</si>
  <si>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</si>
  <si>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</si>
  <si>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</si>
  <si>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</si>
  <si>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</si>
  <si>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</si>
  <si>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</si>
  <si>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</si>
  <si>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</si>
  <si>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</si>
  <si>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</si>
  <si>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</si>
  <si>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</si>
  <si>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</si>
  <si>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</si>
  <si>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</si>
  <si>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</si>
  <si>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</si>
  <si>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</si>
  <si>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</si>
  <si>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</si>
  <si>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</si>
  <si>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</si>
  <si>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</si>
  <si>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</si>
  <si>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</si>
  <si>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</si>
  <si>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</si>
  <si>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</si>
  <si>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</si>
  <si>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</si>
  <si>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</si>
  <si>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</si>
  <si>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</si>
  <si>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</si>
  <si>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</si>
  <si>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</si>
  <si>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</si>
  <si>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</si>
  <si>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</t>
  </si>
  <si>
    <t>Stavební část</t>
  </si>
  <si>
    <t>STA</t>
  </si>
  <si>
    <t>{c2b73ceb-48ca-4d4c-b7d5-cc11f11d1a1c}</t>
  </si>
  <si>
    <t>2</t>
  </si>
  <si>
    <t>3</t>
  </si>
  <si>
    <t>Vedlejší rozpočtové náklady</t>
  </si>
  <si>
    <t>{5b2f51ef-43b5-410b-8657-54646dbb3f2f}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</si>
  <si>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</si>
  <si>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</si>
  <si>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</si>
  <si>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</si>
  <si>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</si>
  <si>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</si>
  <si>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</si>
  <si>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</si>
  <si>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</si>
  <si>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</si>
  <si>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</si>
  <si>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</si>
  <si>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</si>
  <si>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</si>
  <si>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</si>
  <si>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</si>
  <si>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</si>
  <si>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</si>
  <si>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</si>
  <si>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</si>
  <si>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</si>
  <si>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</si>
  <si>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</si>
  <si>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</si>
  <si>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</si>
  <si>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</si>
  <si>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</si>
  <si>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741 - Elektroinstalace - silnoproud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</si>
  <si>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</si>
  <si>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</si>
  <si>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</si>
  <si>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</si>
  <si>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</si>
  <si>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</si>
  <si>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</si>
  <si>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</si>
  <si>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</si>
  <si>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</si>
  <si>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</si>
  <si>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</si>
  <si>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</si>
  <si>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</si>
  <si>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</si>
  <si>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</si>
  <si>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</si>
  <si>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</si>
  <si>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</si>
  <si>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</si>
  <si>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</si>
  <si>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</si>
  <si>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</si>
  <si>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</si>
  <si>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</si>
  <si>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</si>
  <si>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</si>
  <si>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</si>
  <si>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100991R</t>
  </si>
  <si>
    <t>Vytýčení všech podzemních vedení a jejich ochrana před poškozením</t>
  </si>
  <si>
    <t>kpl</t>
  </si>
  <si>
    <t>4</t>
  </si>
  <si>
    <t>113732261</t>
  </si>
  <si>
    <t>VV</t>
  </si>
  <si>
    <t>TZ</t>
  </si>
  <si>
    <t>113106171</t>
  </si>
  <si>
    <t>Rozebrání dlažeb vozovek ze zámkové dlažby s ložem z kameniva ručně</t>
  </si>
  <si>
    <t>m2</t>
  </si>
  <si>
    <t>CS ÚRS 2018 01</t>
  </si>
  <si>
    <t>1719965123</t>
  </si>
  <si>
    <t>Půdorys 1P - "PBŘ" nový stav, TZ, Půdorys 1P - nové schodiště</t>
  </si>
  <si>
    <t>30</t>
  </si>
  <si>
    <t>113202111</t>
  </si>
  <si>
    <t>Vytrhání obrub krajníků obrubníků stojatých - ŠETRNÉ !!</t>
  </si>
  <si>
    <t>m</t>
  </si>
  <si>
    <t>-606804982</t>
  </si>
  <si>
    <t>Půdorys 1P - "PBŘ" nový stav</t>
  </si>
  <si>
    <t>4,3+3+2,2+4,5+4+2+1,9</t>
  </si>
  <si>
    <t>121101101</t>
  </si>
  <si>
    <t>Sejmutí ornice s přemístěním na vzdálenost do 50 m</t>
  </si>
  <si>
    <t>m3</t>
  </si>
  <si>
    <t>CS ÚRS 2018 02</t>
  </si>
  <si>
    <t>1854829253</t>
  </si>
  <si>
    <t>Půdorys 1N -"PBŘ" - nový stav, Řez 1-1, TZ</t>
  </si>
  <si>
    <t>15*3,5*0,2+3*3*0,2</t>
  </si>
  <si>
    <t>5</t>
  </si>
  <si>
    <t>131201201</t>
  </si>
  <si>
    <t>Hloubení jam zapažených v hornině tř. 3 objemu do 100 m3</t>
  </si>
  <si>
    <t>447248652</t>
  </si>
  <si>
    <t>Půdorys 1.PP - "PBŘ" nový stav, Řez 1-1 - "PBŘ" nový stav, TZ</t>
  </si>
  <si>
    <t>(0,7+1,665+1)*3,7*2,364</t>
  </si>
  <si>
    <t>6</t>
  </si>
  <si>
    <t>131201209</t>
  </si>
  <si>
    <t>Příplatek za lepivost u hloubení jam zapažených v hornině tř. 3</t>
  </si>
  <si>
    <t>-632922989</t>
  </si>
  <si>
    <t>29,433/2</t>
  </si>
  <si>
    <t>7</t>
  </si>
  <si>
    <t>132201201</t>
  </si>
  <si>
    <t>Hloubení rýh š do 2000 mm v hornině tř. 3 objemu do 100 m3</t>
  </si>
  <si>
    <t>56212526</t>
  </si>
  <si>
    <t>(3,7+6,37)*1*1,99</t>
  </si>
  <si>
    <t>8</t>
  </si>
  <si>
    <t>132201209</t>
  </si>
  <si>
    <t>Příplatek za lepivost k hloubení rýh š do 2000 mm v hornině tř. 3</t>
  </si>
  <si>
    <t>774488026</t>
  </si>
  <si>
    <t>20,039/2</t>
  </si>
  <si>
    <t>9</t>
  </si>
  <si>
    <t>151101112</t>
  </si>
  <si>
    <t>Odstranění příložného pažení a rozepření stěn rýh hl do 4 m</t>
  </si>
  <si>
    <t>-369289245</t>
  </si>
  <si>
    <t>10</t>
  </si>
  <si>
    <t>151201101</t>
  </si>
  <si>
    <t>Zřízení zátažného pažení a rozepření stěn rýh hl do 2 m</t>
  </si>
  <si>
    <t>1608590706</t>
  </si>
  <si>
    <t>(2,7*2+6,37*2+1)*1,99</t>
  </si>
  <si>
    <t>11</t>
  </si>
  <si>
    <t>151201102</t>
  </si>
  <si>
    <t>Zřízení zátažného pažení a rozepření stěn rýh hl do 4 m</t>
  </si>
  <si>
    <t>1705486388</t>
  </si>
  <si>
    <t>(2,7+3,7+2,665+0,7)*2,365</t>
  </si>
  <si>
    <t>12</t>
  </si>
  <si>
    <t>151201111</t>
  </si>
  <si>
    <t>Odstranění zátažného pažení a rozepření stěn rýh hl do 2 m</t>
  </si>
  <si>
    <t>-1941217241</t>
  </si>
  <si>
    <t>38,089</t>
  </si>
  <si>
    <t>13</t>
  </si>
  <si>
    <t>151201112</t>
  </si>
  <si>
    <t>Odstranění zátažného pažení a rozepření stěn rýh hl do 4 m</t>
  </si>
  <si>
    <t>1358606309</t>
  </si>
  <si>
    <t>23,094</t>
  </si>
  <si>
    <t>14</t>
  </si>
  <si>
    <t>162701105</t>
  </si>
  <si>
    <t>Vodorovné přemístění do 10000 m výkopku/sypaniny z horniny tř. 1 až 4,vč.nakypření</t>
  </si>
  <si>
    <t>-834068462</t>
  </si>
  <si>
    <t>"hloubení"(29,433+20,039)*1,15</t>
  </si>
  <si>
    <t>"zásyp"-14,159*1,15</t>
  </si>
  <si>
    <t>Součet</t>
  </si>
  <si>
    <t>167101101</t>
  </si>
  <si>
    <t>Nakládání výkopku z hornin tř. 1 až 4 do 100 m3</t>
  </si>
  <si>
    <t>522041484</t>
  </si>
  <si>
    <t>40,61</t>
  </si>
  <si>
    <t>16</t>
  </si>
  <si>
    <t>171201211</t>
  </si>
  <si>
    <t>Poplatek za uložení stavebního odpadu - zeminy a kameniva na skládce</t>
  </si>
  <si>
    <t>t</t>
  </si>
  <si>
    <t>1237547092</t>
  </si>
  <si>
    <t>40,61/1,15*1,6</t>
  </si>
  <si>
    <t>17</t>
  </si>
  <si>
    <t>174101101</t>
  </si>
  <si>
    <t>Zásyp jam, šachet rýh nebo kolem objektů sypaninou se zhutněním</t>
  </si>
  <si>
    <t>-1891670161</t>
  </si>
  <si>
    <t>(3,7+2,95+6,37)*0,25*1,2+2,7*0,1*1,2+(1,665+3,15)*0,25*1,75+1,665*2,7*1,74</t>
  </si>
  <si>
    <t>18</t>
  </si>
  <si>
    <t>181951102</t>
  </si>
  <si>
    <t>Úprava pláně v hornině tř. 1 až 4 se zhutněním</t>
  </si>
  <si>
    <t>1069849851</t>
  </si>
  <si>
    <t>97,5</t>
  </si>
  <si>
    <t>Zakládání</t>
  </si>
  <si>
    <t>19</t>
  </si>
  <si>
    <t>271572211</t>
  </si>
  <si>
    <t>Podsyp pod základové konstrukce se zhutněním z netříděného štěrkopísku</t>
  </si>
  <si>
    <t>730574724</t>
  </si>
  <si>
    <t>Půdorys 1.P - "PBŘ" nový stav, Řez 1-1 "PBŘ" nový stav, TZ</t>
  </si>
  <si>
    <t>2,95*6,72*0,15+2,015*2,95*0,4</t>
  </si>
  <si>
    <t>20</t>
  </si>
  <si>
    <t>273313711</t>
  </si>
  <si>
    <t>Základové desky z betonu tř. C 20/25</t>
  </si>
  <si>
    <t>-956915380</t>
  </si>
  <si>
    <t>7,17*3,2*0,145+3,2*2,44*0,095</t>
  </si>
  <si>
    <t>273362021</t>
  </si>
  <si>
    <t>Výztuž základových desek svařovanými sítěmi Kari</t>
  </si>
  <si>
    <t>-993450622</t>
  </si>
  <si>
    <t>"5/100/100mm"3,08*(7,17*3,2+3,2*2,44)*1,15*1,1*0,001</t>
  </si>
  <si>
    <t>"6/100/100mm pod schodoma"4,44*2*3,2*1,15*1,1*0,001</t>
  </si>
  <si>
    <t>22</t>
  </si>
  <si>
    <t>274313611</t>
  </si>
  <si>
    <t>Základové pásy z betonu tř. C 16/20</t>
  </si>
  <si>
    <t>905959626</t>
  </si>
  <si>
    <t>(3,7+6,37+0,6+1,665+1+2,7)*1*0,46+2,7*0,6*0,46</t>
  </si>
  <si>
    <t>23</t>
  </si>
  <si>
    <t>274351121</t>
  </si>
  <si>
    <t>Zřízení bednění základových pasů rovného</t>
  </si>
  <si>
    <t>-644239196</t>
  </si>
  <si>
    <t>(3,7+6,37+0,6+1,665+1+2,7*2)*0,46</t>
  </si>
  <si>
    <t>24</t>
  </si>
  <si>
    <t>274351122</t>
  </si>
  <si>
    <t>Odstranění bednění základových pasů rovného</t>
  </si>
  <si>
    <t>-750823795</t>
  </si>
  <si>
    <t>8,618</t>
  </si>
  <si>
    <t>25</t>
  </si>
  <si>
    <t>279113145</t>
  </si>
  <si>
    <t>Základová zeď tl do 400 mm z tvárnic ztraceného bednění včetně výplně z betonu tř. C 20/25</t>
  </si>
  <si>
    <t>-395015197</t>
  </si>
  <si>
    <t>2,95*2,25</t>
  </si>
  <si>
    <t>26</t>
  </si>
  <si>
    <t>279113146</t>
  </si>
  <si>
    <t>Základová zeď tl do 500 mm z tvárnic ztraceného bednění včetně výplně z betonu tř. C 20/25</t>
  </si>
  <si>
    <t>1190563309</t>
  </si>
  <si>
    <t>(3,45+6,37+0,25)*1,5+(2,415+3,45)*2,25</t>
  </si>
  <si>
    <t>27</t>
  </si>
  <si>
    <t>279361821</t>
  </si>
  <si>
    <t>Výztuž základových zdí nosných betonářskou ocelí 10 505</t>
  </si>
  <si>
    <t>-1945127337</t>
  </si>
  <si>
    <t>(6,638*0,4+28,301*0,5)*0,025</t>
  </si>
  <si>
    <t>Svislé a kompletní konstrukce</t>
  </si>
  <si>
    <t>28</t>
  </si>
  <si>
    <t>310231051</t>
  </si>
  <si>
    <t>Zazdívka otvorů ve zdivu nadzákladovém plochy do 1 m2  cihlami děrovanými přes P10 do P15 tl 300 mm</t>
  </si>
  <si>
    <t>-72590348</t>
  </si>
  <si>
    <t>Půdorys 1PP"PBŘ" nový stav,Řez 1-1 /PBŘ" nový stav, TZ</t>
  </si>
  <si>
    <t>0,6*0,6+1,45*0,6</t>
  </si>
  <si>
    <t>29</t>
  </si>
  <si>
    <t>310231055</t>
  </si>
  <si>
    <t>Zazdívka otvorů ve zdivu nadzákladovém plochy do 4 m2  cihlami děrovanými přes P10 do P15 tl 300 mm</t>
  </si>
  <si>
    <t>-1562709069</t>
  </si>
  <si>
    <t>Půdorys 1P-detail "PBŘ" nový stav,Řez 1-1 /PBŘ" nový stav, TZ</t>
  </si>
  <si>
    <t>1,4*2,35</t>
  </si>
  <si>
    <t>311237311</t>
  </si>
  <si>
    <t>Zdivo jednovrstvé tepelně izolační z cihel broušených na zdicí pěnu U přes 0,26 do 0,30 W/m2K tl zdiva 300 mm</t>
  </si>
  <si>
    <t>513428448</t>
  </si>
  <si>
    <t>Půdorys 1PP "PBŘ" nový stav,Řez 1-1 /PBŘ" nový stav, TZ</t>
  </si>
  <si>
    <t>(3,2+6,9)*3,13+3,2*0,5+(2,315+3,5)*(3,35+0,7)</t>
  </si>
  <si>
    <t>(3,2+6,9)*1,98+(3,2*2+10,135)*(8,2+2,25+0,63+3,05+0,5)</t>
  </si>
  <si>
    <t>"otvory"-1,5*1,75-1,1*2,1-1,5*2,25*5</t>
  </si>
  <si>
    <t>31</t>
  </si>
  <si>
    <t>313234321</t>
  </si>
  <si>
    <t>Kotvení lícovaného zdiva konzolovými kotvami 3xR12 dl.550mm</t>
  </si>
  <si>
    <t>-1666654001</t>
  </si>
  <si>
    <t>Půdorys 1P "PBŘ" nový stav,Řez 1-1 /PBŘ" nový stav, TZ</t>
  </si>
  <si>
    <t>(12,9+11,25)*0,2</t>
  </si>
  <si>
    <t>32</t>
  </si>
  <si>
    <t>317142422</t>
  </si>
  <si>
    <t>Překlad nenosný pórobetonový š 100 mm v do 250 mm na tenkovrstvou maltu dl do 1250 mm</t>
  </si>
  <si>
    <t>kus</t>
  </si>
  <si>
    <t>474013265</t>
  </si>
  <si>
    <t>TZ - překlady a průvlaky</t>
  </si>
  <si>
    <t>33</t>
  </si>
  <si>
    <t>317142432</t>
  </si>
  <si>
    <t>Překlad nenosný pórobetonový š 125 mm v do 250 mm na tenkovrstvou maltu dl do 1250 mm</t>
  </si>
  <si>
    <t>-1509895532</t>
  </si>
  <si>
    <t>34</t>
  </si>
  <si>
    <t>317142434</t>
  </si>
  <si>
    <t>Překlad nenosný pórobetonový š 125 mm v do 250 mm na tenkovrstvou maltu dl do 1500 mm</t>
  </si>
  <si>
    <t>-432339061</t>
  </si>
  <si>
    <t>35</t>
  </si>
  <si>
    <t>317168011</t>
  </si>
  <si>
    <t>Překlad keramický plochý š 115 mm dl 1000 mm</t>
  </si>
  <si>
    <t>662898014</t>
  </si>
  <si>
    <t>1+1</t>
  </si>
  <si>
    <t>36</t>
  </si>
  <si>
    <t>317168054</t>
  </si>
  <si>
    <t>Překlad keramický vysoký v 238 mm dl 1750 mm</t>
  </si>
  <si>
    <t>-1020804345</t>
  </si>
  <si>
    <t>TZ  -překlady a průvlaky</t>
  </si>
  <si>
    <t>37</t>
  </si>
  <si>
    <t>317941121</t>
  </si>
  <si>
    <t>Osazování ocelových válcovaných nosníků na zdivu I, IE, U, UE nebo L do č 12</t>
  </si>
  <si>
    <t>-1201574724</t>
  </si>
  <si>
    <t>TZ-překlady a nosníky</t>
  </si>
  <si>
    <t>"R12"0,888*1,4*38*1,1*0,001</t>
  </si>
  <si>
    <t>38</t>
  </si>
  <si>
    <t>317941123</t>
  </si>
  <si>
    <t>Osazování ocelových válcovaných nosníků na zdivu I, IE, U, UE nebo L do č 22</t>
  </si>
  <si>
    <t>794380164</t>
  </si>
  <si>
    <t>"I160"17,9*6*1,9*0,001*1,1</t>
  </si>
  <si>
    <t>39</t>
  </si>
  <si>
    <t>M</t>
  </si>
  <si>
    <t>13010718</t>
  </si>
  <si>
    <t>ocel profilová IPN 160 jakost 11 375</t>
  </si>
  <si>
    <t>-1164826480</t>
  </si>
  <si>
    <t>P</t>
  </si>
  <si>
    <t>Poznámka k položce:
Hmotnost: 17,90 kg/m</t>
  </si>
  <si>
    <t>40</t>
  </si>
  <si>
    <t>331231118</t>
  </si>
  <si>
    <t>Zdivo pilířů z cihel dl 290 mm pevnosti P 15 na MC 15</t>
  </si>
  <si>
    <t>-2006667103</t>
  </si>
  <si>
    <t>Půdorys 1N "PBŘ" nový stav, Řez 1-1, TZ</t>
  </si>
  <si>
    <t>0,45*0,3*3,15</t>
  </si>
  <si>
    <t>Půdorys 2N "PBŘ" nový stav, Řez 1-1, TZ</t>
  </si>
  <si>
    <t>0,45*0,3*3,7</t>
  </si>
  <si>
    <t>Půdorys 3N "PBŘ" nový stav, Řez 1-1, TZ</t>
  </si>
  <si>
    <t>0,45*0,3*5,55</t>
  </si>
  <si>
    <t>41</t>
  </si>
  <si>
    <t>342244201</t>
  </si>
  <si>
    <t>Příčka z cihel broušených na tenkovrstvou maltu tloušťky 80 mm</t>
  </si>
  <si>
    <t>-2095698517</t>
  </si>
  <si>
    <t>Půdorys 1.NP -"PBŘ" nový stav, TZ,Řez 1-1</t>
  </si>
  <si>
    <t>"elektroagregát"3,65*3-0,8*2</t>
  </si>
  <si>
    <t>Půdorys 4N -"PBŘ" - nový stav, Řez 1-1, TZ</t>
  </si>
  <si>
    <t>"chodba"1,41*3,5-0,9*2</t>
  </si>
  <si>
    <t>42</t>
  </si>
  <si>
    <t>342244211</t>
  </si>
  <si>
    <t>Příčka z cihel broušených na tenkovrstvou maltu tloušťky 115 mm</t>
  </si>
  <si>
    <t>1381060799</t>
  </si>
  <si>
    <t>Půdorys 1.P detail -  nové schodiště, Řez 1-1, TZ</t>
  </si>
  <si>
    <t>(1,7+2,05)*3,13+3,2*3,738</t>
  </si>
  <si>
    <t>1,605*3,2-0,8*2+1,68*3,2-1,1*2,1+2*2,455*3,2-2*1,1*2,1</t>
  </si>
  <si>
    <t>Půdorys 2.NP -"PBŘ" nový stav, TZ,Řez 1-1</t>
  </si>
  <si>
    <t>1,36*3,5-1,1*2,1+1,5*3,5-1,1*2,1+15*(1,54*3,5-1,1*2)+1,56*3,5-1,1*2</t>
  </si>
  <si>
    <t>Půdorys 3.P detail -  nové schodiště, Řez 1-1, TZ</t>
  </si>
  <si>
    <t>2*1,5*3,8</t>
  </si>
  <si>
    <t>Půdorys 3.NP -"PBŘ" nový stav, TZ,Řez 1-1</t>
  </si>
  <si>
    <t>1,5*3,5-1,1*2,1+1,4*3,5-1,1*2,1+(1,54*3,5-1,1*2)*3+8*(1,54*3,5-1,1*2)+1,2*3,5-0,9*2+1,56*3,5-1,1*2</t>
  </si>
  <si>
    <t>43</t>
  </si>
  <si>
    <t>342244221</t>
  </si>
  <si>
    <t>Příčka z cihel broušených na tenkovrstvou maltu tloušťky 140 mm</t>
  </si>
  <si>
    <t>-1246555284</t>
  </si>
  <si>
    <t>Půdorys 4.P detail -  nové schodiště, Řez 1-1, TZ</t>
  </si>
  <si>
    <t>9,836*0,33</t>
  </si>
  <si>
    <t>44</t>
  </si>
  <si>
    <t>346244381</t>
  </si>
  <si>
    <t>Plentování jednostranné v do 200 mm válcovaných nosníků cihlami</t>
  </si>
  <si>
    <t>-922281664</t>
  </si>
  <si>
    <t>4,05*0,2</t>
  </si>
  <si>
    <t>Vodorovné konstrukce</t>
  </si>
  <si>
    <t>45</t>
  </si>
  <si>
    <t>411121121</t>
  </si>
  <si>
    <t>Montáž prefabrikovaných ŽB stropů ze stropních panelů š 300 mm dl do 3800 mm</t>
  </si>
  <si>
    <t>-1117297977</t>
  </si>
  <si>
    <t>Zastropení -kladečský výkres 1.PP.1.NP, 2.NP,3.NP a Řez</t>
  </si>
  <si>
    <t>"1.PP"0,7*3,5</t>
  </si>
  <si>
    <t>"1.NP"0,76*3,5+0,915*3,5</t>
  </si>
  <si>
    <t>"2.NP"1,4*3,5+1*1,75+0,76*3,5</t>
  </si>
  <si>
    <t>"3.NP"1,2*3,5*8</t>
  </si>
  <si>
    <t>46</t>
  </si>
  <si>
    <t>599991R</t>
  </si>
  <si>
    <t xml:space="preserve">deska prefa stropní </t>
  </si>
  <si>
    <t>-767723769</t>
  </si>
  <si>
    <t>47</t>
  </si>
  <si>
    <t>-1851646441</t>
  </si>
  <si>
    <t>Zastropení, Řez 1-1, TZ</t>
  </si>
  <si>
    <t>1+1+3+1+2+8</t>
  </si>
  <si>
    <t>48</t>
  </si>
  <si>
    <t>59346870R</t>
  </si>
  <si>
    <t>panel stropní spiroll 100x119x20-22 cm</t>
  </si>
  <si>
    <t>213832193</t>
  </si>
  <si>
    <t>Zastropení-prefa díly, řez 1-1,TZ</t>
  </si>
  <si>
    <t>6*3,2+8*3,2</t>
  </si>
  <si>
    <t>49</t>
  </si>
  <si>
    <t>59346871R</t>
  </si>
  <si>
    <t>panel stropní spiroll 100x69x20 cm</t>
  </si>
  <si>
    <t>-2080171560</t>
  </si>
  <si>
    <t>2*3,2</t>
  </si>
  <si>
    <t>50</t>
  </si>
  <si>
    <t>411121232</t>
  </si>
  <si>
    <t>Montáž prefabrikovaných ŽB stropů ze stropních desek dl do 1800 mm,vč.úpravy a otvorů</t>
  </si>
  <si>
    <t>-351307470</t>
  </si>
  <si>
    <t>5+17+21</t>
  </si>
  <si>
    <t>51</t>
  </si>
  <si>
    <t>59341211.RDB</t>
  </si>
  <si>
    <t>deska stropní plná PZD 12/10 104x29x6,5 cm</t>
  </si>
  <si>
    <t>583304839</t>
  </si>
  <si>
    <t>52</t>
  </si>
  <si>
    <t>411161002</t>
  </si>
  <si>
    <t>Strop keramický OVN do 110 cm v nosníku 16 cm z vložek HURDIS v 8 cm vyplněný lehkým betonem</t>
  </si>
  <si>
    <t>1837896932</t>
  </si>
  <si>
    <t>Půdorys 3P "PBŘ"-nový stav, TZ,Řez 1-1</t>
  </si>
  <si>
    <t>3,25*1,6</t>
  </si>
  <si>
    <t>53</t>
  </si>
  <si>
    <t>413941123</t>
  </si>
  <si>
    <t>Osazování ocelových válcovaných nosníků stropů I, IE, U, UE nebo L do č. 22</t>
  </si>
  <si>
    <t>-1118878183</t>
  </si>
  <si>
    <t>Půdorys 2.P detail -  nové schodiště, Řez 1-1, TZ</t>
  </si>
  <si>
    <t>"U160"(2*1,9+0,25)*18,8*0,001</t>
  </si>
  <si>
    <t>54</t>
  </si>
  <si>
    <t>13010916</t>
  </si>
  <si>
    <t>ocel profilová UE 160 jakost 11 375</t>
  </si>
  <si>
    <t>-1349775211</t>
  </si>
  <si>
    <t>Poznámka k položce:
Hmotnost: 14,20 kg/m</t>
  </si>
  <si>
    <t>"U160"(2*1,9+0,25)*18,8*0,001*1,1</t>
  </si>
  <si>
    <t>55</t>
  </si>
  <si>
    <t>417321414</t>
  </si>
  <si>
    <t>Ztužující pásy a věnce ze ŽB tř. C 20/25</t>
  </si>
  <si>
    <t>715906194</t>
  </si>
  <si>
    <t>"V1"(3,2*2+10,135)*0,3*0,25</t>
  </si>
  <si>
    <t>"V2"(3,2*2+10,135-1,5)*0,3*0,22</t>
  </si>
  <si>
    <t>"V3"(3,2*2+10,135-1,5)*0,3*0,22</t>
  </si>
  <si>
    <t>"V4"(3,2*2+10,135)*0,3*0,25</t>
  </si>
  <si>
    <t>56</t>
  </si>
  <si>
    <t>417351115</t>
  </si>
  <si>
    <t>Zřízení bednění ztužujících věnců</t>
  </si>
  <si>
    <t>-262580321</t>
  </si>
  <si>
    <t>"V1"(3,2*2+10,135)*2*0,25</t>
  </si>
  <si>
    <t>"V2"(3,2*2+10,135-1,5)*2*0,22</t>
  </si>
  <si>
    <t>"V3"(3,2*2+10,135-1,5)*2*0,22</t>
  </si>
  <si>
    <t>"V4"(3,2*2+10,135)*2*0,25</t>
  </si>
  <si>
    <t>57</t>
  </si>
  <si>
    <t>417351116</t>
  </si>
  <si>
    <t>Odstranění bednění ztužujících věnců</t>
  </si>
  <si>
    <t>-1332919109</t>
  </si>
  <si>
    <t>29,766</t>
  </si>
  <si>
    <t>58</t>
  </si>
  <si>
    <t>417361821</t>
  </si>
  <si>
    <t>Výztuž ztužujících pásů a věnců betonářskou ocelí 10 505</t>
  </si>
  <si>
    <t>595739925</t>
  </si>
  <si>
    <t>4,464*0,1</t>
  </si>
  <si>
    <t>59</t>
  </si>
  <si>
    <t>435121011</t>
  </si>
  <si>
    <t>Montáž schodišťových ramen bez podest hmotnosti do 1,5 t</t>
  </si>
  <si>
    <t>-1035131065</t>
  </si>
  <si>
    <t>Půdorys zastropení prefa 1.PP -  nové schodiště, Řez, TZ</t>
  </si>
  <si>
    <t>Půdorys zastropení prefa 1.NP -  nové schodiště, Řez, TZ</t>
  </si>
  <si>
    <t>Půdorys zastropení prefa 2.NP -  nové schodiště, Řez, TZ</t>
  </si>
  <si>
    <t>60</t>
  </si>
  <si>
    <t>59372190R</t>
  </si>
  <si>
    <t>rameno schodišťové ŽB prefa</t>
  </si>
  <si>
    <t>1872087185</t>
  </si>
  <si>
    <t>3*1,5</t>
  </si>
  <si>
    <t>3,7*1,5*2</t>
  </si>
  <si>
    <t>61</t>
  </si>
  <si>
    <t>435991R</t>
  </si>
  <si>
    <t>D+M drobných dobetonávek nově osazených prefa dílců schodiště a podest,vč.bednění a výztuže (beton C25/30,výztuž 2xR14) a chemických hmoždin</t>
  </si>
  <si>
    <t>222452960</t>
  </si>
  <si>
    <t>3,2*0,1*0,2+3,2*0,2*0,2</t>
  </si>
  <si>
    <t>3,2*0,2*0,2+3,2*0,3*0,22</t>
  </si>
  <si>
    <t>3,2*0,3*0,22+2*3,2*0,1*0,2</t>
  </si>
  <si>
    <t>Komunikace pozemní</t>
  </si>
  <si>
    <t>62</t>
  </si>
  <si>
    <t>564231111</t>
  </si>
  <si>
    <t>Podklad nebo podsyp ze štěrkopísku ŠP tl 100 mm</t>
  </si>
  <si>
    <t>-415284392</t>
  </si>
  <si>
    <t>63</t>
  </si>
  <si>
    <t>564561111</t>
  </si>
  <si>
    <t>Zřízení podsypu nebo podkladu ze sypaniny tl 200 mm</t>
  </si>
  <si>
    <t>1912736138</t>
  </si>
  <si>
    <t>4*3,485+4,15*6</t>
  </si>
  <si>
    <t>64</t>
  </si>
  <si>
    <t>564730011</t>
  </si>
  <si>
    <t>Podklad z kameniva hrubého drceného vel. 8-16 mm tl 100 mm</t>
  </si>
  <si>
    <t>-1669331963</t>
  </si>
  <si>
    <t>65</t>
  </si>
  <si>
    <t>564730111</t>
  </si>
  <si>
    <t>Podklad z kameniva hrubého drceného vel. 16-32 mm tl 100 mm</t>
  </si>
  <si>
    <t>-1988235836</t>
  </si>
  <si>
    <t>66</t>
  </si>
  <si>
    <t>564851111</t>
  </si>
  <si>
    <t>Podklad ze štěrkodrtě ŠD tl 150 mm</t>
  </si>
  <si>
    <t>-2049722847</t>
  </si>
  <si>
    <t>97,4-38,8</t>
  </si>
  <si>
    <t>67</t>
  </si>
  <si>
    <t>565136121</t>
  </si>
  <si>
    <t>Asfaltový beton vrstva podkladní ACP 22 (obalované kamenivo OKH) tl 50 mm š přes 3 m</t>
  </si>
  <si>
    <t>-263009452</t>
  </si>
  <si>
    <t>68</t>
  </si>
  <si>
    <t>565146121</t>
  </si>
  <si>
    <t>Asfaltový beton vrstva podkladní ACP 22 (obalované kamenivo OKH) tl 60 mm š přes 3 m</t>
  </si>
  <si>
    <t>-462005430</t>
  </si>
  <si>
    <t>69</t>
  </si>
  <si>
    <t>577134211</t>
  </si>
  <si>
    <t>Asfaltový beton vrstva obrusná ACO 11 (ABS) tř. II tl 40 mm š do 3 m z nemodifikovaného asfaltu</t>
  </si>
  <si>
    <t>1991404952</t>
  </si>
  <si>
    <t>70</t>
  </si>
  <si>
    <t>596212210</t>
  </si>
  <si>
    <t>Kladení zámkové dlažby pozemních komunikací tl 80 mm skupiny A pl do 50 m2</t>
  </si>
  <si>
    <t>917451715</t>
  </si>
  <si>
    <t>71</t>
  </si>
  <si>
    <t>59245010</t>
  </si>
  <si>
    <t>dlažba zámková profilová 20x16,5x8 cm barevná</t>
  </si>
  <si>
    <t>-170545473</t>
  </si>
  <si>
    <t>(38,84-30)*1,2</t>
  </si>
  <si>
    <t>Úpravy povrchů, podlahy a osazování výplní</t>
  </si>
  <si>
    <t>72</t>
  </si>
  <si>
    <t>611111212</t>
  </si>
  <si>
    <t>Vyspravení povrchu stropů z prefabrikovaných dílců š do 1800 mm maltou cementovou se zahlazením</t>
  </si>
  <si>
    <t>-640843813</t>
  </si>
  <si>
    <t>Půdorys 1P "PBŘ"-nový stav, TZ, Řez 1-1</t>
  </si>
  <si>
    <t>2,8*1,5+3,9*1,5*2</t>
  </si>
  <si>
    <t>Půdorys 2P "PBŘ"-nový stav, TZ,Řez 1-1</t>
  </si>
  <si>
    <t>3,9*1,5*2+1,25*1,6</t>
  </si>
  <si>
    <t>73</t>
  </si>
  <si>
    <t>611111213</t>
  </si>
  <si>
    <t>Vyspravení povrchu stropů z prefabrikovaných dílců š přes 1800 mm maltou cementovou se zahlazením</t>
  </si>
  <si>
    <t>970360826</t>
  </si>
  <si>
    <t>1,7*3,2+2,26*3,2+1,58*3,2</t>
  </si>
  <si>
    <t>2,25*3,2+3,95*3,2</t>
  </si>
  <si>
    <t>3,2*9,535</t>
  </si>
  <si>
    <t>74</t>
  </si>
  <si>
    <t>611131101</t>
  </si>
  <si>
    <t>Cementový postřik vnitřních stropů nanášený celoplošně ručně</t>
  </si>
  <si>
    <t>-902566465</t>
  </si>
  <si>
    <t>75</t>
  </si>
  <si>
    <t>611131105</t>
  </si>
  <si>
    <t>Cementový postřik vnitřních schodišťových konstrukcí nanášený celoplošně ručně</t>
  </si>
  <si>
    <t>-997448542</t>
  </si>
  <si>
    <t>29,6</t>
  </si>
  <si>
    <t>76</t>
  </si>
  <si>
    <t>611131111</t>
  </si>
  <si>
    <t>Polymercementový spojovací můstek vnitřních stropů nanášený ručně</t>
  </si>
  <si>
    <t>522684695</t>
  </si>
  <si>
    <t>97,68</t>
  </si>
  <si>
    <t>77</t>
  </si>
  <si>
    <t>611131121</t>
  </si>
  <si>
    <t>Penetrační disperzní nátěr vnitřních stropů nanášený ručně</t>
  </si>
  <si>
    <t>-1391651824</t>
  </si>
  <si>
    <t>78</t>
  </si>
  <si>
    <t>611181005</t>
  </si>
  <si>
    <t>Sádrová stěrka tl.do 3 mm vnitřních schodišťových konstrukcí</t>
  </si>
  <si>
    <t>1788319454</t>
  </si>
  <si>
    <t>29,6+68,08</t>
  </si>
  <si>
    <t>79</t>
  </si>
  <si>
    <t>611321145</t>
  </si>
  <si>
    <t>Vápenocementová omítka štuková dvouvrstvá vnitřních schodišťových konstrukcí nanášená ručně</t>
  </si>
  <si>
    <t>931804161</t>
  </si>
  <si>
    <t>80</t>
  </si>
  <si>
    <t>612311131</t>
  </si>
  <si>
    <t>Potažení vnitřních stěn vápenným štukem tloušťky do 3 mm</t>
  </si>
  <si>
    <t>-1114593519</t>
  </si>
  <si>
    <t>"kolem vyměněných dveří"410</t>
  </si>
  <si>
    <t>81</t>
  </si>
  <si>
    <t>612321141</t>
  </si>
  <si>
    <t>Vápenocementová omítka štuková dvouvrstvá vnitřních stěn nanášená ručně</t>
  </si>
  <si>
    <t>1123232050</t>
  </si>
  <si>
    <t>296,859+(12,485+155,573+3,246)*2</t>
  </si>
  <si>
    <t>82</t>
  </si>
  <si>
    <t>612325223</t>
  </si>
  <si>
    <t>Vápenocementová štuková omítka malých ploch do 1,0 m2 na stěnách</t>
  </si>
  <si>
    <t>816546429</t>
  </si>
  <si>
    <t>Půdorys 1.PP -"PBŘ" nový stav,TZ</t>
  </si>
  <si>
    <t>2*2</t>
  </si>
  <si>
    <t>Půdorys 1.NP -"PBŘ" nový stav, TZ,Půdorys 1.NP -nové schodiště</t>
  </si>
  <si>
    <t>1+1+2*1</t>
  </si>
  <si>
    <t>83</t>
  </si>
  <si>
    <t>612325225</t>
  </si>
  <si>
    <t>Vápenocementová štuková omítka malých ploch do 4,0 m2 na stěnách</t>
  </si>
  <si>
    <t>1203604443</t>
  </si>
  <si>
    <t>2+2+2+2</t>
  </si>
  <si>
    <t>"průchody VZT stěnou"6</t>
  </si>
  <si>
    <t>"průchody VZT stěnou"9</t>
  </si>
  <si>
    <t>84</t>
  </si>
  <si>
    <t>613321141R</t>
  </si>
  <si>
    <t>Vápenocementová omítka štuková dvouvrstvá vnitřních ostění nanášená ručně</t>
  </si>
  <si>
    <t>464912985</t>
  </si>
  <si>
    <t>(1,5+1,75)*2*0,3+(1,5+2*2,65)*0,3+(1,5+2,25)*2*0,3</t>
  </si>
  <si>
    <t>(1,5+2,25)*2*0,3</t>
  </si>
  <si>
    <t>85</t>
  </si>
  <si>
    <t>619995001</t>
  </si>
  <si>
    <t>Začištění omítek kolem oken, dveří, podlah nebo obkladů</t>
  </si>
  <si>
    <t>-1817806571</t>
  </si>
  <si>
    <t>Půdorys 1.PP -"PBŘ" nový stav, Změna sklep, TZ</t>
  </si>
  <si>
    <t>6*(0,9+2*2)</t>
  </si>
  <si>
    <t>5*(0,9+2*2)+4*(0,8+2*2)+1,1+2*2</t>
  </si>
  <si>
    <t>4*(1,1+2*2)</t>
  </si>
  <si>
    <t>0,9+2*2</t>
  </si>
  <si>
    <t>Půdorys 4.NP -"PBŘ" - nový stav, Řez 1-1, TZ</t>
  </si>
  <si>
    <t>3*(0,9+2*2)</t>
  </si>
  <si>
    <t>86</t>
  </si>
  <si>
    <t>622131121</t>
  </si>
  <si>
    <t>Penetrační disperzní nátěr vnějších stěn nanášený ručně</t>
  </si>
  <si>
    <t>1520498256</t>
  </si>
  <si>
    <t>229,584</t>
  </si>
  <si>
    <t>87</t>
  </si>
  <si>
    <t>622211031</t>
  </si>
  <si>
    <t>Montáž kontaktního zateplení vnějších stěn z polystyrénových desek tl do 160 mm - sokl</t>
  </si>
  <si>
    <t>1915345041</t>
  </si>
  <si>
    <t>7,965</t>
  </si>
  <si>
    <t>88</t>
  </si>
  <si>
    <t>28376017</t>
  </si>
  <si>
    <t>deska fasádní polystyrénová soklová  tl 100mm</t>
  </si>
  <si>
    <t>1635267766</t>
  </si>
  <si>
    <t>7,965*1,02 'Přepočtené koeficientem množství</t>
  </si>
  <si>
    <t>89</t>
  </si>
  <si>
    <t>622212001</t>
  </si>
  <si>
    <t>Montáž kontaktního zateplení vnějšího ostění hl. špalety do 200 mm z polystyrenu tl do 40 mm</t>
  </si>
  <si>
    <t>167932422</t>
  </si>
  <si>
    <t>Půdorysy 1N-3N "PBŘ" nový stav, Řez 1-1, TZ</t>
  </si>
  <si>
    <t>"okna"5*(1,5+2,25)*2+1,5+2*2,65+(1,5+1,75)*2</t>
  </si>
  <si>
    <t>90</t>
  </si>
  <si>
    <t>28375943</t>
  </si>
  <si>
    <t>deska EPS 100 fasádní λ=0,037 tl 30mm</t>
  </si>
  <si>
    <t>-451628779</t>
  </si>
  <si>
    <t>9,41181818181818*1,1 'Přepočtené koeficientem množství</t>
  </si>
  <si>
    <t>91</t>
  </si>
  <si>
    <t>622221131R</t>
  </si>
  <si>
    <t>Montáž kontaktního zateplení vnitřních stěn z minerální vlny s kolmou orientací tl do 160 mm</t>
  </si>
  <si>
    <t>-1503389519</t>
  </si>
  <si>
    <t>3,2*3,538</t>
  </si>
  <si>
    <t>92</t>
  </si>
  <si>
    <t>63151532</t>
  </si>
  <si>
    <t>deska tepelně izolační minerální kontaktních fasád kolmé vlákno λ=0,040-0,042 tl 140mm</t>
  </si>
  <si>
    <t>1207893581</t>
  </si>
  <si>
    <t>11,322*1,02 'Přepočtené koeficientem množství</t>
  </si>
  <si>
    <t>93</t>
  </si>
  <si>
    <t>622221131</t>
  </si>
  <si>
    <t>Montáž kontaktního zateplení vnějších stěn z minerální vlny s kolmou orientací tl do 160 mm</t>
  </si>
  <si>
    <t>-1388214341</t>
  </si>
  <si>
    <t>Půdorys 1N-3N -"PBŘ" - nový stav, Řez 1-1, TZ</t>
  </si>
  <si>
    <t>(3,65*2+10,435)*(14,175-0,45)-1,5*2,25-1,5*1,75-1,1*2,1-2*1,5*2,25-2*1,5*2,25</t>
  </si>
  <si>
    <t>94</t>
  </si>
  <si>
    <t>-134892018</t>
  </si>
  <si>
    <t>221,603*1,02</t>
  </si>
  <si>
    <t>226,035*1,02 'Přepočtené koeficientem množství</t>
  </si>
  <si>
    <t>95</t>
  </si>
  <si>
    <t>622251101</t>
  </si>
  <si>
    <t>Příplatek k cenám kontaktního zateplení stěn za použití tepelněizolačních zátek z polystyrenu</t>
  </si>
  <si>
    <t>-95223997</t>
  </si>
  <si>
    <t>7,965+10,535</t>
  </si>
  <si>
    <t>96</t>
  </si>
  <si>
    <t>622251105</t>
  </si>
  <si>
    <t>Příplatek k cenám kontaktního zateplení stěn za použití tepelněizolačních zátek z minerální vlny</t>
  </si>
  <si>
    <t>305737891</t>
  </si>
  <si>
    <t>221,603</t>
  </si>
  <si>
    <t>97</t>
  </si>
  <si>
    <t>622252001</t>
  </si>
  <si>
    <t>Montáž zakládacích soklových lišt kontaktního zateplení</t>
  </si>
  <si>
    <t>145149833</t>
  </si>
  <si>
    <t>3,6*2+10,5-1,5</t>
  </si>
  <si>
    <t>98</t>
  </si>
  <si>
    <t>59051651</t>
  </si>
  <si>
    <t>lišta soklová Al s okapničkou zakládací U 14cm 0,95/200cm</t>
  </si>
  <si>
    <t>126232667</t>
  </si>
  <si>
    <t>16,2*1,05 'Přepočtené koeficientem množství</t>
  </si>
  <si>
    <t>99</t>
  </si>
  <si>
    <t>622252002</t>
  </si>
  <si>
    <t>Montáž ostatních lišt - dilatační</t>
  </si>
  <si>
    <t>1638820446</t>
  </si>
  <si>
    <t>13,655+3+3,7+5,75+3,8+3,65+3,4+13,275</t>
  </si>
  <si>
    <t>100</t>
  </si>
  <si>
    <t>59051502R</t>
  </si>
  <si>
    <t>profil dilatační koutový</t>
  </si>
  <si>
    <t>-993689771</t>
  </si>
  <si>
    <t>50,23*1,05 'Přepočtené koeficientem množství</t>
  </si>
  <si>
    <t>101</t>
  </si>
  <si>
    <t>-1832265718</t>
  </si>
  <si>
    <t>"rohy"2*14,1</t>
  </si>
  <si>
    <t>"parapety"1,5*6</t>
  </si>
  <si>
    <t>102</t>
  </si>
  <si>
    <t>59051470</t>
  </si>
  <si>
    <t>lišta rohová Al 22/22 mm perforovaná</t>
  </si>
  <si>
    <t>-543345263</t>
  </si>
  <si>
    <t>50,8*1,05 'Přepočtené koeficientem množství</t>
  </si>
  <si>
    <t>103</t>
  </si>
  <si>
    <t>59661R</t>
  </si>
  <si>
    <t>Apu lišty kolem otvorů</t>
  </si>
  <si>
    <t>1940442782</t>
  </si>
  <si>
    <t>50,8*1,05</t>
  </si>
  <si>
    <t>104</t>
  </si>
  <si>
    <t>59051486</t>
  </si>
  <si>
    <t>lišta rohová PVC 10/15cm s tkaninou</t>
  </si>
  <si>
    <t>38982034</t>
  </si>
  <si>
    <t>28,2095238095238*1,05 'Přepočtené koeficientem množství</t>
  </si>
  <si>
    <t>105</t>
  </si>
  <si>
    <t>59051512</t>
  </si>
  <si>
    <t>profil parapetní se sklovláknitou armovací tkaninou PVC 2 m</t>
  </si>
  <si>
    <t>1791764510</t>
  </si>
  <si>
    <t>6*1,5*1,05</t>
  </si>
  <si>
    <t>106</t>
  </si>
  <si>
    <t>622321121</t>
  </si>
  <si>
    <t>Vápenocementová omítka hladká jednovrstvá vnějších stěn nanášená ručně</t>
  </si>
  <si>
    <t>1043471143</t>
  </si>
  <si>
    <t>107</t>
  </si>
  <si>
    <t>622511111</t>
  </si>
  <si>
    <t>Tenkovrstvá akrylátová mozaiková střednězrnná omítka včetně penetrace vnějších stěn - sokl - plastmramorová</t>
  </si>
  <si>
    <t>-73075890</t>
  </si>
  <si>
    <t>(3,6*2+10,5)*0,45</t>
  </si>
  <si>
    <t>108</t>
  </si>
  <si>
    <t>622541011</t>
  </si>
  <si>
    <t>Tenkovrstvá silikonsilikátová zrnitá omítka tl. 1,5 mm včetně penetrace vnějších stěn</t>
  </si>
  <si>
    <t>-55423059</t>
  </si>
  <si>
    <t>229,584-60,81-7,965+10,535</t>
  </si>
  <si>
    <t>109</t>
  </si>
  <si>
    <t>622541051</t>
  </si>
  <si>
    <t>Tenkovrstvá silikonsilikátová rýhovaná omítka tl. 2,0 mm včetně penetrace vnějších stěn</t>
  </si>
  <si>
    <t>1226680056</t>
  </si>
  <si>
    <t>Půdorys 1N -"PBŘ" - nový stav, Řez 1-1, TZ,Technické pohledy</t>
  </si>
  <si>
    <t>6*8+10,5*0,3+6*(1,5+2,25)*2*0,2+1,1*3*0,2</t>
  </si>
  <si>
    <t>110</t>
  </si>
  <si>
    <t>631311114</t>
  </si>
  <si>
    <t>Mazanina tl do 80 mm z betonu prostého bez zvýšených nároků na prostředí tř. C 16/20</t>
  </si>
  <si>
    <t>512892788</t>
  </si>
  <si>
    <t>"kancelář"7,408*0,08+3,2*6,95*0,08</t>
  </si>
  <si>
    <t>1,475*2,98*0,06</t>
  </si>
  <si>
    <t>111</t>
  </si>
  <si>
    <t>631319011</t>
  </si>
  <si>
    <t>Příplatek k mazanině tl do 80 mm za přehlazení povrchu</t>
  </si>
  <si>
    <t>223875995</t>
  </si>
  <si>
    <t>2,636</t>
  </si>
  <si>
    <t>112</t>
  </si>
  <si>
    <t>632451031</t>
  </si>
  <si>
    <t>Vyrovnávací potěr tl do 20 mm z MC 15 provedený v ploše</t>
  </si>
  <si>
    <t>-147035210</t>
  </si>
  <si>
    <t>74,342+84*0,5-3,2*9,28-8,17</t>
  </si>
  <si>
    <t>113</t>
  </si>
  <si>
    <t>642942111</t>
  </si>
  <si>
    <t>Osazování zárubní nebo rámů dveřních kovových do 2,5 m2 na MC</t>
  </si>
  <si>
    <t>-1878325800</t>
  </si>
  <si>
    <t>TZ specifikace oken adveří 1.P-3.P nového schodiště</t>
  </si>
  <si>
    <t>"01"2</t>
  </si>
  <si>
    <t>"02"1</t>
  </si>
  <si>
    <t>"03"1</t>
  </si>
  <si>
    <t>TZ specifikace oken adveří 1.P. ostatní  v interiéru</t>
  </si>
  <si>
    <t>TZ specifikace oken adveří 2.P. ostatní  v interiéru</t>
  </si>
  <si>
    <t>1+20+1+1</t>
  </si>
  <si>
    <t>TZ specifikace oken adveří 3.P. ostatní  v interiéru</t>
  </si>
  <si>
    <t>1+14+2+1+1</t>
  </si>
  <si>
    <t>TZ specifikace oken adveří 4.P. ostatní  v interiéru</t>
  </si>
  <si>
    <t>2+1</t>
  </si>
  <si>
    <t>114</t>
  </si>
  <si>
    <t>55331239R</t>
  </si>
  <si>
    <t xml:space="preserve">zárubeň ocelová pro běžné zdění s těsněním110 1100/2100mm, PO 30min,kouřotěsné </t>
  </si>
  <si>
    <t>1269607088</t>
  </si>
  <si>
    <t>TZ - specifikace vnitřních dveří nové schodiště 1P-3P</t>
  </si>
  <si>
    <t>TZ - specifikace vnitřních dveří nové v interiéru 1P</t>
  </si>
  <si>
    <t>115</t>
  </si>
  <si>
    <t>55331239R2</t>
  </si>
  <si>
    <t>zárubeň ocelová pro běžné zdění oblý profil 110 1100/2100mm</t>
  </si>
  <si>
    <t>-1521643666</t>
  </si>
  <si>
    <t>TZ - specifikace vnitřních dveří nové v interiéru 2P</t>
  </si>
  <si>
    <t>TZ - specifikace vnitřních dveří nové v interiéru 3P</t>
  </si>
  <si>
    <t>116</t>
  </si>
  <si>
    <t>55331239R3</t>
  </si>
  <si>
    <t>zárubeň ocelová pro běžné zdění oblý profil s těsněním 110 1100/1970mm,PO 30min.kouřotěsné</t>
  </si>
  <si>
    <t>1869344185</t>
  </si>
  <si>
    <t>20+1</t>
  </si>
  <si>
    <t>14+1</t>
  </si>
  <si>
    <t>117</t>
  </si>
  <si>
    <t>55331117R</t>
  </si>
  <si>
    <t xml:space="preserve">zárubeň ocelová pro běžné zdění s těsněním110 800 L/P- PO 30min,kouřotěsné </t>
  </si>
  <si>
    <t>-856767230</t>
  </si>
  <si>
    <t>TZ - specifikace vnitřních dveří nováé schodiště 1P-3P</t>
  </si>
  <si>
    <t>3+2</t>
  </si>
  <si>
    <t>118</t>
  </si>
  <si>
    <t>55331117</t>
  </si>
  <si>
    <t>zárubeň ocelová pro běžné zdění hranatý profil 110 800 L/P požární EW30</t>
  </si>
  <si>
    <t>-2011561029</t>
  </si>
  <si>
    <t>119</t>
  </si>
  <si>
    <t>55331119R</t>
  </si>
  <si>
    <t>zárubeň ocelová pro běžné zdění hranatý profil 110 900 L/P s těsněním PO 30 min,kouřotěsné</t>
  </si>
  <si>
    <t>1900195715</t>
  </si>
  <si>
    <t>TZ - specifikace vnitřních dveří nové v interiéru 4P</t>
  </si>
  <si>
    <t>Ostatní konstrukce a práce, bourání</t>
  </si>
  <si>
    <t>120</t>
  </si>
  <si>
    <t>916131213</t>
  </si>
  <si>
    <t>Osazení silničního obrubníku betonového stojatého s boční opěrou do lože z betonu prostého - použít vybourné stávající obrubníky 21m</t>
  </si>
  <si>
    <t>-910611933</t>
  </si>
  <si>
    <t>Půdorys 1N -"PBŘ" - nový stav, Řez 1-1, TZ, Situace</t>
  </si>
  <si>
    <t>121</t>
  </si>
  <si>
    <t>59217032</t>
  </si>
  <si>
    <t>obrubník betonový silniční 100x15x15 cm</t>
  </si>
  <si>
    <t>-1629538469</t>
  </si>
  <si>
    <t>37-21</t>
  </si>
  <si>
    <t>122</t>
  </si>
  <si>
    <t>919726121</t>
  </si>
  <si>
    <t>Geotextilie pro ochranu, separaci a filtraci netkaná měrná hmotnost do 200 g/m2</t>
  </si>
  <si>
    <t>688652563</t>
  </si>
  <si>
    <t>123</t>
  </si>
  <si>
    <t>941111132</t>
  </si>
  <si>
    <t>Montáž lešení řadového trubkového lehkého s podlahami zatížení do 200 kg/m2 š do 1,5 m v do 25 m</t>
  </si>
  <si>
    <t>-1690028913</t>
  </si>
  <si>
    <t>Půdorys 1N -3N-"PBŘ" - nový stav, Řez 1-1, TZ</t>
  </si>
  <si>
    <t>(3,6*2+10,5)*12,6</t>
  </si>
  <si>
    <t>124</t>
  </si>
  <si>
    <t>941111232</t>
  </si>
  <si>
    <t>Příplatek k lešení řadovému trubkovému lehkému s podlahami š 1,5 m v 25 m za první a ZKD den použití</t>
  </si>
  <si>
    <t>-522714924</t>
  </si>
  <si>
    <t>223,02*30</t>
  </si>
  <si>
    <t>125</t>
  </si>
  <si>
    <t>941111832</t>
  </si>
  <si>
    <t>Demontáž lešení řadového trubkového lehkého s podlahami zatížení do 200 kg/m2 š do 1,5 m v do 25 m</t>
  </si>
  <si>
    <t>1383100271</t>
  </si>
  <si>
    <t>223,02</t>
  </si>
  <si>
    <t>126</t>
  </si>
  <si>
    <t>952901111</t>
  </si>
  <si>
    <t>Vyčištění budov bytové a občanské výstavby při výšce podlaží do 4 m</t>
  </si>
  <si>
    <t>-1696523937</t>
  </si>
  <si>
    <t>71*9,8+15*15</t>
  </si>
  <si>
    <t>Půdorys 2N -"PBŘ" - nový stav, Řez 1-1, TZ</t>
  </si>
  <si>
    <t>Půdorys 3N -"PBŘ" - nový stav, Řez 1-1, TZ</t>
  </si>
  <si>
    <t>66*9,8+11*15</t>
  </si>
  <si>
    <t>41*8+8,3*10</t>
  </si>
  <si>
    <t>127</t>
  </si>
  <si>
    <t>953312111</t>
  </si>
  <si>
    <t>Vložky do svislých dilatačních spár z fasádních polystyrénových desek tl 10 mm</t>
  </si>
  <si>
    <t>1209716867</t>
  </si>
  <si>
    <t>(13,275+13,655)*0,3</t>
  </si>
  <si>
    <t>128</t>
  </si>
  <si>
    <t>962031132</t>
  </si>
  <si>
    <t>Bourání příček z cihel pálených na MVC tl do 100 mm</t>
  </si>
  <si>
    <t>433856207</t>
  </si>
  <si>
    <t>"CHODBA" 2,455*3,5</t>
  </si>
  <si>
    <t>Půdorys 2P - "PBŘ" nový stav</t>
  </si>
  <si>
    <t>"SCH. PROSTOR" 3,63*3,3-1,8*2</t>
  </si>
  <si>
    <t>"SCH. PROSTOR" 3,6*3,3-1,8*2</t>
  </si>
  <si>
    <t>129</t>
  </si>
  <si>
    <t>962031133</t>
  </si>
  <si>
    <t>Bourání příček z cihel pálených na MVC tl do 150 mm</t>
  </si>
  <si>
    <t>1519796903</t>
  </si>
  <si>
    <t>"CHODBA" 1,68*3,5-2*1,6</t>
  </si>
  <si>
    <t>"SKLAD" 1,55*3,5-1,3*2</t>
  </si>
  <si>
    <t>130</t>
  </si>
  <si>
    <t>962032230</t>
  </si>
  <si>
    <t>Bourání zdiva z cihel pálených nebo vápenopískových na MV nebo MVC do 1 m3</t>
  </si>
  <si>
    <t>1125832399</t>
  </si>
  <si>
    <t>"KANCELÁŘ" 1,4*(2,85-1,8)*0,55</t>
  </si>
  <si>
    <t>131</t>
  </si>
  <si>
    <t>962032231</t>
  </si>
  <si>
    <t>Bourání zdiva z cihel pálených nebo vápenopískových na MV nebo MVC přes 1 m3</t>
  </si>
  <si>
    <t>1252164807</t>
  </si>
  <si>
    <t>"ROZVODNA" 1,15*1,5*0,6</t>
  </si>
  <si>
    <t>"CHODBA" 2,3*1,5*0,55+1,8*0,25*0,55</t>
  </si>
  <si>
    <t>Půdorys 3P - "PBŘ" nový stav</t>
  </si>
  <si>
    <t>"POŽ. SCH." 1,5*2,3*0,55+2*0,3*0,55</t>
  </si>
  <si>
    <t>132</t>
  </si>
  <si>
    <t>962999991R</t>
  </si>
  <si>
    <t>ŠETRNÁ !!! Demontáž stávajícího kotce vč. jeho přemístění a opětovné montáže</t>
  </si>
  <si>
    <t>2030976702</t>
  </si>
  <si>
    <t>133</t>
  </si>
  <si>
    <t>962999993R</t>
  </si>
  <si>
    <t>Odstranění a opětovné vytvoření vodorovného dopravního značení vozovky pro vymezení nástupní plochy HZS (zámkové dlažby)</t>
  </si>
  <si>
    <t>1451638579</t>
  </si>
  <si>
    <t>134</t>
  </si>
  <si>
    <t>962999994R</t>
  </si>
  <si>
    <t>ŠETRNÁ !!! Demontáž, přemístění a opětovná montáž zemnícího bodu</t>
  </si>
  <si>
    <t>-1676627439</t>
  </si>
  <si>
    <t>135</t>
  </si>
  <si>
    <t>962999995R</t>
  </si>
  <si>
    <t>Demontáž stávajících šachetních a kabinových dveří výtahu</t>
  </si>
  <si>
    <t>1312867447</t>
  </si>
  <si>
    <t>"VÝTAH" 1</t>
  </si>
  <si>
    <t>136</t>
  </si>
  <si>
    <t>962999996R</t>
  </si>
  <si>
    <t>Úprava horní části okna pro osazení nasávání VZT</t>
  </si>
  <si>
    <t>1731434662</t>
  </si>
  <si>
    <t>"SCH. PROSTOR" 1</t>
  </si>
  <si>
    <t>137</t>
  </si>
  <si>
    <t>965042241</t>
  </si>
  <si>
    <t>Bourání podkladů pod dlažby nebo mazanin betonových nebo z litého asfaltu tl přes 100 mm pl pře 4 m2</t>
  </si>
  <si>
    <t>589934446</t>
  </si>
  <si>
    <t>"základy" (2*3,7+10,635)*1*0,15+2,7*0,6*0,15</t>
  </si>
  <si>
    <t>"stávající vozovka" 30*0,15</t>
  </si>
  <si>
    <t>138</t>
  </si>
  <si>
    <t>965049112</t>
  </si>
  <si>
    <t>Příplatek k bourání betonových mazanin za bourání mazanin se svařovanou sítí tl přes 100 mm</t>
  </si>
  <si>
    <t>-912643384</t>
  </si>
  <si>
    <t>7,448</t>
  </si>
  <si>
    <t>139</t>
  </si>
  <si>
    <t>968062456</t>
  </si>
  <si>
    <t>Vybourání dřevěných dveřních zárubní pl přes 2 m2</t>
  </si>
  <si>
    <t>-162558015</t>
  </si>
  <si>
    <t>Půdorys 1PP - "PBŘ" nový stav, Výkres změn 1PP</t>
  </si>
  <si>
    <t>"dveře" 6*2,2*0,9</t>
  </si>
  <si>
    <t>"dveře" 9*0,9*2,2+1,1*2,1+2*1,2*2,1</t>
  </si>
  <si>
    <t>"dveře" 11*1,2*2,6+8*1,1*2,1+5*0,9*2</t>
  </si>
  <si>
    <t>"dveře" 8*1,2*2,6+9*1,1*2,1+2*0,9*2</t>
  </si>
  <si>
    <t>Půdorys 4P - "PBŘ" nový stav</t>
  </si>
  <si>
    <t>"dveře" 1,2*2,6+2*0,9*2,1</t>
  </si>
  <si>
    <t>140</t>
  </si>
  <si>
    <t>968072455</t>
  </si>
  <si>
    <t>Vybourání kovových dveřních zárubní pl do 2 m2</t>
  </si>
  <si>
    <t>-1263211595</t>
  </si>
  <si>
    <t>"sklad" 0,9*2</t>
  </si>
  <si>
    <t>"CHODBA" 0,9*2</t>
  </si>
  <si>
    <t>141</t>
  </si>
  <si>
    <t>968072456</t>
  </si>
  <si>
    <t>Vybourání kovových dveřních zárubní pl přes 2 m2</t>
  </si>
  <si>
    <t>-1524084046</t>
  </si>
  <si>
    <t>2*1,6</t>
  </si>
  <si>
    <t>"SCH. PROSTOR" 1,8*2</t>
  </si>
  <si>
    <t>142</t>
  </si>
  <si>
    <t>968082015</t>
  </si>
  <si>
    <t>Vybourání plastových rámů oken včetně křídel plochy do 1 m2</t>
  </si>
  <si>
    <t>1296719327</t>
  </si>
  <si>
    <t>Půdorys 1PP - "PBŘ" nový stav</t>
  </si>
  <si>
    <t>"ŠATNA" (1,45+0,6)*0,6</t>
  </si>
  <si>
    <t>"WC" 2*0,6*1,4</t>
  </si>
  <si>
    <t>143</t>
  </si>
  <si>
    <t>968082016</t>
  </si>
  <si>
    <t>Vybourání plastových rámů oken včetně křídel plochy přes 1 do 2 m2</t>
  </si>
  <si>
    <t>-2029604419</t>
  </si>
  <si>
    <t>Půdorys 1P - "PBŘ" nový stav, TZ</t>
  </si>
  <si>
    <t>"ROZVODNA" 1,15*1,1</t>
  </si>
  <si>
    <t>"ÚSTŘEDNA" 1,2*1,2</t>
  </si>
  <si>
    <t>144</t>
  </si>
  <si>
    <t>968082017</t>
  </si>
  <si>
    <t>Vybourání plastových rámů oken včetně křídel plochy přes 2 do 4 m2</t>
  </si>
  <si>
    <t>-1213522026</t>
  </si>
  <si>
    <t>"SKLAD" 1,4*2,35</t>
  </si>
  <si>
    <t>"KANCELÁŘ" 1,4*1,8</t>
  </si>
  <si>
    <t>145</t>
  </si>
  <si>
    <t>971033231</t>
  </si>
  <si>
    <t>Vybourání otvorů ve zdivu cihelném pl do 0,0225 m2 na MVC nebo MV tl do 150 mm</t>
  </si>
  <si>
    <t>-1887849360</t>
  </si>
  <si>
    <t>"DENNÍ MÍSTNOST" 2</t>
  </si>
  <si>
    <t>"SKLAD" 2</t>
  </si>
  <si>
    <t>146</t>
  </si>
  <si>
    <t>971033381</t>
  </si>
  <si>
    <t>Vybourání otvorů ve zdivu cihelném pl do 0,09 m2 na MVC nebo MV tl do 900 mm</t>
  </si>
  <si>
    <t>-943664020</t>
  </si>
  <si>
    <t>"POŽ. SCH." 1</t>
  </si>
  <si>
    <t>147</t>
  </si>
  <si>
    <t>971033461</t>
  </si>
  <si>
    <t>Vybourání otvorů ve zdivu cihelném pl do 0,25 m2 na MVC nebo MV tl do 600 mm</t>
  </si>
  <si>
    <t>-992600283</t>
  </si>
  <si>
    <t>"ROZVODNA" 2</t>
  </si>
  <si>
    <t>"DOČ. ULOŽ. ZEMŘ." 2</t>
  </si>
  <si>
    <t>"CHODBA" 5+1</t>
  </si>
  <si>
    <t>"CHODBA" 5*1</t>
  </si>
  <si>
    <t>148</t>
  </si>
  <si>
    <t>971033561</t>
  </si>
  <si>
    <t>Vybourání otvorů ve zdivu cihelném pl do 1 m2 na MVC nebo MV tl do 600 mm</t>
  </si>
  <si>
    <t>733006150</t>
  </si>
  <si>
    <t>"WC" 2+2</t>
  </si>
  <si>
    <t>"WC" 2*2</t>
  </si>
  <si>
    <t>149</t>
  </si>
  <si>
    <t>972054141R</t>
  </si>
  <si>
    <t>Vybourání otvorů v ŽB stropech nebo klenbách pl do 0,0225 m2 tl do 200 mm</t>
  </si>
  <si>
    <t>-1956941820</t>
  </si>
  <si>
    <t>"SKLAD" 1</t>
  </si>
  <si>
    <t>150</t>
  </si>
  <si>
    <t>974031164</t>
  </si>
  <si>
    <t>Vysekání rýh ve zdivu cihelném hl do 150 mm š do 150 mm</t>
  </si>
  <si>
    <t>1345985097</t>
  </si>
  <si>
    <t>1,6</t>
  </si>
  <si>
    <t>5,5+2</t>
  </si>
  <si>
    <t>3,535+5,65+0,7</t>
  </si>
  <si>
    <t>151</t>
  </si>
  <si>
    <t>974031169</t>
  </si>
  <si>
    <t>Příplatek k vysekání rýh ve zdivu cihelném hl do 150 mm ZKD 100 mm š rýhy</t>
  </si>
  <si>
    <t>447555966</t>
  </si>
  <si>
    <t>152</t>
  </si>
  <si>
    <t>975021411</t>
  </si>
  <si>
    <t>Podchycení nadzákladového zdiva pod stropem tl zdiva do 900 mm</t>
  </si>
  <si>
    <t>1505739631</t>
  </si>
  <si>
    <t>1+3*1</t>
  </si>
  <si>
    <t>6*0,95+2+4*1</t>
  </si>
  <si>
    <t>2+14*1</t>
  </si>
  <si>
    <t>153</t>
  </si>
  <si>
    <t>975043121</t>
  </si>
  <si>
    <t>Jednořadové podchycení stropů pro osazení nosníků v do 3,5 m pro zatížení do 1000 kg/m</t>
  </si>
  <si>
    <t>289338495</t>
  </si>
  <si>
    <t>154</t>
  </si>
  <si>
    <t>977211111</t>
  </si>
  <si>
    <t>Řezání stavebních kcí hl do 200 mm stěnovou pilou (do průměru přpadné výztuže 16 mm)</t>
  </si>
  <si>
    <t>621867523</t>
  </si>
  <si>
    <t>"Základy" 10,635+6,37+4*2,7+2*3,7+1,665</t>
  </si>
  <si>
    <t>"VZT" (0,63+0,4)*2</t>
  </si>
  <si>
    <t>997</t>
  </si>
  <si>
    <t>Přesun sutě</t>
  </si>
  <si>
    <t>155</t>
  </si>
  <si>
    <t>997013114</t>
  </si>
  <si>
    <t>Vnitrostaveništní doprava suti a vybouraných hmot pro budovy v do 15 m s použitím mechanizace</t>
  </si>
  <si>
    <t>-373576356</t>
  </si>
  <si>
    <t>91,951-8,85-4,49</t>
  </si>
  <si>
    <t>156</t>
  </si>
  <si>
    <t>997013501</t>
  </si>
  <si>
    <t>Odvoz suti a vybouraných hmot na skládku nebo meziskládku do 1 km se složením</t>
  </si>
  <si>
    <t>CS ÚRS 2017 01</t>
  </si>
  <si>
    <t>176686391</t>
  </si>
  <si>
    <t>78,611</t>
  </si>
  <si>
    <t>157</t>
  </si>
  <si>
    <t>997013509</t>
  </si>
  <si>
    <t>Příplatek k odvozu suti a vybouraných hmot na skládku ZKD 1 km přes 1 km</t>
  </si>
  <si>
    <t>-373294861</t>
  </si>
  <si>
    <t>19*78,611</t>
  </si>
  <si>
    <t>158</t>
  </si>
  <si>
    <t>997013814R</t>
  </si>
  <si>
    <t>Poplatek za uložení na skládce (skládkovné) stavebního odpadu izolací - asfalt,polystyren</t>
  </si>
  <si>
    <t>856440616</t>
  </si>
  <si>
    <t>16,386+0,372</t>
  </si>
  <si>
    <t>159</t>
  </si>
  <si>
    <t>997013831</t>
  </si>
  <si>
    <t>Poplatek za uložení stavebního směsného odpadu na skládce (skládkovné)</t>
  </si>
  <si>
    <t>-641719164</t>
  </si>
  <si>
    <t>78,611-16,758</t>
  </si>
  <si>
    <t>998</t>
  </si>
  <si>
    <t>Přesun hmot</t>
  </si>
  <si>
    <t>160</t>
  </si>
  <si>
    <t>998011003</t>
  </si>
  <si>
    <t>Přesun hmot pro budovy zděné v do 24 m</t>
  </si>
  <si>
    <t>-92064078</t>
  </si>
  <si>
    <t>PSV</t>
  </si>
  <si>
    <t>Práce a dodávky PSV</t>
  </si>
  <si>
    <t>711</t>
  </si>
  <si>
    <t>Izolace proti vodě, vlhkosti a plynům</t>
  </si>
  <si>
    <t>161</t>
  </si>
  <si>
    <t>711111001</t>
  </si>
  <si>
    <t>Provedení izolace proti zemní vlhkosti vodorovné za studena nátěrem penetračním</t>
  </si>
  <si>
    <t>-220973577</t>
  </si>
  <si>
    <t>3,45*10,135</t>
  </si>
  <si>
    <t>162</t>
  </si>
  <si>
    <t>711112001</t>
  </si>
  <si>
    <t>Provedení izolace proti zemní vlhkosti svislé za studena nátěrem penetračním</t>
  </si>
  <si>
    <t>1702864883</t>
  </si>
  <si>
    <t>3,45*0,75</t>
  </si>
  <si>
    <t>163</t>
  </si>
  <si>
    <t>11163150</t>
  </si>
  <si>
    <t>lak asfaltový penetrační</t>
  </si>
  <si>
    <t>1969552733</t>
  </si>
  <si>
    <t>Poznámka k položce:
Spotřeba 0,3-0,4kg/m2</t>
  </si>
  <si>
    <t>43,3333333333333*0,0003 'Přepočtené koeficientem množství</t>
  </si>
  <si>
    <t>164</t>
  </si>
  <si>
    <t>711141559</t>
  </si>
  <si>
    <t>Provedení izolace proti zemní vlhkosti pásy přitavením vodorovné NAIP</t>
  </si>
  <si>
    <t>-1283820941</t>
  </si>
  <si>
    <t>34,966</t>
  </si>
  <si>
    <t>165</t>
  </si>
  <si>
    <t>711142559</t>
  </si>
  <si>
    <t>Provedení izolace proti zemní vlhkosti pásy přitavením svislé NAIP</t>
  </si>
  <si>
    <t>-1374709738</t>
  </si>
  <si>
    <t>2,588</t>
  </si>
  <si>
    <t>166</t>
  </si>
  <si>
    <t>62852256</t>
  </si>
  <si>
    <t>pásy s modifikovaným asfaltem tl. 4,2 mm vložka polyesterové rouno barevný minerální hrubozrnný posyp</t>
  </si>
  <si>
    <t>-2093707617</t>
  </si>
  <si>
    <t>37,5539130434783*1,15 'Přepočtené koeficientem množství</t>
  </si>
  <si>
    <t>167</t>
  </si>
  <si>
    <t>998711103</t>
  </si>
  <si>
    <t>Přesun hmot tonážní pro izolace proti vodě, vlhkosti a plynům v objektech výšky do 60 m</t>
  </si>
  <si>
    <t>1706779135</t>
  </si>
  <si>
    <t>712</t>
  </si>
  <si>
    <t>Povlakové krytiny</t>
  </si>
  <si>
    <t>168</t>
  </si>
  <si>
    <t>712311101</t>
  </si>
  <si>
    <t>Provedení povlakové krytiny střech do 10° za studena lakem penetračním nebo asfaltovým</t>
  </si>
  <si>
    <t>-1531637200</t>
  </si>
  <si>
    <t>Půdorys 3P "PBŘ" nový stav,Řez 1-1 /PBŘ" nový stav, TZ</t>
  </si>
  <si>
    <t>10,5*3,65</t>
  </si>
  <si>
    <t>169</t>
  </si>
  <si>
    <t>-1688515095</t>
  </si>
  <si>
    <t>38,325*0,0003</t>
  </si>
  <si>
    <t>170</t>
  </si>
  <si>
    <t>712341559</t>
  </si>
  <si>
    <t>Provedení povlakové krytiny střech do 10° pásy NAIP přitavením v plné ploše</t>
  </si>
  <si>
    <t>1142136784</t>
  </si>
  <si>
    <t>38,325+8,858</t>
  </si>
  <si>
    <t>171</t>
  </si>
  <si>
    <t>62833158</t>
  </si>
  <si>
    <t>pás asfaltový s minerálním posypem tl 4mm s vložkou ze skelné tkaniny 200g/m2</t>
  </si>
  <si>
    <t>899155513</t>
  </si>
  <si>
    <t>47,1826086956522*1,15 'Přepočtené koeficientem množství</t>
  </si>
  <si>
    <t>172</t>
  </si>
  <si>
    <t>712363367</t>
  </si>
  <si>
    <t>Povlakové krytiny střech do 10° z tvarovaných poplastovaných lišt délky 2 m dilatační lišta rš 300 mm</t>
  </si>
  <si>
    <t>1261700599</t>
  </si>
  <si>
    <t>Půdorys 3N -"PBŘ" - nový stav, Řez 1-1, TZ,Technické pohledy</t>
  </si>
  <si>
    <t>10,5*1,1</t>
  </si>
  <si>
    <t>173</t>
  </si>
  <si>
    <t>712363402</t>
  </si>
  <si>
    <t>Provedení povlak krytiny mechanicky kotvenou do betonu TI tl do 100 mm krajní pole, budova v do 18m</t>
  </si>
  <si>
    <t>865647199</t>
  </si>
  <si>
    <t>47,183</t>
  </si>
  <si>
    <t>174</t>
  </si>
  <si>
    <t>28322012</t>
  </si>
  <si>
    <t>fólie hydroizolační střešní mPVC, tl. 1,5 mm š 1300 mm šedá</t>
  </si>
  <si>
    <t>-2121034441</t>
  </si>
  <si>
    <t>175</t>
  </si>
  <si>
    <t>998712103</t>
  </si>
  <si>
    <t>Přesun hmot tonážní tonážní pro krytiny povlakové v objektech v do 24 m</t>
  </si>
  <si>
    <t>-75174672</t>
  </si>
  <si>
    <t>713</t>
  </si>
  <si>
    <t>Izolace tepelné</t>
  </si>
  <si>
    <t>176</t>
  </si>
  <si>
    <t>713121111</t>
  </si>
  <si>
    <t>Montáž izolace tepelné podlah volně kladenými rohožemi, pásy, dílci, deskami 1 vrstva</t>
  </si>
  <si>
    <t>-1105825853</t>
  </si>
  <si>
    <t>"kancelář"2,315*3,2</t>
  </si>
  <si>
    <t>"sklad"4,4</t>
  </si>
  <si>
    <t>177</t>
  </si>
  <si>
    <t>28375914</t>
  </si>
  <si>
    <t>deska EPS 150 pro trvalé zatížení v tlaku (max. 3000 kg/m2) tl 100mm</t>
  </si>
  <si>
    <t>-108061112</t>
  </si>
  <si>
    <t>7,408*1,02 'Přepočtené koeficientem množství</t>
  </si>
  <si>
    <t>178</t>
  </si>
  <si>
    <t>28375910</t>
  </si>
  <si>
    <t>deska EPS 150 pro trvalé zatížení v tlaku (max. 3000 kg/m2) tl 60mm</t>
  </si>
  <si>
    <t>-2136160190</t>
  </si>
  <si>
    <t>4,4*1,02</t>
  </si>
  <si>
    <t>179</t>
  </si>
  <si>
    <t>713130853</t>
  </si>
  <si>
    <t>Odstranění tepelné izolace stěn lepené z polystyrenu tl přes 100 mm</t>
  </si>
  <si>
    <t>1662633824</t>
  </si>
  <si>
    <t>Půdorys 1P - "PBŘ" nový stav, TZ, Řez 1 - 1´ - "PBŘ" nový stav</t>
  </si>
  <si>
    <t>10,435*13,275-1,4*(2,35+1,8)</t>
  </si>
  <si>
    <t>180</t>
  </si>
  <si>
    <t>713131121</t>
  </si>
  <si>
    <t>Montáž izolace tepelné stěn přichycením dráty rohoží, pásů, dílců, desek</t>
  </si>
  <si>
    <t>-1497528164</t>
  </si>
  <si>
    <t>(3,65*2+10,435)*0,5</t>
  </si>
  <si>
    <t>181</t>
  </si>
  <si>
    <t>28375961</t>
  </si>
  <si>
    <t>deska EPS 200 pro trvalé zatížení v tlaku (max. 3600 kg/m2) tl 160mm</t>
  </si>
  <si>
    <t>-2006987505</t>
  </si>
  <si>
    <t>8,868*1,02 'Přepočtené koeficientem množství</t>
  </si>
  <si>
    <t>182</t>
  </si>
  <si>
    <t>713141131</t>
  </si>
  <si>
    <t>Montáž izolace tepelné střech plochých lepené za studena plně 1 vrstva rohoží, pásů, dílců, desek</t>
  </si>
  <si>
    <t>-1524797075</t>
  </si>
  <si>
    <t>183</t>
  </si>
  <si>
    <t>28372309</t>
  </si>
  <si>
    <t>deska EPS 100 pro trvalé zatížení v tlaku (max. 2000 kg/m2) tl 100mm</t>
  </si>
  <si>
    <t>-97434943</t>
  </si>
  <si>
    <t>38,325*1,02 'Přepočtené koeficientem množství</t>
  </si>
  <si>
    <t>184</t>
  </si>
  <si>
    <t>713141311</t>
  </si>
  <si>
    <t>Montáž izolace tepelné střech plochých kladené volně, spádová vrstva</t>
  </si>
  <si>
    <t>-1788428516</t>
  </si>
  <si>
    <t>185</t>
  </si>
  <si>
    <t>28376141</t>
  </si>
  <si>
    <t>klín izolační z pěnového polystyrenu EPS 100 spádový</t>
  </si>
  <si>
    <t>-2054124842</t>
  </si>
  <si>
    <t>38,325*0,18*1,02</t>
  </si>
  <si>
    <t>186</t>
  </si>
  <si>
    <t>713191132</t>
  </si>
  <si>
    <t>Montáž izolace tepelné podlah, stropů vrchem nebo střech překrytí separační fólií z PE</t>
  </si>
  <si>
    <t>279162247</t>
  </si>
  <si>
    <t>11,808</t>
  </si>
  <si>
    <t>187</t>
  </si>
  <si>
    <t>28323055</t>
  </si>
  <si>
    <t>fólie PE (500 kg/m3) separační podlahová oddělující tepelnou izolaci tl 0,8mm</t>
  </si>
  <si>
    <t>953156643</t>
  </si>
  <si>
    <t>11,808*1,1 'Přepočtené koeficientem množství</t>
  </si>
  <si>
    <t>188</t>
  </si>
  <si>
    <t>-1151805250</t>
  </si>
  <si>
    <t>38,325</t>
  </si>
  <si>
    <t>189</t>
  </si>
  <si>
    <t>28342833</t>
  </si>
  <si>
    <t>fólie hydroizolační střešní FPO vyztužená skelným vláknem tl 2,0 mm</t>
  </si>
  <si>
    <t>-2074605236</t>
  </si>
  <si>
    <t>38,325*1,1 'Přepočtené koeficientem množství</t>
  </si>
  <si>
    <t>190</t>
  </si>
  <si>
    <t>998713103</t>
  </si>
  <si>
    <t>Přesun hmot tonážní pro izolace tepelné v objektech v do 24 m</t>
  </si>
  <si>
    <t>-1536614884</t>
  </si>
  <si>
    <t>741</t>
  </si>
  <si>
    <t>Elektroinstalace - silnoproud</t>
  </si>
  <si>
    <t>191</t>
  </si>
  <si>
    <t>741375833R</t>
  </si>
  <si>
    <t>ŠETRNÁ !!! Demontáž svítidla průmyslového se zachováním funkčnosti vč. přemístění a opětovné montáže</t>
  </si>
  <si>
    <t>-567574617</t>
  </si>
  <si>
    <t>762</t>
  </si>
  <si>
    <t>Konstrukce tesařské</t>
  </si>
  <si>
    <t>192</t>
  </si>
  <si>
    <t>762511234</t>
  </si>
  <si>
    <t>Podlahové kce podkladové z desek OSB tl 16 mm broušených na pero a drážku lepených</t>
  </si>
  <si>
    <t>-1794106684</t>
  </si>
  <si>
    <t>(3,65*2+10,436)*0,4+10,5*0,5</t>
  </si>
  <si>
    <t>193</t>
  </si>
  <si>
    <t>998762103</t>
  </si>
  <si>
    <t>Přesun hmot tonážní pro kce tesařské v objektech v do 24 m</t>
  </si>
  <si>
    <t>586996817</t>
  </si>
  <si>
    <t>763</t>
  </si>
  <si>
    <t>Konstrukce suché výstavby</t>
  </si>
  <si>
    <t>194</t>
  </si>
  <si>
    <t>763111318</t>
  </si>
  <si>
    <t>SDK příčka tl 125 mm profil CW+UW 100 desky 1xA 12,5 TI 100 mm EI 30 Rw 48 dB</t>
  </si>
  <si>
    <t>-1574209003</t>
  </si>
  <si>
    <t>(1,48+0,25+1,5)*4</t>
  </si>
  <si>
    <t>195</t>
  </si>
  <si>
    <t>763131411</t>
  </si>
  <si>
    <t>SDK podhled desky 1xA 12,5 bez TI dvouvrstvá spodní kce profil CD+UD</t>
  </si>
  <si>
    <t>-1121338240</t>
  </si>
  <si>
    <t>"kancelář"8,17</t>
  </si>
  <si>
    <t>196</t>
  </si>
  <si>
    <t>763131541</t>
  </si>
  <si>
    <t>SDK podhled desky 2xDF 12,5 bez TI jednovrstvá spodní kce profil CD+UD - EI30DP1 -zevnitř/ EI45DP1- zvenčí</t>
  </si>
  <si>
    <t>-588463111</t>
  </si>
  <si>
    <t xml:space="preserve">TZ </t>
  </si>
  <si>
    <t>" kabeláž slaboproudu"153</t>
  </si>
  <si>
    <t>"rozvody VZT"15</t>
  </si>
  <si>
    <t>197</t>
  </si>
  <si>
    <t>763131713</t>
  </si>
  <si>
    <t>SDK podhled napojení na obvodové konstrukce profilem</t>
  </si>
  <si>
    <t>-347464465</t>
  </si>
  <si>
    <t>(3,2+2,315)*2</t>
  </si>
  <si>
    <t>198</t>
  </si>
  <si>
    <t>763131714</t>
  </si>
  <si>
    <t>SDK podhled základní penetrační nátěr</t>
  </si>
  <si>
    <t>593346471</t>
  </si>
  <si>
    <t>8,17</t>
  </si>
  <si>
    <t>199</t>
  </si>
  <si>
    <t>763131752</t>
  </si>
  <si>
    <t>Montáž jedné vrstvy tepelné izolace do SDK podhledu</t>
  </si>
  <si>
    <t>-134922298</t>
  </si>
  <si>
    <t>200</t>
  </si>
  <si>
    <t>63150850</t>
  </si>
  <si>
    <t>pás tepelně izolační pro všechny druhy nezatížených izolací λ=0,038-0,039 tl 120mm</t>
  </si>
  <si>
    <t>-1277388466</t>
  </si>
  <si>
    <t>8,17*1,02 'Přepočtené koeficientem množství</t>
  </si>
  <si>
    <t>201</t>
  </si>
  <si>
    <t>763131765</t>
  </si>
  <si>
    <t>Příplatek k SDK podhledu za výšku zavěšení přes 0,5 do 1,0 m</t>
  </si>
  <si>
    <t>-1684696239</t>
  </si>
  <si>
    <t>202</t>
  </si>
  <si>
    <t>763135102</t>
  </si>
  <si>
    <t>Montáž SDK kazetového podhledu z kazet 600x600 mm na zavěšenou polozapuštěnou nosnou konstrukci</t>
  </si>
  <si>
    <t>-1208173910</t>
  </si>
  <si>
    <t>"místnosti se VZT"490</t>
  </si>
  <si>
    <t>203</t>
  </si>
  <si>
    <t>59030575</t>
  </si>
  <si>
    <t>podhled kazetový děrovaný kruh 6,5 mm, polozapuštený rastr, tl. 10 mm, 600 x 600 mm</t>
  </si>
  <si>
    <t>-1091378862</t>
  </si>
  <si>
    <t>490*1,05 'Přepočtené koeficientem množství</t>
  </si>
  <si>
    <t>204</t>
  </si>
  <si>
    <t>998763303</t>
  </si>
  <si>
    <t>Přesun hmot tonážní pro sádrokartonové konstrukce v objektech v do 24 m</t>
  </si>
  <si>
    <t>1562214590</t>
  </si>
  <si>
    <t>764</t>
  </si>
  <si>
    <t>Konstrukce klempířské</t>
  </si>
  <si>
    <t>205</t>
  </si>
  <si>
    <t>764002851</t>
  </si>
  <si>
    <t>Demontáž oplechování parapetů do suti</t>
  </si>
  <si>
    <t>1213023670</t>
  </si>
  <si>
    <t>"ŠATNA" 1,45+0,6</t>
  </si>
  <si>
    <t>"ROZVODNA" 1,15</t>
  </si>
  <si>
    <t>206</t>
  </si>
  <si>
    <t>764212606</t>
  </si>
  <si>
    <t>Oplechování úžlabí z Pz s povrchovou úpravou rš 500 mm</t>
  </si>
  <si>
    <t>868873207</t>
  </si>
  <si>
    <t>10,436*1,05</t>
  </si>
  <si>
    <t>207</t>
  </si>
  <si>
    <t>764215605</t>
  </si>
  <si>
    <t>Oplechování horních ploch a atik bez rohů z Pz plechu s povrch úpravou celoplošně lepené rš 400 mm</t>
  </si>
  <si>
    <t>1264778081</t>
  </si>
  <si>
    <t>7,094*1,05</t>
  </si>
  <si>
    <t>208</t>
  </si>
  <si>
    <t>764216642</t>
  </si>
  <si>
    <t>Oplechování rovných parapetů celoplošně lepené z Pz s povrchovou úpravou rš 200 mm</t>
  </si>
  <si>
    <t>-1332127292</t>
  </si>
  <si>
    <t>Půdorys 1N-3N -"PBŘ" - nový stav, Řez 1-1, TZ,Technické pohledy</t>
  </si>
  <si>
    <t>(1,5*2+1,5*2+1,5*2)*1,05</t>
  </si>
  <si>
    <t>209</t>
  </si>
  <si>
    <t>764511602</t>
  </si>
  <si>
    <t>Žlab podokapní půlkruhový z Pz s povrchovou úpravou rš 330 mm</t>
  </si>
  <si>
    <t>1001583100</t>
  </si>
  <si>
    <t>10,5*1,05</t>
  </si>
  <si>
    <t>210</t>
  </si>
  <si>
    <t>764518622</t>
  </si>
  <si>
    <t>Svody kruhové včetně objímek, kolen, odskoků z Pz s povrchovou úpravou průměru 100 mm</t>
  </si>
  <si>
    <t>-1853314555</t>
  </si>
  <si>
    <t>13,5*1,05</t>
  </si>
  <si>
    <t>211</t>
  </si>
  <si>
    <t>998764103</t>
  </si>
  <si>
    <t>Přesun hmot tonážní pro konstrukce klempířské v objektech v do 24 m</t>
  </si>
  <si>
    <t>464724620</t>
  </si>
  <si>
    <t>766</t>
  </si>
  <si>
    <t>Konstrukce truhlářské</t>
  </si>
  <si>
    <t>212</t>
  </si>
  <si>
    <t>766621211</t>
  </si>
  <si>
    <t>Montáž dřevěných oken plochy přes 1 m2 otevíravých výšky do 1,5 m s rámem do zdiva</t>
  </si>
  <si>
    <t>382677828</t>
  </si>
  <si>
    <t>TZ-specifikace oken a dveří v interiéru ostatní 1P</t>
  </si>
  <si>
    <t>213</t>
  </si>
  <si>
    <t>61110210R</t>
  </si>
  <si>
    <t>okno dřevěné jednokřídlové otvíravé a sklápěcí 120 x 120 cm vč. rámu s těsněním - požadovaná požární odolnost EI C2-Sm 30 kouřotěsné - sklo bezpečnostní „CONNEX“; zavírání s ovládáním elektromagnetem napojeným na EPS</t>
  </si>
  <si>
    <t>67282115</t>
  </si>
  <si>
    <t>214</t>
  </si>
  <si>
    <t>766622132</t>
  </si>
  <si>
    <t>Montáž plastových oken plochy přes 1 m2 otevíravých výšky do 2,5 m s rámem do zdiva</t>
  </si>
  <si>
    <t>1049363262</t>
  </si>
  <si>
    <t>Půdorys 1.NP-3.NP "PBŘ" nový stav, TZ - specifikace oken a dveří</t>
  </si>
  <si>
    <t>"04"4</t>
  </si>
  <si>
    <t>215</t>
  </si>
  <si>
    <t>61140030R</t>
  </si>
  <si>
    <t>okno plastové dvoukřídlé otvíravé a vyklápěcí 150 x 175 cm,barva bílá, dvojsklo,konstrukce okna musí mít třídu reakce B a D,U=1,4W/m2K - 02</t>
  </si>
  <si>
    <t>-135973329</t>
  </si>
  <si>
    <t>TZ specifikace oken adveří</t>
  </si>
  <si>
    <t>216</t>
  </si>
  <si>
    <t>61140035R</t>
  </si>
  <si>
    <t>okno plastové čtyřkřídlé otvíravé a vyklápěcí 150x225 cm,barva bílá,dvojsklo,U=1,4W/m2K - 03</t>
  </si>
  <si>
    <t>-344165189</t>
  </si>
  <si>
    <t>217</t>
  </si>
  <si>
    <t>61140035R1</t>
  </si>
  <si>
    <t>okno plastové čtyřkřídlé otvíravé a vyklápěcí 150x225 cm,barva bílá,dvojsklo,s táhlovým ovládáním nadsvětlíků,konstrukce okna musí mít tř.B aD,U=1,4W/m2K - 04</t>
  </si>
  <si>
    <t>957637195</t>
  </si>
  <si>
    <t>218</t>
  </si>
  <si>
    <t>766660002</t>
  </si>
  <si>
    <t>Montáž dveřních křídel otvíravých 1křídlových š přes 0,8 m do ocelové zárubně</t>
  </si>
  <si>
    <t>243234689</t>
  </si>
  <si>
    <t>TZ - specifikace vnitřních dveří v interiéru ostatní 1P</t>
  </si>
  <si>
    <t>TZ - specifikace vnitřních dveří v interiéru ostatní 2P</t>
  </si>
  <si>
    <t>TZ - specifikace vnitřních dveří v interiéru ostatní 3P</t>
  </si>
  <si>
    <t>219</t>
  </si>
  <si>
    <t>61161768R</t>
  </si>
  <si>
    <t>dveře vnitřní hladké +sklo 1křídlé 110x210cm,transparentní plochu o min. velikosti 0,06 m2 umožňující průhled na druhou stranu dveří; sklo bezpečnostní „CONNEX“,kování</t>
  </si>
  <si>
    <t>-738208641</t>
  </si>
  <si>
    <t>TZ-specifikace dveří a okna v interiéru ostatní 1P-3P</t>
  </si>
  <si>
    <t>220</t>
  </si>
  <si>
    <t>766660021</t>
  </si>
  <si>
    <t>Montáž dveřních křídel otvíravých 1křídlových š do 0,8 m požárních do ocelové zárubně</t>
  </si>
  <si>
    <t>-1849973232</t>
  </si>
  <si>
    <t>TZ - specifikace vnitřních dveří v interiéru nového schodiště</t>
  </si>
  <si>
    <t>2+2+1+3+1</t>
  </si>
  <si>
    <t>221</t>
  </si>
  <si>
    <t>61165616</t>
  </si>
  <si>
    <t>dveře vnitřní požárně bezpečnostní třída 2 CPL fólie EI C2-S 30 D3 1křídlové 80x197cm,samozavírač,kouřotěsné</t>
  </si>
  <si>
    <t>-498915835</t>
  </si>
  <si>
    <t>2+3</t>
  </si>
  <si>
    <t>222</t>
  </si>
  <si>
    <t>61165616R</t>
  </si>
  <si>
    <t>dveře vnitřní požárně bezpečnostní třída 2 CPL fólie EI C2-S 30 D3 1křídlové 80x197cm,samozavírač</t>
  </si>
  <si>
    <t>-1039093395</t>
  </si>
  <si>
    <t>223</t>
  </si>
  <si>
    <t>61165616R1</t>
  </si>
  <si>
    <t>dveře vnitřní požárně bezpečnostní třída 2 CPL fólie EI C2-S 30 D3 1křídlové 80x197cm,dveře musí mít transparentní plochu min.0,06m2 průhledu,sklo bezpečnostní "CONNEX", samozavírač</t>
  </si>
  <si>
    <t>1060471901</t>
  </si>
  <si>
    <t>224</t>
  </si>
  <si>
    <t>766660022</t>
  </si>
  <si>
    <t>Montáž dveřních křídel otvíravých 1křídlových š přes 0,8 m požárních do ocelové zárubně</t>
  </si>
  <si>
    <t>-1761629721</t>
  </si>
  <si>
    <t xml:space="preserve">TZ - specifikace vnitřních dveří v interiéru nového schodiště </t>
  </si>
  <si>
    <t>5+2+1</t>
  </si>
  <si>
    <t>1+20+1</t>
  </si>
  <si>
    <t>1+14+1</t>
  </si>
  <si>
    <t>TZ - specifikace vnitřních dveří v interiéru ostatní 4P</t>
  </si>
  <si>
    <t>225</t>
  </si>
  <si>
    <t>61165612R</t>
  </si>
  <si>
    <t>dveře vnitřní požárně odolné CPL fólie EI (EW) 30 D3 1křídlové 110x210cm-EI C2-S 30DP3,samozavírač,kouřotěsné,trasparentní plocha o min.velikosti 0,06m2,sklo bezpečnostní "CONNEX"-01</t>
  </si>
  <si>
    <t>-1037406930</t>
  </si>
  <si>
    <t>226</t>
  </si>
  <si>
    <t>61165612R3</t>
  </si>
  <si>
    <t>dveře vnitřní požárně odolné CPL fólie EI (EW) 30 D3 1křídlové 110x210cm-EI C2-S 30DP3,samozavírač,kouřotěsné,trasparentní plocha o min.velikosti 0,06m2,sklo bezpečnostní "CONNEX",el.ovládání napojené na EPS</t>
  </si>
  <si>
    <t>-1117912161</t>
  </si>
  <si>
    <t>227</t>
  </si>
  <si>
    <t>61165617</t>
  </si>
  <si>
    <t>dveře vnitřní požárně bezpečnostní třída 2 CPL fólie EI C2-S 30 DP3 1křídlové 90x197cm,samozavírač,kouřotěsné</t>
  </si>
  <si>
    <t>-1367895441</t>
  </si>
  <si>
    <t>228</t>
  </si>
  <si>
    <t>61165617R</t>
  </si>
  <si>
    <t>dveře vnitřní požárně bezpečnostní třída 2 CPL fólie EI C2-S 30 DP3 1křídlové 90x197cm,samozavírač,kouřotěsné,trasparentní plocha o min.velikosti 0,06m2,sklo bezpečnostní "CONNEX",el.ovládání napojené na EPS</t>
  </si>
  <si>
    <t>-151355443</t>
  </si>
  <si>
    <t>229</t>
  </si>
  <si>
    <t>61165612R2</t>
  </si>
  <si>
    <t>dveře vnitřní požárně odolné CPL fólie EI (EW) 30 D3 1křídlové 110x197cm-EI C2-S 30DP3,trasparentní plocha o min.velikosti 0,06m2,sklo bezpečnostní "CONNEX",samozavírač,kouřotěsné,el.ovládání napojené na EPS</t>
  </si>
  <si>
    <t>-1208019238</t>
  </si>
  <si>
    <t>230</t>
  </si>
  <si>
    <t>61165612R5</t>
  </si>
  <si>
    <t>dveře vnitřní požárně odolné CPL fólie EI (EW) 30 D3 1křídlové 110x197cm-EI C2-S 30DP3,samozavírač,kouřotěsné</t>
  </si>
  <si>
    <t>-368145171</t>
  </si>
  <si>
    <t>231</t>
  </si>
  <si>
    <t>766660421</t>
  </si>
  <si>
    <t>Montáž vchodových dveří 1křídlových s nadsvětlíkem do zdiva</t>
  </si>
  <si>
    <t>1007762481</t>
  </si>
  <si>
    <t>TZ-specifikace oken a dveří</t>
  </si>
  <si>
    <t>"05"1</t>
  </si>
  <si>
    <t>232</t>
  </si>
  <si>
    <t>61144164R</t>
  </si>
  <si>
    <t>dveře plastové vchodové jednokřídlové otvíravé 115x260 cm,ze 2/3 prosklené,dveře r. 90/200mm a větráním ve spodní části dveří min.80/35mm,zámku a kování,barva bílá-05</t>
  </si>
  <si>
    <t>864122066</t>
  </si>
  <si>
    <t>233</t>
  </si>
  <si>
    <t>766694122</t>
  </si>
  <si>
    <t>Montáž parapetních dřevěných nebo plastových šířky přes 30 cm délky do 1,6 m</t>
  </si>
  <si>
    <t>204317882</t>
  </si>
  <si>
    <t>234</t>
  </si>
  <si>
    <t>60794103</t>
  </si>
  <si>
    <t>deska parapetní dřevotřísková vnitřní 0,3 x 1 m</t>
  </si>
  <si>
    <t>1894929460</t>
  </si>
  <si>
    <t>6*1,5*1,1</t>
  </si>
  <si>
    <t>235</t>
  </si>
  <si>
    <t>766991R</t>
  </si>
  <si>
    <t>Repase okna(úprava nadsvětlíku okna na podestě schodiště 1 ½ P (směrem k Ledaxu) pro umístění nasávací klapky 800x630 mm VZT</t>
  </si>
  <si>
    <t>-1949246720</t>
  </si>
  <si>
    <t>TZ-specifikace dveří a oken v interiéru ostatní 2P</t>
  </si>
  <si>
    <t>236</t>
  </si>
  <si>
    <t>998766103</t>
  </si>
  <si>
    <t>Přesun hmot tonážní pro konstrukce truhlářské v objektech v do 24 m</t>
  </si>
  <si>
    <t>1483837805</t>
  </si>
  <si>
    <t>767</t>
  </si>
  <si>
    <t>Konstrukce zámečnické</t>
  </si>
  <si>
    <t>237</t>
  </si>
  <si>
    <t>767161111</t>
  </si>
  <si>
    <t>Montáž zábradlí rovného z trubek do zdi hmotnosti do 20 kg</t>
  </si>
  <si>
    <t>-1566621734</t>
  </si>
  <si>
    <t>3,3+4+0,45+4,5+0,45+4,5*2+0,45+0,2</t>
  </si>
  <si>
    <t>238</t>
  </si>
  <si>
    <t>767995R</t>
  </si>
  <si>
    <t>zábradlí schodišťové v.1050mm,vč.nátěru</t>
  </si>
  <si>
    <t>1162279153</t>
  </si>
  <si>
    <t>239</t>
  </si>
  <si>
    <t>767165111</t>
  </si>
  <si>
    <t>Montáž zábradlí rovného madla z trubek nebo tenkostěnných profilů šroubovaného</t>
  </si>
  <si>
    <t>-1108549363</t>
  </si>
  <si>
    <t>"na zábradlí"22,35</t>
  </si>
  <si>
    <t>"na stěně"22,35-3*0,45-0,2</t>
  </si>
  <si>
    <t>240</t>
  </si>
  <si>
    <t>767996R</t>
  </si>
  <si>
    <t>nerez trubka</t>
  </si>
  <si>
    <t>-1890771403</t>
  </si>
  <si>
    <t>43,15*1,05</t>
  </si>
  <si>
    <t>241</t>
  </si>
  <si>
    <t>767640114</t>
  </si>
  <si>
    <t>Montáž dveří ocelových vchodových jednokřídlových s pevným bočním dílem a nadsvětlíkem</t>
  </si>
  <si>
    <t>1210002281</t>
  </si>
  <si>
    <t>Půdorys 1.NP -"PBŘ" nový stav,TZ-specifikace oken a dveří</t>
  </si>
  <si>
    <t>242</t>
  </si>
  <si>
    <t>767992R</t>
  </si>
  <si>
    <t>venkovní dveře r. 1,5/2,65 m křídlo š. 1,10 m (průchod) P – jednokřídlé, boční světlík a nadsvětlík, konstrukce z Al profilů barva bílá + dvojsklo bezpečnostní „CONNEX“ -konstrukce dveří musí mít třídu reakce B až D ,vod.madlo,samozavírač,U=1,8W/m2K - 01</t>
  </si>
  <si>
    <t>-144583389</t>
  </si>
  <si>
    <t>243</t>
  </si>
  <si>
    <t>767646510</t>
  </si>
  <si>
    <t>Montáž dveří protipožárního uzávěru jednokřídlového</t>
  </si>
  <si>
    <t>-1790996555</t>
  </si>
  <si>
    <t>Půdorys 1.PP -"PBŘ" nový stav-změna,TZ</t>
  </si>
  <si>
    <t>244</t>
  </si>
  <si>
    <t>767991R</t>
  </si>
  <si>
    <t>ocelové protipožární dveře 80/197 EI 45 C2-Sm 30 DP1,vč.zárubní tl.125mm,kouřetěsné,vč.kování a zámku,samozavírač</t>
  </si>
  <si>
    <t>-517171449</t>
  </si>
  <si>
    <t>245</t>
  </si>
  <si>
    <t>767991R1</t>
  </si>
  <si>
    <t>ocelové protipožární dveře 90/197 EI C2-Sm 45 DP1,vč.zárubní tl.100mm,kouřotěsné,kování a zámku,samozavírače</t>
  </si>
  <si>
    <t>-236459839</t>
  </si>
  <si>
    <t>246</t>
  </si>
  <si>
    <t>767991R2</t>
  </si>
  <si>
    <t>ocelové protipožární dveře 90/197 EI C2-Sm 45 DP1,vč.zárubní tl.125mm,kouřotěsné,kování a zámku,samozavírače</t>
  </si>
  <si>
    <t>763153488</t>
  </si>
  <si>
    <t>247</t>
  </si>
  <si>
    <t>767991R3</t>
  </si>
  <si>
    <t>ocelové protipožární dveře 90/197 EI C2-Sm 45 DP1,vč.zárubní tl.150mm,kouřotěsné,kování a zámku,samozavírače</t>
  </si>
  <si>
    <t>-1345815036</t>
  </si>
  <si>
    <t>248</t>
  </si>
  <si>
    <t>767810113R</t>
  </si>
  <si>
    <t>Montáž mřížek větracích čtyřhranných průřezu do 0,5 m2</t>
  </si>
  <si>
    <t>1707384212</t>
  </si>
  <si>
    <t>2+1+2+4+3+2+5</t>
  </si>
  <si>
    <t>249</t>
  </si>
  <si>
    <t>42982405R</t>
  </si>
  <si>
    <t>klapka regulační žaluziová Pz VZT 400x630mm</t>
  </si>
  <si>
    <t>-2123346534</t>
  </si>
  <si>
    <t>2+3+5</t>
  </si>
  <si>
    <t>250</t>
  </si>
  <si>
    <t>42982415R</t>
  </si>
  <si>
    <t>klapka regulační žaluziová Pz VZT 870x600mm</t>
  </si>
  <si>
    <t>-1025616322</t>
  </si>
  <si>
    <t>251</t>
  </si>
  <si>
    <t>42982415</t>
  </si>
  <si>
    <t>klapka regulační žaluziová Pz VZT 800x630mm</t>
  </si>
  <si>
    <t>6745510</t>
  </si>
  <si>
    <t>4+2</t>
  </si>
  <si>
    <t>252</t>
  </si>
  <si>
    <t>55967398</t>
  </si>
  <si>
    <t>253</t>
  </si>
  <si>
    <t>767993R</t>
  </si>
  <si>
    <t>Repase stávající prosklené vstupní stěny s aut.posuvnými dvoukřídlými dveřmi r.1850/2200mm -u ele. samozavírače bude doplněno zajištění nouzového napájení a napojeno ovládání také na EPS</t>
  </si>
  <si>
    <t>-899865698</t>
  </si>
  <si>
    <t>TZ-specifikace dveří a okna v interiéru ostatní 1P</t>
  </si>
  <si>
    <t>254</t>
  </si>
  <si>
    <t>767994R</t>
  </si>
  <si>
    <t>Repase stávající prosklené vstupní stěny r.3620/3300mm s aut.posuvnými jednokřídlými dveřmi r.1200/2100mm  - požární odolnost EI C2-Sm 30 DP3 ele. samozavírač se zajištěním nouzového napájení, kouřotěsné; sklo bezpečnostní "CONNEX"pož ovládání také na EPS</t>
  </si>
  <si>
    <t>-1048746830</t>
  </si>
  <si>
    <t>TZ-specifikace dveří a okna v interiéru ostatní 2P</t>
  </si>
  <si>
    <t>TZ-specifikace dveří a okna v interiéru ostatní 3P</t>
  </si>
  <si>
    <t>255</t>
  </si>
  <si>
    <t>Nová montáž stávajícího oplocení, které bude po rekonstrukci posunuto o 4,3m, vč.montáže stávající brány</t>
  </si>
  <si>
    <t>-809176262</t>
  </si>
  <si>
    <t>TN,Situace</t>
  </si>
  <si>
    <t>256</t>
  </si>
  <si>
    <t>767999992R</t>
  </si>
  <si>
    <t>ŠETRNÁ !!! Demontáž, přesun a uskladnění oplocení vč. brány</t>
  </si>
  <si>
    <t>407492937</t>
  </si>
  <si>
    <t>257</t>
  </si>
  <si>
    <t>998767103</t>
  </si>
  <si>
    <t>Přesun hmot tonážní pro zámečnické konstrukce v objektech v do 24 m</t>
  </si>
  <si>
    <t>-928528315</t>
  </si>
  <si>
    <t>771</t>
  </si>
  <si>
    <t>Podlahy z dlaždic</t>
  </si>
  <si>
    <t>258</t>
  </si>
  <si>
    <t>771274123</t>
  </si>
  <si>
    <t>Montáž obkladů stupnic z dlaždic protiskluzných keramických flexibilní lepidlo š do 300 mm</t>
  </si>
  <si>
    <t>1349454096</t>
  </si>
  <si>
    <t>259</t>
  </si>
  <si>
    <t>771274242</t>
  </si>
  <si>
    <t>Montáž obkladů podstupnic z dlaždic protiskluzných keramických flexibilní lepidlo v do 200 mm</t>
  </si>
  <si>
    <t>-1216464947</t>
  </si>
  <si>
    <t>9*1,5+11*1,5</t>
  </si>
  <si>
    <t>2*12*1,5</t>
  </si>
  <si>
    <t>12*1,5</t>
  </si>
  <si>
    <t>260</t>
  </si>
  <si>
    <t>771474113</t>
  </si>
  <si>
    <t>Montáž soklíků z dlaždic keramických rovných flexibilní lepidlo v do 120 mm</t>
  </si>
  <si>
    <t>-947876679</t>
  </si>
  <si>
    <t>78,385</t>
  </si>
  <si>
    <t>261</t>
  </si>
  <si>
    <t>771474133</t>
  </si>
  <si>
    <t>Montáž soklíků z dlaždic keramických schodišťových stupňovitých flexibilní lepidlo v do 120 mm</t>
  </si>
  <si>
    <t>-741634243</t>
  </si>
  <si>
    <t>2*84*0,5</t>
  </si>
  <si>
    <t>262</t>
  </si>
  <si>
    <t>771574131</t>
  </si>
  <si>
    <t>Montáž podlah keramických režných protiskluzných lepených flexibilním lepidlem do 50 ks/m2</t>
  </si>
  <si>
    <t>1369567440</t>
  </si>
  <si>
    <t>Půdorys 1P "PBŘ"-nový stav, TZ</t>
  </si>
  <si>
    <t>"sklad" 13,96</t>
  </si>
  <si>
    <t>"podesta"1,735*1,7+1,7*3,2+0,3*1,5</t>
  </si>
  <si>
    <t>Půdorys 2P "PBŘ"-nový stav, TZ</t>
  </si>
  <si>
    <t>"podesta"2,295*3,2+4,29*3,2</t>
  </si>
  <si>
    <t>Půdorys 3P "PBŘ"-nový stav, TZ</t>
  </si>
  <si>
    <t>"podesta"2,295*3,2+4,29*3,2-1,6*1,98</t>
  </si>
  <si>
    <t>"sklad"2,98*1,475</t>
  </si>
  <si>
    <t>263</t>
  </si>
  <si>
    <t>59761433</t>
  </si>
  <si>
    <t>dlaždice keramické slinuté neglazované mrazuvzdorné pro extrémní mechanické namáhání světlé přes 9 do 12 ks/m2</t>
  </si>
  <si>
    <t>1299275918</t>
  </si>
  <si>
    <t>74,342*1,1+78,385*0,1*1,1+84*0,1*1,1</t>
  </si>
  <si>
    <t>264</t>
  </si>
  <si>
    <t>59761337</t>
  </si>
  <si>
    <t>schodovka podlahy (barevné) přes 4 do 6 ks/m2</t>
  </si>
  <si>
    <t>-977635340</t>
  </si>
  <si>
    <t>84*(0,3+0,2)*1,1*6</t>
  </si>
  <si>
    <t>265</t>
  </si>
  <si>
    <t>771573810</t>
  </si>
  <si>
    <t>Demontáž podlah z dlaždic keramických lepených - nové příčky a výměna zárubní</t>
  </si>
  <si>
    <t>1033322898</t>
  </si>
  <si>
    <t>Změna sklep 1.PP, TZ</t>
  </si>
  <si>
    <t>6*1*0,8</t>
  </si>
  <si>
    <t>1,605*0,8+2*2,455*0,8+4*1,1*0,8+4*1*0,8+1,2*0,8</t>
  </si>
  <si>
    <t>4*1,2+14*1,54*0,8+1,1*0,8+1,3*2*0,8+1,7*1,2+5*1,2*1+1,5*0,8</t>
  </si>
  <si>
    <t>13*1,54*0,8+1,2*1,2+2*1*0,8+1,3*0,8+4*1,2+1,56*1,2+1,3*1,2+1,2*1,2*2+1,5*0,8</t>
  </si>
  <si>
    <t>266</t>
  </si>
  <si>
    <t>771573914</t>
  </si>
  <si>
    <t>Oprava podlah z keramických dlaždic režných lepených do 19 ks/m2 - v místě výměny dveří a zárubní</t>
  </si>
  <si>
    <t>-846272314</t>
  </si>
  <si>
    <t>84,348*16</t>
  </si>
  <si>
    <t>267</t>
  </si>
  <si>
    <t>59761116</t>
  </si>
  <si>
    <t>dlaždice keramické (stejné jako původní dlažba)</t>
  </si>
  <si>
    <t>706591899</t>
  </si>
  <si>
    <t>84,348*1,1</t>
  </si>
  <si>
    <t>268</t>
  </si>
  <si>
    <t>771579191</t>
  </si>
  <si>
    <t>Příplatek k montáž podlah keramických za plochu do 5 m2</t>
  </si>
  <si>
    <t>557780691</t>
  </si>
  <si>
    <t>269</t>
  </si>
  <si>
    <t>771579196</t>
  </si>
  <si>
    <t>Příplatek k montáž podlah keramických za spárování tmelem dvousložkovým</t>
  </si>
  <si>
    <t>-979616184</t>
  </si>
  <si>
    <t>74,342</t>
  </si>
  <si>
    <t>270</t>
  </si>
  <si>
    <t>771579197</t>
  </si>
  <si>
    <t>Příplatek k montáž podlah keramických za lepení dvousložkovým lepidlem</t>
  </si>
  <si>
    <t>1864660433</t>
  </si>
  <si>
    <t>271</t>
  </si>
  <si>
    <t>771591111</t>
  </si>
  <si>
    <t>Podlahy penetrace podkladu</t>
  </si>
  <si>
    <t>-993769938</t>
  </si>
  <si>
    <t>272</t>
  </si>
  <si>
    <t>771591115</t>
  </si>
  <si>
    <t>Podlahy spárování silikonem</t>
  </si>
  <si>
    <t>-1405151133</t>
  </si>
  <si>
    <t>"sklad" 4+3,2*2+1,025+2,8</t>
  </si>
  <si>
    <t>"podesta"1,7*2+3,2+0,55*2</t>
  </si>
  <si>
    <t>"kancelář"3,2*2+2,315+0,81+0,105+0,55*2</t>
  </si>
  <si>
    <t>"podesta"3,2+2+2,295+4,29+4+3,2</t>
  </si>
  <si>
    <t>"podesta"3,2+2,295+2+3,03+1,25+2,46+1,6+2</t>
  </si>
  <si>
    <t>"sklad"(1,475+2,98)*2</t>
  </si>
  <si>
    <t>273</t>
  </si>
  <si>
    <t>771591171</t>
  </si>
  <si>
    <t>Montáž profilu ukončujícího pro plynulý přechod (dlažby s kobercem apod.)</t>
  </si>
  <si>
    <t>2030850405</t>
  </si>
  <si>
    <t>4*0,8+5*0,9+1,1</t>
  </si>
  <si>
    <t>21*1,1+0,9</t>
  </si>
  <si>
    <t>16*1,1+1,2+2*0,9</t>
  </si>
  <si>
    <t>274</t>
  </si>
  <si>
    <t>59054100</t>
  </si>
  <si>
    <t xml:space="preserve">profil přechodový Al </t>
  </si>
  <si>
    <t>-2001507265</t>
  </si>
  <si>
    <t>53,4*1,1 'Přepočtené koeficientem množství</t>
  </si>
  <si>
    <t>275</t>
  </si>
  <si>
    <t>771990111</t>
  </si>
  <si>
    <t>Vyrovnání podkladu samonivelační stěrkou tl 4 mm pevnosti 15 Mpa</t>
  </si>
  <si>
    <t>-1840587139</t>
  </si>
  <si>
    <t>276</t>
  </si>
  <si>
    <t>771990191</t>
  </si>
  <si>
    <t>Příplatek k vyrovnání podkladu dlažby samonivelační stěrkou pevnosti 15 Mpa ZKD 1 mm tloušťky</t>
  </si>
  <si>
    <t>-604335832</t>
  </si>
  <si>
    <t>277</t>
  </si>
  <si>
    <t>998771103</t>
  </si>
  <si>
    <t>Přesun hmot tonážní pro podlahy z dlaždic v objektech v do 24 m</t>
  </si>
  <si>
    <t>106951894</t>
  </si>
  <si>
    <t>783</t>
  </si>
  <si>
    <t>Dokončovací práce - nátěry</t>
  </si>
  <si>
    <t>278</t>
  </si>
  <si>
    <t>783813131</t>
  </si>
  <si>
    <t>Penetrační syntetický nátěr hladkých, tenkovrstvých zrnitých a štukových omítek</t>
  </si>
  <si>
    <t>-1007611348</t>
  </si>
  <si>
    <t>(1,7+1,2+1,735+2,36+1,7*2+3,2+4*4+2,295*2+3,2+4,2*2+2,2*2+3,2+4,3+1,6)*1,5</t>
  </si>
  <si>
    <t>279</t>
  </si>
  <si>
    <t>783817421</t>
  </si>
  <si>
    <t>Krycí dvojnásobný syntetický nátěr hladkých, zrnitých tenkovrstvých nebo štukových omítek</t>
  </si>
  <si>
    <t>-756236921</t>
  </si>
  <si>
    <t>784</t>
  </si>
  <si>
    <t>Dokončovací práce - malby a tapety</t>
  </si>
  <si>
    <t>280</t>
  </si>
  <si>
    <t>784181001</t>
  </si>
  <si>
    <t>Jednonásobné pačokování v místnostech výšky do 3,80 m</t>
  </si>
  <si>
    <t>-1137912017</t>
  </si>
  <si>
    <t>"dveře" (5*2*2,6+6*0,9)*0,5*2</t>
  </si>
  <si>
    <t>"dveře+okno" (9*0,9+9*2,6*2+1,2+2*2+1,2*4+4*3,5+2*1,1*3,5)*0,5*2</t>
  </si>
  <si>
    <t>"dveře" (20*1,5+20*2*2,6+6*1,2+2*2,6)*0,5*2</t>
  </si>
  <si>
    <t>"dveře" (16*1,5+2*16*2,6+3*1,2+3*2*2,6)*0,5*2</t>
  </si>
  <si>
    <t>"dveře" (3*1,2+3*2*2,6)*0,5*2</t>
  </si>
  <si>
    <t>"nové zdivo a omítky"97,68+639,468</t>
  </si>
  <si>
    <t>281</t>
  </si>
  <si>
    <t>784211101</t>
  </si>
  <si>
    <t>Dvojnásobné bílé malby ze směsí za mokra výborně otěruvzdorných v místnostech výšky do 3,80 m</t>
  </si>
  <si>
    <t>1518451719</t>
  </si>
  <si>
    <t>1147,148</t>
  </si>
  <si>
    <t>OST</t>
  </si>
  <si>
    <t>Ostatní</t>
  </si>
  <si>
    <t>282</t>
  </si>
  <si>
    <t>991991R</t>
  </si>
  <si>
    <t xml:space="preserve">D+M hasícího přenosného přístroje práškového 6kg </t>
  </si>
  <si>
    <t>512</t>
  </si>
  <si>
    <t>-2079237424</t>
  </si>
  <si>
    <t>283</t>
  </si>
  <si>
    <t>991992R</t>
  </si>
  <si>
    <t xml:space="preserve">D+M hasícího přenosného přístroje sněhového 6kg </t>
  </si>
  <si>
    <t>-679737606</t>
  </si>
  <si>
    <t>284</t>
  </si>
  <si>
    <t>991993R</t>
  </si>
  <si>
    <t>Požární ucpávky dle PD</t>
  </si>
  <si>
    <t>-2121220448</t>
  </si>
  <si>
    <t>3 - Vedlejší rozpočtové náklady</t>
  </si>
  <si>
    <t>VRN - Vedlejší rozpočtové náklady</t>
  </si>
  <si>
    <t xml:space="preserve">    VRN1 - Průzkumné, geodetické a projektové práce</t>
  </si>
  <si>
    <t xml:space="preserve">    VRN2 - Příprava staveniště</t>
  </si>
  <si>
    <t xml:space="preserve">    VRN3 - Zařízení staveniště</t>
  </si>
  <si>
    <t xml:space="preserve">    VRN4 - Inženýrská činnost</t>
  </si>
  <si>
    <t xml:space="preserve">    VRN5 - Finanční náklady</t>
  </si>
  <si>
    <t xml:space="preserve">    VRN9 - Ostatní náklady</t>
  </si>
  <si>
    <t>VRN</t>
  </si>
  <si>
    <t>VRN1</t>
  </si>
  <si>
    <t>Průzkumné, geodetické a projektové práce</t>
  </si>
  <si>
    <t>013254000</t>
  </si>
  <si>
    <t>Dokumentace skutečného provedení stavby</t>
  </si>
  <si>
    <t>1024</t>
  </si>
  <si>
    <t>1443405449</t>
  </si>
  <si>
    <t>VRN2</t>
  </si>
  <si>
    <t>Příprava staveniště</t>
  </si>
  <si>
    <t>023103000</t>
  </si>
  <si>
    <t>Vybudování přístupové cesty na staveniště a její údržba</t>
  </si>
  <si>
    <t>Kč</t>
  </si>
  <si>
    <t>CS ÚRS 2014 01</t>
  </si>
  <si>
    <t>1013573145</t>
  </si>
  <si>
    <t>023103002</t>
  </si>
  <si>
    <t>Odpojení inženýrských sítí před započetím bouracích prací</t>
  </si>
  <si>
    <t>1292512640</t>
  </si>
  <si>
    <t>023103002R</t>
  </si>
  <si>
    <t>Etapovost a úklid etapový průběžný</t>
  </si>
  <si>
    <t>1786219149</t>
  </si>
  <si>
    <t>VRN3</t>
  </si>
  <si>
    <t>Zařízení staveniště</t>
  </si>
  <si>
    <t>032103000</t>
  </si>
  <si>
    <t>Zařízení staveniště - sklady materiálů a nářadí</t>
  </si>
  <si>
    <t>1718388302</t>
  </si>
  <si>
    <t>032103000R</t>
  </si>
  <si>
    <t>Bezpečnostní a hygienická opatření na staveništi</t>
  </si>
  <si>
    <t>-1550587947</t>
  </si>
  <si>
    <t>032503000</t>
  </si>
  <si>
    <t>Skládky na staveništi</t>
  </si>
  <si>
    <t>-476984211</t>
  </si>
  <si>
    <t>034103000</t>
  </si>
  <si>
    <t>Energie pro zařízení staveniště a napojení staveniště na zdroje energií</t>
  </si>
  <si>
    <t>1867512371</t>
  </si>
  <si>
    <t>039103000R</t>
  </si>
  <si>
    <t>Předání a převzetí staveniště</t>
  </si>
  <si>
    <t>609853045</t>
  </si>
  <si>
    <t>VRN4</t>
  </si>
  <si>
    <t>Inženýrská činnost</t>
  </si>
  <si>
    <t>045203000</t>
  </si>
  <si>
    <t>Kompletační činnost</t>
  </si>
  <si>
    <t>-1273980526</t>
  </si>
  <si>
    <t>VRN5</t>
  </si>
  <si>
    <t>Finanční náklady</t>
  </si>
  <si>
    <t>051303000R</t>
  </si>
  <si>
    <t>Pojištění dodavatele a pojištění díla</t>
  </si>
  <si>
    <t>245715356</t>
  </si>
  <si>
    <t>052103000R</t>
  </si>
  <si>
    <t>Bankovní záruky za řádné provedení díla</t>
  </si>
  <si>
    <t>443012646</t>
  </si>
  <si>
    <t>052203000R</t>
  </si>
  <si>
    <t>Bankovní záruky za splnění záručních podmínek</t>
  </si>
  <si>
    <t>-417687588</t>
  </si>
  <si>
    <t>VRN9</t>
  </si>
  <si>
    <t>Ostatní náklady</t>
  </si>
  <si>
    <t>091003000R</t>
  </si>
  <si>
    <t xml:space="preserve"> Předání a převzetí díla </t>
  </si>
  <si>
    <t>-918050755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</si>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</sst>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63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8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0" fillId="0" borderId="0" xfId="0" applyFont="1" applyAlignment="1">
      <alignment horizontal="left" vertical="center"/>
    </xf>
    <xf numFmtId="0" fontId="19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1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1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2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9" fillId="0" borderId="19" xfId="0" applyFont="1" applyBorder="1" applyAlignment="1" applyProtection="1">
      <alignment horizontal="center" vertical="center" wrapText="1"/>
      <protection/>
    </xf>
    <xf numFmtId="0" fontId="19" fillId="0" borderId="20" xfId="0" applyFont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3" fillId="0" borderId="17" xfId="0" applyNumberFormat="1" applyFont="1" applyBorder="1" applyAlignment="1" applyProtection="1">
      <alignment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4" fontId="23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0" fillId="0" borderId="22" xfId="0" applyNumberFormat="1" applyFont="1" applyBorder="1" applyAlignment="1" applyProtection="1">
      <alignment vertical="center"/>
      <protection/>
    </xf>
    <xf numFmtId="4" fontId="30" fillId="0" borderId="23" xfId="0" applyNumberFormat="1" applyFont="1" applyBorder="1" applyAlignment="1" applyProtection="1">
      <alignment vertical="center"/>
      <protection/>
    </xf>
    <xf numFmtId="166" fontId="30" fillId="0" borderId="23" xfId="0" applyNumberFormat="1" applyFont="1" applyBorder="1" applyAlignment="1" applyProtection="1">
      <alignment vertical="center"/>
      <protection/>
    </xf>
    <xf numFmtId="4" fontId="30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9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2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166" fontId="33" fillId="0" borderId="15" xfId="0" applyNumberFormat="1" applyFont="1" applyBorder="1" applyAlignment="1" applyProtection="1">
      <alignment/>
      <protection/>
    </xf>
    <xf numFmtId="166" fontId="33" fillId="0" borderId="16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7" xfId="0" applyFont="1" applyBorder="1" applyAlignment="1" applyProtection="1">
      <alignment horizontal="center" vertical="center"/>
      <protection/>
    </xf>
    <xf numFmtId="49" fontId="36" fillId="0" borderId="27" xfId="0" applyNumberFormat="1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left" vertical="center" wrapText="1"/>
      <protection/>
    </xf>
    <xf numFmtId="0" fontId="36" fillId="0" borderId="27" xfId="0" applyFont="1" applyBorder="1" applyAlignment="1" applyProtection="1">
      <alignment horizontal="center" vertical="center" wrapText="1"/>
      <protection/>
    </xf>
    <xf numFmtId="167" fontId="36" fillId="0" borderId="27" xfId="0" applyNumberFormat="1" applyFont="1" applyBorder="1" applyAlignment="1" applyProtection="1">
      <alignment vertical="center"/>
      <protection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9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3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left" vertical="center"/>
      <protection locked="0"/>
    </xf>
    <xf numFmtId="0" fontId="29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3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9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9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5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BS2" s="23" t="s">
        <v>8</v>
      </c>
      <c r="BT2" s="23" t="s">
        <v>9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8</v>
      </c>
      <c r="BT3" s="23" t="s">
        <v>10</v>
      </c>
    </row>
    <row r="4" spans="2:71" ht="36.95" customHeight="1">
      <c r="B4" s="27"/>
      <c r="C4" s="28"/>
      <c r="D4" s="29" t="s">
        <v>11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12</v>
      </c>
      <c r="BE4" s="32" t="s">
        <v>13</v>
      </c>
      <c r="BS4" s="23" t="s">
        <v>14</v>
      </c>
    </row>
    <row r="5" spans="2:71" ht="14.4" customHeight="1">
      <c r="B5" s="27"/>
      <c r="C5" s="28"/>
      <c r="D5" s="33" t="s">
        <v>15</v>
      </c>
      <c r="E5" s="28"/>
      <c r="F5" s="28"/>
      <c r="G5" s="28"/>
      <c r="H5" s="28"/>
      <c r="I5" s="28"/>
      <c r="J5" s="28"/>
      <c r="K5" s="34" t="s">
        <v>16</v>
      </c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30"/>
      <c r="BE5" s="35" t="s">
        <v>17</v>
      </c>
      <c r="BS5" s="23" t="s">
        <v>8</v>
      </c>
    </row>
    <row r="6" spans="2:71" ht="36.95" customHeight="1">
      <c r="B6" s="27"/>
      <c r="C6" s="28"/>
      <c r="D6" s="36" t="s">
        <v>18</v>
      </c>
      <c r="E6" s="28"/>
      <c r="F6" s="28"/>
      <c r="G6" s="28"/>
      <c r="H6" s="28"/>
      <c r="I6" s="28"/>
      <c r="J6" s="28"/>
      <c r="K6" s="37" t="s">
        <v>19</v>
      </c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30"/>
      <c r="BE6" s="38"/>
      <c r="BS6" s="23" t="s">
        <v>8</v>
      </c>
    </row>
    <row r="7" spans="2:71" ht="14.4" customHeight="1">
      <c r="B7" s="27"/>
      <c r="C7" s="28"/>
      <c r="D7" s="39" t="s">
        <v>20</v>
      </c>
      <c r="E7" s="28"/>
      <c r="F7" s="28"/>
      <c r="G7" s="28"/>
      <c r="H7" s="28"/>
      <c r="I7" s="28"/>
      <c r="J7" s="28"/>
      <c r="K7" s="34" t="s">
        <v>21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9" t="s">
        <v>22</v>
      </c>
      <c r="AL7" s="28"/>
      <c r="AM7" s="28"/>
      <c r="AN7" s="34" t="s">
        <v>21</v>
      </c>
      <c r="AO7" s="28"/>
      <c r="AP7" s="28"/>
      <c r="AQ7" s="30"/>
      <c r="BE7" s="38"/>
      <c r="BS7" s="23" t="s">
        <v>8</v>
      </c>
    </row>
    <row r="8" spans="2:71" ht="14.4" customHeight="1">
      <c r="B8" s="27"/>
      <c r="C8" s="28"/>
      <c r="D8" s="39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9" t="s">
        <v>25</v>
      </c>
      <c r="AL8" s="28"/>
      <c r="AM8" s="28"/>
      <c r="AN8" s="40" t="s">
        <v>26</v>
      </c>
      <c r="AO8" s="28"/>
      <c r="AP8" s="28"/>
      <c r="AQ8" s="30"/>
      <c r="BE8" s="38"/>
      <c r="BS8" s="23" t="s">
        <v>8</v>
      </c>
    </row>
    <row r="9" spans="2:71" ht="14.4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38"/>
      <c r="BS9" s="23" t="s">
        <v>8</v>
      </c>
    </row>
    <row r="10" spans="2:71" ht="14.4" customHeight="1">
      <c r="B10" s="27"/>
      <c r="C10" s="28"/>
      <c r="D10" s="39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9" t="s">
        <v>28</v>
      </c>
      <c r="AL10" s="28"/>
      <c r="AM10" s="28"/>
      <c r="AN10" s="34" t="s">
        <v>21</v>
      </c>
      <c r="AO10" s="28"/>
      <c r="AP10" s="28"/>
      <c r="AQ10" s="30"/>
      <c r="BE10" s="38"/>
      <c r="BS10" s="23" t="s">
        <v>8</v>
      </c>
    </row>
    <row r="11" spans="2:71" ht="18.45" customHeight="1">
      <c r="B11" s="27"/>
      <c r="C11" s="28"/>
      <c r="D11" s="28"/>
      <c r="E11" s="34" t="s">
        <v>29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9" t="s">
        <v>30</v>
      </c>
      <c r="AL11" s="28"/>
      <c r="AM11" s="28"/>
      <c r="AN11" s="34" t="s">
        <v>21</v>
      </c>
      <c r="AO11" s="28"/>
      <c r="AP11" s="28"/>
      <c r="AQ11" s="30"/>
      <c r="BE11" s="38"/>
      <c r="BS11" s="23" t="s">
        <v>8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38"/>
      <c r="BS12" s="23" t="s">
        <v>8</v>
      </c>
    </row>
    <row r="13" spans="2:71" ht="14.4" customHeight="1">
      <c r="B13" s="27"/>
      <c r="C13" s="28"/>
      <c r="D13" s="39" t="s">
        <v>31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9" t="s">
        <v>28</v>
      </c>
      <c r="AL13" s="28"/>
      <c r="AM13" s="28"/>
      <c r="AN13" s="41" t="s">
        <v>32</v>
      </c>
      <c r="AO13" s="28"/>
      <c r="AP13" s="28"/>
      <c r="AQ13" s="30"/>
      <c r="BE13" s="38"/>
      <c r="BS13" s="23" t="s">
        <v>8</v>
      </c>
    </row>
    <row r="14" spans="2:71" ht="13.5">
      <c r="B14" s="27"/>
      <c r="C14" s="28"/>
      <c r="D14" s="28"/>
      <c r="E14" s="41" t="s">
        <v>32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 t="s">
        <v>30</v>
      </c>
      <c r="AL14" s="28"/>
      <c r="AM14" s="28"/>
      <c r="AN14" s="41" t="s">
        <v>32</v>
      </c>
      <c r="AO14" s="28"/>
      <c r="AP14" s="28"/>
      <c r="AQ14" s="30"/>
      <c r="BE14" s="38"/>
      <c r="BS14" s="23" t="s">
        <v>8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38"/>
      <c r="BS15" s="23" t="s">
        <v>6</v>
      </c>
    </row>
    <row r="16" spans="2:71" ht="14.4" customHeight="1">
      <c r="B16" s="27"/>
      <c r="C16" s="28"/>
      <c r="D16" s="39" t="s">
        <v>33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9" t="s">
        <v>28</v>
      </c>
      <c r="AL16" s="28"/>
      <c r="AM16" s="28"/>
      <c r="AN16" s="34" t="s">
        <v>21</v>
      </c>
      <c r="AO16" s="28"/>
      <c r="AP16" s="28"/>
      <c r="AQ16" s="30"/>
      <c r="BE16" s="38"/>
      <c r="BS16" s="23" t="s">
        <v>6</v>
      </c>
    </row>
    <row r="17" spans="2:71" ht="18.45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9" t="s">
        <v>30</v>
      </c>
      <c r="AL17" s="28"/>
      <c r="AM17" s="28"/>
      <c r="AN17" s="34" t="s">
        <v>21</v>
      </c>
      <c r="AO17" s="28"/>
      <c r="AP17" s="28"/>
      <c r="AQ17" s="30"/>
      <c r="BE17" s="38"/>
      <c r="BS17" s="23" t="s">
        <v>35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38"/>
      <c r="BS18" s="23" t="s">
        <v>8</v>
      </c>
    </row>
    <row r="19" spans="2:71" ht="14.4" customHeight="1">
      <c r="B19" s="27"/>
      <c r="C19" s="28"/>
      <c r="D19" s="39" t="s">
        <v>36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38"/>
      <c r="BS19" s="23" t="s">
        <v>8</v>
      </c>
    </row>
    <row r="20" spans="2:71" ht="16.5" customHeight="1">
      <c r="B20" s="27"/>
      <c r="C20" s="28"/>
      <c r="D20" s="28"/>
      <c r="E20" s="43" t="s">
        <v>21</v>
      </c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28"/>
      <c r="AP20" s="28"/>
      <c r="AQ20" s="30"/>
      <c r="BE20" s="38"/>
      <c r="BS20" s="23" t="s">
        <v>35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38"/>
    </row>
    <row r="22" spans="2:57" ht="6.95" customHeight="1">
      <c r="B22" s="27"/>
      <c r="C22" s="28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28"/>
      <c r="AQ22" s="30"/>
      <c r="BE22" s="38"/>
    </row>
    <row r="23" spans="2:57" s="1" customFormat="1" ht="25.9" customHeight="1">
      <c r="B23" s="45"/>
      <c r="C23" s="46"/>
      <c r="D23" s="47" t="s">
        <v>37</v>
      </c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9">
        <f>ROUND(AG51,2)</f>
        <v>0</v>
      </c>
      <c r="AL23" s="48"/>
      <c r="AM23" s="48"/>
      <c r="AN23" s="48"/>
      <c r="AO23" s="48"/>
      <c r="AP23" s="46"/>
      <c r="AQ23" s="50"/>
      <c r="BE23" s="38"/>
    </row>
    <row r="24" spans="2:57" s="1" customFormat="1" ht="6.95" customHeight="1">
      <c r="B24" s="45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50"/>
      <c r="BE24" s="38"/>
    </row>
    <row r="25" spans="2:57" s="1" customFormat="1" ht="13.5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51" t="s">
        <v>38</v>
      </c>
      <c r="M25" s="51"/>
      <c r="N25" s="51"/>
      <c r="O25" s="51"/>
      <c r="P25" s="46"/>
      <c r="Q25" s="46"/>
      <c r="R25" s="46"/>
      <c r="S25" s="46"/>
      <c r="T25" s="46"/>
      <c r="U25" s="46"/>
      <c r="V25" s="46"/>
      <c r="W25" s="51" t="s">
        <v>39</v>
      </c>
      <c r="X25" s="51"/>
      <c r="Y25" s="51"/>
      <c r="Z25" s="51"/>
      <c r="AA25" s="51"/>
      <c r="AB25" s="51"/>
      <c r="AC25" s="51"/>
      <c r="AD25" s="51"/>
      <c r="AE25" s="51"/>
      <c r="AF25" s="46"/>
      <c r="AG25" s="46"/>
      <c r="AH25" s="46"/>
      <c r="AI25" s="46"/>
      <c r="AJ25" s="46"/>
      <c r="AK25" s="51" t="s">
        <v>40</v>
      </c>
      <c r="AL25" s="51"/>
      <c r="AM25" s="51"/>
      <c r="AN25" s="51"/>
      <c r="AO25" s="51"/>
      <c r="AP25" s="46"/>
      <c r="AQ25" s="50"/>
      <c r="BE25" s="38"/>
    </row>
    <row r="26" spans="2:57" s="2" customFormat="1" ht="14.4" customHeight="1">
      <c r="B26" s="52"/>
      <c r="C26" s="53"/>
      <c r="D26" s="54" t="s">
        <v>41</v>
      </c>
      <c r="E26" s="53"/>
      <c r="F26" s="54" t="s">
        <v>42</v>
      </c>
      <c r="G26" s="53"/>
      <c r="H26" s="53"/>
      <c r="I26" s="53"/>
      <c r="J26" s="53"/>
      <c r="K26" s="53"/>
      <c r="L26" s="55">
        <v>0.21</v>
      </c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6">
        <f>ROUND(AZ51,2)</f>
        <v>0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6">
        <f>ROUND(AV51,2)</f>
        <v>0</v>
      </c>
      <c r="AL26" s="53"/>
      <c r="AM26" s="53"/>
      <c r="AN26" s="53"/>
      <c r="AO26" s="53"/>
      <c r="AP26" s="53"/>
      <c r="AQ26" s="57"/>
      <c r="BE26" s="38"/>
    </row>
    <row r="27" spans="2:57" s="2" customFormat="1" ht="14.4" customHeight="1">
      <c r="B27" s="52"/>
      <c r="C27" s="53"/>
      <c r="D27" s="53"/>
      <c r="E27" s="53"/>
      <c r="F27" s="54" t="s">
        <v>43</v>
      </c>
      <c r="G27" s="53"/>
      <c r="H27" s="53"/>
      <c r="I27" s="53"/>
      <c r="J27" s="53"/>
      <c r="K27" s="53"/>
      <c r="L27" s="55">
        <v>0.15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6">
        <f>ROUND(BA51,2)</f>
        <v>0</v>
      </c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6">
        <f>ROUND(AW51,2)</f>
        <v>0</v>
      </c>
      <c r="AL27" s="53"/>
      <c r="AM27" s="53"/>
      <c r="AN27" s="53"/>
      <c r="AO27" s="53"/>
      <c r="AP27" s="53"/>
      <c r="AQ27" s="57"/>
      <c r="BE27" s="38"/>
    </row>
    <row r="28" spans="2:57" s="2" customFormat="1" ht="14.4" customHeight="1" hidden="1">
      <c r="B28" s="52"/>
      <c r="C28" s="53"/>
      <c r="D28" s="53"/>
      <c r="E28" s="53"/>
      <c r="F28" s="54" t="s">
        <v>44</v>
      </c>
      <c r="G28" s="53"/>
      <c r="H28" s="53"/>
      <c r="I28" s="53"/>
      <c r="J28" s="53"/>
      <c r="K28" s="53"/>
      <c r="L28" s="55">
        <v>0.21</v>
      </c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6">
        <f>ROUND(BB51,2)</f>
        <v>0</v>
      </c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6">
        <v>0</v>
      </c>
      <c r="AL28" s="53"/>
      <c r="AM28" s="53"/>
      <c r="AN28" s="53"/>
      <c r="AO28" s="53"/>
      <c r="AP28" s="53"/>
      <c r="AQ28" s="57"/>
      <c r="BE28" s="38"/>
    </row>
    <row r="29" spans="2:57" s="2" customFormat="1" ht="14.4" customHeight="1" hidden="1">
      <c r="B29" s="52"/>
      <c r="C29" s="53"/>
      <c r="D29" s="53"/>
      <c r="E29" s="53"/>
      <c r="F29" s="54" t="s">
        <v>45</v>
      </c>
      <c r="G29" s="53"/>
      <c r="H29" s="53"/>
      <c r="I29" s="53"/>
      <c r="J29" s="53"/>
      <c r="K29" s="53"/>
      <c r="L29" s="55">
        <v>0.15</v>
      </c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6">
        <f>ROUND(BC51,2)</f>
        <v>0</v>
      </c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6">
        <v>0</v>
      </c>
      <c r="AL29" s="53"/>
      <c r="AM29" s="53"/>
      <c r="AN29" s="53"/>
      <c r="AO29" s="53"/>
      <c r="AP29" s="53"/>
      <c r="AQ29" s="57"/>
      <c r="BE29" s="38"/>
    </row>
    <row r="30" spans="2:57" s="2" customFormat="1" ht="14.4" customHeight="1" hidden="1">
      <c r="B30" s="52"/>
      <c r="C30" s="53"/>
      <c r="D30" s="53"/>
      <c r="E30" s="53"/>
      <c r="F30" s="54" t="s">
        <v>46</v>
      </c>
      <c r="G30" s="53"/>
      <c r="H30" s="53"/>
      <c r="I30" s="53"/>
      <c r="J30" s="53"/>
      <c r="K30" s="53"/>
      <c r="L30" s="55">
        <v>0</v>
      </c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6">
        <f>ROUND(BD51,2)</f>
        <v>0</v>
      </c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6">
        <v>0</v>
      </c>
      <c r="AL30" s="53"/>
      <c r="AM30" s="53"/>
      <c r="AN30" s="53"/>
      <c r="AO30" s="53"/>
      <c r="AP30" s="53"/>
      <c r="AQ30" s="57"/>
      <c r="BE30" s="38"/>
    </row>
    <row r="31" spans="2:57" s="1" customFormat="1" ht="6.95" customHeight="1"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50"/>
      <c r="BE31" s="38"/>
    </row>
    <row r="32" spans="2:57" s="1" customFormat="1" ht="25.9" customHeight="1">
      <c r="B32" s="45"/>
      <c r="C32" s="58"/>
      <c r="D32" s="59" t="s">
        <v>47</v>
      </c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1" t="s">
        <v>48</v>
      </c>
      <c r="U32" s="60"/>
      <c r="V32" s="60"/>
      <c r="W32" s="60"/>
      <c r="X32" s="62" t="s">
        <v>49</v>
      </c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3">
        <f>SUM(AK23:AK30)</f>
        <v>0</v>
      </c>
      <c r="AL32" s="60"/>
      <c r="AM32" s="60"/>
      <c r="AN32" s="60"/>
      <c r="AO32" s="64"/>
      <c r="AP32" s="58"/>
      <c r="AQ32" s="65"/>
      <c r="BE32" s="38"/>
    </row>
    <row r="33" spans="2:43" s="1" customFormat="1" ht="6.95" customHeight="1"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50"/>
    </row>
    <row r="34" spans="2:43" s="1" customFormat="1" ht="6.95" customHeight="1"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8"/>
    </row>
    <row r="38" spans="2:44" s="1" customFormat="1" ht="6.95" customHeight="1">
      <c r="B38" s="69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1"/>
    </row>
    <row r="39" spans="2:44" s="1" customFormat="1" ht="36.95" customHeight="1">
      <c r="B39" s="45"/>
      <c r="C39" s="72" t="s">
        <v>50</v>
      </c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1"/>
    </row>
    <row r="40" spans="2:44" s="1" customFormat="1" ht="6.95" customHeight="1">
      <c r="B40" s="45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1"/>
    </row>
    <row r="41" spans="2:44" s="3" customFormat="1" ht="14.4" customHeight="1">
      <c r="B41" s="74"/>
      <c r="C41" s="75" t="s">
        <v>15</v>
      </c>
      <c r="D41" s="76"/>
      <c r="E41" s="76"/>
      <c r="F41" s="76"/>
      <c r="G41" s="76"/>
      <c r="H41" s="76"/>
      <c r="I41" s="76"/>
      <c r="J41" s="76"/>
      <c r="K41" s="76"/>
      <c r="L41" s="76" t="str">
        <f>K5</f>
        <v>x20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7"/>
    </row>
    <row r="42" spans="2:44" s="4" customFormat="1" ht="36.95" customHeight="1">
      <c r="B42" s="78"/>
      <c r="C42" s="79" t="s">
        <v>18</v>
      </c>
      <c r="D42" s="80"/>
      <c r="E42" s="80"/>
      <c r="F42" s="80"/>
      <c r="G42" s="80"/>
      <c r="H42" s="80"/>
      <c r="I42" s="80"/>
      <c r="J42" s="80"/>
      <c r="K42" s="80"/>
      <c r="L42" s="81" t="str">
        <f>K6</f>
        <v>Vysokomýtská nemocnice č.p.271- nové PO schodiště a PBŘ celé budovy</v>
      </c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2"/>
    </row>
    <row r="43" spans="2:44" s="1" customFormat="1" ht="6.95" customHeight="1">
      <c r="B43" s="45"/>
      <c r="C43" s="73"/>
      <c r="D43" s="73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1"/>
    </row>
    <row r="44" spans="2:44" s="1" customFormat="1" ht="13.5">
      <c r="B44" s="45"/>
      <c r="C44" s="75" t="s">
        <v>23</v>
      </c>
      <c r="D44" s="73"/>
      <c r="E44" s="73"/>
      <c r="F44" s="73"/>
      <c r="G44" s="73"/>
      <c r="H44" s="73"/>
      <c r="I44" s="73"/>
      <c r="J44" s="73"/>
      <c r="K44" s="73"/>
      <c r="L44" s="83" t="str">
        <f>IF(K8="","",K8)</f>
        <v>Vysoké Mýto</v>
      </c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5" t="s">
        <v>25</v>
      </c>
      <c r="AJ44" s="73"/>
      <c r="AK44" s="73"/>
      <c r="AL44" s="73"/>
      <c r="AM44" s="84" t="str">
        <f>IF(AN8="","",AN8)</f>
        <v>14. 5. 2019</v>
      </c>
      <c r="AN44" s="84"/>
      <c r="AO44" s="73"/>
      <c r="AP44" s="73"/>
      <c r="AQ44" s="73"/>
      <c r="AR44" s="71"/>
    </row>
    <row r="45" spans="2:44" s="1" customFormat="1" ht="6.95" customHeight="1">
      <c r="B45" s="45"/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1"/>
    </row>
    <row r="46" spans="2:56" s="1" customFormat="1" ht="13.5">
      <c r="B46" s="45"/>
      <c r="C46" s="75" t="s">
        <v>27</v>
      </c>
      <c r="D46" s="73"/>
      <c r="E46" s="73"/>
      <c r="F46" s="73"/>
      <c r="G46" s="73"/>
      <c r="H46" s="73"/>
      <c r="I46" s="73"/>
      <c r="J46" s="73"/>
      <c r="K46" s="73"/>
      <c r="L46" s="76" t="str">
        <f>IF(E11="","",E11)</f>
        <v>Vysokomýtská nemocnice p.o.</v>
      </c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5" t="s">
        <v>33</v>
      </c>
      <c r="AJ46" s="73"/>
      <c r="AK46" s="73"/>
      <c r="AL46" s="73"/>
      <c r="AM46" s="76" t="str">
        <f>IF(E17="","",E17)</f>
        <v>KVARTA spol.s o. Choceň</v>
      </c>
      <c r="AN46" s="76"/>
      <c r="AO46" s="76"/>
      <c r="AP46" s="76"/>
      <c r="AQ46" s="73"/>
      <c r="AR46" s="71"/>
      <c r="AS46" s="85" t="s">
        <v>51</v>
      </c>
      <c r="AT46" s="86"/>
      <c r="AU46" s="87"/>
      <c r="AV46" s="87"/>
      <c r="AW46" s="87"/>
      <c r="AX46" s="87"/>
      <c r="AY46" s="87"/>
      <c r="AZ46" s="87"/>
      <c r="BA46" s="87"/>
      <c r="BB46" s="87"/>
      <c r="BC46" s="87"/>
      <c r="BD46" s="88"/>
    </row>
    <row r="47" spans="2:56" s="1" customFormat="1" ht="13.5">
      <c r="B47" s="45"/>
      <c r="C47" s="75" t="s">
        <v>31</v>
      </c>
      <c r="D47" s="73"/>
      <c r="E47" s="73"/>
      <c r="F47" s="73"/>
      <c r="G47" s="73"/>
      <c r="H47" s="73"/>
      <c r="I47" s="73"/>
      <c r="J47" s="73"/>
      <c r="K47" s="73"/>
      <c r="L47" s="76" t="str">
        <f>IF(E14="Vyplň údaj","",E14)</f>
        <v/>
      </c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1"/>
      <c r="AS47" s="89"/>
      <c r="AT47" s="90"/>
      <c r="AU47" s="91"/>
      <c r="AV47" s="91"/>
      <c r="AW47" s="91"/>
      <c r="AX47" s="91"/>
      <c r="AY47" s="91"/>
      <c r="AZ47" s="91"/>
      <c r="BA47" s="91"/>
      <c r="BB47" s="91"/>
      <c r="BC47" s="91"/>
      <c r="BD47" s="92"/>
    </row>
    <row r="48" spans="2:56" s="1" customFormat="1" ht="10.8" customHeight="1">
      <c r="B48" s="45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1"/>
      <c r="AS48" s="93"/>
      <c r="AT48" s="54"/>
      <c r="AU48" s="46"/>
      <c r="AV48" s="46"/>
      <c r="AW48" s="46"/>
      <c r="AX48" s="46"/>
      <c r="AY48" s="46"/>
      <c r="AZ48" s="46"/>
      <c r="BA48" s="46"/>
      <c r="BB48" s="46"/>
      <c r="BC48" s="46"/>
      <c r="BD48" s="94"/>
    </row>
    <row r="49" spans="2:56" s="1" customFormat="1" ht="29.25" customHeight="1">
      <c r="B49" s="45"/>
      <c r="C49" s="95" t="s">
        <v>52</v>
      </c>
      <c r="D49" s="96"/>
      <c r="E49" s="96"/>
      <c r="F49" s="96"/>
      <c r="G49" s="96"/>
      <c r="H49" s="97"/>
      <c r="I49" s="98" t="s">
        <v>53</v>
      </c>
      <c r="J49" s="96"/>
      <c r="K49" s="96"/>
      <c r="L49" s="96"/>
      <c r="M49" s="96"/>
      <c r="N49" s="96"/>
      <c r="O49" s="96"/>
      <c r="P49" s="96"/>
      <c r="Q49" s="96"/>
      <c r="R49" s="96"/>
      <c r="S49" s="96"/>
      <c r="T49" s="96"/>
      <c r="U49" s="96"/>
      <c r="V49" s="96"/>
      <c r="W49" s="96"/>
      <c r="X49" s="96"/>
      <c r="Y49" s="96"/>
      <c r="Z49" s="96"/>
      <c r="AA49" s="96"/>
      <c r="AB49" s="96"/>
      <c r="AC49" s="96"/>
      <c r="AD49" s="96"/>
      <c r="AE49" s="96"/>
      <c r="AF49" s="96"/>
      <c r="AG49" s="99" t="s">
        <v>54</v>
      </c>
      <c r="AH49" s="96"/>
      <c r="AI49" s="96"/>
      <c r="AJ49" s="96"/>
      <c r="AK49" s="96"/>
      <c r="AL49" s="96"/>
      <c r="AM49" s="96"/>
      <c r="AN49" s="98" t="s">
        <v>55</v>
      </c>
      <c r="AO49" s="96"/>
      <c r="AP49" s="96"/>
      <c r="AQ49" s="100" t="s">
        <v>56</v>
      </c>
      <c r="AR49" s="71"/>
      <c r="AS49" s="101" t="s">
        <v>57</v>
      </c>
      <c r="AT49" s="102" t="s">
        <v>58</v>
      </c>
      <c r="AU49" s="102" t="s">
        <v>59</v>
      </c>
      <c r="AV49" s="102" t="s">
        <v>60</v>
      </c>
      <c r="AW49" s="102" t="s">
        <v>61</v>
      </c>
      <c r="AX49" s="102" t="s">
        <v>62</v>
      </c>
      <c r="AY49" s="102" t="s">
        <v>63</v>
      </c>
      <c r="AZ49" s="102" t="s">
        <v>64</v>
      </c>
      <c r="BA49" s="102" t="s">
        <v>65</v>
      </c>
      <c r="BB49" s="102" t="s">
        <v>66</v>
      </c>
      <c r="BC49" s="102" t="s">
        <v>67</v>
      </c>
      <c r="BD49" s="103" t="s">
        <v>68</v>
      </c>
    </row>
    <row r="50" spans="2:56" s="1" customFormat="1" ht="10.8" customHeight="1">
      <c r="B50" s="45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1"/>
      <c r="AS50" s="104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6"/>
    </row>
    <row r="51" spans="2:90" s="4" customFormat="1" ht="32.4" customHeight="1">
      <c r="B51" s="78"/>
      <c r="C51" s="107" t="s">
        <v>69</v>
      </c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108"/>
      <c r="AC51" s="108"/>
      <c r="AD51" s="108"/>
      <c r="AE51" s="108"/>
      <c r="AF51" s="108"/>
      <c r="AG51" s="109">
        <f>ROUND(SUM(AG52:AG53),2)</f>
        <v>0</v>
      </c>
      <c r="AH51" s="109"/>
      <c r="AI51" s="109"/>
      <c r="AJ51" s="109"/>
      <c r="AK51" s="109"/>
      <c r="AL51" s="109"/>
      <c r="AM51" s="109"/>
      <c r="AN51" s="110">
        <f>SUM(AG51,AT51)</f>
        <v>0</v>
      </c>
      <c r="AO51" s="110"/>
      <c r="AP51" s="110"/>
      <c r="AQ51" s="111" t="s">
        <v>21</v>
      </c>
      <c r="AR51" s="82"/>
      <c r="AS51" s="112">
        <f>ROUND(SUM(AS52:AS53),2)</f>
        <v>0</v>
      </c>
      <c r="AT51" s="113">
        <f>ROUND(SUM(AV51:AW51),2)</f>
        <v>0</v>
      </c>
      <c r="AU51" s="114">
        <f>ROUND(SUM(AU52:AU53),5)</f>
        <v>0</v>
      </c>
      <c r="AV51" s="113">
        <f>ROUND(AZ51*L26,2)</f>
        <v>0</v>
      </c>
      <c r="AW51" s="113">
        <f>ROUND(BA51*L27,2)</f>
        <v>0</v>
      </c>
      <c r="AX51" s="113">
        <f>ROUND(BB51*L26,2)</f>
        <v>0</v>
      </c>
      <c r="AY51" s="113">
        <f>ROUND(BC51*L27,2)</f>
        <v>0</v>
      </c>
      <c r="AZ51" s="113">
        <f>ROUND(SUM(AZ52:AZ53),2)</f>
        <v>0</v>
      </c>
      <c r="BA51" s="113">
        <f>ROUND(SUM(BA52:BA53),2)</f>
        <v>0</v>
      </c>
      <c r="BB51" s="113">
        <f>ROUND(SUM(BB52:BB53),2)</f>
        <v>0</v>
      </c>
      <c r="BC51" s="113">
        <f>ROUND(SUM(BC52:BC53),2)</f>
        <v>0</v>
      </c>
      <c r="BD51" s="115">
        <f>ROUND(SUM(BD52:BD53),2)</f>
        <v>0</v>
      </c>
      <c r="BS51" s="116" t="s">
        <v>70</v>
      </c>
      <c r="BT51" s="116" t="s">
        <v>71</v>
      </c>
      <c r="BU51" s="117" t="s">
        <v>72</v>
      </c>
      <c r="BV51" s="116" t="s">
        <v>73</v>
      </c>
      <c r="BW51" s="116" t="s">
        <v>7</v>
      </c>
      <c r="BX51" s="116" t="s">
        <v>74</v>
      </c>
      <c r="CL51" s="116" t="s">
        <v>21</v>
      </c>
    </row>
    <row r="52" spans="1:91" s="5" customFormat="1" ht="16.5" customHeight="1">
      <c r="A52" s="118" t="s">
        <v>75</v>
      </c>
      <c r="B52" s="119"/>
      <c r="C52" s="120"/>
      <c r="D52" s="121" t="s">
        <v>76</v>
      </c>
      <c r="E52" s="121"/>
      <c r="F52" s="121"/>
      <c r="G52" s="121"/>
      <c r="H52" s="121"/>
      <c r="I52" s="122"/>
      <c r="J52" s="121" t="s">
        <v>77</v>
      </c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3">
        <f>'1 - Stavební část'!J27</f>
        <v>0</v>
      </c>
      <c r="AH52" s="122"/>
      <c r="AI52" s="122"/>
      <c r="AJ52" s="122"/>
      <c r="AK52" s="122"/>
      <c r="AL52" s="122"/>
      <c r="AM52" s="122"/>
      <c r="AN52" s="123">
        <f>SUM(AG52,AT52)</f>
        <v>0</v>
      </c>
      <c r="AO52" s="122"/>
      <c r="AP52" s="122"/>
      <c r="AQ52" s="124" t="s">
        <v>78</v>
      </c>
      <c r="AR52" s="125"/>
      <c r="AS52" s="126">
        <v>0</v>
      </c>
      <c r="AT52" s="127">
        <f>ROUND(SUM(AV52:AW52),2)</f>
        <v>0</v>
      </c>
      <c r="AU52" s="128">
        <f>'1 - Stavební část'!P100</f>
        <v>0</v>
      </c>
      <c r="AV52" s="127">
        <f>'1 - Stavební část'!J30</f>
        <v>0</v>
      </c>
      <c r="AW52" s="127">
        <f>'1 - Stavební část'!J31</f>
        <v>0</v>
      </c>
      <c r="AX52" s="127">
        <f>'1 - Stavební část'!J32</f>
        <v>0</v>
      </c>
      <c r="AY52" s="127">
        <f>'1 - Stavební část'!J33</f>
        <v>0</v>
      </c>
      <c r="AZ52" s="127">
        <f>'1 - Stavební část'!F30</f>
        <v>0</v>
      </c>
      <c r="BA52" s="127">
        <f>'1 - Stavební část'!F31</f>
        <v>0</v>
      </c>
      <c r="BB52" s="127">
        <f>'1 - Stavební část'!F32</f>
        <v>0</v>
      </c>
      <c r="BC52" s="127">
        <f>'1 - Stavební část'!F33</f>
        <v>0</v>
      </c>
      <c r="BD52" s="129">
        <f>'1 - Stavební část'!F34</f>
        <v>0</v>
      </c>
      <c r="BT52" s="130" t="s">
        <v>76</v>
      </c>
      <c r="BV52" s="130" t="s">
        <v>73</v>
      </c>
      <c r="BW52" s="130" t="s">
        <v>79</v>
      </c>
      <c r="BX52" s="130" t="s">
        <v>7</v>
      </c>
      <c r="CL52" s="130" t="s">
        <v>21</v>
      </c>
      <c r="CM52" s="130" t="s">
        <v>80</v>
      </c>
    </row>
    <row r="53" spans="1:91" s="5" customFormat="1" ht="16.5" customHeight="1">
      <c r="A53" s="118" t="s">
        <v>75</v>
      </c>
      <c r="B53" s="119"/>
      <c r="C53" s="120"/>
      <c r="D53" s="121" t="s">
        <v>81</v>
      </c>
      <c r="E53" s="121"/>
      <c r="F53" s="121"/>
      <c r="G53" s="121"/>
      <c r="H53" s="121"/>
      <c r="I53" s="122"/>
      <c r="J53" s="121" t="s">
        <v>82</v>
      </c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3">
        <f>'3 - Vedlejší rozpočtové n...'!J27</f>
        <v>0</v>
      </c>
      <c r="AH53" s="122"/>
      <c r="AI53" s="122"/>
      <c r="AJ53" s="122"/>
      <c r="AK53" s="122"/>
      <c r="AL53" s="122"/>
      <c r="AM53" s="122"/>
      <c r="AN53" s="123">
        <f>SUM(AG53,AT53)</f>
        <v>0</v>
      </c>
      <c r="AO53" s="122"/>
      <c r="AP53" s="122"/>
      <c r="AQ53" s="124" t="s">
        <v>78</v>
      </c>
      <c r="AR53" s="125"/>
      <c r="AS53" s="131">
        <v>0</v>
      </c>
      <c r="AT53" s="132">
        <f>ROUND(SUM(AV53:AW53),2)</f>
        <v>0</v>
      </c>
      <c r="AU53" s="133">
        <f>'3 - Vedlejší rozpočtové n...'!P83</f>
        <v>0</v>
      </c>
      <c r="AV53" s="132">
        <f>'3 - Vedlejší rozpočtové n...'!J30</f>
        <v>0</v>
      </c>
      <c r="AW53" s="132">
        <f>'3 - Vedlejší rozpočtové n...'!J31</f>
        <v>0</v>
      </c>
      <c r="AX53" s="132">
        <f>'3 - Vedlejší rozpočtové n...'!J32</f>
        <v>0</v>
      </c>
      <c r="AY53" s="132">
        <f>'3 - Vedlejší rozpočtové n...'!J33</f>
        <v>0</v>
      </c>
      <c r="AZ53" s="132">
        <f>'3 - Vedlejší rozpočtové n...'!F30</f>
        <v>0</v>
      </c>
      <c r="BA53" s="132">
        <f>'3 - Vedlejší rozpočtové n...'!F31</f>
        <v>0</v>
      </c>
      <c r="BB53" s="132">
        <f>'3 - Vedlejší rozpočtové n...'!F32</f>
        <v>0</v>
      </c>
      <c r="BC53" s="132">
        <f>'3 - Vedlejší rozpočtové n...'!F33</f>
        <v>0</v>
      </c>
      <c r="BD53" s="134">
        <f>'3 - Vedlejší rozpočtové n...'!F34</f>
        <v>0</v>
      </c>
      <c r="BT53" s="130" t="s">
        <v>76</v>
      </c>
      <c r="BV53" s="130" t="s">
        <v>73</v>
      </c>
      <c r="BW53" s="130" t="s">
        <v>83</v>
      </c>
      <c r="BX53" s="130" t="s">
        <v>7</v>
      </c>
      <c r="CL53" s="130" t="s">
        <v>21</v>
      </c>
      <c r="CM53" s="130" t="s">
        <v>80</v>
      </c>
    </row>
    <row r="54" spans="2:44" s="1" customFormat="1" ht="30" customHeight="1">
      <c r="B54" s="45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1"/>
    </row>
    <row r="55" spans="2:44" s="1" customFormat="1" ht="6.95" customHeight="1">
      <c r="B55" s="66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71"/>
    </row>
  </sheetData>
  <sheetProtection password="CC35" sheet="1" objects="1" scenarios="1" formatColumns="0" formatRows="0"/>
  <mergeCells count="45">
    <mergeCell ref="BE5:BE32"/>
    <mergeCell ref="W30:AE30"/>
    <mergeCell ref="X32:AB32"/>
    <mergeCell ref="AK32:AO32"/>
    <mergeCell ref="AR2:BE2"/>
    <mergeCell ref="K5:AO5"/>
    <mergeCell ref="W28:AE28"/>
    <mergeCell ref="AK28:AO28"/>
    <mergeCell ref="AS46:AT48"/>
    <mergeCell ref="AN53:AP53"/>
    <mergeCell ref="AN52:AP52"/>
    <mergeCell ref="AM46:AP46"/>
    <mergeCell ref="AN49:AP49"/>
    <mergeCell ref="AG52:AM52"/>
    <mergeCell ref="AG53:AM53"/>
    <mergeCell ref="AG51:AM51"/>
    <mergeCell ref="AN51:AP51"/>
    <mergeCell ref="L29:O29"/>
    <mergeCell ref="L28:O28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30:O30"/>
    <mergeCell ref="AK30:AO30"/>
    <mergeCell ref="K6:AO6"/>
    <mergeCell ref="J52:AF52"/>
    <mergeCell ref="W29:AE29"/>
    <mergeCell ref="AK29:AO29"/>
    <mergeCell ref="C49:G49"/>
    <mergeCell ref="L42:AO42"/>
    <mergeCell ref="AM44:AN44"/>
    <mergeCell ref="I49:AF49"/>
    <mergeCell ref="AG49:AM49"/>
    <mergeCell ref="D52:H52"/>
    <mergeCell ref="D53:H53"/>
    <mergeCell ref="J53:AF53"/>
  </mergeCells>
  <hyperlinks>
    <hyperlink ref="K1:S1" location="C2" display="1) Rekapitulace stavby"/>
    <hyperlink ref="W1:AI1" location="C51" display="2) Rekapitulace objektů stavby a soupisů prací"/>
    <hyperlink ref="A52" location="'1 - Stavební část'!C2" display="/"/>
    <hyperlink ref="A53" location="'3 - Vedlejší rozpočtové 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5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84</v>
      </c>
      <c r="G1" s="138" t="s">
        <v>85</v>
      </c>
      <c r="H1" s="138"/>
      <c r="I1" s="139"/>
      <c r="J1" s="138" t="s">
        <v>86</v>
      </c>
      <c r="K1" s="137" t="s">
        <v>87</v>
      </c>
      <c r="L1" s="138" t="s">
        <v>88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79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80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Vysokomýtská nemocnice č.p.271- nové PO schodiště a PBŘ celé budovy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90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91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14. 5. 2019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ROUND(J100,2)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ROUND(SUM(BE100:BE1153),2)</f>
        <v>0</v>
      </c>
      <c r="G30" s="46"/>
      <c r="H30" s="46"/>
      <c r="I30" s="157">
        <v>0.21</v>
      </c>
      <c r="J30" s="156">
        <f>ROUND(ROUND((SUM(BE100:BE1153)),2)*I30,2)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ROUND(SUM(BF100:BF1153),2)</f>
        <v>0</v>
      </c>
      <c r="G31" s="46"/>
      <c r="H31" s="46"/>
      <c r="I31" s="157">
        <v>0.15</v>
      </c>
      <c r="J31" s="156">
        <f>ROUND(ROUND((SUM(BF100:BF1153)),2)*I31,2)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ROUND(SUM(BG100:BG1153),2)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ROUND(SUM(BH100:BH1153),2)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ROUND(SUM(BI100:BI1153),2)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92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Vysokomýtská nemocnice č.p.271- nové PO schodiště a PBŘ celé budovy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90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1 - Stavební část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Vysoké Mýto</v>
      </c>
      <c r="G49" s="46"/>
      <c r="H49" s="46"/>
      <c r="I49" s="145" t="s">
        <v>25</v>
      </c>
      <c r="J49" s="146" t="str">
        <f>IF(J12="","",J12)</f>
        <v>14. 5. 2019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Vysokomýtská nemocnice p.o.</v>
      </c>
      <c r="G51" s="46"/>
      <c r="H51" s="46"/>
      <c r="I51" s="145" t="s">
        <v>33</v>
      </c>
      <c r="J51" s="43" t="str">
        <f>E21</f>
        <v>KVARTA spol.s o. Choceň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93</v>
      </c>
      <c r="D54" s="158"/>
      <c r="E54" s="158"/>
      <c r="F54" s="158"/>
      <c r="G54" s="158"/>
      <c r="H54" s="158"/>
      <c r="I54" s="172"/>
      <c r="J54" s="173" t="s">
        <v>94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95</v>
      </c>
      <c r="D56" s="46"/>
      <c r="E56" s="46"/>
      <c r="F56" s="46"/>
      <c r="G56" s="46"/>
      <c r="H56" s="46"/>
      <c r="I56" s="143"/>
      <c r="J56" s="154">
        <f>J100</f>
        <v>0</v>
      </c>
      <c r="K56" s="50"/>
      <c r="AU56" s="23" t="s">
        <v>96</v>
      </c>
    </row>
    <row r="57" spans="2:11" s="7" customFormat="1" ht="24.95" customHeight="1">
      <c r="B57" s="176"/>
      <c r="C57" s="177"/>
      <c r="D57" s="178" t="s">
        <v>97</v>
      </c>
      <c r="E57" s="179"/>
      <c r="F57" s="179"/>
      <c r="G57" s="179"/>
      <c r="H57" s="179"/>
      <c r="I57" s="180"/>
      <c r="J57" s="181">
        <f>J101</f>
        <v>0</v>
      </c>
      <c r="K57" s="182"/>
    </row>
    <row r="58" spans="2:11" s="8" customFormat="1" ht="19.9" customHeight="1">
      <c r="B58" s="183"/>
      <c r="C58" s="184"/>
      <c r="D58" s="185" t="s">
        <v>98</v>
      </c>
      <c r="E58" s="186"/>
      <c r="F58" s="186"/>
      <c r="G58" s="186"/>
      <c r="H58" s="186"/>
      <c r="I58" s="187"/>
      <c r="J58" s="188">
        <f>J102</f>
        <v>0</v>
      </c>
      <c r="K58" s="189"/>
    </row>
    <row r="59" spans="2:11" s="8" customFormat="1" ht="19.9" customHeight="1">
      <c r="B59" s="183"/>
      <c r="C59" s="184"/>
      <c r="D59" s="185" t="s">
        <v>99</v>
      </c>
      <c r="E59" s="186"/>
      <c r="F59" s="186"/>
      <c r="G59" s="186"/>
      <c r="H59" s="186"/>
      <c r="I59" s="187"/>
      <c r="J59" s="188">
        <f>J150</f>
        <v>0</v>
      </c>
      <c r="K59" s="189"/>
    </row>
    <row r="60" spans="2:11" s="8" customFormat="1" ht="19.9" customHeight="1">
      <c r="B60" s="183"/>
      <c r="C60" s="184"/>
      <c r="D60" s="185" t="s">
        <v>100</v>
      </c>
      <c r="E60" s="186"/>
      <c r="F60" s="186"/>
      <c r="G60" s="186"/>
      <c r="H60" s="186"/>
      <c r="I60" s="187"/>
      <c r="J60" s="188">
        <f>J177</f>
        <v>0</v>
      </c>
      <c r="K60" s="189"/>
    </row>
    <row r="61" spans="2:11" s="8" customFormat="1" ht="19.9" customHeight="1">
      <c r="B61" s="183"/>
      <c r="C61" s="184"/>
      <c r="D61" s="185" t="s">
        <v>101</v>
      </c>
      <c r="E61" s="186"/>
      <c r="F61" s="186"/>
      <c r="G61" s="186"/>
      <c r="H61" s="186"/>
      <c r="I61" s="187"/>
      <c r="J61" s="188">
        <f>J247</f>
        <v>0</v>
      </c>
      <c r="K61" s="189"/>
    </row>
    <row r="62" spans="2:11" s="8" customFormat="1" ht="19.9" customHeight="1">
      <c r="B62" s="183"/>
      <c r="C62" s="184"/>
      <c r="D62" s="185" t="s">
        <v>102</v>
      </c>
      <c r="E62" s="186"/>
      <c r="F62" s="186"/>
      <c r="G62" s="186"/>
      <c r="H62" s="186"/>
      <c r="I62" s="187"/>
      <c r="J62" s="188">
        <f>J323</f>
        <v>0</v>
      </c>
      <c r="K62" s="189"/>
    </row>
    <row r="63" spans="2:11" s="8" customFormat="1" ht="19.9" customHeight="1">
      <c r="B63" s="183"/>
      <c r="C63" s="184"/>
      <c r="D63" s="185" t="s">
        <v>103</v>
      </c>
      <c r="E63" s="186"/>
      <c r="F63" s="186"/>
      <c r="G63" s="186"/>
      <c r="H63" s="186"/>
      <c r="I63" s="187"/>
      <c r="J63" s="188">
        <f>J339</f>
        <v>0</v>
      </c>
      <c r="K63" s="189"/>
    </row>
    <row r="64" spans="2:11" s="8" customFormat="1" ht="19.9" customHeight="1">
      <c r="B64" s="183"/>
      <c r="C64" s="184"/>
      <c r="D64" s="185" t="s">
        <v>104</v>
      </c>
      <c r="E64" s="186"/>
      <c r="F64" s="186"/>
      <c r="G64" s="186"/>
      <c r="H64" s="186"/>
      <c r="I64" s="187"/>
      <c r="J64" s="188">
        <f>J533</f>
        <v>0</v>
      </c>
      <c r="K64" s="189"/>
    </row>
    <row r="65" spans="2:11" s="8" customFormat="1" ht="19.9" customHeight="1">
      <c r="B65" s="183"/>
      <c r="C65" s="184"/>
      <c r="D65" s="185" t="s">
        <v>105</v>
      </c>
      <c r="E65" s="186"/>
      <c r="F65" s="186"/>
      <c r="G65" s="186"/>
      <c r="H65" s="186"/>
      <c r="I65" s="187"/>
      <c r="J65" s="188">
        <f>J725</f>
        <v>0</v>
      </c>
      <c r="K65" s="189"/>
    </row>
    <row r="66" spans="2:11" s="8" customFormat="1" ht="19.9" customHeight="1">
      <c r="B66" s="183"/>
      <c r="C66" s="184"/>
      <c r="D66" s="185" t="s">
        <v>106</v>
      </c>
      <c r="E66" s="186"/>
      <c r="F66" s="186"/>
      <c r="G66" s="186"/>
      <c r="H66" s="186"/>
      <c r="I66" s="187"/>
      <c r="J66" s="188">
        <f>J736</f>
        <v>0</v>
      </c>
      <c r="K66" s="189"/>
    </row>
    <row r="67" spans="2:11" s="7" customFormat="1" ht="24.95" customHeight="1">
      <c r="B67" s="176"/>
      <c r="C67" s="177"/>
      <c r="D67" s="178" t="s">
        <v>107</v>
      </c>
      <c r="E67" s="179"/>
      <c r="F67" s="179"/>
      <c r="G67" s="179"/>
      <c r="H67" s="179"/>
      <c r="I67" s="180"/>
      <c r="J67" s="181">
        <f>J738</f>
        <v>0</v>
      </c>
      <c r="K67" s="182"/>
    </row>
    <row r="68" spans="2:11" s="8" customFormat="1" ht="19.9" customHeight="1">
      <c r="B68" s="183"/>
      <c r="C68" s="184"/>
      <c r="D68" s="185" t="s">
        <v>108</v>
      </c>
      <c r="E68" s="186"/>
      <c r="F68" s="186"/>
      <c r="G68" s="186"/>
      <c r="H68" s="186"/>
      <c r="I68" s="187"/>
      <c r="J68" s="188">
        <f>J739</f>
        <v>0</v>
      </c>
      <c r="K68" s="189"/>
    </row>
    <row r="69" spans="2:11" s="8" customFormat="1" ht="19.9" customHeight="1">
      <c r="B69" s="183"/>
      <c r="C69" s="184"/>
      <c r="D69" s="185" t="s">
        <v>109</v>
      </c>
      <c r="E69" s="186"/>
      <c r="F69" s="186"/>
      <c r="G69" s="186"/>
      <c r="H69" s="186"/>
      <c r="I69" s="187"/>
      <c r="J69" s="188">
        <f>J756</f>
        <v>0</v>
      </c>
      <c r="K69" s="189"/>
    </row>
    <row r="70" spans="2:11" s="8" customFormat="1" ht="19.9" customHeight="1">
      <c r="B70" s="183"/>
      <c r="C70" s="184"/>
      <c r="D70" s="185" t="s">
        <v>110</v>
      </c>
      <c r="E70" s="186"/>
      <c r="F70" s="186"/>
      <c r="G70" s="186"/>
      <c r="H70" s="186"/>
      <c r="I70" s="187"/>
      <c r="J70" s="188">
        <f>J775</f>
        <v>0</v>
      </c>
      <c r="K70" s="189"/>
    </row>
    <row r="71" spans="2:11" s="8" customFormat="1" ht="19.9" customHeight="1">
      <c r="B71" s="183"/>
      <c r="C71" s="184"/>
      <c r="D71" s="185" t="s">
        <v>111</v>
      </c>
      <c r="E71" s="186"/>
      <c r="F71" s="186"/>
      <c r="G71" s="186"/>
      <c r="H71" s="186"/>
      <c r="I71" s="187"/>
      <c r="J71" s="188">
        <f>J809</f>
        <v>0</v>
      </c>
      <c r="K71" s="189"/>
    </row>
    <row r="72" spans="2:11" s="8" customFormat="1" ht="19.9" customHeight="1">
      <c r="B72" s="183"/>
      <c r="C72" s="184"/>
      <c r="D72" s="185" t="s">
        <v>112</v>
      </c>
      <c r="E72" s="186"/>
      <c r="F72" s="186"/>
      <c r="G72" s="186"/>
      <c r="H72" s="186"/>
      <c r="I72" s="187"/>
      <c r="J72" s="188">
        <f>J813</f>
        <v>0</v>
      </c>
      <c r="K72" s="189"/>
    </row>
    <row r="73" spans="2:11" s="8" customFormat="1" ht="19.9" customHeight="1">
      <c r="B73" s="183"/>
      <c r="C73" s="184"/>
      <c r="D73" s="185" t="s">
        <v>113</v>
      </c>
      <c r="E73" s="186"/>
      <c r="F73" s="186"/>
      <c r="G73" s="186"/>
      <c r="H73" s="186"/>
      <c r="I73" s="187"/>
      <c r="J73" s="188">
        <f>J818</f>
        <v>0</v>
      </c>
      <c r="K73" s="189"/>
    </row>
    <row r="74" spans="2:11" s="8" customFormat="1" ht="19.9" customHeight="1">
      <c r="B74" s="183"/>
      <c r="C74" s="184"/>
      <c r="D74" s="185" t="s">
        <v>114</v>
      </c>
      <c r="E74" s="186"/>
      <c r="F74" s="186"/>
      <c r="G74" s="186"/>
      <c r="H74" s="186"/>
      <c r="I74" s="187"/>
      <c r="J74" s="188">
        <f>J845</f>
        <v>0</v>
      </c>
      <c r="K74" s="189"/>
    </row>
    <row r="75" spans="2:11" s="8" customFormat="1" ht="19.9" customHeight="1">
      <c r="B75" s="183"/>
      <c r="C75" s="184"/>
      <c r="D75" s="185" t="s">
        <v>115</v>
      </c>
      <c r="E75" s="186"/>
      <c r="F75" s="186"/>
      <c r="G75" s="186"/>
      <c r="H75" s="186"/>
      <c r="I75" s="187"/>
      <c r="J75" s="188">
        <f>J867</f>
        <v>0</v>
      </c>
      <c r="K75" s="189"/>
    </row>
    <row r="76" spans="2:11" s="8" customFormat="1" ht="19.9" customHeight="1">
      <c r="B76" s="183"/>
      <c r="C76" s="184"/>
      <c r="D76" s="185" t="s">
        <v>116</v>
      </c>
      <c r="E76" s="186"/>
      <c r="F76" s="186"/>
      <c r="G76" s="186"/>
      <c r="H76" s="186"/>
      <c r="I76" s="187"/>
      <c r="J76" s="188">
        <f>J983</f>
        <v>0</v>
      </c>
      <c r="K76" s="189"/>
    </row>
    <row r="77" spans="2:11" s="8" customFormat="1" ht="19.9" customHeight="1">
      <c r="B77" s="183"/>
      <c r="C77" s="184"/>
      <c r="D77" s="185" t="s">
        <v>117</v>
      </c>
      <c r="E77" s="186"/>
      <c r="F77" s="186"/>
      <c r="G77" s="186"/>
      <c r="H77" s="186"/>
      <c r="I77" s="187"/>
      <c r="J77" s="188">
        <f>J1045</f>
        <v>0</v>
      </c>
      <c r="K77" s="189"/>
    </row>
    <row r="78" spans="2:11" s="8" customFormat="1" ht="19.9" customHeight="1">
      <c r="B78" s="183"/>
      <c r="C78" s="184"/>
      <c r="D78" s="185" t="s">
        <v>118</v>
      </c>
      <c r="E78" s="186"/>
      <c r="F78" s="186"/>
      <c r="G78" s="186"/>
      <c r="H78" s="186"/>
      <c r="I78" s="187"/>
      <c r="J78" s="188">
        <f>J1127</f>
        <v>0</v>
      </c>
      <c r="K78" s="189"/>
    </row>
    <row r="79" spans="2:11" s="8" customFormat="1" ht="19.9" customHeight="1">
      <c r="B79" s="183"/>
      <c r="C79" s="184"/>
      <c r="D79" s="185" t="s">
        <v>119</v>
      </c>
      <c r="E79" s="186"/>
      <c r="F79" s="186"/>
      <c r="G79" s="186"/>
      <c r="H79" s="186"/>
      <c r="I79" s="187"/>
      <c r="J79" s="188">
        <f>J1132</f>
        <v>0</v>
      </c>
      <c r="K79" s="189"/>
    </row>
    <row r="80" spans="2:11" s="7" customFormat="1" ht="24.95" customHeight="1">
      <c r="B80" s="176"/>
      <c r="C80" s="177"/>
      <c r="D80" s="178" t="s">
        <v>120</v>
      </c>
      <c r="E80" s="179"/>
      <c r="F80" s="179"/>
      <c r="G80" s="179"/>
      <c r="H80" s="179"/>
      <c r="I80" s="180"/>
      <c r="J80" s="181">
        <f>J1148</f>
        <v>0</v>
      </c>
      <c r="K80" s="182"/>
    </row>
    <row r="81" spans="2:11" s="1" customFormat="1" ht="21.8" customHeight="1">
      <c r="B81" s="45"/>
      <c r="C81" s="46"/>
      <c r="D81" s="46"/>
      <c r="E81" s="46"/>
      <c r="F81" s="46"/>
      <c r="G81" s="46"/>
      <c r="H81" s="46"/>
      <c r="I81" s="143"/>
      <c r="J81" s="46"/>
      <c r="K81" s="50"/>
    </row>
    <row r="82" spans="2:11" s="1" customFormat="1" ht="6.95" customHeight="1">
      <c r="B82" s="66"/>
      <c r="C82" s="67"/>
      <c r="D82" s="67"/>
      <c r="E82" s="67"/>
      <c r="F82" s="67"/>
      <c r="G82" s="67"/>
      <c r="H82" s="67"/>
      <c r="I82" s="165"/>
      <c r="J82" s="67"/>
      <c r="K82" s="68"/>
    </row>
    <row r="86" spans="2:12" s="1" customFormat="1" ht="6.95" customHeight="1">
      <c r="B86" s="69"/>
      <c r="C86" s="70"/>
      <c r="D86" s="70"/>
      <c r="E86" s="70"/>
      <c r="F86" s="70"/>
      <c r="G86" s="70"/>
      <c r="H86" s="70"/>
      <c r="I86" s="168"/>
      <c r="J86" s="70"/>
      <c r="K86" s="70"/>
      <c r="L86" s="71"/>
    </row>
    <row r="87" spans="2:12" s="1" customFormat="1" ht="36.95" customHeight="1">
      <c r="B87" s="45"/>
      <c r="C87" s="72" t="s">
        <v>121</v>
      </c>
      <c r="D87" s="73"/>
      <c r="E87" s="73"/>
      <c r="F87" s="73"/>
      <c r="G87" s="73"/>
      <c r="H87" s="73"/>
      <c r="I87" s="190"/>
      <c r="J87" s="73"/>
      <c r="K87" s="73"/>
      <c r="L87" s="71"/>
    </row>
    <row r="88" spans="2:12" s="1" customFormat="1" ht="6.95" customHeight="1">
      <c r="B88" s="45"/>
      <c r="C88" s="73"/>
      <c r="D88" s="73"/>
      <c r="E88" s="73"/>
      <c r="F88" s="73"/>
      <c r="G88" s="73"/>
      <c r="H88" s="73"/>
      <c r="I88" s="190"/>
      <c r="J88" s="73"/>
      <c r="K88" s="73"/>
      <c r="L88" s="71"/>
    </row>
    <row r="89" spans="2:12" s="1" customFormat="1" ht="14.4" customHeight="1">
      <c r="B89" s="45"/>
      <c r="C89" s="75" t="s">
        <v>18</v>
      </c>
      <c r="D89" s="73"/>
      <c r="E89" s="73"/>
      <c r="F89" s="73"/>
      <c r="G89" s="73"/>
      <c r="H89" s="73"/>
      <c r="I89" s="190"/>
      <c r="J89" s="73"/>
      <c r="K89" s="73"/>
      <c r="L89" s="71"/>
    </row>
    <row r="90" spans="2:12" s="1" customFormat="1" ht="16.5" customHeight="1">
      <c r="B90" s="45"/>
      <c r="C90" s="73"/>
      <c r="D90" s="73"/>
      <c r="E90" s="191" t="str">
        <f>E7</f>
        <v>Vysokomýtská nemocnice č.p.271- nové PO schodiště a PBŘ celé budovy</v>
      </c>
      <c r="F90" s="75"/>
      <c r="G90" s="75"/>
      <c r="H90" s="75"/>
      <c r="I90" s="190"/>
      <c r="J90" s="73"/>
      <c r="K90" s="73"/>
      <c r="L90" s="71"/>
    </row>
    <row r="91" spans="2:12" s="1" customFormat="1" ht="14.4" customHeight="1">
      <c r="B91" s="45"/>
      <c r="C91" s="75" t="s">
        <v>90</v>
      </c>
      <c r="D91" s="73"/>
      <c r="E91" s="73"/>
      <c r="F91" s="73"/>
      <c r="G91" s="73"/>
      <c r="H91" s="73"/>
      <c r="I91" s="190"/>
      <c r="J91" s="73"/>
      <c r="K91" s="73"/>
      <c r="L91" s="71"/>
    </row>
    <row r="92" spans="2:12" s="1" customFormat="1" ht="17.25" customHeight="1">
      <c r="B92" s="45"/>
      <c r="C92" s="73"/>
      <c r="D92" s="73"/>
      <c r="E92" s="81" t="str">
        <f>E9</f>
        <v>1 - Stavební část</v>
      </c>
      <c r="F92" s="73"/>
      <c r="G92" s="73"/>
      <c r="H92" s="73"/>
      <c r="I92" s="190"/>
      <c r="J92" s="73"/>
      <c r="K92" s="73"/>
      <c r="L92" s="71"/>
    </row>
    <row r="93" spans="2:12" s="1" customFormat="1" ht="6.95" customHeight="1">
      <c r="B93" s="45"/>
      <c r="C93" s="73"/>
      <c r="D93" s="73"/>
      <c r="E93" s="73"/>
      <c r="F93" s="73"/>
      <c r="G93" s="73"/>
      <c r="H93" s="73"/>
      <c r="I93" s="190"/>
      <c r="J93" s="73"/>
      <c r="K93" s="73"/>
      <c r="L93" s="71"/>
    </row>
    <row r="94" spans="2:12" s="1" customFormat="1" ht="18" customHeight="1">
      <c r="B94" s="45"/>
      <c r="C94" s="75" t="s">
        <v>23</v>
      </c>
      <c r="D94" s="73"/>
      <c r="E94" s="73"/>
      <c r="F94" s="192" t="str">
        <f>F12</f>
        <v>Vysoké Mýto</v>
      </c>
      <c r="G94" s="73"/>
      <c r="H94" s="73"/>
      <c r="I94" s="193" t="s">
        <v>25</v>
      </c>
      <c r="J94" s="84" t="str">
        <f>IF(J12="","",J12)</f>
        <v>14. 5. 2019</v>
      </c>
      <c r="K94" s="73"/>
      <c r="L94" s="71"/>
    </row>
    <row r="95" spans="2:12" s="1" customFormat="1" ht="6.95" customHeight="1">
      <c r="B95" s="45"/>
      <c r="C95" s="73"/>
      <c r="D95" s="73"/>
      <c r="E95" s="73"/>
      <c r="F95" s="73"/>
      <c r="G95" s="73"/>
      <c r="H95" s="73"/>
      <c r="I95" s="190"/>
      <c r="J95" s="73"/>
      <c r="K95" s="73"/>
      <c r="L95" s="71"/>
    </row>
    <row r="96" spans="2:12" s="1" customFormat="1" ht="13.5">
      <c r="B96" s="45"/>
      <c r="C96" s="75" t="s">
        <v>27</v>
      </c>
      <c r="D96" s="73"/>
      <c r="E96" s="73"/>
      <c r="F96" s="192" t="str">
        <f>E15</f>
        <v>Vysokomýtská nemocnice p.o.</v>
      </c>
      <c r="G96" s="73"/>
      <c r="H96" s="73"/>
      <c r="I96" s="193" t="s">
        <v>33</v>
      </c>
      <c r="J96" s="192" t="str">
        <f>E21</f>
        <v>KVARTA spol.s o. Choceň</v>
      </c>
      <c r="K96" s="73"/>
      <c r="L96" s="71"/>
    </row>
    <row r="97" spans="2:12" s="1" customFormat="1" ht="14.4" customHeight="1">
      <c r="B97" s="45"/>
      <c r="C97" s="75" t="s">
        <v>31</v>
      </c>
      <c r="D97" s="73"/>
      <c r="E97" s="73"/>
      <c r="F97" s="192" t="str">
        <f>IF(E18="","",E18)</f>
        <v/>
      </c>
      <c r="G97" s="73"/>
      <c r="H97" s="73"/>
      <c r="I97" s="190"/>
      <c r="J97" s="73"/>
      <c r="K97" s="73"/>
      <c r="L97" s="71"/>
    </row>
    <row r="98" spans="2:12" s="1" customFormat="1" ht="10.3" customHeight="1">
      <c r="B98" s="45"/>
      <c r="C98" s="73"/>
      <c r="D98" s="73"/>
      <c r="E98" s="73"/>
      <c r="F98" s="73"/>
      <c r="G98" s="73"/>
      <c r="H98" s="73"/>
      <c r="I98" s="190"/>
      <c r="J98" s="73"/>
      <c r="K98" s="73"/>
      <c r="L98" s="71"/>
    </row>
    <row r="99" spans="2:20" s="9" customFormat="1" ht="29.25" customHeight="1">
      <c r="B99" s="194"/>
      <c r="C99" s="195" t="s">
        <v>122</v>
      </c>
      <c r="D99" s="196" t="s">
        <v>56</v>
      </c>
      <c r="E99" s="196" t="s">
        <v>52</v>
      </c>
      <c r="F99" s="196" t="s">
        <v>123</v>
      </c>
      <c r="G99" s="196" t="s">
        <v>124</v>
      </c>
      <c r="H99" s="196" t="s">
        <v>125</v>
      </c>
      <c r="I99" s="197" t="s">
        <v>126</v>
      </c>
      <c r="J99" s="196" t="s">
        <v>94</v>
      </c>
      <c r="K99" s="198" t="s">
        <v>127</v>
      </c>
      <c r="L99" s="199"/>
      <c r="M99" s="101" t="s">
        <v>128</v>
      </c>
      <c r="N99" s="102" t="s">
        <v>41</v>
      </c>
      <c r="O99" s="102" t="s">
        <v>129</v>
      </c>
      <c r="P99" s="102" t="s">
        <v>130</v>
      </c>
      <c r="Q99" s="102" t="s">
        <v>131</v>
      </c>
      <c r="R99" s="102" t="s">
        <v>132</v>
      </c>
      <c r="S99" s="102" t="s">
        <v>133</v>
      </c>
      <c r="T99" s="103" t="s">
        <v>134</v>
      </c>
    </row>
    <row r="100" spans="2:63" s="1" customFormat="1" ht="29.25" customHeight="1">
      <c r="B100" s="45"/>
      <c r="C100" s="107" t="s">
        <v>95</v>
      </c>
      <c r="D100" s="73"/>
      <c r="E100" s="73"/>
      <c r="F100" s="73"/>
      <c r="G100" s="73"/>
      <c r="H100" s="73"/>
      <c r="I100" s="190"/>
      <c r="J100" s="200">
        <f>BK100</f>
        <v>0</v>
      </c>
      <c r="K100" s="73"/>
      <c r="L100" s="71"/>
      <c r="M100" s="104"/>
      <c r="N100" s="105"/>
      <c r="O100" s="105"/>
      <c r="P100" s="201">
        <f>P101+P738+P1148</f>
        <v>0</v>
      </c>
      <c r="Q100" s="105"/>
      <c r="R100" s="201">
        <f>R101+R738+R1148</f>
        <v>310.48586538</v>
      </c>
      <c r="S100" s="105"/>
      <c r="T100" s="202">
        <f>T101+T738+T1148</f>
        <v>91.95134656</v>
      </c>
      <c r="AT100" s="23" t="s">
        <v>70</v>
      </c>
      <c r="AU100" s="23" t="s">
        <v>96</v>
      </c>
      <c r="BK100" s="203">
        <f>BK101+BK738+BK1148</f>
        <v>0</v>
      </c>
    </row>
    <row r="101" spans="2:63" s="10" customFormat="1" ht="37.4" customHeight="1">
      <c r="B101" s="204"/>
      <c r="C101" s="205"/>
      <c r="D101" s="206" t="s">
        <v>70</v>
      </c>
      <c r="E101" s="207" t="s">
        <v>135</v>
      </c>
      <c r="F101" s="207" t="s">
        <v>136</v>
      </c>
      <c r="G101" s="205"/>
      <c r="H101" s="205"/>
      <c r="I101" s="208"/>
      <c r="J101" s="209">
        <f>BK101</f>
        <v>0</v>
      </c>
      <c r="K101" s="205"/>
      <c r="L101" s="210"/>
      <c r="M101" s="211"/>
      <c r="N101" s="212"/>
      <c r="O101" s="212"/>
      <c r="P101" s="213">
        <f>P102+P150+P177+P247+P323+P339+P533+P725+P736</f>
        <v>0</v>
      </c>
      <c r="Q101" s="212"/>
      <c r="R101" s="213">
        <f>R102+R150+R177+R247+R323+R339+R533+R725+R736</f>
        <v>289.88473508</v>
      </c>
      <c r="S101" s="212"/>
      <c r="T101" s="214">
        <f>T102+T150+T177+T247+T323+T339+T533+T725+T736</f>
        <v>85.22974400000001</v>
      </c>
      <c r="AR101" s="215" t="s">
        <v>76</v>
      </c>
      <c r="AT101" s="216" t="s">
        <v>70</v>
      </c>
      <c r="AU101" s="216" t="s">
        <v>71</v>
      </c>
      <c r="AY101" s="215" t="s">
        <v>137</v>
      </c>
      <c r="BK101" s="217">
        <f>BK102+BK150+BK177+BK247+BK323+BK339+BK533+BK725+BK736</f>
        <v>0</v>
      </c>
    </row>
    <row r="102" spans="2:63" s="10" customFormat="1" ht="19.9" customHeight="1">
      <c r="B102" s="204"/>
      <c r="C102" s="205"/>
      <c r="D102" s="206" t="s">
        <v>70</v>
      </c>
      <c r="E102" s="218" t="s">
        <v>76</v>
      </c>
      <c r="F102" s="218" t="s">
        <v>138</v>
      </c>
      <c r="G102" s="205"/>
      <c r="H102" s="205"/>
      <c r="I102" s="208"/>
      <c r="J102" s="219">
        <f>BK102</f>
        <v>0</v>
      </c>
      <c r="K102" s="205"/>
      <c r="L102" s="210"/>
      <c r="M102" s="211"/>
      <c r="N102" s="212"/>
      <c r="O102" s="212"/>
      <c r="P102" s="213">
        <f>SUM(P103:P149)</f>
        <v>0</v>
      </c>
      <c r="Q102" s="212"/>
      <c r="R102" s="213">
        <f>SUM(R103:R149)</f>
        <v>0.12221605</v>
      </c>
      <c r="S102" s="212"/>
      <c r="T102" s="214">
        <f>SUM(T103:T149)</f>
        <v>13.3395</v>
      </c>
      <c r="AR102" s="215" t="s">
        <v>76</v>
      </c>
      <c r="AT102" s="216" t="s">
        <v>70</v>
      </c>
      <c r="AU102" s="216" t="s">
        <v>76</v>
      </c>
      <c r="AY102" s="215" t="s">
        <v>137</v>
      </c>
      <c r="BK102" s="217">
        <f>SUM(BK103:BK149)</f>
        <v>0</v>
      </c>
    </row>
    <row r="103" spans="2:65" s="1" customFormat="1" ht="16.5" customHeight="1">
      <c r="B103" s="45"/>
      <c r="C103" s="220" t="s">
        <v>76</v>
      </c>
      <c r="D103" s="220" t="s">
        <v>139</v>
      </c>
      <c r="E103" s="221" t="s">
        <v>140</v>
      </c>
      <c r="F103" s="222" t="s">
        <v>141</v>
      </c>
      <c r="G103" s="223" t="s">
        <v>142</v>
      </c>
      <c r="H103" s="224">
        <v>1</v>
      </c>
      <c r="I103" s="225"/>
      <c r="J103" s="226">
        <f>ROUND(I103*H103,2)</f>
        <v>0</v>
      </c>
      <c r="K103" s="222" t="s">
        <v>21</v>
      </c>
      <c r="L103" s="71"/>
      <c r="M103" s="227" t="s">
        <v>21</v>
      </c>
      <c r="N103" s="228" t="s">
        <v>42</v>
      </c>
      <c r="O103" s="46"/>
      <c r="P103" s="229">
        <f>O103*H103</f>
        <v>0</v>
      </c>
      <c r="Q103" s="229">
        <v>0</v>
      </c>
      <c r="R103" s="229">
        <f>Q103*H103</f>
        <v>0</v>
      </c>
      <c r="S103" s="229">
        <v>0</v>
      </c>
      <c r="T103" s="230">
        <f>S103*H103</f>
        <v>0</v>
      </c>
      <c r="AR103" s="23" t="s">
        <v>143</v>
      </c>
      <c r="AT103" s="23" t="s">
        <v>139</v>
      </c>
      <c r="AU103" s="23" t="s">
        <v>80</v>
      </c>
      <c r="AY103" s="23" t="s">
        <v>137</v>
      </c>
      <c r="BE103" s="231">
        <f>IF(N103="základní",J103,0)</f>
        <v>0</v>
      </c>
      <c r="BF103" s="231">
        <f>IF(N103="snížená",J103,0)</f>
        <v>0</v>
      </c>
      <c r="BG103" s="231">
        <f>IF(N103="zákl. přenesená",J103,0)</f>
        <v>0</v>
      </c>
      <c r="BH103" s="231">
        <f>IF(N103="sníž. přenesená",J103,0)</f>
        <v>0</v>
      </c>
      <c r="BI103" s="231">
        <f>IF(N103="nulová",J103,0)</f>
        <v>0</v>
      </c>
      <c r="BJ103" s="23" t="s">
        <v>76</v>
      </c>
      <c r="BK103" s="231">
        <f>ROUND(I103*H103,2)</f>
        <v>0</v>
      </c>
      <c r="BL103" s="23" t="s">
        <v>143</v>
      </c>
      <c r="BM103" s="23" t="s">
        <v>144</v>
      </c>
    </row>
    <row r="104" spans="2:51" s="11" customFormat="1" ht="13.5">
      <c r="B104" s="232"/>
      <c r="C104" s="233"/>
      <c r="D104" s="234" t="s">
        <v>145</v>
      </c>
      <c r="E104" s="235" t="s">
        <v>21</v>
      </c>
      <c r="F104" s="236" t="s">
        <v>146</v>
      </c>
      <c r="G104" s="233"/>
      <c r="H104" s="235" t="s">
        <v>21</v>
      </c>
      <c r="I104" s="237"/>
      <c r="J104" s="233"/>
      <c r="K104" s="233"/>
      <c r="L104" s="238"/>
      <c r="M104" s="239"/>
      <c r="N104" s="240"/>
      <c r="O104" s="240"/>
      <c r="P104" s="240"/>
      <c r="Q104" s="240"/>
      <c r="R104" s="240"/>
      <c r="S104" s="240"/>
      <c r="T104" s="241"/>
      <c r="AT104" s="242" t="s">
        <v>145</v>
      </c>
      <c r="AU104" s="242" t="s">
        <v>80</v>
      </c>
      <c r="AV104" s="11" t="s">
        <v>76</v>
      </c>
      <c r="AW104" s="11" t="s">
        <v>35</v>
      </c>
      <c r="AX104" s="11" t="s">
        <v>71</v>
      </c>
      <c r="AY104" s="242" t="s">
        <v>137</v>
      </c>
    </row>
    <row r="105" spans="2:51" s="12" customFormat="1" ht="13.5">
      <c r="B105" s="243"/>
      <c r="C105" s="244"/>
      <c r="D105" s="234" t="s">
        <v>145</v>
      </c>
      <c r="E105" s="245" t="s">
        <v>21</v>
      </c>
      <c r="F105" s="246" t="s">
        <v>76</v>
      </c>
      <c r="G105" s="244"/>
      <c r="H105" s="247">
        <v>1</v>
      </c>
      <c r="I105" s="248"/>
      <c r="J105" s="244"/>
      <c r="K105" s="244"/>
      <c r="L105" s="249"/>
      <c r="M105" s="250"/>
      <c r="N105" s="251"/>
      <c r="O105" s="251"/>
      <c r="P105" s="251"/>
      <c r="Q105" s="251"/>
      <c r="R105" s="251"/>
      <c r="S105" s="251"/>
      <c r="T105" s="252"/>
      <c r="AT105" s="253" t="s">
        <v>145</v>
      </c>
      <c r="AU105" s="253" t="s">
        <v>80</v>
      </c>
      <c r="AV105" s="12" t="s">
        <v>80</v>
      </c>
      <c r="AW105" s="12" t="s">
        <v>35</v>
      </c>
      <c r="AX105" s="12" t="s">
        <v>76</v>
      </c>
      <c r="AY105" s="253" t="s">
        <v>137</v>
      </c>
    </row>
    <row r="106" spans="2:65" s="1" customFormat="1" ht="16.5" customHeight="1">
      <c r="B106" s="45"/>
      <c r="C106" s="220" t="s">
        <v>80</v>
      </c>
      <c r="D106" s="220" t="s">
        <v>139</v>
      </c>
      <c r="E106" s="221" t="s">
        <v>147</v>
      </c>
      <c r="F106" s="222" t="s">
        <v>148</v>
      </c>
      <c r="G106" s="223" t="s">
        <v>149</v>
      </c>
      <c r="H106" s="224">
        <v>30</v>
      </c>
      <c r="I106" s="225"/>
      <c r="J106" s="226">
        <f>ROUND(I106*H106,2)</f>
        <v>0</v>
      </c>
      <c r="K106" s="222" t="s">
        <v>150</v>
      </c>
      <c r="L106" s="71"/>
      <c r="M106" s="227" t="s">
        <v>21</v>
      </c>
      <c r="N106" s="228" t="s">
        <v>42</v>
      </c>
      <c r="O106" s="46"/>
      <c r="P106" s="229">
        <f>O106*H106</f>
        <v>0</v>
      </c>
      <c r="Q106" s="229">
        <v>0</v>
      </c>
      <c r="R106" s="229">
        <f>Q106*H106</f>
        <v>0</v>
      </c>
      <c r="S106" s="229">
        <v>0.295</v>
      </c>
      <c r="T106" s="230">
        <f>S106*H106</f>
        <v>8.85</v>
      </c>
      <c r="AR106" s="23" t="s">
        <v>143</v>
      </c>
      <c r="AT106" s="23" t="s">
        <v>139</v>
      </c>
      <c r="AU106" s="23" t="s">
        <v>80</v>
      </c>
      <c r="AY106" s="23" t="s">
        <v>137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23" t="s">
        <v>76</v>
      </c>
      <c r="BK106" s="231">
        <f>ROUND(I106*H106,2)</f>
        <v>0</v>
      </c>
      <c r="BL106" s="23" t="s">
        <v>143</v>
      </c>
      <c r="BM106" s="23" t="s">
        <v>151</v>
      </c>
    </row>
    <row r="107" spans="2:51" s="11" customFormat="1" ht="13.5">
      <c r="B107" s="232"/>
      <c r="C107" s="233"/>
      <c r="D107" s="234" t="s">
        <v>145</v>
      </c>
      <c r="E107" s="235" t="s">
        <v>21</v>
      </c>
      <c r="F107" s="236" t="s">
        <v>152</v>
      </c>
      <c r="G107" s="233"/>
      <c r="H107" s="235" t="s">
        <v>21</v>
      </c>
      <c r="I107" s="237"/>
      <c r="J107" s="233"/>
      <c r="K107" s="233"/>
      <c r="L107" s="238"/>
      <c r="M107" s="239"/>
      <c r="N107" s="240"/>
      <c r="O107" s="240"/>
      <c r="P107" s="240"/>
      <c r="Q107" s="240"/>
      <c r="R107" s="240"/>
      <c r="S107" s="240"/>
      <c r="T107" s="241"/>
      <c r="AT107" s="242" t="s">
        <v>145</v>
      </c>
      <c r="AU107" s="242" t="s">
        <v>80</v>
      </c>
      <c r="AV107" s="11" t="s">
        <v>76</v>
      </c>
      <c r="AW107" s="11" t="s">
        <v>35</v>
      </c>
      <c r="AX107" s="11" t="s">
        <v>71</v>
      </c>
      <c r="AY107" s="242" t="s">
        <v>137</v>
      </c>
    </row>
    <row r="108" spans="2:51" s="12" customFormat="1" ht="13.5">
      <c r="B108" s="243"/>
      <c r="C108" s="244"/>
      <c r="D108" s="234" t="s">
        <v>145</v>
      </c>
      <c r="E108" s="245" t="s">
        <v>21</v>
      </c>
      <c r="F108" s="246" t="s">
        <v>153</v>
      </c>
      <c r="G108" s="244"/>
      <c r="H108" s="247">
        <v>30</v>
      </c>
      <c r="I108" s="248"/>
      <c r="J108" s="244"/>
      <c r="K108" s="244"/>
      <c r="L108" s="249"/>
      <c r="M108" s="250"/>
      <c r="N108" s="251"/>
      <c r="O108" s="251"/>
      <c r="P108" s="251"/>
      <c r="Q108" s="251"/>
      <c r="R108" s="251"/>
      <c r="S108" s="251"/>
      <c r="T108" s="252"/>
      <c r="AT108" s="253" t="s">
        <v>145</v>
      </c>
      <c r="AU108" s="253" t="s">
        <v>80</v>
      </c>
      <c r="AV108" s="12" t="s">
        <v>80</v>
      </c>
      <c r="AW108" s="12" t="s">
        <v>35</v>
      </c>
      <c r="AX108" s="12" t="s">
        <v>76</v>
      </c>
      <c r="AY108" s="253" t="s">
        <v>137</v>
      </c>
    </row>
    <row r="109" spans="2:65" s="1" customFormat="1" ht="16.5" customHeight="1">
      <c r="B109" s="45"/>
      <c r="C109" s="220" t="s">
        <v>81</v>
      </c>
      <c r="D109" s="220" t="s">
        <v>139</v>
      </c>
      <c r="E109" s="221" t="s">
        <v>154</v>
      </c>
      <c r="F109" s="222" t="s">
        <v>155</v>
      </c>
      <c r="G109" s="223" t="s">
        <v>156</v>
      </c>
      <c r="H109" s="224">
        <v>21.9</v>
      </c>
      <c r="I109" s="225"/>
      <c r="J109" s="226">
        <f>ROUND(I109*H109,2)</f>
        <v>0</v>
      </c>
      <c r="K109" s="222" t="s">
        <v>150</v>
      </c>
      <c r="L109" s="71"/>
      <c r="M109" s="227" t="s">
        <v>21</v>
      </c>
      <c r="N109" s="228" t="s">
        <v>42</v>
      </c>
      <c r="O109" s="46"/>
      <c r="P109" s="229">
        <f>O109*H109</f>
        <v>0</v>
      </c>
      <c r="Q109" s="229">
        <v>0</v>
      </c>
      <c r="R109" s="229">
        <f>Q109*H109</f>
        <v>0</v>
      </c>
      <c r="S109" s="229">
        <v>0.205</v>
      </c>
      <c r="T109" s="230">
        <f>S109*H109</f>
        <v>4.4895</v>
      </c>
      <c r="AR109" s="23" t="s">
        <v>143</v>
      </c>
      <c r="AT109" s="23" t="s">
        <v>139</v>
      </c>
      <c r="AU109" s="23" t="s">
        <v>80</v>
      </c>
      <c r="AY109" s="23" t="s">
        <v>137</v>
      </c>
      <c r="BE109" s="231">
        <f>IF(N109="základní",J109,0)</f>
        <v>0</v>
      </c>
      <c r="BF109" s="231">
        <f>IF(N109="snížená",J109,0)</f>
        <v>0</v>
      </c>
      <c r="BG109" s="231">
        <f>IF(N109="zákl. přenesená",J109,0)</f>
        <v>0</v>
      </c>
      <c r="BH109" s="231">
        <f>IF(N109="sníž. přenesená",J109,0)</f>
        <v>0</v>
      </c>
      <c r="BI109" s="231">
        <f>IF(N109="nulová",J109,0)</f>
        <v>0</v>
      </c>
      <c r="BJ109" s="23" t="s">
        <v>76</v>
      </c>
      <c r="BK109" s="231">
        <f>ROUND(I109*H109,2)</f>
        <v>0</v>
      </c>
      <c r="BL109" s="23" t="s">
        <v>143</v>
      </c>
      <c r="BM109" s="23" t="s">
        <v>157</v>
      </c>
    </row>
    <row r="110" spans="2:51" s="11" customFormat="1" ht="13.5">
      <c r="B110" s="232"/>
      <c r="C110" s="233"/>
      <c r="D110" s="234" t="s">
        <v>145</v>
      </c>
      <c r="E110" s="235" t="s">
        <v>21</v>
      </c>
      <c r="F110" s="236" t="s">
        <v>158</v>
      </c>
      <c r="G110" s="233"/>
      <c r="H110" s="235" t="s">
        <v>21</v>
      </c>
      <c r="I110" s="237"/>
      <c r="J110" s="233"/>
      <c r="K110" s="233"/>
      <c r="L110" s="238"/>
      <c r="M110" s="239"/>
      <c r="N110" s="240"/>
      <c r="O110" s="240"/>
      <c r="P110" s="240"/>
      <c r="Q110" s="240"/>
      <c r="R110" s="240"/>
      <c r="S110" s="240"/>
      <c r="T110" s="241"/>
      <c r="AT110" s="242" t="s">
        <v>145</v>
      </c>
      <c r="AU110" s="242" t="s">
        <v>80</v>
      </c>
      <c r="AV110" s="11" t="s">
        <v>76</v>
      </c>
      <c r="AW110" s="11" t="s">
        <v>35</v>
      </c>
      <c r="AX110" s="11" t="s">
        <v>71</v>
      </c>
      <c r="AY110" s="242" t="s">
        <v>137</v>
      </c>
    </row>
    <row r="111" spans="2:51" s="12" customFormat="1" ht="13.5">
      <c r="B111" s="243"/>
      <c r="C111" s="244"/>
      <c r="D111" s="234" t="s">
        <v>145</v>
      </c>
      <c r="E111" s="245" t="s">
        <v>21</v>
      </c>
      <c r="F111" s="246" t="s">
        <v>159</v>
      </c>
      <c r="G111" s="244"/>
      <c r="H111" s="247">
        <v>21.9</v>
      </c>
      <c r="I111" s="248"/>
      <c r="J111" s="244"/>
      <c r="K111" s="244"/>
      <c r="L111" s="249"/>
      <c r="M111" s="250"/>
      <c r="N111" s="251"/>
      <c r="O111" s="251"/>
      <c r="P111" s="251"/>
      <c r="Q111" s="251"/>
      <c r="R111" s="251"/>
      <c r="S111" s="251"/>
      <c r="T111" s="252"/>
      <c r="AT111" s="253" t="s">
        <v>145</v>
      </c>
      <c r="AU111" s="253" t="s">
        <v>80</v>
      </c>
      <c r="AV111" s="12" t="s">
        <v>80</v>
      </c>
      <c r="AW111" s="12" t="s">
        <v>35</v>
      </c>
      <c r="AX111" s="12" t="s">
        <v>76</v>
      </c>
      <c r="AY111" s="253" t="s">
        <v>137</v>
      </c>
    </row>
    <row r="112" spans="2:65" s="1" customFormat="1" ht="16.5" customHeight="1">
      <c r="B112" s="45"/>
      <c r="C112" s="220" t="s">
        <v>143</v>
      </c>
      <c r="D112" s="220" t="s">
        <v>139</v>
      </c>
      <c r="E112" s="221" t="s">
        <v>160</v>
      </c>
      <c r="F112" s="222" t="s">
        <v>161</v>
      </c>
      <c r="G112" s="223" t="s">
        <v>162</v>
      </c>
      <c r="H112" s="224">
        <v>12.3</v>
      </c>
      <c r="I112" s="225"/>
      <c r="J112" s="226">
        <f>ROUND(I112*H112,2)</f>
        <v>0</v>
      </c>
      <c r="K112" s="222" t="s">
        <v>163</v>
      </c>
      <c r="L112" s="71"/>
      <c r="M112" s="227" t="s">
        <v>21</v>
      </c>
      <c r="N112" s="228" t="s">
        <v>42</v>
      </c>
      <c r="O112" s="46"/>
      <c r="P112" s="229">
        <f>O112*H112</f>
        <v>0</v>
      </c>
      <c r="Q112" s="229">
        <v>0</v>
      </c>
      <c r="R112" s="229">
        <f>Q112*H112</f>
        <v>0</v>
      </c>
      <c r="S112" s="229">
        <v>0</v>
      </c>
      <c r="T112" s="230">
        <f>S112*H112</f>
        <v>0</v>
      </c>
      <c r="AR112" s="23" t="s">
        <v>143</v>
      </c>
      <c r="AT112" s="23" t="s">
        <v>139</v>
      </c>
      <c r="AU112" s="23" t="s">
        <v>80</v>
      </c>
      <c r="AY112" s="23" t="s">
        <v>137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23" t="s">
        <v>76</v>
      </c>
      <c r="BK112" s="231">
        <f>ROUND(I112*H112,2)</f>
        <v>0</v>
      </c>
      <c r="BL112" s="23" t="s">
        <v>143</v>
      </c>
      <c r="BM112" s="23" t="s">
        <v>164</v>
      </c>
    </row>
    <row r="113" spans="2:51" s="11" customFormat="1" ht="13.5">
      <c r="B113" s="232"/>
      <c r="C113" s="233"/>
      <c r="D113" s="234" t="s">
        <v>145</v>
      </c>
      <c r="E113" s="235" t="s">
        <v>21</v>
      </c>
      <c r="F113" s="236" t="s">
        <v>165</v>
      </c>
      <c r="G113" s="233"/>
      <c r="H113" s="235" t="s">
        <v>21</v>
      </c>
      <c r="I113" s="237"/>
      <c r="J113" s="233"/>
      <c r="K113" s="233"/>
      <c r="L113" s="238"/>
      <c r="M113" s="239"/>
      <c r="N113" s="240"/>
      <c r="O113" s="240"/>
      <c r="P113" s="240"/>
      <c r="Q113" s="240"/>
      <c r="R113" s="240"/>
      <c r="S113" s="240"/>
      <c r="T113" s="241"/>
      <c r="AT113" s="242" t="s">
        <v>145</v>
      </c>
      <c r="AU113" s="242" t="s">
        <v>80</v>
      </c>
      <c r="AV113" s="11" t="s">
        <v>76</v>
      </c>
      <c r="AW113" s="11" t="s">
        <v>35</v>
      </c>
      <c r="AX113" s="11" t="s">
        <v>71</v>
      </c>
      <c r="AY113" s="242" t="s">
        <v>137</v>
      </c>
    </row>
    <row r="114" spans="2:51" s="12" customFormat="1" ht="13.5">
      <c r="B114" s="243"/>
      <c r="C114" s="244"/>
      <c r="D114" s="234" t="s">
        <v>145</v>
      </c>
      <c r="E114" s="245" t="s">
        <v>21</v>
      </c>
      <c r="F114" s="246" t="s">
        <v>166</v>
      </c>
      <c r="G114" s="244"/>
      <c r="H114" s="247">
        <v>12.3</v>
      </c>
      <c r="I114" s="248"/>
      <c r="J114" s="244"/>
      <c r="K114" s="244"/>
      <c r="L114" s="249"/>
      <c r="M114" s="250"/>
      <c r="N114" s="251"/>
      <c r="O114" s="251"/>
      <c r="P114" s="251"/>
      <c r="Q114" s="251"/>
      <c r="R114" s="251"/>
      <c r="S114" s="251"/>
      <c r="T114" s="252"/>
      <c r="AT114" s="253" t="s">
        <v>145</v>
      </c>
      <c r="AU114" s="253" t="s">
        <v>80</v>
      </c>
      <c r="AV114" s="12" t="s">
        <v>80</v>
      </c>
      <c r="AW114" s="12" t="s">
        <v>35</v>
      </c>
      <c r="AX114" s="12" t="s">
        <v>76</v>
      </c>
      <c r="AY114" s="253" t="s">
        <v>137</v>
      </c>
    </row>
    <row r="115" spans="2:65" s="1" customFormat="1" ht="16.5" customHeight="1">
      <c r="B115" s="45"/>
      <c r="C115" s="220" t="s">
        <v>167</v>
      </c>
      <c r="D115" s="220" t="s">
        <v>139</v>
      </c>
      <c r="E115" s="221" t="s">
        <v>168</v>
      </c>
      <c r="F115" s="222" t="s">
        <v>169</v>
      </c>
      <c r="G115" s="223" t="s">
        <v>162</v>
      </c>
      <c r="H115" s="224">
        <v>29.433</v>
      </c>
      <c r="I115" s="225"/>
      <c r="J115" s="226">
        <f>ROUND(I115*H115,2)</f>
        <v>0</v>
      </c>
      <c r="K115" s="222" t="s">
        <v>163</v>
      </c>
      <c r="L115" s="71"/>
      <c r="M115" s="227" t="s">
        <v>21</v>
      </c>
      <c r="N115" s="228" t="s">
        <v>42</v>
      </c>
      <c r="O115" s="46"/>
      <c r="P115" s="229">
        <f>O115*H115</f>
        <v>0</v>
      </c>
      <c r="Q115" s="229">
        <v>0</v>
      </c>
      <c r="R115" s="229">
        <f>Q115*H115</f>
        <v>0</v>
      </c>
      <c r="S115" s="229">
        <v>0</v>
      </c>
      <c r="T115" s="230">
        <f>S115*H115</f>
        <v>0</v>
      </c>
      <c r="AR115" s="23" t="s">
        <v>143</v>
      </c>
      <c r="AT115" s="23" t="s">
        <v>139</v>
      </c>
      <c r="AU115" s="23" t="s">
        <v>80</v>
      </c>
      <c r="AY115" s="23" t="s">
        <v>137</v>
      </c>
      <c r="BE115" s="231">
        <f>IF(N115="základní",J115,0)</f>
        <v>0</v>
      </c>
      <c r="BF115" s="231">
        <f>IF(N115="snížená",J115,0)</f>
        <v>0</v>
      </c>
      <c r="BG115" s="231">
        <f>IF(N115="zákl. přenesená",J115,0)</f>
        <v>0</v>
      </c>
      <c r="BH115" s="231">
        <f>IF(N115="sníž. přenesená",J115,0)</f>
        <v>0</v>
      </c>
      <c r="BI115" s="231">
        <f>IF(N115="nulová",J115,0)</f>
        <v>0</v>
      </c>
      <c r="BJ115" s="23" t="s">
        <v>76</v>
      </c>
      <c r="BK115" s="231">
        <f>ROUND(I115*H115,2)</f>
        <v>0</v>
      </c>
      <c r="BL115" s="23" t="s">
        <v>143</v>
      </c>
      <c r="BM115" s="23" t="s">
        <v>170</v>
      </c>
    </row>
    <row r="116" spans="2:51" s="11" customFormat="1" ht="13.5">
      <c r="B116" s="232"/>
      <c r="C116" s="233"/>
      <c r="D116" s="234" t="s">
        <v>145</v>
      </c>
      <c r="E116" s="235" t="s">
        <v>21</v>
      </c>
      <c r="F116" s="236" t="s">
        <v>171</v>
      </c>
      <c r="G116" s="233"/>
      <c r="H116" s="235" t="s">
        <v>21</v>
      </c>
      <c r="I116" s="237"/>
      <c r="J116" s="233"/>
      <c r="K116" s="233"/>
      <c r="L116" s="238"/>
      <c r="M116" s="239"/>
      <c r="N116" s="240"/>
      <c r="O116" s="240"/>
      <c r="P116" s="240"/>
      <c r="Q116" s="240"/>
      <c r="R116" s="240"/>
      <c r="S116" s="240"/>
      <c r="T116" s="241"/>
      <c r="AT116" s="242" t="s">
        <v>145</v>
      </c>
      <c r="AU116" s="242" t="s">
        <v>80</v>
      </c>
      <c r="AV116" s="11" t="s">
        <v>76</v>
      </c>
      <c r="AW116" s="11" t="s">
        <v>35</v>
      </c>
      <c r="AX116" s="11" t="s">
        <v>71</v>
      </c>
      <c r="AY116" s="242" t="s">
        <v>137</v>
      </c>
    </row>
    <row r="117" spans="2:51" s="12" customFormat="1" ht="13.5">
      <c r="B117" s="243"/>
      <c r="C117" s="244"/>
      <c r="D117" s="234" t="s">
        <v>145</v>
      </c>
      <c r="E117" s="245" t="s">
        <v>21</v>
      </c>
      <c r="F117" s="246" t="s">
        <v>172</v>
      </c>
      <c r="G117" s="244"/>
      <c r="H117" s="247">
        <v>29.433</v>
      </c>
      <c r="I117" s="248"/>
      <c r="J117" s="244"/>
      <c r="K117" s="244"/>
      <c r="L117" s="249"/>
      <c r="M117" s="250"/>
      <c r="N117" s="251"/>
      <c r="O117" s="251"/>
      <c r="P117" s="251"/>
      <c r="Q117" s="251"/>
      <c r="R117" s="251"/>
      <c r="S117" s="251"/>
      <c r="T117" s="252"/>
      <c r="AT117" s="253" t="s">
        <v>145</v>
      </c>
      <c r="AU117" s="253" t="s">
        <v>80</v>
      </c>
      <c r="AV117" s="12" t="s">
        <v>80</v>
      </c>
      <c r="AW117" s="12" t="s">
        <v>35</v>
      </c>
      <c r="AX117" s="12" t="s">
        <v>76</v>
      </c>
      <c r="AY117" s="253" t="s">
        <v>137</v>
      </c>
    </row>
    <row r="118" spans="2:65" s="1" customFormat="1" ht="16.5" customHeight="1">
      <c r="B118" s="45"/>
      <c r="C118" s="220" t="s">
        <v>173</v>
      </c>
      <c r="D118" s="220" t="s">
        <v>139</v>
      </c>
      <c r="E118" s="221" t="s">
        <v>174</v>
      </c>
      <c r="F118" s="222" t="s">
        <v>175</v>
      </c>
      <c r="G118" s="223" t="s">
        <v>162</v>
      </c>
      <c r="H118" s="224">
        <v>14.717</v>
      </c>
      <c r="I118" s="225"/>
      <c r="J118" s="226">
        <f>ROUND(I118*H118,2)</f>
        <v>0</v>
      </c>
      <c r="K118" s="222" t="s">
        <v>163</v>
      </c>
      <c r="L118" s="71"/>
      <c r="M118" s="227" t="s">
        <v>21</v>
      </c>
      <c r="N118" s="228" t="s">
        <v>42</v>
      </c>
      <c r="O118" s="46"/>
      <c r="P118" s="229">
        <f>O118*H118</f>
        <v>0</v>
      </c>
      <c r="Q118" s="229">
        <v>0</v>
      </c>
      <c r="R118" s="229">
        <f>Q118*H118</f>
        <v>0</v>
      </c>
      <c r="S118" s="229">
        <v>0</v>
      </c>
      <c r="T118" s="230">
        <f>S118*H118</f>
        <v>0</v>
      </c>
      <c r="AR118" s="23" t="s">
        <v>143</v>
      </c>
      <c r="AT118" s="23" t="s">
        <v>139</v>
      </c>
      <c r="AU118" s="23" t="s">
        <v>80</v>
      </c>
      <c r="AY118" s="23" t="s">
        <v>137</v>
      </c>
      <c r="BE118" s="231">
        <f>IF(N118="základní",J118,0)</f>
        <v>0</v>
      </c>
      <c r="BF118" s="231">
        <f>IF(N118="snížená",J118,0)</f>
        <v>0</v>
      </c>
      <c r="BG118" s="231">
        <f>IF(N118="zákl. přenesená",J118,0)</f>
        <v>0</v>
      </c>
      <c r="BH118" s="231">
        <f>IF(N118="sníž. přenesená",J118,0)</f>
        <v>0</v>
      </c>
      <c r="BI118" s="231">
        <f>IF(N118="nulová",J118,0)</f>
        <v>0</v>
      </c>
      <c r="BJ118" s="23" t="s">
        <v>76</v>
      </c>
      <c r="BK118" s="231">
        <f>ROUND(I118*H118,2)</f>
        <v>0</v>
      </c>
      <c r="BL118" s="23" t="s">
        <v>143</v>
      </c>
      <c r="BM118" s="23" t="s">
        <v>176</v>
      </c>
    </row>
    <row r="119" spans="2:51" s="12" customFormat="1" ht="13.5">
      <c r="B119" s="243"/>
      <c r="C119" s="244"/>
      <c r="D119" s="234" t="s">
        <v>145</v>
      </c>
      <c r="E119" s="245" t="s">
        <v>21</v>
      </c>
      <c r="F119" s="246" t="s">
        <v>177</v>
      </c>
      <c r="G119" s="244"/>
      <c r="H119" s="247">
        <v>14.717</v>
      </c>
      <c r="I119" s="248"/>
      <c r="J119" s="244"/>
      <c r="K119" s="244"/>
      <c r="L119" s="249"/>
      <c r="M119" s="250"/>
      <c r="N119" s="251"/>
      <c r="O119" s="251"/>
      <c r="P119" s="251"/>
      <c r="Q119" s="251"/>
      <c r="R119" s="251"/>
      <c r="S119" s="251"/>
      <c r="T119" s="252"/>
      <c r="AT119" s="253" t="s">
        <v>145</v>
      </c>
      <c r="AU119" s="253" t="s">
        <v>80</v>
      </c>
      <c r="AV119" s="12" t="s">
        <v>80</v>
      </c>
      <c r="AW119" s="12" t="s">
        <v>35</v>
      </c>
      <c r="AX119" s="12" t="s">
        <v>76</v>
      </c>
      <c r="AY119" s="253" t="s">
        <v>137</v>
      </c>
    </row>
    <row r="120" spans="2:65" s="1" customFormat="1" ht="16.5" customHeight="1">
      <c r="B120" s="45"/>
      <c r="C120" s="220" t="s">
        <v>178</v>
      </c>
      <c r="D120" s="220" t="s">
        <v>139</v>
      </c>
      <c r="E120" s="221" t="s">
        <v>179</v>
      </c>
      <c r="F120" s="222" t="s">
        <v>180</v>
      </c>
      <c r="G120" s="223" t="s">
        <v>162</v>
      </c>
      <c r="H120" s="224">
        <v>20.039</v>
      </c>
      <c r="I120" s="225"/>
      <c r="J120" s="226">
        <f>ROUND(I120*H120,2)</f>
        <v>0</v>
      </c>
      <c r="K120" s="222" t="s">
        <v>163</v>
      </c>
      <c r="L120" s="71"/>
      <c r="M120" s="227" t="s">
        <v>21</v>
      </c>
      <c r="N120" s="228" t="s">
        <v>42</v>
      </c>
      <c r="O120" s="46"/>
      <c r="P120" s="229">
        <f>O120*H120</f>
        <v>0</v>
      </c>
      <c r="Q120" s="229">
        <v>0</v>
      </c>
      <c r="R120" s="229">
        <f>Q120*H120</f>
        <v>0</v>
      </c>
      <c r="S120" s="229">
        <v>0</v>
      </c>
      <c r="T120" s="230">
        <f>S120*H120</f>
        <v>0</v>
      </c>
      <c r="AR120" s="23" t="s">
        <v>143</v>
      </c>
      <c r="AT120" s="23" t="s">
        <v>139</v>
      </c>
      <c r="AU120" s="23" t="s">
        <v>80</v>
      </c>
      <c r="AY120" s="23" t="s">
        <v>137</v>
      </c>
      <c r="BE120" s="231">
        <f>IF(N120="základní",J120,0)</f>
        <v>0</v>
      </c>
      <c r="BF120" s="231">
        <f>IF(N120="snížená",J120,0)</f>
        <v>0</v>
      </c>
      <c r="BG120" s="231">
        <f>IF(N120="zákl. přenesená",J120,0)</f>
        <v>0</v>
      </c>
      <c r="BH120" s="231">
        <f>IF(N120="sníž. přenesená",J120,0)</f>
        <v>0</v>
      </c>
      <c r="BI120" s="231">
        <f>IF(N120="nulová",J120,0)</f>
        <v>0</v>
      </c>
      <c r="BJ120" s="23" t="s">
        <v>76</v>
      </c>
      <c r="BK120" s="231">
        <f>ROUND(I120*H120,2)</f>
        <v>0</v>
      </c>
      <c r="BL120" s="23" t="s">
        <v>143</v>
      </c>
      <c r="BM120" s="23" t="s">
        <v>181</v>
      </c>
    </row>
    <row r="121" spans="2:51" s="11" customFormat="1" ht="13.5">
      <c r="B121" s="232"/>
      <c r="C121" s="233"/>
      <c r="D121" s="234" t="s">
        <v>145</v>
      </c>
      <c r="E121" s="235" t="s">
        <v>21</v>
      </c>
      <c r="F121" s="236" t="s">
        <v>171</v>
      </c>
      <c r="G121" s="233"/>
      <c r="H121" s="235" t="s">
        <v>21</v>
      </c>
      <c r="I121" s="237"/>
      <c r="J121" s="233"/>
      <c r="K121" s="233"/>
      <c r="L121" s="238"/>
      <c r="M121" s="239"/>
      <c r="N121" s="240"/>
      <c r="O121" s="240"/>
      <c r="P121" s="240"/>
      <c r="Q121" s="240"/>
      <c r="R121" s="240"/>
      <c r="S121" s="240"/>
      <c r="T121" s="241"/>
      <c r="AT121" s="242" t="s">
        <v>145</v>
      </c>
      <c r="AU121" s="242" t="s">
        <v>80</v>
      </c>
      <c r="AV121" s="11" t="s">
        <v>76</v>
      </c>
      <c r="AW121" s="11" t="s">
        <v>35</v>
      </c>
      <c r="AX121" s="11" t="s">
        <v>71</v>
      </c>
      <c r="AY121" s="242" t="s">
        <v>137</v>
      </c>
    </row>
    <row r="122" spans="2:51" s="12" customFormat="1" ht="13.5">
      <c r="B122" s="243"/>
      <c r="C122" s="244"/>
      <c r="D122" s="234" t="s">
        <v>145</v>
      </c>
      <c r="E122" s="245" t="s">
        <v>21</v>
      </c>
      <c r="F122" s="246" t="s">
        <v>182</v>
      </c>
      <c r="G122" s="244"/>
      <c r="H122" s="247">
        <v>20.039</v>
      </c>
      <c r="I122" s="248"/>
      <c r="J122" s="244"/>
      <c r="K122" s="244"/>
      <c r="L122" s="249"/>
      <c r="M122" s="250"/>
      <c r="N122" s="251"/>
      <c r="O122" s="251"/>
      <c r="P122" s="251"/>
      <c r="Q122" s="251"/>
      <c r="R122" s="251"/>
      <c r="S122" s="251"/>
      <c r="T122" s="252"/>
      <c r="AT122" s="253" t="s">
        <v>145</v>
      </c>
      <c r="AU122" s="253" t="s">
        <v>80</v>
      </c>
      <c r="AV122" s="12" t="s">
        <v>80</v>
      </c>
      <c r="AW122" s="12" t="s">
        <v>35</v>
      </c>
      <c r="AX122" s="12" t="s">
        <v>76</v>
      </c>
      <c r="AY122" s="253" t="s">
        <v>137</v>
      </c>
    </row>
    <row r="123" spans="2:65" s="1" customFormat="1" ht="16.5" customHeight="1">
      <c r="B123" s="45"/>
      <c r="C123" s="220" t="s">
        <v>183</v>
      </c>
      <c r="D123" s="220" t="s">
        <v>139</v>
      </c>
      <c r="E123" s="221" t="s">
        <v>184</v>
      </c>
      <c r="F123" s="222" t="s">
        <v>185</v>
      </c>
      <c r="G123" s="223" t="s">
        <v>162</v>
      </c>
      <c r="H123" s="224">
        <v>10.02</v>
      </c>
      <c r="I123" s="225"/>
      <c r="J123" s="226">
        <f>ROUND(I123*H123,2)</f>
        <v>0</v>
      </c>
      <c r="K123" s="222" t="s">
        <v>163</v>
      </c>
      <c r="L123" s="71"/>
      <c r="M123" s="227" t="s">
        <v>21</v>
      </c>
      <c r="N123" s="228" t="s">
        <v>42</v>
      </c>
      <c r="O123" s="46"/>
      <c r="P123" s="229">
        <f>O123*H123</f>
        <v>0</v>
      </c>
      <c r="Q123" s="229">
        <v>0</v>
      </c>
      <c r="R123" s="229">
        <f>Q123*H123</f>
        <v>0</v>
      </c>
      <c r="S123" s="229">
        <v>0</v>
      </c>
      <c r="T123" s="230">
        <f>S123*H123</f>
        <v>0</v>
      </c>
      <c r="AR123" s="23" t="s">
        <v>143</v>
      </c>
      <c r="AT123" s="23" t="s">
        <v>139</v>
      </c>
      <c r="AU123" s="23" t="s">
        <v>80</v>
      </c>
      <c r="AY123" s="23" t="s">
        <v>137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23" t="s">
        <v>76</v>
      </c>
      <c r="BK123" s="231">
        <f>ROUND(I123*H123,2)</f>
        <v>0</v>
      </c>
      <c r="BL123" s="23" t="s">
        <v>143</v>
      </c>
      <c r="BM123" s="23" t="s">
        <v>186</v>
      </c>
    </row>
    <row r="124" spans="2:51" s="12" customFormat="1" ht="13.5">
      <c r="B124" s="243"/>
      <c r="C124" s="244"/>
      <c r="D124" s="234" t="s">
        <v>145</v>
      </c>
      <c r="E124" s="245" t="s">
        <v>21</v>
      </c>
      <c r="F124" s="246" t="s">
        <v>187</v>
      </c>
      <c r="G124" s="244"/>
      <c r="H124" s="247">
        <v>10.02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AT124" s="253" t="s">
        <v>145</v>
      </c>
      <c r="AU124" s="253" t="s">
        <v>80</v>
      </c>
      <c r="AV124" s="12" t="s">
        <v>80</v>
      </c>
      <c r="AW124" s="12" t="s">
        <v>35</v>
      </c>
      <c r="AX124" s="12" t="s">
        <v>76</v>
      </c>
      <c r="AY124" s="253" t="s">
        <v>137</v>
      </c>
    </row>
    <row r="125" spans="2:65" s="1" customFormat="1" ht="16.5" customHeight="1">
      <c r="B125" s="45"/>
      <c r="C125" s="220" t="s">
        <v>188</v>
      </c>
      <c r="D125" s="220" t="s">
        <v>139</v>
      </c>
      <c r="E125" s="221" t="s">
        <v>189</v>
      </c>
      <c r="F125" s="222" t="s">
        <v>190</v>
      </c>
      <c r="G125" s="223" t="s">
        <v>149</v>
      </c>
      <c r="H125" s="224">
        <v>61.183</v>
      </c>
      <c r="I125" s="225"/>
      <c r="J125" s="226">
        <f>ROUND(I125*H125,2)</f>
        <v>0</v>
      </c>
      <c r="K125" s="222" t="s">
        <v>163</v>
      </c>
      <c r="L125" s="71"/>
      <c r="M125" s="227" t="s">
        <v>21</v>
      </c>
      <c r="N125" s="228" t="s">
        <v>42</v>
      </c>
      <c r="O125" s="46"/>
      <c r="P125" s="229">
        <f>O125*H125</f>
        <v>0</v>
      </c>
      <c r="Q125" s="229">
        <v>0</v>
      </c>
      <c r="R125" s="229">
        <f>Q125*H125</f>
        <v>0</v>
      </c>
      <c r="S125" s="229">
        <v>0</v>
      </c>
      <c r="T125" s="230">
        <f>S125*H125</f>
        <v>0</v>
      </c>
      <c r="AR125" s="23" t="s">
        <v>143</v>
      </c>
      <c r="AT125" s="23" t="s">
        <v>139</v>
      </c>
      <c r="AU125" s="23" t="s">
        <v>80</v>
      </c>
      <c r="AY125" s="23" t="s">
        <v>137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23" t="s">
        <v>76</v>
      </c>
      <c r="BK125" s="231">
        <f>ROUND(I125*H125,2)</f>
        <v>0</v>
      </c>
      <c r="BL125" s="23" t="s">
        <v>143</v>
      </c>
      <c r="BM125" s="23" t="s">
        <v>191</v>
      </c>
    </row>
    <row r="126" spans="2:65" s="1" customFormat="1" ht="16.5" customHeight="1">
      <c r="B126" s="45"/>
      <c r="C126" s="220" t="s">
        <v>192</v>
      </c>
      <c r="D126" s="220" t="s">
        <v>139</v>
      </c>
      <c r="E126" s="221" t="s">
        <v>193</v>
      </c>
      <c r="F126" s="222" t="s">
        <v>194</v>
      </c>
      <c r="G126" s="223" t="s">
        <v>149</v>
      </c>
      <c r="H126" s="224">
        <v>38.089</v>
      </c>
      <c r="I126" s="225"/>
      <c r="J126" s="226">
        <f>ROUND(I126*H126,2)</f>
        <v>0</v>
      </c>
      <c r="K126" s="222" t="s">
        <v>163</v>
      </c>
      <c r="L126" s="71"/>
      <c r="M126" s="227" t="s">
        <v>21</v>
      </c>
      <c r="N126" s="228" t="s">
        <v>42</v>
      </c>
      <c r="O126" s="46"/>
      <c r="P126" s="229">
        <f>O126*H126</f>
        <v>0</v>
      </c>
      <c r="Q126" s="229">
        <v>0.00199</v>
      </c>
      <c r="R126" s="229">
        <f>Q126*H126</f>
        <v>0.07579711</v>
      </c>
      <c r="S126" s="229">
        <v>0</v>
      </c>
      <c r="T126" s="230">
        <f>S126*H126</f>
        <v>0</v>
      </c>
      <c r="AR126" s="23" t="s">
        <v>143</v>
      </c>
      <c r="AT126" s="23" t="s">
        <v>139</v>
      </c>
      <c r="AU126" s="23" t="s">
        <v>80</v>
      </c>
      <c r="AY126" s="23" t="s">
        <v>137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23" t="s">
        <v>76</v>
      </c>
      <c r="BK126" s="231">
        <f>ROUND(I126*H126,2)</f>
        <v>0</v>
      </c>
      <c r="BL126" s="23" t="s">
        <v>143</v>
      </c>
      <c r="BM126" s="23" t="s">
        <v>195</v>
      </c>
    </row>
    <row r="127" spans="2:51" s="11" customFormat="1" ht="13.5">
      <c r="B127" s="232"/>
      <c r="C127" s="233"/>
      <c r="D127" s="234" t="s">
        <v>145</v>
      </c>
      <c r="E127" s="235" t="s">
        <v>21</v>
      </c>
      <c r="F127" s="236" t="s">
        <v>171</v>
      </c>
      <c r="G127" s="233"/>
      <c r="H127" s="235" t="s">
        <v>21</v>
      </c>
      <c r="I127" s="237"/>
      <c r="J127" s="233"/>
      <c r="K127" s="233"/>
      <c r="L127" s="238"/>
      <c r="M127" s="239"/>
      <c r="N127" s="240"/>
      <c r="O127" s="240"/>
      <c r="P127" s="240"/>
      <c r="Q127" s="240"/>
      <c r="R127" s="240"/>
      <c r="S127" s="240"/>
      <c r="T127" s="241"/>
      <c r="AT127" s="242" t="s">
        <v>145</v>
      </c>
      <c r="AU127" s="242" t="s">
        <v>80</v>
      </c>
      <c r="AV127" s="11" t="s">
        <v>76</v>
      </c>
      <c r="AW127" s="11" t="s">
        <v>35</v>
      </c>
      <c r="AX127" s="11" t="s">
        <v>71</v>
      </c>
      <c r="AY127" s="242" t="s">
        <v>137</v>
      </c>
    </row>
    <row r="128" spans="2:51" s="12" customFormat="1" ht="13.5">
      <c r="B128" s="243"/>
      <c r="C128" s="244"/>
      <c r="D128" s="234" t="s">
        <v>145</v>
      </c>
      <c r="E128" s="245" t="s">
        <v>21</v>
      </c>
      <c r="F128" s="246" t="s">
        <v>196</v>
      </c>
      <c r="G128" s="244"/>
      <c r="H128" s="247">
        <v>38.089</v>
      </c>
      <c r="I128" s="248"/>
      <c r="J128" s="244"/>
      <c r="K128" s="244"/>
      <c r="L128" s="249"/>
      <c r="M128" s="250"/>
      <c r="N128" s="251"/>
      <c r="O128" s="251"/>
      <c r="P128" s="251"/>
      <c r="Q128" s="251"/>
      <c r="R128" s="251"/>
      <c r="S128" s="251"/>
      <c r="T128" s="252"/>
      <c r="AT128" s="253" t="s">
        <v>145</v>
      </c>
      <c r="AU128" s="253" t="s">
        <v>80</v>
      </c>
      <c r="AV128" s="12" t="s">
        <v>80</v>
      </c>
      <c r="AW128" s="12" t="s">
        <v>35</v>
      </c>
      <c r="AX128" s="12" t="s">
        <v>76</v>
      </c>
      <c r="AY128" s="253" t="s">
        <v>137</v>
      </c>
    </row>
    <row r="129" spans="2:65" s="1" customFormat="1" ht="16.5" customHeight="1">
      <c r="B129" s="45"/>
      <c r="C129" s="220" t="s">
        <v>197</v>
      </c>
      <c r="D129" s="220" t="s">
        <v>139</v>
      </c>
      <c r="E129" s="221" t="s">
        <v>198</v>
      </c>
      <c r="F129" s="222" t="s">
        <v>199</v>
      </c>
      <c r="G129" s="223" t="s">
        <v>149</v>
      </c>
      <c r="H129" s="224">
        <v>23.094</v>
      </c>
      <c r="I129" s="225"/>
      <c r="J129" s="226">
        <f>ROUND(I129*H129,2)</f>
        <v>0</v>
      </c>
      <c r="K129" s="222" t="s">
        <v>163</v>
      </c>
      <c r="L129" s="71"/>
      <c r="M129" s="227" t="s">
        <v>21</v>
      </c>
      <c r="N129" s="228" t="s">
        <v>42</v>
      </c>
      <c r="O129" s="46"/>
      <c r="P129" s="229">
        <f>O129*H129</f>
        <v>0</v>
      </c>
      <c r="Q129" s="229">
        <v>0.00201</v>
      </c>
      <c r="R129" s="229">
        <f>Q129*H129</f>
        <v>0.046418940000000006</v>
      </c>
      <c r="S129" s="229">
        <v>0</v>
      </c>
      <c r="T129" s="230">
        <f>S129*H129</f>
        <v>0</v>
      </c>
      <c r="AR129" s="23" t="s">
        <v>143</v>
      </c>
      <c r="AT129" s="23" t="s">
        <v>139</v>
      </c>
      <c r="AU129" s="23" t="s">
        <v>80</v>
      </c>
      <c r="AY129" s="23" t="s">
        <v>137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23" t="s">
        <v>76</v>
      </c>
      <c r="BK129" s="231">
        <f>ROUND(I129*H129,2)</f>
        <v>0</v>
      </c>
      <c r="BL129" s="23" t="s">
        <v>143</v>
      </c>
      <c r="BM129" s="23" t="s">
        <v>200</v>
      </c>
    </row>
    <row r="130" spans="2:51" s="11" customFormat="1" ht="13.5">
      <c r="B130" s="232"/>
      <c r="C130" s="233"/>
      <c r="D130" s="234" t="s">
        <v>145</v>
      </c>
      <c r="E130" s="235" t="s">
        <v>21</v>
      </c>
      <c r="F130" s="236" t="s">
        <v>171</v>
      </c>
      <c r="G130" s="233"/>
      <c r="H130" s="235" t="s">
        <v>21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AT130" s="242" t="s">
        <v>145</v>
      </c>
      <c r="AU130" s="242" t="s">
        <v>80</v>
      </c>
      <c r="AV130" s="11" t="s">
        <v>76</v>
      </c>
      <c r="AW130" s="11" t="s">
        <v>35</v>
      </c>
      <c r="AX130" s="11" t="s">
        <v>71</v>
      </c>
      <c r="AY130" s="242" t="s">
        <v>137</v>
      </c>
    </row>
    <row r="131" spans="2:51" s="12" customFormat="1" ht="13.5">
      <c r="B131" s="243"/>
      <c r="C131" s="244"/>
      <c r="D131" s="234" t="s">
        <v>145</v>
      </c>
      <c r="E131" s="245" t="s">
        <v>21</v>
      </c>
      <c r="F131" s="246" t="s">
        <v>201</v>
      </c>
      <c r="G131" s="244"/>
      <c r="H131" s="247">
        <v>23.094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AT131" s="253" t="s">
        <v>145</v>
      </c>
      <c r="AU131" s="253" t="s">
        <v>80</v>
      </c>
      <c r="AV131" s="12" t="s">
        <v>80</v>
      </c>
      <c r="AW131" s="12" t="s">
        <v>35</v>
      </c>
      <c r="AX131" s="12" t="s">
        <v>76</v>
      </c>
      <c r="AY131" s="253" t="s">
        <v>137</v>
      </c>
    </row>
    <row r="132" spans="2:65" s="1" customFormat="1" ht="16.5" customHeight="1">
      <c r="B132" s="45"/>
      <c r="C132" s="220" t="s">
        <v>202</v>
      </c>
      <c r="D132" s="220" t="s">
        <v>139</v>
      </c>
      <c r="E132" s="221" t="s">
        <v>203</v>
      </c>
      <c r="F132" s="222" t="s">
        <v>204</v>
      </c>
      <c r="G132" s="223" t="s">
        <v>149</v>
      </c>
      <c r="H132" s="224">
        <v>38.089</v>
      </c>
      <c r="I132" s="225"/>
      <c r="J132" s="226">
        <f>ROUND(I132*H132,2)</f>
        <v>0</v>
      </c>
      <c r="K132" s="222" t="s">
        <v>163</v>
      </c>
      <c r="L132" s="71"/>
      <c r="M132" s="227" t="s">
        <v>21</v>
      </c>
      <c r="N132" s="228" t="s">
        <v>42</v>
      </c>
      <c r="O132" s="46"/>
      <c r="P132" s="229">
        <f>O132*H132</f>
        <v>0</v>
      </c>
      <c r="Q132" s="229">
        <v>0</v>
      </c>
      <c r="R132" s="229">
        <f>Q132*H132</f>
        <v>0</v>
      </c>
      <c r="S132" s="229">
        <v>0</v>
      </c>
      <c r="T132" s="230">
        <f>S132*H132</f>
        <v>0</v>
      </c>
      <c r="AR132" s="23" t="s">
        <v>143</v>
      </c>
      <c r="AT132" s="23" t="s">
        <v>139</v>
      </c>
      <c r="AU132" s="23" t="s">
        <v>80</v>
      </c>
      <c r="AY132" s="23" t="s">
        <v>137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23" t="s">
        <v>76</v>
      </c>
      <c r="BK132" s="231">
        <f>ROUND(I132*H132,2)</f>
        <v>0</v>
      </c>
      <c r="BL132" s="23" t="s">
        <v>143</v>
      </c>
      <c r="BM132" s="23" t="s">
        <v>205</v>
      </c>
    </row>
    <row r="133" spans="2:51" s="12" customFormat="1" ht="13.5">
      <c r="B133" s="243"/>
      <c r="C133" s="244"/>
      <c r="D133" s="234" t="s">
        <v>145</v>
      </c>
      <c r="E133" s="245" t="s">
        <v>21</v>
      </c>
      <c r="F133" s="246" t="s">
        <v>206</v>
      </c>
      <c r="G133" s="244"/>
      <c r="H133" s="247">
        <v>38.089</v>
      </c>
      <c r="I133" s="248"/>
      <c r="J133" s="244"/>
      <c r="K133" s="244"/>
      <c r="L133" s="249"/>
      <c r="M133" s="250"/>
      <c r="N133" s="251"/>
      <c r="O133" s="251"/>
      <c r="P133" s="251"/>
      <c r="Q133" s="251"/>
      <c r="R133" s="251"/>
      <c r="S133" s="251"/>
      <c r="T133" s="252"/>
      <c r="AT133" s="253" t="s">
        <v>145</v>
      </c>
      <c r="AU133" s="253" t="s">
        <v>80</v>
      </c>
      <c r="AV133" s="12" t="s">
        <v>80</v>
      </c>
      <c r="AW133" s="12" t="s">
        <v>35</v>
      </c>
      <c r="AX133" s="12" t="s">
        <v>76</v>
      </c>
      <c r="AY133" s="253" t="s">
        <v>137</v>
      </c>
    </row>
    <row r="134" spans="2:65" s="1" customFormat="1" ht="16.5" customHeight="1">
      <c r="B134" s="45"/>
      <c r="C134" s="220" t="s">
        <v>207</v>
      </c>
      <c r="D134" s="220" t="s">
        <v>139</v>
      </c>
      <c r="E134" s="221" t="s">
        <v>208</v>
      </c>
      <c r="F134" s="222" t="s">
        <v>209</v>
      </c>
      <c r="G134" s="223" t="s">
        <v>149</v>
      </c>
      <c r="H134" s="224">
        <v>23.094</v>
      </c>
      <c r="I134" s="225"/>
      <c r="J134" s="226">
        <f>ROUND(I134*H134,2)</f>
        <v>0</v>
      </c>
      <c r="K134" s="222" t="s">
        <v>163</v>
      </c>
      <c r="L134" s="71"/>
      <c r="M134" s="227" t="s">
        <v>21</v>
      </c>
      <c r="N134" s="228" t="s">
        <v>42</v>
      </c>
      <c r="O134" s="46"/>
      <c r="P134" s="229">
        <f>O134*H134</f>
        <v>0</v>
      </c>
      <c r="Q134" s="229">
        <v>0</v>
      </c>
      <c r="R134" s="229">
        <f>Q134*H134</f>
        <v>0</v>
      </c>
      <c r="S134" s="229">
        <v>0</v>
      </c>
      <c r="T134" s="230">
        <f>S134*H134</f>
        <v>0</v>
      </c>
      <c r="AR134" s="23" t="s">
        <v>143</v>
      </c>
      <c r="AT134" s="23" t="s">
        <v>139</v>
      </c>
      <c r="AU134" s="23" t="s">
        <v>80</v>
      </c>
      <c r="AY134" s="23" t="s">
        <v>137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23" t="s">
        <v>76</v>
      </c>
      <c r="BK134" s="231">
        <f>ROUND(I134*H134,2)</f>
        <v>0</v>
      </c>
      <c r="BL134" s="23" t="s">
        <v>143</v>
      </c>
      <c r="BM134" s="23" t="s">
        <v>210</v>
      </c>
    </row>
    <row r="135" spans="2:51" s="12" customFormat="1" ht="13.5">
      <c r="B135" s="243"/>
      <c r="C135" s="244"/>
      <c r="D135" s="234" t="s">
        <v>145</v>
      </c>
      <c r="E135" s="245" t="s">
        <v>21</v>
      </c>
      <c r="F135" s="246" t="s">
        <v>211</v>
      </c>
      <c r="G135" s="244"/>
      <c r="H135" s="247">
        <v>23.094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AT135" s="253" t="s">
        <v>145</v>
      </c>
      <c r="AU135" s="253" t="s">
        <v>80</v>
      </c>
      <c r="AV135" s="12" t="s">
        <v>80</v>
      </c>
      <c r="AW135" s="12" t="s">
        <v>35</v>
      </c>
      <c r="AX135" s="12" t="s">
        <v>76</v>
      </c>
      <c r="AY135" s="253" t="s">
        <v>137</v>
      </c>
    </row>
    <row r="136" spans="2:65" s="1" customFormat="1" ht="25.5" customHeight="1">
      <c r="B136" s="45"/>
      <c r="C136" s="220" t="s">
        <v>212</v>
      </c>
      <c r="D136" s="220" t="s">
        <v>139</v>
      </c>
      <c r="E136" s="221" t="s">
        <v>213</v>
      </c>
      <c r="F136" s="222" t="s">
        <v>214</v>
      </c>
      <c r="G136" s="223" t="s">
        <v>162</v>
      </c>
      <c r="H136" s="224">
        <v>40.61</v>
      </c>
      <c r="I136" s="225"/>
      <c r="J136" s="226">
        <f>ROUND(I136*H136,2)</f>
        <v>0</v>
      </c>
      <c r="K136" s="222" t="s">
        <v>163</v>
      </c>
      <c r="L136" s="71"/>
      <c r="M136" s="227" t="s">
        <v>21</v>
      </c>
      <c r="N136" s="228" t="s">
        <v>42</v>
      </c>
      <c r="O136" s="46"/>
      <c r="P136" s="229">
        <f>O136*H136</f>
        <v>0</v>
      </c>
      <c r="Q136" s="229">
        <v>0</v>
      </c>
      <c r="R136" s="229">
        <f>Q136*H136</f>
        <v>0</v>
      </c>
      <c r="S136" s="229">
        <v>0</v>
      </c>
      <c r="T136" s="230">
        <f>S136*H136</f>
        <v>0</v>
      </c>
      <c r="AR136" s="23" t="s">
        <v>143</v>
      </c>
      <c r="AT136" s="23" t="s">
        <v>139</v>
      </c>
      <c r="AU136" s="23" t="s">
        <v>80</v>
      </c>
      <c r="AY136" s="23" t="s">
        <v>137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23" t="s">
        <v>76</v>
      </c>
      <c r="BK136" s="231">
        <f>ROUND(I136*H136,2)</f>
        <v>0</v>
      </c>
      <c r="BL136" s="23" t="s">
        <v>143</v>
      </c>
      <c r="BM136" s="23" t="s">
        <v>215</v>
      </c>
    </row>
    <row r="137" spans="2:51" s="12" customFormat="1" ht="13.5">
      <c r="B137" s="243"/>
      <c r="C137" s="244"/>
      <c r="D137" s="234" t="s">
        <v>145</v>
      </c>
      <c r="E137" s="245" t="s">
        <v>21</v>
      </c>
      <c r="F137" s="246" t="s">
        <v>216</v>
      </c>
      <c r="G137" s="244"/>
      <c r="H137" s="247">
        <v>56.893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AT137" s="253" t="s">
        <v>145</v>
      </c>
      <c r="AU137" s="253" t="s">
        <v>80</v>
      </c>
      <c r="AV137" s="12" t="s">
        <v>80</v>
      </c>
      <c r="AW137" s="12" t="s">
        <v>35</v>
      </c>
      <c r="AX137" s="12" t="s">
        <v>71</v>
      </c>
      <c r="AY137" s="253" t="s">
        <v>137</v>
      </c>
    </row>
    <row r="138" spans="2:51" s="12" customFormat="1" ht="13.5">
      <c r="B138" s="243"/>
      <c r="C138" s="244"/>
      <c r="D138" s="234" t="s">
        <v>145</v>
      </c>
      <c r="E138" s="245" t="s">
        <v>21</v>
      </c>
      <c r="F138" s="246" t="s">
        <v>217</v>
      </c>
      <c r="G138" s="244"/>
      <c r="H138" s="247">
        <v>-16.283</v>
      </c>
      <c r="I138" s="248"/>
      <c r="J138" s="244"/>
      <c r="K138" s="244"/>
      <c r="L138" s="249"/>
      <c r="M138" s="250"/>
      <c r="N138" s="251"/>
      <c r="O138" s="251"/>
      <c r="P138" s="251"/>
      <c r="Q138" s="251"/>
      <c r="R138" s="251"/>
      <c r="S138" s="251"/>
      <c r="T138" s="252"/>
      <c r="AT138" s="253" t="s">
        <v>145</v>
      </c>
      <c r="AU138" s="253" t="s">
        <v>80</v>
      </c>
      <c r="AV138" s="12" t="s">
        <v>80</v>
      </c>
      <c r="AW138" s="12" t="s">
        <v>35</v>
      </c>
      <c r="AX138" s="12" t="s">
        <v>71</v>
      </c>
      <c r="AY138" s="253" t="s">
        <v>137</v>
      </c>
    </row>
    <row r="139" spans="2:51" s="13" customFormat="1" ht="13.5">
      <c r="B139" s="254"/>
      <c r="C139" s="255"/>
      <c r="D139" s="234" t="s">
        <v>145</v>
      </c>
      <c r="E139" s="256" t="s">
        <v>21</v>
      </c>
      <c r="F139" s="257" t="s">
        <v>218</v>
      </c>
      <c r="G139" s="255"/>
      <c r="H139" s="258">
        <v>40.61</v>
      </c>
      <c r="I139" s="259"/>
      <c r="J139" s="255"/>
      <c r="K139" s="255"/>
      <c r="L139" s="260"/>
      <c r="M139" s="261"/>
      <c r="N139" s="262"/>
      <c r="O139" s="262"/>
      <c r="P139" s="262"/>
      <c r="Q139" s="262"/>
      <c r="R139" s="262"/>
      <c r="S139" s="262"/>
      <c r="T139" s="263"/>
      <c r="AT139" s="264" t="s">
        <v>145</v>
      </c>
      <c r="AU139" s="264" t="s">
        <v>80</v>
      </c>
      <c r="AV139" s="13" t="s">
        <v>143</v>
      </c>
      <c r="AW139" s="13" t="s">
        <v>35</v>
      </c>
      <c r="AX139" s="13" t="s">
        <v>76</v>
      </c>
      <c r="AY139" s="264" t="s">
        <v>137</v>
      </c>
    </row>
    <row r="140" spans="2:65" s="1" customFormat="1" ht="16.5" customHeight="1">
      <c r="B140" s="45"/>
      <c r="C140" s="220" t="s">
        <v>10</v>
      </c>
      <c r="D140" s="220" t="s">
        <v>139</v>
      </c>
      <c r="E140" s="221" t="s">
        <v>219</v>
      </c>
      <c r="F140" s="222" t="s">
        <v>220</v>
      </c>
      <c r="G140" s="223" t="s">
        <v>162</v>
      </c>
      <c r="H140" s="224">
        <v>40.61</v>
      </c>
      <c r="I140" s="225"/>
      <c r="J140" s="226">
        <f>ROUND(I140*H140,2)</f>
        <v>0</v>
      </c>
      <c r="K140" s="222" t="s">
        <v>163</v>
      </c>
      <c r="L140" s="71"/>
      <c r="M140" s="227" t="s">
        <v>21</v>
      </c>
      <c r="N140" s="228" t="s">
        <v>42</v>
      </c>
      <c r="O140" s="46"/>
      <c r="P140" s="229">
        <f>O140*H140</f>
        <v>0</v>
      </c>
      <c r="Q140" s="229">
        <v>0</v>
      </c>
      <c r="R140" s="229">
        <f>Q140*H140</f>
        <v>0</v>
      </c>
      <c r="S140" s="229">
        <v>0</v>
      </c>
      <c r="T140" s="230">
        <f>S140*H140</f>
        <v>0</v>
      </c>
      <c r="AR140" s="23" t="s">
        <v>143</v>
      </c>
      <c r="AT140" s="23" t="s">
        <v>139</v>
      </c>
      <c r="AU140" s="23" t="s">
        <v>80</v>
      </c>
      <c r="AY140" s="23" t="s">
        <v>137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23" t="s">
        <v>76</v>
      </c>
      <c r="BK140" s="231">
        <f>ROUND(I140*H140,2)</f>
        <v>0</v>
      </c>
      <c r="BL140" s="23" t="s">
        <v>143</v>
      </c>
      <c r="BM140" s="23" t="s">
        <v>221</v>
      </c>
    </row>
    <row r="141" spans="2:51" s="12" customFormat="1" ht="13.5">
      <c r="B141" s="243"/>
      <c r="C141" s="244"/>
      <c r="D141" s="234" t="s">
        <v>145</v>
      </c>
      <c r="E141" s="245" t="s">
        <v>21</v>
      </c>
      <c r="F141" s="246" t="s">
        <v>222</v>
      </c>
      <c r="G141" s="244"/>
      <c r="H141" s="247">
        <v>40.61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AT141" s="253" t="s">
        <v>145</v>
      </c>
      <c r="AU141" s="253" t="s">
        <v>80</v>
      </c>
      <c r="AV141" s="12" t="s">
        <v>80</v>
      </c>
      <c r="AW141" s="12" t="s">
        <v>35</v>
      </c>
      <c r="AX141" s="12" t="s">
        <v>76</v>
      </c>
      <c r="AY141" s="253" t="s">
        <v>137</v>
      </c>
    </row>
    <row r="142" spans="2:65" s="1" customFormat="1" ht="16.5" customHeight="1">
      <c r="B142" s="45"/>
      <c r="C142" s="220" t="s">
        <v>223</v>
      </c>
      <c r="D142" s="220" t="s">
        <v>139</v>
      </c>
      <c r="E142" s="221" t="s">
        <v>224</v>
      </c>
      <c r="F142" s="222" t="s">
        <v>225</v>
      </c>
      <c r="G142" s="223" t="s">
        <v>226</v>
      </c>
      <c r="H142" s="224">
        <v>56.501</v>
      </c>
      <c r="I142" s="225"/>
      <c r="J142" s="226">
        <f>ROUND(I142*H142,2)</f>
        <v>0</v>
      </c>
      <c r="K142" s="222" t="s">
        <v>163</v>
      </c>
      <c r="L142" s="71"/>
      <c r="M142" s="227" t="s">
        <v>21</v>
      </c>
      <c r="N142" s="228" t="s">
        <v>42</v>
      </c>
      <c r="O142" s="46"/>
      <c r="P142" s="229">
        <f>O142*H142</f>
        <v>0</v>
      </c>
      <c r="Q142" s="229">
        <v>0</v>
      </c>
      <c r="R142" s="229">
        <f>Q142*H142</f>
        <v>0</v>
      </c>
      <c r="S142" s="229">
        <v>0</v>
      </c>
      <c r="T142" s="230">
        <f>S142*H142</f>
        <v>0</v>
      </c>
      <c r="AR142" s="23" t="s">
        <v>143</v>
      </c>
      <c r="AT142" s="23" t="s">
        <v>139</v>
      </c>
      <c r="AU142" s="23" t="s">
        <v>80</v>
      </c>
      <c r="AY142" s="23" t="s">
        <v>137</v>
      </c>
      <c r="BE142" s="231">
        <f>IF(N142="základní",J142,0)</f>
        <v>0</v>
      </c>
      <c r="BF142" s="231">
        <f>IF(N142="snížená",J142,0)</f>
        <v>0</v>
      </c>
      <c r="BG142" s="231">
        <f>IF(N142="zákl. přenesená",J142,0)</f>
        <v>0</v>
      </c>
      <c r="BH142" s="231">
        <f>IF(N142="sníž. přenesená",J142,0)</f>
        <v>0</v>
      </c>
      <c r="BI142" s="231">
        <f>IF(N142="nulová",J142,0)</f>
        <v>0</v>
      </c>
      <c r="BJ142" s="23" t="s">
        <v>76</v>
      </c>
      <c r="BK142" s="231">
        <f>ROUND(I142*H142,2)</f>
        <v>0</v>
      </c>
      <c r="BL142" s="23" t="s">
        <v>143</v>
      </c>
      <c r="BM142" s="23" t="s">
        <v>227</v>
      </c>
    </row>
    <row r="143" spans="2:51" s="12" customFormat="1" ht="13.5">
      <c r="B143" s="243"/>
      <c r="C143" s="244"/>
      <c r="D143" s="234" t="s">
        <v>145</v>
      </c>
      <c r="E143" s="245" t="s">
        <v>21</v>
      </c>
      <c r="F143" s="246" t="s">
        <v>228</v>
      </c>
      <c r="G143" s="244"/>
      <c r="H143" s="247">
        <v>56.501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AT143" s="253" t="s">
        <v>145</v>
      </c>
      <c r="AU143" s="253" t="s">
        <v>80</v>
      </c>
      <c r="AV143" s="12" t="s">
        <v>80</v>
      </c>
      <c r="AW143" s="12" t="s">
        <v>35</v>
      </c>
      <c r="AX143" s="12" t="s">
        <v>76</v>
      </c>
      <c r="AY143" s="253" t="s">
        <v>137</v>
      </c>
    </row>
    <row r="144" spans="2:65" s="1" customFormat="1" ht="16.5" customHeight="1">
      <c r="B144" s="45"/>
      <c r="C144" s="220" t="s">
        <v>229</v>
      </c>
      <c r="D144" s="220" t="s">
        <v>139</v>
      </c>
      <c r="E144" s="221" t="s">
        <v>230</v>
      </c>
      <c r="F144" s="222" t="s">
        <v>231</v>
      </c>
      <c r="G144" s="223" t="s">
        <v>162</v>
      </c>
      <c r="H144" s="224">
        <v>14.159</v>
      </c>
      <c r="I144" s="225"/>
      <c r="J144" s="226">
        <f>ROUND(I144*H144,2)</f>
        <v>0</v>
      </c>
      <c r="K144" s="222" t="s">
        <v>163</v>
      </c>
      <c r="L144" s="71"/>
      <c r="M144" s="227" t="s">
        <v>21</v>
      </c>
      <c r="N144" s="228" t="s">
        <v>42</v>
      </c>
      <c r="O144" s="46"/>
      <c r="P144" s="229">
        <f>O144*H144</f>
        <v>0</v>
      </c>
      <c r="Q144" s="229">
        <v>0</v>
      </c>
      <c r="R144" s="229">
        <f>Q144*H144</f>
        <v>0</v>
      </c>
      <c r="S144" s="229">
        <v>0</v>
      </c>
      <c r="T144" s="230">
        <f>S144*H144</f>
        <v>0</v>
      </c>
      <c r="AR144" s="23" t="s">
        <v>143</v>
      </c>
      <c r="AT144" s="23" t="s">
        <v>139</v>
      </c>
      <c r="AU144" s="23" t="s">
        <v>80</v>
      </c>
      <c r="AY144" s="23" t="s">
        <v>137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23" t="s">
        <v>76</v>
      </c>
      <c r="BK144" s="231">
        <f>ROUND(I144*H144,2)</f>
        <v>0</v>
      </c>
      <c r="BL144" s="23" t="s">
        <v>143</v>
      </c>
      <c r="BM144" s="23" t="s">
        <v>232</v>
      </c>
    </row>
    <row r="145" spans="2:51" s="11" customFormat="1" ht="13.5">
      <c r="B145" s="232"/>
      <c r="C145" s="233"/>
      <c r="D145" s="234" t="s">
        <v>145</v>
      </c>
      <c r="E145" s="235" t="s">
        <v>21</v>
      </c>
      <c r="F145" s="236" t="s">
        <v>171</v>
      </c>
      <c r="G145" s="233"/>
      <c r="H145" s="235" t="s">
        <v>21</v>
      </c>
      <c r="I145" s="237"/>
      <c r="J145" s="233"/>
      <c r="K145" s="233"/>
      <c r="L145" s="238"/>
      <c r="M145" s="239"/>
      <c r="N145" s="240"/>
      <c r="O145" s="240"/>
      <c r="P145" s="240"/>
      <c r="Q145" s="240"/>
      <c r="R145" s="240"/>
      <c r="S145" s="240"/>
      <c r="T145" s="241"/>
      <c r="AT145" s="242" t="s">
        <v>145</v>
      </c>
      <c r="AU145" s="242" t="s">
        <v>80</v>
      </c>
      <c r="AV145" s="11" t="s">
        <v>76</v>
      </c>
      <c r="AW145" s="11" t="s">
        <v>35</v>
      </c>
      <c r="AX145" s="11" t="s">
        <v>71</v>
      </c>
      <c r="AY145" s="242" t="s">
        <v>137</v>
      </c>
    </row>
    <row r="146" spans="2:51" s="12" customFormat="1" ht="13.5">
      <c r="B146" s="243"/>
      <c r="C146" s="244"/>
      <c r="D146" s="234" t="s">
        <v>145</v>
      </c>
      <c r="E146" s="245" t="s">
        <v>21</v>
      </c>
      <c r="F146" s="246" t="s">
        <v>233</v>
      </c>
      <c r="G146" s="244"/>
      <c r="H146" s="247">
        <v>14.159</v>
      </c>
      <c r="I146" s="248"/>
      <c r="J146" s="244"/>
      <c r="K146" s="244"/>
      <c r="L146" s="249"/>
      <c r="M146" s="250"/>
      <c r="N146" s="251"/>
      <c r="O146" s="251"/>
      <c r="P146" s="251"/>
      <c r="Q146" s="251"/>
      <c r="R146" s="251"/>
      <c r="S146" s="251"/>
      <c r="T146" s="252"/>
      <c r="AT146" s="253" t="s">
        <v>145</v>
      </c>
      <c r="AU146" s="253" t="s">
        <v>80</v>
      </c>
      <c r="AV146" s="12" t="s">
        <v>80</v>
      </c>
      <c r="AW146" s="12" t="s">
        <v>35</v>
      </c>
      <c r="AX146" s="12" t="s">
        <v>76</v>
      </c>
      <c r="AY146" s="253" t="s">
        <v>137</v>
      </c>
    </row>
    <row r="147" spans="2:65" s="1" customFormat="1" ht="16.5" customHeight="1">
      <c r="B147" s="45"/>
      <c r="C147" s="220" t="s">
        <v>234</v>
      </c>
      <c r="D147" s="220" t="s">
        <v>139</v>
      </c>
      <c r="E147" s="221" t="s">
        <v>235</v>
      </c>
      <c r="F147" s="222" t="s">
        <v>236</v>
      </c>
      <c r="G147" s="223" t="s">
        <v>149</v>
      </c>
      <c r="H147" s="224">
        <v>97.5</v>
      </c>
      <c r="I147" s="225"/>
      <c r="J147" s="226">
        <f>ROUND(I147*H147,2)</f>
        <v>0</v>
      </c>
      <c r="K147" s="222" t="s">
        <v>163</v>
      </c>
      <c r="L147" s="71"/>
      <c r="M147" s="227" t="s">
        <v>21</v>
      </c>
      <c r="N147" s="228" t="s">
        <v>42</v>
      </c>
      <c r="O147" s="46"/>
      <c r="P147" s="229">
        <f>O147*H147</f>
        <v>0</v>
      </c>
      <c r="Q147" s="229">
        <v>0</v>
      </c>
      <c r="R147" s="229">
        <f>Q147*H147</f>
        <v>0</v>
      </c>
      <c r="S147" s="229">
        <v>0</v>
      </c>
      <c r="T147" s="230">
        <f>S147*H147</f>
        <v>0</v>
      </c>
      <c r="AR147" s="23" t="s">
        <v>143</v>
      </c>
      <c r="AT147" s="23" t="s">
        <v>139</v>
      </c>
      <c r="AU147" s="23" t="s">
        <v>80</v>
      </c>
      <c r="AY147" s="23" t="s">
        <v>137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23" t="s">
        <v>76</v>
      </c>
      <c r="BK147" s="231">
        <f>ROUND(I147*H147,2)</f>
        <v>0</v>
      </c>
      <c r="BL147" s="23" t="s">
        <v>143</v>
      </c>
      <c r="BM147" s="23" t="s">
        <v>237</v>
      </c>
    </row>
    <row r="148" spans="2:51" s="11" customFormat="1" ht="13.5">
      <c r="B148" s="232"/>
      <c r="C148" s="233"/>
      <c r="D148" s="234" t="s">
        <v>145</v>
      </c>
      <c r="E148" s="235" t="s">
        <v>21</v>
      </c>
      <c r="F148" s="236" t="s">
        <v>165</v>
      </c>
      <c r="G148" s="233"/>
      <c r="H148" s="235" t="s">
        <v>21</v>
      </c>
      <c r="I148" s="237"/>
      <c r="J148" s="233"/>
      <c r="K148" s="233"/>
      <c r="L148" s="238"/>
      <c r="M148" s="239"/>
      <c r="N148" s="240"/>
      <c r="O148" s="240"/>
      <c r="P148" s="240"/>
      <c r="Q148" s="240"/>
      <c r="R148" s="240"/>
      <c r="S148" s="240"/>
      <c r="T148" s="241"/>
      <c r="AT148" s="242" t="s">
        <v>145</v>
      </c>
      <c r="AU148" s="242" t="s">
        <v>80</v>
      </c>
      <c r="AV148" s="11" t="s">
        <v>76</v>
      </c>
      <c r="AW148" s="11" t="s">
        <v>35</v>
      </c>
      <c r="AX148" s="11" t="s">
        <v>71</v>
      </c>
      <c r="AY148" s="242" t="s">
        <v>137</v>
      </c>
    </row>
    <row r="149" spans="2:51" s="12" customFormat="1" ht="13.5">
      <c r="B149" s="243"/>
      <c r="C149" s="244"/>
      <c r="D149" s="234" t="s">
        <v>145</v>
      </c>
      <c r="E149" s="245" t="s">
        <v>21</v>
      </c>
      <c r="F149" s="246" t="s">
        <v>238</v>
      </c>
      <c r="G149" s="244"/>
      <c r="H149" s="247">
        <v>97.5</v>
      </c>
      <c r="I149" s="248"/>
      <c r="J149" s="244"/>
      <c r="K149" s="244"/>
      <c r="L149" s="249"/>
      <c r="M149" s="250"/>
      <c r="N149" s="251"/>
      <c r="O149" s="251"/>
      <c r="P149" s="251"/>
      <c r="Q149" s="251"/>
      <c r="R149" s="251"/>
      <c r="S149" s="251"/>
      <c r="T149" s="252"/>
      <c r="AT149" s="253" t="s">
        <v>145</v>
      </c>
      <c r="AU149" s="253" t="s">
        <v>80</v>
      </c>
      <c r="AV149" s="12" t="s">
        <v>80</v>
      </c>
      <c r="AW149" s="12" t="s">
        <v>35</v>
      </c>
      <c r="AX149" s="12" t="s">
        <v>76</v>
      </c>
      <c r="AY149" s="253" t="s">
        <v>137</v>
      </c>
    </row>
    <row r="150" spans="2:63" s="10" customFormat="1" ht="29.85" customHeight="1">
      <c r="B150" s="204"/>
      <c r="C150" s="205"/>
      <c r="D150" s="206" t="s">
        <v>70</v>
      </c>
      <c r="E150" s="218" t="s">
        <v>80</v>
      </c>
      <c r="F150" s="218" t="s">
        <v>239</v>
      </c>
      <c r="G150" s="205"/>
      <c r="H150" s="205"/>
      <c r="I150" s="208"/>
      <c r="J150" s="219">
        <f>BK150</f>
        <v>0</v>
      </c>
      <c r="K150" s="205"/>
      <c r="L150" s="210"/>
      <c r="M150" s="211"/>
      <c r="N150" s="212"/>
      <c r="O150" s="212"/>
      <c r="P150" s="213">
        <f>SUM(P151:P176)</f>
        <v>0</v>
      </c>
      <c r="Q150" s="212"/>
      <c r="R150" s="213">
        <f>SUM(R151:R176)</f>
        <v>80.151065</v>
      </c>
      <c r="S150" s="212"/>
      <c r="T150" s="214">
        <f>SUM(T151:T176)</f>
        <v>0</v>
      </c>
      <c r="AR150" s="215" t="s">
        <v>76</v>
      </c>
      <c r="AT150" s="216" t="s">
        <v>70</v>
      </c>
      <c r="AU150" s="216" t="s">
        <v>76</v>
      </c>
      <c r="AY150" s="215" t="s">
        <v>137</v>
      </c>
      <c r="BK150" s="217">
        <f>SUM(BK151:BK176)</f>
        <v>0</v>
      </c>
    </row>
    <row r="151" spans="2:65" s="1" customFormat="1" ht="16.5" customHeight="1">
      <c r="B151" s="45"/>
      <c r="C151" s="220" t="s">
        <v>240</v>
      </c>
      <c r="D151" s="220" t="s">
        <v>139</v>
      </c>
      <c r="E151" s="221" t="s">
        <v>241</v>
      </c>
      <c r="F151" s="222" t="s">
        <v>242</v>
      </c>
      <c r="G151" s="223" t="s">
        <v>162</v>
      </c>
      <c r="H151" s="224">
        <v>5.351</v>
      </c>
      <c r="I151" s="225"/>
      <c r="J151" s="226">
        <f>ROUND(I151*H151,2)</f>
        <v>0</v>
      </c>
      <c r="K151" s="222" t="s">
        <v>163</v>
      </c>
      <c r="L151" s="71"/>
      <c r="M151" s="227" t="s">
        <v>21</v>
      </c>
      <c r="N151" s="228" t="s">
        <v>42</v>
      </c>
      <c r="O151" s="46"/>
      <c r="P151" s="229">
        <f>O151*H151</f>
        <v>0</v>
      </c>
      <c r="Q151" s="229">
        <v>1.98</v>
      </c>
      <c r="R151" s="229">
        <f>Q151*H151</f>
        <v>10.59498</v>
      </c>
      <c r="S151" s="229">
        <v>0</v>
      </c>
      <c r="T151" s="230">
        <f>S151*H151</f>
        <v>0</v>
      </c>
      <c r="AR151" s="23" t="s">
        <v>143</v>
      </c>
      <c r="AT151" s="23" t="s">
        <v>139</v>
      </c>
      <c r="AU151" s="23" t="s">
        <v>80</v>
      </c>
      <c r="AY151" s="23" t="s">
        <v>137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23" t="s">
        <v>76</v>
      </c>
      <c r="BK151" s="231">
        <f>ROUND(I151*H151,2)</f>
        <v>0</v>
      </c>
      <c r="BL151" s="23" t="s">
        <v>143</v>
      </c>
      <c r="BM151" s="23" t="s">
        <v>243</v>
      </c>
    </row>
    <row r="152" spans="2:51" s="11" customFormat="1" ht="13.5">
      <c r="B152" s="232"/>
      <c r="C152" s="233"/>
      <c r="D152" s="234" t="s">
        <v>145</v>
      </c>
      <c r="E152" s="235" t="s">
        <v>21</v>
      </c>
      <c r="F152" s="236" t="s">
        <v>244</v>
      </c>
      <c r="G152" s="233"/>
      <c r="H152" s="235" t="s">
        <v>21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AT152" s="242" t="s">
        <v>145</v>
      </c>
      <c r="AU152" s="242" t="s">
        <v>80</v>
      </c>
      <c r="AV152" s="11" t="s">
        <v>76</v>
      </c>
      <c r="AW152" s="11" t="s">
        <v>35</v>
      </c>
      <c r="AX152" s="11" t="s">
        <v>71</v>
      </c>
      <c r="AY152" s="242" t="s">
        <v>137</v>
      </c>
    </row>
    <row r="153" spans="2:51" s="12" customFormat="1" ht="13.5">
      <c r="B153" s="243"/>
      <c r="C153" s="244"/>
      <c r="D153" s="234" t="s">
        <v>145</v>
      </c>
      <c r="E153" s="245" t="s">
        <v>21</v>
      </c>
      <c r="F153" s="246" t="s">
        <v>245</v>
      </c>
      <c r="G153" s="244"/>
      <c r="H153" s="247">
        <v>5.351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AT153" s="253" t="s">
        <v>145</v>
      </c>
      <c r="AU153" s="253" t="s">
        <v>80</v>
      </c>
      <c r="AV153" s="12" t="s">
        <v>80</v>
      </c>
      <c r="AW153" s="12" t="s">
        <v>35</v>
      </c>
      <c r="AX153" s="12" t="s">
        <v>76</v>
      </c>
      <c r="AY153" s="253" t="s">
        <v>137</v>
      </c>
    </row>
    <row r="154" spans="2:65" s="1" customFormat="1" ht="16.5" customHeight="1">
      <c r="B154" s="45"/>
      <c r="C154" s="220" t="s">
        <v>246</v>
      </c>
      <c r="D154" s="220" t="s">
        <v>139</v>
      </c>
      <c r="E154" s="221" t="s">
        <v>247</v>
      </c>
      <c r="F154" s="222" t="s">
        <v>248</v>
      </c>
      <c r="G154" s="223" t="s">
        <v>162</v>
      </c>
      <c r="H154" s="224">
        <v>4.069</v>
      </c>
      <c r="I154" s="225"/>
      <c r="J154" s="226">
        <f>ROUND(I154*H154,2)</f>
        <v>0</v>
      </c>
      <c r="K154" s="222" t="s">
        <v>163</v>
      </c>
      <c r="L154" s="71"/>
      <c r="M154" s="227" t="s">
        <v>21</v>
      </c>
      <c r="N154" s="228" t="s">
        <v>42</v>
      </c>
      <c r="O154" s="46"/>
      <c r="P154" s="229">
        <f>O154*H154</f>
        <v>0</v>
      </c>
      <c r="Q154" s="229">
        <v>2.45329</v>
      </c>
      <c r="R154" s="229">
        <f>Q154*H154</f>
        <v>9.98243701</v>
      </c>
      <c r="S154" s="229">
        <v>0</v>
      </c>
      <c r="T154" s="230">
        <f>S154*H154</f>
        <v>0</v>
      </c>
      <c r="AR154" s="23" t="s">
        <v>143</v>
      </c>
      <c r="AT154" s="23" t="s">
        <v>139</v>
      </c>
      <c r="AU154" s="23" t="s">
        <v>80</v>
      </c>
      <c r="AY154" s="23" t="s">
        <v>137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23" t="s">
        <v>76</v>
      </c>
      <c r="BK154" s="231">
        <f>ROUND(I154*H154,2)</f>
        <v>0</v>
      </c>
      <c r="BL154" s="23" t="s">
        <v>143</v>
      </c>
      <c r="BM154" s="23" t="s">
        <v>249</v>
      </c>
    </row>
    <row r="155" spans="2:51" s="11" customFormat="1" ht="13.5">
      <c r="B155" s="232"/>
      <c r="C155" s="233"/>
      <c r="D155" s="234" t="s">
        <v>145</v>
      </c>
      <c r="E155" s="235" t="s">
        <v>21</v>
      </c>
      <c r="F155" s="236" t="s">
        <v>171</v>
      </c>
      <c r="G155" s="233"/>
      <c r="H155" s="235" t="s">
        <v>21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AT155" s="242" t="s">
        <v>145</v>
      </c>
      <c r="AU155" s="242" t="s">
        <v>80</v>
      </c>
      <c r="AV155" s="11" t="s">
        <v>76</v>
      </c>
      <c r="AW155" s="11" t="s">
        <v>35</v>
      </c>
      <c r="AX155" s="11" t="s">
        <v>71</v>
      </c>
      <c r="AY155" s="242" t="s">
        <v>137</v>
      </c>
    </row>
    <row r="156" spans="2:51" s="12" customFormat="1" ht="13.5">
      <c r="B156" s="243"/>
      <c r="C156" s="244"/>
      <c r="D156" s="234" t="s">
        <v>145</v>
      </c>
      <c r="E156" s="245" t="s">
        <v>21</v>
      </c>
      <c r="F156" s="246" t="s">
        <v>250</v>
      </c>
      <c r="G156" s="244"/>
      <c r="H156" s="247">
        <v>4.069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AT156" s="253" t="s">
        <v>145</v>
      </c>
      <c r="AU156" s="253" t="s">
        <v>80</v>
      </c>
      <c r="AV156" s="12" t="s">
        <v>80</v>
      </c>
      <c r="AW156" s="12" t="s">
        <v>35</v>
      </c>
      <c r="AX156" s="12" t="s">
        <v>76</v>
      </c>
      <c r="AY156" s="253" t="s">
        <v>137</v>
      </c>
    </row>
    <row r="157" spans="2:65" s="1" customFormat="1" ht="16.5" customHeight="1">
      <c r="B157" s="45"/>
      <c r="C157" s="220" t="s">
        <v>9</v>
      </c>
      <c r="D157" s="220" t="s">
        <v>139</v>
      </c>
      <c r="E157" s="221" t="s">
        <v>251</v>
      </c>
      <c r="F157" s="222" t="s">
        <v>252</v>
      </c>
      <c r="G157" s="223" t="s">
        <v>226</v>
      </c>
      <c r="H157" s="224">
        <v>0.156</v>
      </c>
      <c r="I157" s="225"/>
      <c r="J157" s="226">
        <f>ROUND(I157*H157,2)</f>
        <v>0</v>
      </c>
      <c r="K157" s="222" t="s">
        <v>163</v>
      </c>
      <c r="L157" s="71"/>
      <c r="M157" s="227" t="s">
        <v>21</v>
      </c>
      <c r="N157" s="228" t="s">
        <v>42</v>
      </c>
      <c r="O157" s="46"/>
      <c r="P157" s="229">
        <f>O157*H157</f>
        <v>0</v>
      </c>
      <c r="Q157" s="229">
        <v>1.06277</v>
      </c>
      <c r="R157" s="229">
        <f>Q157*H157</f>
        <v>0.16579212</v>
      </c>
      <c r="S157" s="229">
        <v>0</v>
      </c>
      <c r="T157" s="230">
        <f>S157*H157</f>
        <v>0</v>
      </c>
      <c r="AR157" s="23" t="s">
        <v>143</v>
      </c>
      <c r="AT157" s="23" t="s">
        <v>139</v>
      </c>
      <c r="AU157" s="23" t="s">
        <v>80</v>
      </c>
      <c r="AY157" s="23" t="s">
        <v>137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23" t="s">
        <v>76</v>
      </c>
      <c r="BK157" s="231">
        <f>ROUND(I157*H157,2)</f>
        <v>0</v>
      </c>
      <c r="BL157" s="23" t="s">
        <v>143</v>
      </c>
      <c r="BM157" s="23" t="s">
        <v>253</v>
      </c>
    </row>
    <row r="158" spans="2:51" s="12" customFormat="1" ht="13.5">
      <c r="B158" s="243"/>
      <c r="C158" s="244"/>
      <c r="D158" s="234" t="s">
        <v>145</v>
      </c>
      <c r="E158" s="245" t="s">
        <v>21</v>
      </c>
      <c r="F158" s="246" t="s">
        <v>254</v>
      </c>
      <c r="G158" s="244"/>
      <c r="H158" s="247">
        <v>0.12</v>
      </c>
      <c r="I158" s="248"/>
      <c r="J158" s="244"/>
      <c r="K158" s="244"/>
      <c r="L158" s="249"/>
      <c r="M158" s="250"/>
      <c r="N158" s="251"/>
      <c r="O158" s="251"/>
      <c r="P158" s="251"/>
      <c r="Q158" s="251"/>
      <c r="R158" s="251"/>
      <c r="S158" s="251"/>
      <c r="T158" s="252"/>
      <c r="AT158" s="253" t="s">
        <v>145</v>
      </c>
      <c r="AU158" s="253" t="s">
        <v>80</v>
      </c>
      <c r="AV158" s="12" t="s">
        <v>80</v>
      </c>
      <c r="AW158" s="12" t="s">
        <v>35</v>
      </c>
      <c r="AX158" s="12" t="s">
        <v>71</v>
      </c>
      <c r="AY158" s="253" t="s">
        <v>137</v>
      </c>
    </row>
    <row r="159" spans="2:51" s="12" customFormat="1" ht="13.5">
      <c r="B159" s="243"/>
      <c r="C159" s="244"/>
      <c r="D159" s="234" t="s">
        <v>145</v>
      </c>
      <c r="E159" s="245" t="s">
        <v>21</v>
      </c>
      <c r="F159" s="246" t="s">
        <v>255</v>
      </c>
      <c r="G159" s="244"/>
      <c r="H159" s="247">
        <v>0.036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AT159" s="253" t="s">
        <v>145</v>
      </c>
      <c r="AU159" s="253" t="s">
        <v>80</v>
      </c>
      <c r="AV159" s="12" t="s">
        <v>80</v>
      </c>
      <c r="AW159" s="12" t="s">
        <v>35</v>
      </c>
      <c r="AX159" s="12" t="s">
        <v>71</v>
      </c>
      <c r="AY159" s="253" t="s">
        <v>137</v>
      </c>
    </row>
    <row r="160" spans="2:51" s="13" customFormat="1" ht="13.5">
      <c r="B160" s="254"/>
      <c r="C160" s="255"/>
      <c r="D160" s="234" t="s">
        <v>145</v>
      </c>
      <c r="E160" s="256" t="s">
        <v>21</v>
      </c>
      <c r="F160" s="257" t="s">
        <v>218</v>
      </c>
      <c r="G160" s="255"/>
      <c r="H160" s="258">
        <v>0.156</v>
      </c>
      <c r="I160" s="259"/>
      <c r="J160" s="255"/>
      <c r="K160" s="255"/>
      <c r="L160" s="260"/>
      <c r="M160" s="261"/>
      <c r="N160" s="262"/>
      <c r="O160" s="262"/>
      <c r="P160" s="262"/>
      <c r="Q160" s="262"/>
      <c r="R160" s="262"/>
      <c r="S160" s="262"/>
      <c r="T160" s="263"/>
      <c r="AT160" s="264" t="s">
        <v>145</v>
      </c>
      <c r="AU160" s="264" t="s">
        <v>80</v>
      </c>
      <c r="AV160" s="13" t="s">
        <v>143</v>
      </c>
      <c r="AW160" s="13" t="s">
        <v>35</v>
      </c>
      <c r="AX160" s="13" t="s">
        <v>76</v>
      </c>
      <c r="AY160" s="264" t="s">
        <v>137</v>
      </c>
    </row>
    <row r="161" spans="2:65" s="1" customFormat="1" ht="16.5" customHeight="1">
      <c r="B161" s="45"/>
      <c r="C161" s="220" t="s">
        <v>256</v>
      </c>
      <c r="D161" s="220" t="s">
        <v>139</v>
      </c>
      <c r="E161" s="221" t="s">
        <v>257</v>
      </c>
      <c r="F161" s="222" t="s">
        <v>258</v>
      </c>
      <c r="G161" s="223" t="s">
        <v>162</v>
      </c>
      <c r="H161" s="224">
        <v>8.121</v>
      </c>
      <c r="I161" s="225"/>
      <c r="J161" s="226">
        <f>ROUND(I161*H161,2)</f>
        <v>0</v>
      </c>
      <c r="K161" s="222" t="s">
        <v>163</v>
      </c>
      <c r="L161" s="71"/>
      <c r="M161" s="227" t="s">
        <v>21</v>
      </c>
      <c r="N161" s="228" t="s">
        <v>42</v>
      </c>
      <c r="O161" s="46"/>
      <c r="P161" s="229">
        <f>O161*H161</f>
        <v>0</v>
      </c>
      <c r="Q161" s="229">
        <v>2.25634</v>
      </c>
      <c r="R161" s="229">
        <f>Q161*H161</f>
        <v>18.32373714</v>
      </c>
      <c r="S161" s="229">
        <v>0</v>
      </c>
      <c r="T161" s="230">
        <f>S161*H161</f>
        <v>0</v>
      </c>
      <c r="AR161" s="23" t="s">
        <v>143</v>
      </c>
      <c r="AT161" s="23" t="s">
        <v>139</v>
      </c>
      <c r="AU161" s="23" t="s">
        <v>80</v>
      </c>
      <c r="AY161" s="23" t="s">
        <v>137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23" t="s">
        <v>76</v>
      </c>
      <c r="BK161" s="231">
        <f>ROUND(I161*H161,2)</f>
        <v>0</v>
      </c>
      <c r="BL161" s="23" t="s">
        <v>143</v>
      </c>
      <c r="BM161" s="23" t="s">
        <v>259</v>
      </c>
    </row>
    <row r="162" spans="2:51" s="11" customFormat="1" ht="13.5">
      <c r="B162" s="232"/>
      <c r="C162" s="233"/>
      <c r="D162" s="234" t="s">
        <v>145</v>
      </c>
      <c r="E162" s="235" t="s">
        <v>21</v>
      </c>
      <c r="F162" s="236" t="s">
        <v>171</v>
      </c>
      <c r="G162" s="233"/>
      <c r="H162" s="235" t="s">
        <v>21</v>
      </c>
      <c r="I162" s="237"/>
      <c r="J162" s="233"/>
      <c r="K162" s="233"/>
      <c r="L162" s="238"/>
      <c r="M162" s="239"/>
      <c r="N162" s="240"/>
      <c r="O162" s="240"/>
      <c r="P162" s="240"/>
      <c r="Q162" s="240"/>
      <c r="R162" s="240"/>
      <c r="S162" s="240"/>
      <c r="T162" s="241"/>
      <c r="AT162" s="242" t="s">
        <v>145</v>
      </c>
      <c r="AU162" s="242" t="s">
        <v>80</v>
      </c>
      <c r="AV162" s="11" t="s">
        <v>76</v>
      </c>
      <c r="AW162" s="11" t="s">
        <v>35</v>
      </c>
      <c r="AX162" s="11" t="s">
        <v>71</v>
      </c>
      <c r="AY162" s="242" t="s">
        <v>137</v>
      </c>
    </row>
    <row r="163" spans="2:51" s="12" customFormat="1" ht="13.5">
      <c r="B163" s="243"/>
      <c r="C163" s="244"/>
      <c r="D163" s="234" t="s">
        <v>145</v>
      </c>
      <c r="E163" s="245" t="s">
        <v>21</v>
      </c>
      <c r="F163" s="246" t="s">
        <v>260</v>
      </c>
      <c r="G163" s="244"/>
      <c r="H163" s="247">
        <v>8.121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AT163" s="253" t="s">
        <v>145</v>
      </c>
      <c r="AU163" s="253" t="s">
        <v>80</v>
      </c>
      <c r="AV163" s="12" t="s">
        <v>80</v>
      </c>
      <c r="AW163" s="12" t="s">
        <v>35</v>
      </c>
      <c r="AX163" s="12" t="s">
        <v>76</v>
      </c>
      <c r="AY163" s="253" t="s">
        <v>137</v>
      </c>
    </row>
    <row r="164" spans="2:65" s="1" customFormat="1" ht="16.5" customHeight="1">
      <c r="B164" s="45"/>
      <c r="C164" s="220" t="s">
        <v>261</v>
      </c>
      <c r="D164" s="220" t="s">
        <v>139</v>
      </c>
      <c r="E164" s="221" t="s">
        <v>262</v>
      </c>
      <c r="F164" s="222" t="s">
        <v>263</v>
      </c>
      <c r="G164" s="223" t="s">
        <v>149</v>
      </c>
      <c r="H164" s="224">
        <v>8.618</v>
      </c>
      <c r="I164" s="225"/>
      <c r="J164" s="226">
        <f>ROUND(I164*H164,2)</f>
        <v>0</v>
      </c>
      <c r="K164" s="222" t="s">
        <v>163</v>
      </c>
      <c r="L164" s="71"/>
      <c r="M164" s="227" t="s">
        <v>21</v>
      </c>
      <c r="N164" s="228" t="s">
        <v>42</v>
      </c>
      <c r="O164" s="46"/>
      <c r="P164" s="229">
        <f>O164*H164</f>
        <v>0</v>
      </c>
      <c r="Q164" s="229">
        <v>0.00269</v>
      </c>
      <c r="R164" s="229">
        <f>Q164*H164</f>
        <v>0.023182420000000002</v>
      </c>
      <c r="S164" s="229">
        <v>0</v>
      </c>
      <c r="T164" s="230">
        <f>S164*H164</f>
        <v>0</v>
      </c>
      <c r="AR164" s="23" t="s">
        <v>143</v>
      </c>
      <c r="AT164" s="23" t="s">
        <v>139</v>
      </c>
      <c r="AU164" s="23" t="s">
        <v>80</v>
      </c>
      <c r="AY164" s="23" t="s">
        <v>137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23" t="s">
        <v>76</v>
      </c>
      <c r="BK164" s="231">
        <f>ROUND(I164*H164,2)</f>
        <v>0</v>
      </c>
      <c r="BL164" s="23" t="s">
        <v>143</v>
      </c>
      <c r="BM164" s="23" t="s">
        <v>264</v>
      </c>
    </row>
    <row r="165" spans="2:51" s="11" customFormat="1" ht="13.5">
      <c r="B165" s="232"/>
      <c r="C165" s="233"/>
      <c r="D165" s="234" t="s">
        <v>145</v>
      </c>
      <c r="E165" s="235" t="s">
        <v>21</v>
      </c>
      <c r="F165" s="236" t="s">
        <v>171</v>
      </c>
      <c r="G165" s="233"/>
      <c r="H165" s="235" t="s">
        <v>21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AT165" s="242" t="s">
        <v>145</v>
      </c>
      <c r="AU165" s="242" t="s">
        <v>80</v>
      </c>
      <c r="AV165" s="11" t="s">
        <v>76</v>
      </c>
      <c r="AW165" s="11" t="s">
        <v>35</v>
      </c>
      <c r="AX165" s="11" t="s">
        <v>71</v>
      </c>
      <c r="AY165" s="242" t="s">
        <v>137</v>
      </c>
    </row>
    <row r="166" spans="2:51" s="12" customFormat="1" ht="13.5">
      <c r="B166" s="243"/>
      <c r="C166" s="244"/>
      <c r="D166" s="234" t="s">
        <v>145</v>
      </c>
      <c r="E166" s="245" t="s">
        <v>21</v>
      </c>
      <c r="F166" s="246" t="s">
        <v>265</v>
      </c>
      <c r="G166" s="244"/>
      <c r="H166" s="247">
        <v>8.618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AT166" s="253" t="s">
        <v>145</v>
      </c>
      <c r="AU166" s="253" t="s">
        <v>80</v>
      </c>
      <c r="AV166" s="12" t="s">
        <v>80</v>
      </c>
      <c r="AW166" s="12" t="s">
        <v>35</v>
      </c>
      <c r="AX166" s="12" t="s">
        <v>76</v>
      </c>
      <c r="AY166" s="253" t="s">
        <v>137</v>
      </c>
    </row>
    <row r="167" spans="2:65" s="1" customFormat="1" ht="16.5" customHeight="1">
      <c r="B167" s="45"/>
      <c r="C167" s="220" t="s">
        <v>266</v>
      </c>
      <c r="D167" s="220" t="s">
        <v>139</v>
      </c>
      <c r="E167" s="221" t="s">
        <v>267</v>
      </c>
      <c r="F167" s="222" t="s">
        <v>268</v>
      </c>
      <c r="G167" s="223" t="s">
        <v>149</v>
      </c>
      <c r="H167" s="224">
        <v>8.618</v>
      </c>
      <c r="I167" s="225"/>
      <c r="J167" s="226">
        <f>ROUND(I167*H167,2)</f>
        <v>0</v>
      </c>
      <c r="K167" s="222" t="s">
        <v>163</v>
      </c>
      <c r="L167" s="71"/>
      <c r="M167" s="227" t="s">
        <v>21</v>
      </c>
      <c r="N167" s="228" t="s">
        <v>42</v>
      </c>
      <c r="O167" s="46"/>
      <c r="P167" s="229">
        <f>O167*H167</f>
        <v>0</v>
      </c>
      <c r="Q167" s="229">
        <v>0</v>
      </c>
      <c r="R167" s="229">
        <f>Q167*H167</f>
        <v>0</v>
      </c>
      <c r="S167" s="229">
        <v>0</v>
      </c>
      <c r="T167" s="230">
        <f>S167*H167</f>
        <v>0</v>
      </c>
      <c r="AR167" s="23" t="s">
        <v>143</v>
      </c>
      <c r="AT167" s="23" t="s">
        <v>139</v>
      </c>
      <c r="AU167" s="23" t="s">
        <v>80</v>
      </c>
      <c r="AY167" s="23" t="s">
        <v>137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23" t="s">
        <v>76</v>
      </c>
      <c r="BK167" s="231">
        <f>ROUND(I167*H167,2)</f>
        <v>0</v>
      </c>
      <c r="BL167" s="23" t="s">
        <v>143</v>
      </c>
      <c r="BM167" s="23" t="s">
        <v>269</v>
      </c>
    </row>
    <row r="168" spans="2:51" s="12" customFormat="1" ht="13.5">
      <c r="B168" s="243"/>
      <c r="C168" s="244"/>
      <c r="D168" s="234" t="s">
        <v>145</v>
      </c>
      <c r="E168" s="245" t="s">
        <v>21</v>
      </c>
      <c r="F168" s="246" t="s">
        <v>270</v>
      </c>
      <c r="G168" s="244"/>
      <c r="H168" s="247">
        <v>8.618</v>
      </c>
      <c r="I168" s="248"/>
      <c r="J168" s="244"/>
      <c r="K168" s="244"/>
      <c r="L168" s="249"/>
      <c r="M168" s="250"/>
      <c r="N168" s="251"/>
      <c r="O168" s="251"/>
      <c r="P168" s="251"/>
      <c r="Q168" s="251"/>
      <c r="R168" s="251"/>
      <c r="S168" s="251"/>
      <c r="T168" s="252"/>
      <c r="AT168" s="253" t="s">
        <v>145</v>
      </c>
      <c r="AU168" s="253" t="s">
        <v>80</v>
      </c>
      <c r="AV168" s="12" t="s">
        <v>80</v>
      </c>
      <c r="AW168" s="12" t="s">
        <v>35</v>
      </c>
      <c r="AX168" s="12" t="s">
        <v>76</v>
      </c>
      <c r="AY168" s="253" t="s">
        <v>137</v>
      </c>
    </row>
    <row r="169" spans="2:65" s="1" customFormat="1" ht="25.5" customHeight="1">
      <c r="B169" s="45"/>
      <c r="C169" s="220" t="s">
        <v>271</v>
      </c>
      <c r="D169" s="220" t="s">
        <v>139</v>
      </c>
      <c r="E169" s="221" t="s">
        <v>272</v>
      </c>
      <c r="F169" s="222" t="s">
        <v>273</v>
      </c>
      <c r="G169" s="223" t="s">
        <v>149</v>
      </c>
      <c r="H169" s="224">
        <v>6.638</v>
      </c>
      <c r="I169" s="225"/>
      <c r="J169" s="226">
        <f>ROUND(I169*H169,2)</f>
        <v>0</v>
      </c>
      <c r="K169" s="222" t="s">
        <v>163</v>
      </c>
      <c r="L169" s="71"/>
      <c r="M169" s="227" t="s">
        <v>21</v>
      </c>
      <c r="N169" s="228" t="s">
        <v>42</v>
      </c>
      <c r="O169" s="46"/>
      <c r="P169" s="229">
        <f>O169*H169</f>
        <v>0</v>
      </c>
      <c r="Q169" s="229">
        <v>0.96612</v>
      </c>
      <c r="R169" s="229">
        <f>Q169*H169</f>
        <v>6.41310456</v>
      </c>
      <c r="S169" s="229">
        <v>0</v>
      </c>
      <c r="T169" s="230">
        <f>S169*H169</f>
        <v>0</v>
      </c>
      <c r="AR169" s="23" t="s">
        <v>143</v>
      </c>
      <c r="AT169" s="23" t="s">
        <v>139</v>
      </c>
      <c r="AU169" s="23" t="s">
        <v>80</v>
      </c>
      <c r="AY169" s="23" t="s">
        <v>137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23" t="s">
        <v>76</v>
      </c>
      <c r="BK169" s="231">
        <f>ROUND(I169*H169,2)</f>
        <v>0</v>
      </c>
      <c r="BL169" s="23" t="s">
        <v>143</v>
      </c>
      <c r="BM169" s="23" t="s">
        <v>274</v>
      </c>
    </row>
    <row r="170" spans="2:51" s="11" customFormat="1" ht="13.5">
      <c r="B170" s="232"/>
      <c r="C170" s="233"/>
      <c r="D170" s="234" t="s">
        <v>145</v>
      </c>
      <c r="E170" s="235" t="s">
        <v>21</v>
      </c>
      <c r="F170" s="236" t="s">
        <v>171</v>
      </c>
      <c r="G170" s="233"/>
      <c r="H170" s="235" t="s">
        <v>21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AT170" s="242" t="s">
        <v>145</v>
      </c>
      <c r="AU170" s="242" t="s">
        <v>80</v>
      </c>
      <c r="AV170" s="11" t="s">
        <v>76</v>
      </c>
      <c r="AW170" s="11" t="s">
        <v>35</v>
      </c>
      <c r="AX170" s="11" t="s">
        <v>71</v>
      </c>
      <c r="AY170" s="242" t="s">
        <v>137</v>
      </c>
    </row>
    <row r="171" spans="2:51" s="12" customFormat="1" ht="13.5">
      <c r="B171" s="243"/>
      <c r="C171" s="244"/>
      <c r="D171" s="234" t="s">
        <v>145</v>
      </c>
      <c r="E171" s="245" t="s">
        <v>21</v>
      </c>
      <c r="F171" s="246" t="s">
        <v>275</v>
      </c>
      <c r="G171" s="244"/>
      <c r="H171" s="247">
        <v>6.638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AT171" s="253" t="s">
        <v>145</v>
      </c>
      <c r="AU171" s="253" t="s">
        <v>80</v>
      </c>
      <c r="AV171" s="12" t="s">
        <v>80</v>
      </c>
      <c r="AW171" s="12" t="s">
        <v>35</v>
      </c>
      <c r="AX171" s="12" t="s">
        <v>76</v>
      </c>
      <c r="AY171" s="253" t="s">
        <v>137</v>
      </c>
    </row>
    <row r="172" spans="2:65" s="1" customFormat="1" ht="25.5" customHeight="1">
      <c r="B172" s="45"/>
      <c r="C172" s="220" t="s">
        <v>276</v>
      </c>
      <c r="D172" s="220" t="s">
        <v>139</v>
      </c>
      <c r="E172" s="221" t="s">
        <v>277</v>
      </c>
      <c r="F172" s="222" t="s">
        <v>278</v>
      </c>
      <c r="G172" s="223" t="s">
        <v>149</v>
      </c>
      <c r="H172" s="224">
        <v>28.301</v>
      </c>
      <c r="I172" s="225"/>
      <c r="J172" s="226">
        <f>ROUND(I172*H172,2)</f>
        <v>0</v>
      </c>
      <c r="K172" s="222" t="s">
        <v>163</v>
      </c>
      <c r="L172" s="71"/>
      <c r="M172" s="227" t="s">
        <v>21</v>
      </c>
      <c r="N172" s="228" t="s">
        <v>42</v>
      </c>
      <c r="O172" s="46"/>
      <c r="P172" s="229">
        <f>O172*H172</f>
        <v>0</v>
      </c>
      <c r="Q172" s="229">
        <v>1.20855</v>
      </c>
      <c r="R172" s="229">
        <f>Q172*H172</f>
        <v>34.203173549999995</v>
      </c>
      <c r="S172" s="229">
        <v>0</v>
      </c>
      <c r="T172" s="230">
        <f>S172*H172</f>
        <v>0</v>
      </c>
      <c r="AR172" s="23" t="s">
        <v>143</v>
      </c>
      <c r="AT172" s="23" t="s">
        <v>139</v>
      </c>
      <c r="AU172" s="23" t="s">
        <v>80</v>
      </c>
      <c r="AY172" s="23" t="s">
        <v>137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23" t="s">
        <v>76</v>
      </c>
      <c r="BK172" s="231">
        <f>ROUND(I172*H172,2)</f>
        <v>0</v>
      </c>
      <c r="BL172" s="23" t="s">
        <v>143</v>
      </c>
      <c r="BM172" s="23" t="s">
        <v>279</v>
      </c>
    </row>
    <row r="173" spans="2:51" s="11" customFormat="1" ht="13.5">
      <c r="B173" s="232"/>
      <c r="C173" s="233"/>
      <c r="D173" s="234" t="s">
        <v>145</v>
      </c>
      <c r="E173" s="235" t="s">
        <v>21</v>
      </c>
      <c r="F173" s="236" t="s">
        <v>171</v>
      </c>
      <c r="G173" s="233"/>
      <c r="H173" s="235" t="s">
        <v>21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AT173" s="242" t="s">
        <v>145</v>
      </c>
      <c r="AU173" s="242" t="s">
        <v>80</v>
      </c>
      <c r="AV173" s="11" t="s">
        <v>76</v>
      </c>
      <c r="AW173" s="11" t="s">
        <v>35</v>
      </c>
      <c r="AX173" s="11" t="s">
        <v>71</v>
      </c>
      <c r="AY173" s="242" t="s">
        <v>137</v>
      </c>
    </row>
    <row r="174" spans="2:51" s="12" customFormat="1" ht="13.5">
      <c r="B174" s="243"/>
      <c r="C174" s="244"/>
      <c r="D174" s="234" t="s">
        <v>145</v>
      </c>
      <c r="E174" s="245" t="s">
        <v>21</v>
      </c>
      <c r="F174" s="246" t="s">
        <v>280</v>
      </c>
      <c r="G174" s="244"/>
      <c r="H174" s="247">
        <v>28.301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AT174" s="253" t="s">
        <v>145</v>
      </c>
      <c r="AU174" s="253" t="s">
        <v>80</v>
      </c>
      <c r="AV174" s="12" t="s">
        <v>80</v>
      </c>
      <c r="AW174" s="12" t="s">
        <v>35</v>
      </c>
      <c r="AX174" s="12" t="s">
        <v>76</v>
      </c>
      <c r="AY174" s="253" t="s">
        <v>137</v>
      </c>
    </row>
    <row r="175" spans="2:65" s="1" customFormat="1" ht="16.5" customHeight="1">
      <c r="B175" s="45"/>
      <c r="C175" s="220" t="s">
        <v>281</v>
      </c>
      <c r="D175" s="220" t="s">
        <v>139</v>
      </c>
      <c r="E175" s="221" t="s">
        <v>282</v>
      </c>
      <c r="F175" s="222" t="s">
        <v>283</v>
      </c>
      <c r="G175" s="223" t="s">
        <v>226</v>
      </c>
      <c r="H175" s="224">
        <v>0.42</v>
      </c>
      <c r="I175" s="225"/>
      <c r="J175" s="226">
        <f>ROUND(I175*H175,2)</f>
        <v>0</v>
      </c>
      <c r="K175" s="222" t="s">
        <v>163</v>
      </c>
      <c r="L175" s="71"/>
      <c r="M175" s="227" t="s">
        <v>21</v>
      </c>
      <c r="N175" s="228" t="s">
        <v>42</v>
      </c>
      <c r="O175" s="46"/>
      <c r="P175" s="229">
        <f>O175*H175</f>
        <v>0</v>
      </c>
      <c r="Q175" s="229">
        <v>1.05871</v>
      </c>
      <c r="R175" s="229">
        <f>Q175*H175</f>
        <v>0.4446582</v>
      </c>
      <c r="S175" s="229">
        <v>0</v>
      </c>
      <c r="T175" s="230">
        <f>S175*H175</f>
        <v>0</v>
      </c>
      <c r="AR175" s="23" t="s">
        <v>143</v>
      </c>
      <c r="AT175" s="23" t="s">
        <v>139</v>
      </c>
      <c r="AU175" s="23" t="s">
        <v>80</v>
      </c>
      <c r="AY175" s="23" t="s">
        <v>137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23" t="s">
        <v>76</v>
      </c>
      <c r="BK175" s="231">
        <f>ROUND(I175*H175,2)</f>
        <v>0</v>
      </c>
      <c r="BL175" s="23" t="s">
        <v>143</v>
      </c>
      <c r="BM175" s="23" t="s">
        <v>284</v>
      </c>
    </row>
    <row r="176" spans="2:51" s="12" customFormat="1" ht="13.5">
      <c r="B176" s="243"/>
      <c r="C176" s="244"/>
      <c r="D176" s="234" t="s">
        <v>145</v>
      </c>
      <c r="E176" s="245" t="s">
        <v>21</v>
      </c>
      <c r="F176" s="246" t="s">
        <v>285</v>
      </c>
      <c r="G176" s="244"/>
      <c r="H176" s="247">
        <v>0.42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AT176" s="253" t="s">
        <v>145</v>
      </c>
      <c r="AU176" s="253" t="s">
        <v>80</v>
      </c>
      <c r="AV176" s="12" t="s">
        <v>80</v>
      </c>
      <c r="AW176" s="12" t="s">
        <v>35</v>
      </c>
      <c r="AX176" s="12" t="s">
        <v>76</v>
      </c>
      <c r="AY176" s="253" t="s">
        <v>137</v>
      </c>
    </row>
    <row r="177" spans="2:63" s="10" customFormat="1" ht="29.85" customHeight="1">
      <c r="B177" s="204"/>
      <c r="C177" s="205"/>
      <c r="D177" s="206" t="s">
        <v>70</v>
      </c>
      <c r="E177" s="218" t="s">
        <v>81</v>
      </c>
      <c r="F177" s="218" t="s">
        <v>286</v>
      </c>
      <c r="G177" s="205"/>
      <c r="H177" s="205"/>
      <c r="I177" s="208"/>
      <c r="J177" s="219">
        <f>BK177</f>
        <v>0</v>
      </c>
      <c r="K177" s="205"/>
      <c r="L177" s="210"/>
      <c r="M177" s="211"/>
      <c r="N177" s="212"/>
      <c r="O177" s="212"/>
      <c r="P177" s="213">
        <f>SUM(P178:P246)</f>
        <v>0</v>
      </c>
      <c r="Q177" s="212"/>
      <c r="R177" s="213">
        <f>SUM(R178:R246)</f>
        <v>81.57426697</v>
      </c>
      <c r="S177" s="212"/>
      <c r="T177" s="214">
        <f>SUM(T178:T246)</f>
        <v>0</v>
      </c>
      <c r="AR177" s="215" t="s">
        <v>76</v>
      </c>
      <c r="AT177" s="216" t="s">
        <v>70</v>
      </c>
      <c r="AU177" s="216" t="s">
        <v>76</v>
      </c>
      <c r="AY177" s="215" t="s">
        <v>137</v>
      </c>
      <c r="BK177" s="217">
        <f>SUM(BK178:BK246)</f>
        <v>0</v>
      </c>
    </row>
    <row r="178" spans="2:65" s="1" customFormat="1" ht="25.5" customHeight="1">
      <c r="B178" s="45"/>
      <c r="C178" s="220" t="s">
        <v>287</v>
      </c>
      <c r="D178" s="220" t="s">
        <v>139</v>
      </c>
      <c r="E178" s="221" t="s">
        <v>288</v>
      </c>
      <c r="F178" s="222" t="s">
        <v>289</v>
      </c>
      <c r="G178" s="223" t="s">
        <v>149</v>
      </c>
      <c r="H178" s="224">
        <v>1.23</v>
      </c>
      <c r="I178" s="225"/>
      <c r="J178" s="226">
        <f>ROUND(I178*H178,2)</f>
        <v>0</v>
      </c>
      <c r="K178" s="222" t="s">
        <v>163</v>
      </c>
      <c r="L178" s="71"/>
      <c r="M178" s="227" t="s">
        <v>21</v>
      </c>
      <c r="N178" s="228" t="s">
        <v>42</v>
      </c>
      <c r="O178" s="46"/>
      <c r="P178" s="229">
        <f>O178*H178</f>
        <v>0</v>
      </c>
      <c r="Q178" s="229">
        <v>0.28986</v>
      </c>
      <c r="R178" s="229">
        <f>Q178*H178</f>
        <v>0.3565278</v>
      </c>
      <c r="S178" s="229">
        <v>0</v>
      </c>
      <c r="T178" s="230">
        <f>S178*H178</f>
        <v>0</v>
      </c>
      <c r="AR178" s="23" t="s">
        <v>143</v>
      </c>
      <c r="AT178" s="23" t="s">
        <v>139</v>
      </c>
      <c r="AU178" s="23" t="s">
        <v>80</v>
      </c>
      <c r="AY178" s="23" t="s">
        <v>137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23" t="s">
        <v>76</v>
      </c>
      <c r="BK178" s="231">
        <f>ROUND(I178*H178,2)</f>
        <v>0</v>
      </c>
      <c r="BL178" s="23" t="s">
        <v>143</v>
      </c>
      <c r="BM178" s="23" t="s">
        <v>290</v>
      </c>
    </row>
    <row r="179" spans="2:51" s="11" customFormat="1" ht="13.5">
      <c r="B179" s="232"/>
      <c r="C179" s="233"/>
      <c r="D179" s="234" t="s">
        <v>145</v>
      </c>
      <c r="E179" s="235" t="s">
        <v>21</v>
      </c>
      <c r="F179" s="236" t="s">
        <v>291</v>
      </c>
      <c r="G179" s="233"/>
      <c r="H179" s="235" t="s">
        <v>21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AT179" s="242" t="s">
        <v>145</v>
      </c>
      <c r="AU179" s="242" t="s">
        <v>80</v>
      </c>
      <c r="AV179" s="11" t="s">
        <v>76</v>
      </c>
      <c r="AW179" s="11" t="s">
        <v>35</v>
      </c>
      <c r="AX179" s="11" t="s">
        <v>71</v>
      </c>
      <c r="AY179" s="242" t="s">
        <v>137</v>
      </c>
    </row>
    <row r="180" spans="2:51" s="12" customFormat="1" ht="13.5">
      <c r="B180" s="243"/>
      <c r="C180" s="244"/>
      <c r="D180" s="234" t="s">
        <v>145</v>
      </c>
      <c r="E180" s="245" t="s">
        <v>21</v>
      </c>
      <c r="F180" s="246" t="s">
        <v>292</v>
      </c>
      <c r="G180" s="244"/>
      <c r="H180" s="247">
        <v>1.23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AT180" s="253" t="s">
        <v>145</v>
      </c>
      <c r="AU180" s="253" t="s">
        <v>80</v>
      </c>
      <c r="AV180" s="12" t="s">
        <v>80</v>
      </c>
      <c r="AW180" s="12" t="s">
        <v>35</v>
      </c>
      <c r="AX180" s="12" t="s">
        <v>76</v>
      </c>
      <c r="AY180" s="253" t="s">
        <v>137</v>
      </c>
    </row>
    <row r="181" spans="2:65" s="1" customFormat="1" ht="25.5" customHeight="1">
      <c r="B181" s="45"/>
      <c r="C181" s="220" t="s">
        <v>293</v>
      </c>
      <c r="D181" s="220" t="s">
        <v>139</v>
      </c>
      <c r="E181" s="221" t="s">
        <v>294</v>
      </c>
      <c r="F181" s="222" t="s">
        <v>295</v>
      </c>
      <c r="G181" s="223" t="s">
        <v>149</v>
      </c>
      <c r="H181" s="224">
        <v>3.29</v>
      </c>
      <c r="I181" s="225"/>
      <c r="J181" s="226">
        <f>ROUND(I181*H181,2)</f>
        <v>0</v>
      </c>
      <c r="K181" s="222" t="s">
        <v>163</v>
      </c>
      <c r="L181" s="71"/>
      <c r="M181" s="227" t="s">
        <v>21</v>
      </c>
      <c r="N181" s="228" t="s">
        <v>42</v>
      </c>
      <c r="O181" s="46"/>
      <c r="P181" s="229">
        <f>O181*H181</f>
        <v>0</v>
      </c>
      <c r="Q181" s="229">
        <v>0.2857</v>
      </c>
      <c r="R181" s="229">
        <f>Q181*H181</f>
        <v>0.939953</v>
      </c>
      <c r="S181" s="229">
        <v>0</v>
      </c>
      <c r="T181" s="230">
        <f>S181*H181</f>
        <v>0</v>
      </c>
      <c r="AR181" s="23" t="s">
        <v>143</v>
      </c>
      <c r="AT181" s="23" t="s">
        <v>139</v>
      </c>
      <c r="AU181" s="23" t="s">
        <v>80</v>
      </c>
      <c r="AY181" s="23" t="s">
        <v>137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23" t="s">
        <v>76</v>
      </c>
      <c r="BK181" s="231">
        <f>ROUND(I181*H181,2)</f>
        <v>0</v>
      </c>
      <c r="BL181" s="23" t="s">
        <v>143</v>
      </c>
      <c r="BM181" s="23" t="s">
        <v>296</v>
      </c>
    </row>
    <row r="182" spans="2:51" s="11" customFormat="1" ht="13.5">
      <c r="B182" s="232"/>
      <c r="C182" s="233"/>
      <c r="D182" s="234" t="s">
        <v>145</v>
      </c>
      <c r="E182" s="235" t="s">
        <v>21</v>
      </c>
      <c r="F182" s="236" t="s">
        <v>297</v>
      </c>
      <c r="G182" s="233"/>
      <c r="H182" s="235" t="s">
        <v>21</v>
      </c>
      <c r="I182" s="237"/>
      <c r="J182" s="233"/>
      <c r="K182" s="233"/>
      <c r="L182" s="238"/>
      <c r="M182" s="239"/>
      <c r="N182" s="240"/>
      <c r="O182" s="240"/>
      <c r="P182" s="240"/>
      <c r="Q182" s="240"/>
      <c r="R182" s="240"/>
      <c r="S182" s="240"/>
      <c r="T182" s="241"/>
      <c r="AT182" s="242" t="s">
        <v>145</v>
      </c>
      <c r="AU182" s="242" t="s">
        <v>80</v>
      </c>
      <c r="AV182" s="11" t="s">
        <v>76</v>
      </c>
      <c r="AW182" s="11" t="s">
        <v>35</v>
      </c>
      <c r="AX182" s="11" t="s">
        <v>71</v>
      </c>
      <c r="AY182" s="242" t="s">
        <v>137</v>
      </c>
    </row>
    <row r="183" spans="2:51" s="12" customFormat="1" ht="13.5">
      <c r="B183" s="243"/>
      <c r="C183" s="244"/>
      <c r="D183" s="234" t="s">
        <v>145</v>
      </c>
      <c r="E183" s="245" t="s">
        <v>21</v>
      </c>
      <c r="F183" s="246" t="s">
        <v>298</v>
      </c>
      <c r="G183" s="244"/>
      <c r="H183" s="247">
        <v>3.29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AT183" s="253" t="s">
        <v>145</v>
      </c>
      <c r="AU183" s="253" t="s">
        <v>80</v>
      </c>
      <c r="AV183" s="12" t="s">
        <v>80</v>
      </c>
      <c r="AW183" s="12" t="s">
        <v>35</v>
      </c>
      <c r="AX183" s="12" t="s">
        <v>76</v>
      </c>
      <c r="AY183" s="253" t="s">
        <v>137</v>
      </c>
    </row>
    <row r="184" spans="2:65" s="1" customFormat="1" ht="25.5" customHeight="1">
      <c r="B184" s="45"/>
      <c r="C184" s="220" t="s">
        <v>153</v>
      </c>
      <c r="D184" s="220" t="s">
        <v>139</v>
      </c>
      <c r="E184" s="221" t="s">
        <v>299</v>
      </c>
      <c r="F184" s="222" t="s">
        <v>300</v>
      </c>
      <c r="G184" s="223" t="s">
        <v>149</v>
      </c>
      <c r="H184" s="224">
        <v>296.859</v>
      </c>
      <c r="I184" s="225"/>
      <c r="J184" s="226">
        <f>ROUND(I184*H184,2)</f>
        <v>0</v>
      </c>
      <c r="K184" s="222" t="s">
        <v>163</v>
      </c>
      <c r="L184" s="71"/>
      <c r="M184" s="227" t="s">
        <v>21</v>
      </c>
      <c r="N184" s="228" t="s">
        <v>42</v>
      </c>
      <c r="O184" s="46"/>
      <c r="P184" s="229">
        <f>O184*H184</f>
        <v>0</v>
      </c>
      <c r="Q184" s="229">
        <v>0.20133</v>
      </c>
      <c r="R184" s="229">
        <f>Q184*H184</f>
        <v>59.76662247</v>
      </c>
      <c r="S184" s="229">
        <v>0</v>
      </c>
      <c r="T184" s="230">
        <f>S184*H184</f>
        <v>0</v>
      </c>
      <c r="AR184" s="23" t="s">
        <v>143</v>
      </c>
      <c r="AT184" s="23" t="s">
        <v>139</v>
      </c>
      <c r="AU184" s="23" t="s">
        <v>80</v>
      </c>
      <c r="AY184" s="23" t="s">
        <v>137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23" t="s">
        <v>76</v>
      </c>
      <c r="BK184" s="231">
        <f>ROUND(I184*H184,2)</f>
        <v>0</v>
      </c>
      <c r="BL184" s="23" t="s">
        <v>143</v>
      </c>
      <c r="BM184" s="23" t="s">
        <v>301</v>
      </c>
    </row>
    <row r="185" spans="2:51" s="11" customFormat="1" ht="13.5">
      <c r="B185" s="232"/>
      <c r="C185" s="233"/>
      <c r="D185" s="234" t="s">
        <v>145</v>
      </c>
      <c r="E185" s="235" t="s">
        <v>21</v>
      </c>
      <c r="F185" s="236" t="s">
        <v>302</v>
      </c>
      <c r="G185" s="233"/>
      <c r="H185" s="235" t="s">
        <v>21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AT185" s="242" t="s">
        <v>145</v>
      </c>
      <c r="AU185" s="242" t="s">
        <v>80</v>
      </c>
      <c r="AV185" s="11" t="s">
        <v>76</v>
      </c>
      <c r="AW185" s="11" t="s">
        <v>35</v>
      </c>
      <c r="AX185" s="11" t="s">
        <v>71</v>
      </c>
      <c r="AY185" s="242" t="s">
        <v>137</v>
      </c>
    </row>
    <row r="186" spans="2:51" s="12" customFormat="1" ht="13.5">
      <c r="B186" s="243"/>
      <c r="C186" s="244"/>
      <c r="D186" s="234" t="s">
        <v>145</v>
      </c>
      <c r="E186" s="245" t="s">
        <v>21</v>
      </c>
      <c r="F186" s="246" t="s">
        <v>303</v>
      </c>
      <c r="G186" s="244"/>
      <c r="H186" s="247">
        <v>56.764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AT186" s="253" t="s">
        <v>145</v>
      </c>
      <c r="AU186" s="253" t="s">
        <v>80</v>
      </c>
      <c r="AV186" s="12" t="s">
        <v>80</v>
      </c>
      <c r="AW186" s="12" t="s">
        <v>35</v>
      </c>
      <c r="AX186" s="12" t="s">
        <v>71</v>
      </c>
      <c r="AY186" s="253" t="s">
        <v>137</v>
      </c>
    </row>
    <row r="187" spans="2:51" s="12" customFormat="1" ht="13.5">
      <c r="B187" s="243"/>
      <c r="C187" s="244"/>
      <c r="D187" s="234" t="s">
        <v>145</v>
      </c>
      <c r="E187" s="245" t="s">
        <v>21</v>
      </c>
      <c r="F187" s="246" t="s">
        <v>304</v>
      </c>
      <c r="G187" s="244"/>
      <c r="H187" s="247">
        <v>261.905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AT187" s="253" t="s">
        <v>145</v>
      </c>
      <c r="AU187" s="253" t="s">
        <v>80</v>
      </c>
      <c r="AV187" s="12" t="s">
        <v>80</v>
      </c>
      <c r="AW187" s="12" t="s">
        <v>35</v>
      </c>
      <c r="AX187" s="12" t="s">
        <v>71</v>
      </c>
      <c r="AY187" s="253" t="s">
        <v>137</v>
      </c>
    </row>
    <row r="188" spans="2:51" s="12" customFormat="1" ht="13.5">
      <c r="B188" s="243"/>
      <c r="C188" s="244"/>
      <c r="D188" s="234" t="s">
        <v>145</v>
      </c>
      <c r="E188" s="245" t="s">
        <v>21</v>
      </c>
      <c r="F188" s="246" t="s">
        <v>305</v>
      </c>
      <c r="G188" s="244"/>
      <c r="H188" s="247">
        <v>-21.81</v>
      </c>
      <c r="I188" s="248"/>
      <c r="J188" s="244"/>
      <c r="K188" s="244"/>
      <c r="L188" s="249"/>
      <c r="M188" s="250"/>
      <c r="N188" s="251"/>
      <c r="O188" s="251"/>
      <c r="P188" s="251"/>
      <c r="Q188" s="251"/>
      <c r="R188" s="251"/>
      <c r="S188" s="251"/>
      <c r="T188" s="252"/>
      <c r="AT188" s="253" t="s">
        <v>145</v>
      </c>
      <c r="AU188" s="253" t="s">
        <v>80</v>
      </c>
      <c r="AV188" s="12" t="s">
        <v>80</v>
      </c>
      <c r="AW188" s="12" t="s">
        <v>35</v>
      </c>
      <c r="AX188" s="12" t="s">
        <v>71</v>
      </c>
      <c r="AY188" s="253" t="s">
        <v>137</v>
      </c>
    </row>
    <row r="189" spans="2:51" s="13" customFormat="1" ht="13.5">
      <c r="B189" s="254"/>
      <c r="C189" s="255"/>
      <c r="D189" s="234" t="s">
        <v>145</v>
      </c>
      <c r="E189" s="256" t="s">
        <v>21</v>
      </c>
      <c r="F189" s="257" t="s">
        <v>218</v>
      </c>
      <c r="G189" s="255"/>
      <c r="H189" s="258">
        <v>296.859</v>
      </c>
      <c r="I189" s="259"/>
      <c r="J189" s="255"/>
      <c r="K189" s="255"/>
      <c r="L189" s="260"/>
      <c r="M189" s="261"/>
      <c r="N189" s="262"/>
      <c r="O189" s="262"/>
      <c r="P189" s="262"/>
      <c r="Q189" s="262"/>
      <c r="R189" s="262"/>
      <c r="S189" s="262"/>
      <c r="T189" s="263"/>
      <c r="AT189" s="264" t="s">
        <v>145</v>
      </c>
      <c r="AU189" s="264" t="s">
        <v>80</v>
      </c>
      <c r="AV189" s="13" t="s">
        <v>143</v>
      </c>
      <c r="AW189" s="13" t="s">
        <v>35</v>
      </c>
      <c r="AX189" s="13" t="s">
        <v>76</v>
      </c>
      <c r="AY189" s="264" t="s">
        <v>137</v>
      </c>
    </row>
    <row r="190" spans="2:65" s="1" customFormat="1" ht="16.5" customHeight="1">
      <c r="B190" s="45"/>
      <c r="C190" s="220" t="s">
        <v>306</v>
      </c>
      <c r="D190" s="220" t="s">
        <v>139</v>
      </c>
      <c r="E190" s="221" t="s">
        <v>307</v>
      </c>
      <c r="F190" s="222" t="s">
        <v>308</v>
      </c>
      <c r="G190" s="223" t="s">
        <v>156</v>
      </c>
      <c r="H190" s="224">
        <v>4.83</v>
      </c>
      <c r="I190" s="225"/>
      <c r="J190" s="226">
        <f>ROUND(I190*H190,2)</f>
        <v>0</v>
      </c>
      <c r="K190" s="222" t="s">
        <v>163</v>
      </c>
      <c r="L190" s="71"/>
      <c r="M190" s="227" t="s">
        <v>21</v>
      </c>
      <c r="N190" s="228" t="s">
        <v>42</v>
      </c>
      <c r="O190" s="46"/>
      <c r="P190" s="229">
        <f>O190*H190</f>
        <v>0</v>
      </c>
      <c r="Q190" s="229">
        <v>0.00589</v>
      </c>
      <c r="R190" s="229">
        <f>Q190*H190</f>
        <v>0.0284487</v>
      </c>
      <c r="S190" s="229">
        <v>0</v>
      </c>
      <c r="T190" s="230">
        <f>S190*H190</f>
        <v>0</v>
      </c>
      <c r="AR190" s="23" t="s">
        <v>143</v>
      </c>
      <c r="AT190" s="23" t="s">
        <v>139</v>
      </c>
      <c r="AU190" s="23" t="s">
        <v>80</v>
      </c>
      <c r="AY190" s="23" t="s">
        <v>137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23" t="s">
        <v>76</v>
      </c>
      <c r="BK190" s="231">
        <f>ROUND(I190*H190,2)</f>
        <v>0</v>
      </c>
      <c r="BL190" s="23" t="s">
        <v>143</v>
      </c>
      <c r="BM190" s="23" t="s">
        <v>309</v>
      </c>
    </row>
    <row r="191" spans="2:51" s="11" customFormat="1" ht="13.5">
      <c r="B191" s="232"/>
      <c r="C191" s="233"/>
      <c r="D191" s="234" t="s">
        <v>145</v>
      </c>
      <c r="E191" s="235" t="s">
        <v>21</v>
      </c>
      <c r="F191" s="236" t="s">
        <v>310</v>
      </c>
      <c r="G191" s="233"/>
      <c r="H191" s="235" t="s">
        <v>21</v>
      </c>
      <c r="I191" s="237"/>
      <c r="J191" s="233"/>
      <c r="K191" s="233"/>
      <c r="L191" s="238"/>
      <c r="M191" s="239"/>
      <c r="N191" s="240"/>
      <c r="O191" s="240"/>
      <c r="P191" s="240"/>
      <c r="Q191" s="240"/>
      <c r="R191" s="240"/>
      <c r="S191" s="240"/>
      <c r="T191" s="241"/>
      <c r="AT191" s="242" t="s">
        <v>145</v>
      </c>
      <c r="AU191" s="242" t="s">
        <v>80</v>
      </c>
      <c r="AV191" s="11" t="s">
        <v>76</v>
      </c>
      <c r="AW191" s="11" t="s">
        <v>35</v>
      </c>
      <c r="AX191" s="11" t="s">
        <v>71</v>
      </c>
      <c r="AY191" s="242" t="s">
        <v>137</v>
      </c>
    </row>
    <row r="192" spans="2:51" s="12" customFormat="1" ht="13.5">
      <c r="B192" s="243"/>
      <c r="C192" s="244"/>
      <c r="D192" s="234" t="s">
        <v>145</v>
      </c>
      <c r="E192" s="245" t="s">
        <v>21</v>
      </c>
      <c r="F192" s="246" t="s">
        <v>311</v>
      </c>
      <c r="G192" s="244"/>
      <c r="H192" s="247">
        <v>4.83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AT192" s="253" t="s">
        <v>145</v>
      </c>
      <c r="AU192" s="253" t="s">
        <v>80</v>
      </c>
      <c r="AV192" s="12" t="s">
        <v>80</v>
      </c>
      <c r="AW192" s="12" t="s">
        <v>35</v>
      </c>
      <c r="AX192" s="12" t="s">
        <v>76</v>
      </c>
      <c r="AY192" s="253" t="s">
        <v>137</v>
      </c>
    </row>
    <row r="193" spans="2:65" s="1" customFormat="1" ht="25.5" customHeight="1">
      <c r="B193" s="45"/>
      <c r="C193" s="220" t="s">
        <v>312</v>
      </c>
      <c r="D193" s="220" t="s">
        <v>139</v>
      </c>
      <c r="E193" s="221" t="s">
        <v>313</v>
      </c>
      <c r="F193" s="222" t="s">
        <v>314</v>
      </c>
      <c r="G193" s="223" t="s">
        <v>315</v>
      </c>
      <c r="H193" s="224">
        <v>2</v>
      </c>
      <c r="I193" s="225"/>
      <c r="J193" s="226">
        <f>ROUND(I193*H193,2)</f>
        <v>0</v>
      </c>
      <c r="K193" s="222" t="s">
        <v>163</v>
      </c>
      <c r="L193" s="71"/>
      <c r="M193" s="227" t="s">
        <v>21</v>
      </c>
      <c r="N193" s="228" t="s">
        <v>42</v>
      </c>
      <c r="O193" s="46"/>
      <c r="P193" s="229">
        <f>O193*H193</f>
        <v>0</v>
      </c>
      <c r="Q193" s="229">
        <v>0.02628</v>
      </c>
      <c r="R193" s="229">
        <f>Q193*H193</f>
        <v>0.05256</v>
      </c>
      <c r="S193" s="229">
        <v>0</v>
      </c>
      <c r="T193" s="230">
        <f>S193*H193</f>
        <v>0</v>
      </c>
      <c r="AR193" s="23" t="s">
        <v>143</v>
      </c>
      <c r="AT193" s="23" t="s">
        <v>139</v>
      </c>
      <c r="AU193" s="23" t="s">
        <v>80</v>
      </c>
      <c r="AY193" s="23" t="s">
        <v>137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23" t="s">
        <v>76</v>
      </c>
      <c r="BK193" s="231">
        <f>ROUND(I193*H193,2)</f>
        <v>0</v>
      </c>
      <c r="BL193" s="23" t="s">
        <v>143</v>
      </c>
      <c r="BM193" s="23" t="s">
        <v>316</v>
      </c>
    </row>
    <row r="194" spans="2:51" s="11" customFormat="1" ht="13.5">
      <c r="B194" s="232"/>
      <c r="C194" s="233"/>
      <c r="D194" s="234" t="s">
        <v>145</v>
      </c>
      <c r="E194" s="235" t="s">
        <v>21</v>
      </c>
      <c r="F194" s="236" t="s">
        <v>317</v>
      </c>
      <c r="G194" s="233"/>
      <c r="H194" s="235" t="s">
        <v>21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AT194" s="242" t="s">
        <v>145</v>
      </c>
      <c r="AU194" s="242" t="s">
        <v>80</v>
      </c>
      <c r="AV194" s="11" t="s">
        <v>76</v>
      </c>
      <c r="AW194" s="11" t="s">
        <v>35</v>
      </c>
      <c r="AX194" s="11" t="s">
        <v>71</v>
      </c>
      <c r="AY194" s="242" t="s">
        <v>137</v>
      </c>
    </row>
    <row r="195" spans="2:51" s="12" customFormat="1" ht="13.5">
      <c r="B195" s="243"/>
      <c r="C195" s="244"/>
      <c r="D195" s="234" t="s">
        <v>145</v>
      </c>
      <c r="E195" s="245" t="s">
        <v>21</v>
      </c>
      <c r="F195" s="246" t="s">
        <v>80</v>
      </c>
      <c r="G195" s="244"/>
      <c r="H195" s="247">
        <v>2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AT195" s="253" t="s">
        <v>145</v>
      </c>
      <c r="AU195" s="253" t="s">
        <v>80</v>
      </c>
      <c r="AV195" s="12" t="s">
        <v>80</v>
      </c>
      <c r="AW195" s="12" t="s">
        <v>35</v>
      </c>
      <c r="AX195" s="12" t="s">
        <v>76</v>
      </c>
      <c r="AY195" s="253" t="s">
        <v>137</v>
      </c>
    </row>
    <row r="196" spans="2:65" s="1" customFormat="1" ht="25.5" customHeight="1">
      <c r="B196" s="45"/>
      <c r="C196" s="220" t="s">
        <v>318</v>
      </c>
      <c r="D196" s="220" t="s">
        <v>139</v>
      </c>
      <c r="E196" s="221" t="s">
        <v>319</v>
      </c>
      <c r="F196" s="222" t="s">
        <v>320</v>
      </c>
      <c r="G196" s="223" t="s">
        <v>315</v>
      </c>
      <c r="H196" s="224">
        <v>3</v>
      </c>
      <c r="I196" s="225"/>
      <c r="J196" s="226">
        <f>ROUND(I196*H196,2)</f>
        <v>0</v>
      </c>
      <c r="K196" s="222" t="s">
        <v>163</v>
      </c>
      <c r="L196" s="71"/>
      <c r="M196" s="227" t="s">
        <v>21</v>
      </c>
      <c r="N196" s="228" t="s">
        <v>42</v>
      </c>
      <c r="O196" s="46"/>
      <c r="P196" s="229">
        <f>O196*H196</f>
        <v>0</v>
      </c>
      <c r="Q196" s="229">
        <v>0.03235</v>
      </c>
      <c r="R196" s="229">
        <f>Q196*H196</f>
        <v>0.09705</v>
      </c>
      <c r="S196" s="229">
        <v>0</v>
      </c>
      <c r="T196" s="230">
        <f>S196*H196</f>
        <v>0</v>
      </c>
      <c r="AR196" s="23" t="s">
        <v>143</v>
      </c>
      <c r="AT196" s="23" t="s">
        <v>139</v>
      </c>
      <c r="AU196" s="23" t="s">
        <v>80</v>
      </c>
      <c r="AY196" s="23" t="s">
        <v>137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23" t="s">
        <v>76</v>
      </c>
      <c r="BK196" s="231">
        <f>ROUND(I196*H196,2)</f>
        <v>0</v>
      </c>
      <c r="BL196" s="23" t="s">
        <v>143</v>
      </c>
      <c r="BM196" s="23" t="s">
        <v>321</v>
      </c>
    </row>
    <row r="197" spans="2:51" s="11" customFormat="1" ht="13.5">
      <c r="B197" s="232"/>
      <c r="C197" s="233"/>
      <c r="D197" s="234" t="s">
        <v>145</v>
      </c>
      <c r="E197" s="235" t="s">
        <v>21</v>
      </c>
      <c r="F197" s="236" t="s">
        <v>317</v>
      </c>
      <c r="G197" s="233"/>
      <c r="H197" s="235" t="s">
        <v>21</v>
      </c>
      <c r="I197" s="237"/>
      <c r="J197" s="233"/>
      <c r="K197" s="233"/>
      <c r="L197" s="238"/>
      <c r="M197" s="239"/>
      <c r="N197" s="240"/>
      <c r="O197" s="240"/>
      <c r="P197" s="240"/>
      <c r="Q197" s="240"/>
      <c r="R197" s="240"/>
      <c r="S197" s="240"/>
      <c r="T197" s="241"/>
      <c r="AT197" s="242" t="s">
        <v>145</v>
      </c>
      <c r="AU197" s="242" t="s">
        <v>80</v>
      </c>
      <c r="AV197" s="11" t="s">
        <v>76</v>
      </c>
      <c r="AW197" s="11" t="s">
        <v>35</v>
      </c>
      <c r="AX197" s="11" t="s">
        <v>71</v>
      </c>
      <c r="AY197" s="242" t="s">
        <v>137</v>
      </c>
    </row>
    <row r="198" spans="2:51" s="12" customFormat="1" ht="13.5">
      <c r="B198" s="243"/>
      <c r="C198" s="244"/>
      <c r="D198" s="234" t="s">
        <v>145</v>
      </c>
      <c r="E198" s="245" t="s">
        <v>21</v>
      </c>
      <c r="F198" s="246" t="s">
        <v>81</v>
      </c>
      <c r="G198" s="244"/>
      <c r="H198" s="247">
        <v>3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AT198" s="253" t="s">
        <v>145</v>
      </c>
      <c r="AU198" s="253" t="s">
        <v>80</v>
      </c>
      <c r="AV198" s="12" t="s">
        <v>80</v>
      </c>
      <c r="AW198" s="12" t="s">
        <v>35</v>
      </c>
      <c r="AX198" s="12" t="s">
        <v>76</v>
      </c>
      <c r="AY198" s="253" t="s">
        <v>137</v>
      </c>
    </row>
    <row r="199" spans="2:65" s="1" customFormat="1" ht="25.5" customHeight="1">
      <c r="B199" s="45"/>
      <c r="C199" s="220" t="s">
        <v>322</v>
      </c>
      <c r="D199" s="220" t="s">
        <v>139</v>
      </c>
      <c r="E199" s="221" t="s">
        <v>323</v>
      </c>
      <c r="F199" s="222" t="s">
        <v>324</v>
      </c>
      <c r="G199" s="223" t="s">
        <v>315</v>
      </c>
      <c r="H199" s="224">
        <v>4</v>
      </c>
      <c r="I199" s="225"/>
      <c r="J199" s="226">
        <f>ROUND(I199*H199,2)</f>
        <v>0</v>
      </c>
      <c r="K199" s="222" t="s">
        <v>163</v>
      </c>
      <c r="L199" s="71"/>
      <c r="M199" s="227" t="s">
        <v>21</v>
      </c>
      <c r="N199" s="228" t="s">
        <v>42</v>
      </c>
      <c r="O199" s="46"/>
      <c r="P199" s="229">
        <f>O199*H199</f>
        <v>0</v>
      </c>
      <c r="Q199" s="229">
        <v>0.03835</v>
      </c>
      <c r="R199" s="229">
        <f>Q199*H199</f>
        <v>0.1534</v>
      </c>
      <c r="S199" s="229">
        <v>0</v>
      </c>
      <c r="T199" s="230">
        <f>S199*H199</f>
        <v>0</v>
      </c>
      <c r="AR199" s="23" t="s">
        <v>143</v>
      </c>
      <c r="AT199" s="23" t="s">
        <v>139</v>
      </c>
      <c r="AU199" s="23" t="s">
        <v>80</v>
      </c>
      <c r="AY199" s="23" t="s">
        <v>137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23" t="s">
        <v>76</v>
      </c>
      <c r="BK199" s="231">
        <f>ROUND(I199*H199,2)</f>
        <v>0</v>
      </c>
      <c r="BL199" s="23" t="s">
        <v>143</v>
      </c>
      <c r="BM199" s="23" t="s">
        <v>325</v>
      </c>
    </row>
    <row r="200" spans="2:51" s="11" customFormat="1" ht="13.5">
      <c r="B200" s="232"/>
      <c r="C200" s="233"/>
      <c r="D200" s="234" t="s">
        <v>145</v>
      </c>
      <c r="E200" s="235" t="s">
        <v>21</v>
      </c>
      <c r="F200" s="236" t="s">
        <v>317</v>
      </c>
      <c r="G200" s="233"/>
      <c r="H200" s="235" t="s">
        <v>21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AT200" s="242" t="s">
        <v>145</v>
      </c>
      <c r="AU200" s="242" t="s">
        <v>80</v>
      </c>
      <c r="AV200" s="11" t="s">
        <v>76</v>
      </c>
      <c r="AW200" s="11" t="s">
        <v>35</v>
      </c>
      <c r="AX200" s="11" t="s">
        <v>71</v>
      </c>
      <c r="AY200" s="242" t="s">
        <v>137</v>
      </c>
    </row>
    <row r="201" spans="2:51" s="12" customFormat="1" ht="13.5">
      <c r="B201" s="243"/>
      <c r="C201" s="244"/>
      <c r="D201" s="234" t="s">
        <v>145</v>
      </c>
      <c r="E201" s="245" t="s">
        <v>21</v>
      </c>
      <c r="F201" s="246" t="s">
        <v>143</v>
      </c>
      <c r="G201" s="244"/>
      <c r="H201" s="247">
        <v>4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AT201" s="253" t="s">
        <v>145</v>
      </c>
      <c r="AU201" s="253" t="s">
        <v>80</v>
      </c>
      <c r="AV201" s="12" t="s">
        <v>80</v>
      </c>
      <c r="AW201" s="12" t="s">
        <v>35</v>
      </c>
      <c r="AX201" s="12" t="s">
        <v>76</v>
      </c>
      <c r="AY201" s="253" t="s">
        <v>137</v>
      </c>
    </row>
    <row r="202" spans="2:65" s="1" customFormat="1" ht="16.5" customHeight="1">
      <c r="B202" s="45"/>
      <c r="C202" s="220" t="s">
        <v>326</v>
      </c>
      <c r="D202" s="220" t="s">
        <v>139</v>
      </c>
      <c r="E202" s="221" t="s">
        <v>327</v>
      </c>
      <c r="F202" s="222" t="s">
        <v>328</v>
      </c>
      <c r="G202" s="223" t="s">
        <v>315</v>
      </c>
      <c r="H202" s="224">
        <v>2</v>
      </c>
      <c r="I202" s="225"/>
      <c r="J202" s="226">
        <f>ROUND(I202*H202,2)</f>
        <v>0</v>
      </c>
      <c r="K202" s="222" t="s">
        <v>163</v>
      </c>
      <c r="L202" s="71"/>
      <c r="M202" s="227" t="s">
        <v>21</v>
      </c>
      <c r="N202" s="228" t="s">
        <v>42</v>
      </c>
      <c r="O202" s="46"/>
      <c r="P202" s="229">
        <f>O202*H202</f>
        <v>0</v>
      </c>
      <c r="Q202" s="229">
        <v>0.01794</v>
      </c>
      <c r="R202" s="229">
        <f>Q202*H202</f>
        <v>0.03588</v>
      </c>
      <c r="S202" s="229">
        <v>0</v>
      </c>
      <c r="T202" s="230">
        <f>S202*H202</f>
        <v>0</v>
      </c>
      <c r="AR202" s="23" t="s">
        <v>143</v>
      </c>
      <c r="AT202" s="23" t="s">
        <v>139</v>
      </c>
      <c r="AU202" s="23" t="s">
        <v>80</v>
      </c>
      <c r="AY202" s="23" t="s">
        <v>137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23" t="s">
        <v>76</v>
      </c>
      <c r="BK202" s="231">
        <f>ROUND(I202*H202,2)</f>
        <v>0</v>
      </c>
      <c r="BL202" s="23" t="s">
        <v>143</v>
      </c>
      <c r="BM202" s="23" t="s">
        <v>329</v>
      </c>
    </row>
    <row r="203" spans="2:51" s="11" customFormat="1" ht="13.5">
      <c r="B203" s="232"/>
      <c r="C203" s="233"/>
      <c r="D203" s="234" t="s">
        <v>145</v>
      </c>
      <c r="E203" s="235" t="s">
        <v>21</v>
      </c>
      <c r="F203" s="236" t="s">
        <v>317</v>
      </c>
      <c r="G203" s="233"/>
      <c r="H203" s="235" t="s">
        <v>21</v>
      </c>
      <c r="I203" s="237"/>
      <c r="J203" s="233"/>
      <c r="K203" s="233"/>
      <c r="L203" s="238"/>
      <c r="M203" s="239"/>
      <c r="N203" s="240"/>
      <c r="O203" s="240"/>
      <c r="P203" s="240"/>
      <c r="Q203" s="240"/>
      <c r="R203" s="240"/>
      <c r="S203" s="240"/>
      <c r="T203" s="241"/>
      <c r="AT203" s="242" t="s">
        <v>145</v>
      </c>
      <c r="AU203" s="242" t="s">
        <v>80</v>
      </c>
      <c r="AV203" s="11" t="s">
        <v>76</v>
      </c>
      <c r="AW203" s="11" t="s">
        <v>35</v>
      </c>
      <c r="AX203" s="11" t="s">
        <v>71</v>
      </c>
      <c r="AY203" s="242" t="s">
        <v>137</v>
      </c>
    </row>
    <row r="204" spans="2:51" s="12" customFormat="1" ht="13.5">
      <c r="B204" s="243"/>
      <c r="C204" s="244"/>
      <c r="D204" s="234" t="s">
        <v>145</v>
      </c>
      <c r="E204" s="245" t="s">
        <v>21</v>
      </c>
      <c r="F204" s="246" t="s">
        <v>330</v>
      </c>
      <c r="G204" s="244"/>
      <c r="H204" s="247">
        <v>2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AT204" s="253" t="s">
        <v>145</v>
      </c>
      <c r="AU204" s="253" t="s">
        <v>80</v>
      </c>
      <c r="AV204" s="12" t="s">
        <v>80</v>
      </c>
      <c r="AW204" s="12" t="s">
        <v>35</v>
      </c>
      <c r="AX204" s="12" t="s">
        <v>76</v>
      </c>
      <c r="AY204" s="253" t="s">
        <v>137</v>
      </c>
    </row>
    <row r="205" spans="2:65" s="1" customFormat="1" ht="16.5" customHeight="1">
      <c r="B205" s="45"/>
      <c r="C205" s="220" t="s">
        <v>331</v>
      </c>
      <c r="D205" s="220" t="s">
        <v>139</v>
      </c>
      <c r="E205" s="221" t="s">
        <v>332</v>
      </c>
      <c r="F205" s="222" t="s">
        <v>333</v>
      </c>
      <c r="G205" s="223" t="s">
        <v>315</v>
      </c>
      <c r="H205" s="224">
        <v>28</v>
      </c>
      <c r="I205" s="225"/>
      <c r="J205" s="226">
        <f>ROUND(I205*H205,2)</f>
        <v>0</v>
      </c>
      <c r="K205" s="222" t="s">
        <v>163</v>
      </c>
      <c r="L205" s="71"/>
      <c r="M205" s="227" t="s">
        <v>21</v>
      </c>
      <c r="N205" s="228" t="s">
        <v>42</v>
      </c>
      <c r="O205" s="46"/>
      <c r="P205" s="229">
        <f>O205*H205</f>
        <v>0</v>
      </c>
      <c r="Q205" s="229">
        <v>0.06355</v>
      </c>
      <c r="R205" s="229">
        <f>Q205*H205</f>
        <v>1.7793999999999999</v>
      </c>
      <c r="S205" s="229">
        <v>0</v>
      </c>
      <c r="T205" s="230">
        <f>S205*H205</f>
        <v>0</v>
      </c>
      <c r="AR205" s="23" t="s">
        <v>143</v>
      </c>
      <c r="AT205" s="23" t="s">
        <v>139</v>
      </c>
      <c r="AU205" s="23" t="s">
        <v>80</v>
      </c>
      <c r="AY205" s="23" t="s">
        <v>137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23" t="s">
        <v>76</v>
      </c>
      <c r="BK205" s="231">
        <f>ROUND(I205*H205,2)</f>
        <v>0</v>
      </c>
      <c r="BL205" s="23" t="s">
        <v>143</v>
      </c>
      <c r="BM205" s="23" t="s">
        <v>334</v>
      </c>
    </row>
    <row r="206" spans="2:51" s="11" customFormat="1" ht="13.5">
      <c r="B206" s="232"/>
      <c r="C206" s="233"/>
      <c r="D206" s="234" t="s">
        <v>145</v>
      </c>
      <c r="E206" s="235" t="s">
        <v>21</v>
      </c>
      <c r="F206" s="236" t="s">
        <v>335</v>
      </c>
      <c r="G206" s="233"/>
      <c r="H206" s="235" t="s">
        <v>21</v>
      </c>
      <c r="I206" s="237"/>
      <c r="J206" s="233"/>
      <c r="K206" s="233"/>
      <c r="L206" s="238"/>
      <c r="M206" s="239"/>
      <c r="N206" s="240"/>
      <c r="O206" s="240"/>
      <c r="P206" s="240"/>
      <c r="Q206" s="240"/>
      <c r="R206" s="240"/>
      <c r="S206" s="240"/>
      <c r="T206" s="241"/>
      <c r="AT206" s="242" t="s">
        <v>145</v>
      </c>
      <c r="AU206" s="242" t="s">
        <v>80</v>
      </c>
      <c r="AV206" s="11" t="s">
        <v>76</v>
      </c>
      <c r="AW206" s="11" t="s">
        <v>35</v>
      </c>
      <c r="AX206" s="11" t="s">
        <v>71</v>
      </c>
      <c r="AY206" s="242" t="s">
        <v>137</v>
      </c>
    </row>
    <row r="207" spans="2:51" s="12" customFormat="1" ht="13.5">
      <c r="B207" s="243"/>
      <c r="C207" s="244"/>
      <c r="D207" s="234" t="s">
        <v>145</v>
      </c>
      <c r="E207" s="245" t="s">
        <v>21</v>
      </c>
      <c r="F207" s="246" t="s">
        <v>287</v>
      </c>
      <c r="G207" s="244"/>
      <c r="H207" s="247">
        <v>28</v>
      </c>
      <c r="I207" s="248"/>
      <c r="J207" s="244"/>
      <c r="K207" s="244"/>
      <c r="L207" s="249"/>
      <c r="M207" s="250"/>
      <c r="N207" s="251"/>
      <c r="O207" s="251"/>
      <c r="P207" s="251"/>
      <c r="Q207" s="251"/>
      <c r="R207" s="251"/>
      <c r="S207" s="251"/>
      <c r="T207" s="252"/>
      <c r="AT207" s="253" t="s">
        <v>145</v>
      </c>
      <c r="AU207" s="253" t="s">
        <v>80</v>
      </c>
      <c r="AV207" s="12" t="s">
        <v>80</v>
      </c>
      <c r="AW207" s="12" t="s">
        <v>35</v>
      </c>
      <c r="AX207" s="12" t="s">
        <v>76</v>
      </c>
      <c r="AY207" s="253" t="s">
        <v>137</v>
      </c>
    </row>
    <row r="208" spans="2:65" s="1" customFormat="1" ht="25.5" customHeight="1">
      <c r="B208" s="45"/>
      <c r="C208" s="220" t="s">
        <v>336</v>
      </c>
      <c r="D208" s="220" t="s">
        <v>139</v>
      </c>
      <c r="E208" s="221" t="s">
        <v>337</v>
      </c>
      <c r="F208" s="222" t="s">
        <v>338</v>
      </c>
      <c r="G208" s="223" t="s">
        <v>226</v>
      </c>
      <c r="H208" s="224">
        <v>0.052</v>
      </c>
      <c r="I208" s="225"/>
      <c r="J208" s="226">
        <f>ROUND(I208*H208,2)</f>
        <v>0</v>
      </c>
      <c r="K208" s="222" t="s">
        <v>163</v>
      </c>
      <c r="L208" s="71"/>
      <c r="M208" s="227" t="s">
        <v>21</v>
      </c>
      <c r="N208" s="228" t="s">
        <v>42</v>
      </c>
      <c r="O208" s="46"/>
      <c r="P208" s="229">
        <f>O208*H208</f>
        <v>0</v>
      </c>
      <c r="Q208" s="229">
        <v>0.01954</v>
      </c>
      <c r="R208" s="229">
        <f>Q208*H208</f>
        <v>0.00101608</v>
      </c>
      <c r="S208" s="229">
        <v>0</v>
      </c>
      <c r="T208" s="230">
        <f>S208*H208</f>
        <v>0</v>
      </c>
      <c r="AR208" s="23" t="s">
        <v>143</v>
      </c>
      <c r="AT208" s="23" t="s">
        <v>139</v>
      </c>
      <c r="AU208" s="23" t="s">
        <v>80</v>
      </c>
      <c r="AY208" s="23" t="s">
        <v>137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23" t="s">
        <v>76</v>
      </c>
      <c r="BK208" s="231">
        <f>ROUND(I208*H208,2)</f>
        <v>0</v>
      </c>
      <c r="BL208" s="23" t="s">
        <v>143</v>
      </c>
      <c r="BM208" s="23" t="s">
        <v>339</v>
      </c>
    </row>
    <row r="209" spans="2:51" s="11" customFormat="1" ht="13.5">
      <c r="B209" s="232"/>
      <c r="C209" s="233"/>
      <c r="D209" s="234" t="s">
        <v>145</v>
      </c>
      <c r="E209" s="235" t="s">
        <v>21</v>
      </c>
      <c r="F209" s="236" t="s">
        <v>340</v>
      </c>
      <c r="G209" s="233"/>
      <c r="H209" s="235" t="s">
        <v>21</v>
      </c>
      <c r="I209" s="237"/>
      <c r="J209" s="233"/>
      <c r="K209" s="233"/>
      <c r="L209" s="238"/>
      <c r="M209" s="239"/>
      <c r="N209" s="240"/>
      <c r="O209" s="240"/>
      <c r="P209" s="240"/>
      <c r="Q209" s="240"/>
      <c r="R209" s="240"/>
      <c r="S209" s="240"/>
      <c r="T209" s="241"/>
      <c r="AT209" s="242" t="s">
        <v>145</v>
      </c>
      <c r="AU209" s="242" t="s">
        <v>80</v>
      </c>
      <c r="AV209" s="11" t="s">
        <v>76</v>
      </c>
      <c r="AW209" s="11" t="s">
        <v>35</v>
      </c>
      <c r="AX209" s="11" t="s">
        <v>71</v>
      </c>
      <c r="AY209" s="242" t="s">
        <v>137</v>
      </c>
    </row>
    <row r="210" spans="2:51" s="12" customFormat="1" ht="13.5">
      <c r="B210" s="243"/>
      <c r="C210" s="244"/>
      <c r="D210" s="234" t="s">
        <v>145</v>
      </c>
      <c r="E210" s="245" t="s">
        <v>21</v>
      </c>
      <c r="F210" s="246" t="s">
        <v>341</v>
      </c>
      <c r="G210" s="244"/>
      <c r="H210" s="247">
        <v>0.052</v>
      </c>
      <c r="I210" s="248"/>
      <c r="J210" s="244"/>
      <c r="K210" s="244"/>
      <c r="L210" s="249"/>
      <c r="M210" s="250"/>
      <c r="N210" s="251"/>
      <c r="O210" s="251"/>
      <c r="P210" s="251"/>
      <c r="Q210" s="251"/>
      <c r="R210" s="251"/>
      <c r="S210" s="251"/>
      <c r="T210" s="252"/>
      <c r="AT210" s="253" t="s">
        <v>145</v>
      </c>
      <c r="AU210" s="253" t="s">
        <v>80</v>
      </c>
      <c r="AV210" s="12" t="s">
        <v>80</v>
      </c>
      <c r="AW210" s="12" t="s">
        <v>35</v>
      </c>
      <c r="AX210" s="12" t="s">
        <v>76</v>
      </c>
      <c r="AY210" s="253" t="s">
        <v>137</v>
      </c>
    </row>
    <row r="211" spans="2:65" s="1" customFormat="1" ht="25.5" customHeight="1">
      <c r="B211" s="45"/>
      <c r="C211" s="220" t="s">
        <v>342</v>
      </c>
      <c r="D211" s="220" t="s">
        <v>139</v>
      </c>
      <c r="E211" s="221" t="s">
        <v>343</v>
      </c>
      <c r="F211" s="222" t="s">
        <v>344</v>
      </c>
      <c r="G211" s="223" t="s">
        <v>226</v>
      </c>
      <c r="H211" s="224">
        <v>0.224</v>
      </c>
      <c r="I211" s="225"/>
      <c r="J211" s="226">
        <f>ROUND(I211*H211,2)</f>
        <v>0</v>
      </c>
      <c r="K211" s="222" t="s">
        <v>163</v>
      </c>
      <c r="L211" s="71"/>
      <c r="M211" s="227" t="s">
        <v>21</v>
      </c>
      <c r="N211" s="228" t="s">
        <v>42</v>
      </c>
      <c r="O211" s="46"/>
      <c r="P211" s="229">
        <f>O211*H211</f>
        <v>0</v>
      </c>
      <c r="Q211" s="229">
        <v>0.01709</v>
      </c>
      <c r="R211" s="229">
        <f>Q211*H211</f>
        <v>0.00382816</v>
      </c>
      <c r="S211" s="229">
        <v>0</v>
      </c>
      <c r="T211" s="230">
        <f>S211*H211</f>
        <v>0</v>
      </c>
      <c r="AR211" s="23" t="s">
        <v>143</v>
      </c>
      <c r="AT211" s="23" t="s">
        <v>139</v>
      </c>
      <c r="AU211" s="23" t="s">
        <v>80</v>
      </c>
      <c r="AY211" s="23" t="s">
        <v>137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23" t="s">
        <v>76</v>
      </c>
      <c r="BK211" s="231">
        <f>ROUND(I211*H211,2)</f>
        <v>0</v>
      </c>
      <c r="BL211" s="23" t="s">
        <v>143</v>
      </c>
      <c r="BM211" s="23" t="s">
        <v>345</v>
      </c>
    </row>
    <row r="212" spans="2:51" s="11" customFormat="1" ht="13.5">
      <c r="B212" s="232"/>
      <c r="C212" s="233"/>
      <c r="D212" s="234" t="s">
        <v>145</v>
      </c>
      <c r="E212" s="235" t="s">
        <v>21</v>
      </c>
      <c r="F212" s="236" t="s">
        <v>317</v>
      </c>
      <c r="G212" s="233"/>
      <c r="H212" s="235" t="s">
        <v>21</v>
      </c>
      <c r="I212" s="237"/>
      <c r="J212" s="233"/>
      <c r="K212" s="233"/>
      <c r="L212" s="238"/>
      <c r="M212" s="239"/>
      <c r="N212" s="240"/>
      <c r="O212" s="240"/>
      <c r="P212" s="240"/>
      <c r="Q212" s="240"/>
      <c r="R212" s="240"/>
      <c r="S212" s="240"/>
      <c r="T212" s="241"/>
      <c r="AT212" s="242" t="s">
        <v>145</v>
      </c>
      <c r="AU212" s="242" t="s">
        <v>80</v>
      </c>
      <c r="AV212" s="11" t="s">
        <v>76</v>
      </c>
      <c r="AW212" s="11" t="s">
        <v>35</v>
      </c>
      <c r="AX212" s="11" t="s">
        <v>71</v>
      </c>
      <c r="AY212" s="242" t="s">
        <v>137</v>
      </c>
    </row>
    <row r="213" spans="2:51" s="12" customFormat="1" ht="13.5">
      <c r="B213" s="243"/>
      <c r="C213" s="244"/>
      <c r="D213" s="234" t="s">
        <v>145</v>
      </c>
      <c r="E213" s="245" t="s">
        <v>21</v>
      </c>
      <c r="F213" s="246" t="s">
        <v>346</v>
      </c>
      <c r="G213" s="244"/>
      <c r="H213" s="247">
        <v>0.224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AT213" s="253" t="s">
        <v>145</v>
      </c>
      <c r="AU213" s="253" t="s">
        <v>80</v>
      </c>
      <c r="AV213" s="12" t="s">
        <v>80</v>
      </c>
      <c r="AW213" s="12" t="s">
        <v>35</v>
      </c>
      <c r="AX213" s="12" t="s">
        <v>76</v>
      </c>
      <c r="AY213" s="253" t="s">
        <v>137</v>
      </c>
    </row>
    <row r="214" spans="2:65" s="1" customFormat="1" ht="16.5" customHeight="1">
      <c r="B214" s="45"/>
      <c r="C214" s="265" t="s">
        <v>347</v>
      </c>
      <c r="D214" s="265" t="s">
        <v>348</v>
      </c>
      <c r="E214" s="266" t="s">
        <v>349</v>
      </c>
      <c r="F214" s="267" t="s">
        <v>350</v>
      </c>
      <c r="G214" s="268" t="s">
        <v>226</v>
      </c>
      <c r="H214" s="269">
        <v>0.224</v>
      </c>
      <c r="I214" s="270"/>
      <c r="J214" s="271">
        <f>ROUND(I214*H214,2)</f>
        <v>0</v>
      </c>
      <c r="K214" s="267" t="s">
        <v>163</v>
      </c>
      <c r="L214" s="272"/>
      <c r="M214" s="273" t="s">
        <v>21</v>
      </c>
      <c r="N214" s="274" t="s">
        <v>42</v>
      </c>
      <c r="O214" s="46"/>
      <c r="P214" s="229">
        <f>O214*H214</f>
        <v>0</v>
      </c>
      <c r="Q214" s="229">
        <v>1</v>
      </c>
      <c r="R214" s="229">
        <f>Q214*H214</f>
        <v>0.224</v>
      </c>
      <c r="S214" s="229">
        <v>0</v>
      </c>
      <c r="T214" s="230">
        <f>S214*H214</f>
        <v>0</v>
      </c>
      <c r="AR214" s="23" t="s">
        <v>183</v>
      </c>
      <c r="AT214" s="23" t="s">
        <v>348</v>
      </c>
      <c r="AU214" s="23" t="s">
        <v>80</v>
      </c>
      <c r="AY214" s="23" t="s">
        <v>137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23" t="s">
        <v>76</v>
      </c>
      <c r="BK214" s="231">
        <f>ROUND(I214*H214,2)</f>
        <v>0</v>
      </c>
      <c r="BL214" s="23" t="s">
        <v>143</v>
      </c>
      <c r="BM214" s="23" t="s">
        <v>351</v>
      </c>
    </row>
    <row r="215" spans="2:47" s="1" customFormat="1" ht="13.5">
      <c r="B215" s="45"/>
      <c r="C215" s="73"/>
      <c r="D215" s="234" t="s">
        <v>352</v>
      </c>
      <c r="E215" s="73"/>
      <c r="F215" s="275" t="s">
        <v>353</v>
      </c>
      <c r="G215" s="73"/>
      <c r="H215" s="73"/>
      <c r="I215" s="190"/>
      <c r="J215" s="73"/>
      <c r="K215" s="73"/>
      <c r="L215" s="71"/>
      <c r="M215" s="276"/>
      <c r="N215" s="46"/>
      <c r="O215" s="46"/>
      <c r="P215" s="46"/>
      <c r="Q215" s="46"/>
      <c r="R215" s="46"/>
      <c r="S215" s="46"/>
      <c r="T215" s="94"/>
      <c r="AT215" s="23" t="s">
        <v>352</v>
      </c>
      <c r="AU215" s="23" t="s">
        <v>80</v>
      </c>
    </row>
    <row r="216" spans="2:65" s="1" customFormat="1" ht="16.5" customHeight="1">
      <c r="B216" s="45"/>
      <c r="C216" s="220" t="s">
        <v>354</v>
      </c>
      <c r="D216" s="220" t="s">
        <v>139</v>
      </c>
      <c r="E216" s="221" t="s">
        <v>355</v>
      </c>
      <c r="F216" s="222" t="s">
        <v>356</v>
      </c>
      <c r="G216" s="223" t="s">
        <v>162</v>
      </c>
      <c r="H216" s="224">
        <v>1.674</v>
      </c>
      <c r="I216" s="225"/>
      <c r="J216" s="226">
        <f>ROUND(I216*H216,2)</f>
        <v>0</v>
      </c>
      <c r="K216" s="222" t="s">
        <v>163</v>
      </c>
      <c r="L216" s="71"/>
      <c r="M216" s="227" t="s">
        <v>21</v>
      </c>
      <c r="N216" s="228" t="s">
        <v>42</v>
      </c>
      <c r="O216" s="46"/>
      <c r="P216" s="229">
        <f>O216*H216</f>
        <v>0</v>
      </c>
      <c r="Q216" s="229">
        <v>1.92042</v>
      </c>
      <c r="R216" s="229">
        <f>Q216*H216</f>
        <v>3.2147830799999997</v>
      </c>
      <c r="S216" s="229">
        <v>0</v>
      </c>
      <c r="T216" s="230">
        <f>S216*H216</f>
        <v>0</v>
      </c>
      <c r="AR216" s="23" t="s">
        <v>143</v>
      </c>
      <c r="AT216" s="23" t="s">
        <v>139</v>
      </c>
      <c r="AU216" s="23" t="s">
        <v>80</v>
      </c>
      <c r="AY216" s="23" t="s">
        <v>137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23" t="s">
        <v>76</v>
      </c>
      <c r="BK216" s="231">
        <f>ROUND(I216*H216,2)</f>
        <v>0</v>
      </c>
      <c r="BL216" s="23" t="s">
        <v>143</v>
      </c>
      <c r="BM216" s="23" t="s">
        <v>357</v>
      </c>
    </row>
    <row r="217" spans="2:51" s="11" customFormat="1" ht="13.5">
      <c r="B217" s="232"/>
      <c r="C217" s="233"/>
      <c r="D217" s="234" t="s">
        <v>145</v>
      </c>
      <c r="E217" s="235" t="s">
        <v>21</v>
      </c>
      <c r="F217" s="236" t="s">
        <v>358</v>
      </c>
      <c r="G217" s="233"/>
      <c r="H217" s="235" t="s">
        <v>21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AT217" s="242" t="s">
        <v>145</v>
      </c>
      <c r="AU217" s="242" t="s">
        <v>80</v>
      </c>
      <c r="AV217" s="11" t="s">
        <v>76</v>
      </c>
      <c r="AW217" s="11" t="s">
        <v>35</v>
      </c>
      <c r="AX217" s="11" t="s">
        <v>71</v>
      </c>
      <c r="AY217" s="242" t="s">
        <v>137</v>
      </c>
    </row>
    <row r="218" spans="2:51" s="12" customFormat="1" ht="13.5">
      <c r="B218" s="243"/>
      <c r="C218" s="244"/>
      <c r="D218" s="234" t="s">
        <v>145</v>
      </c>
      <c r="E218" s="245" t="s">
        <v>21</v>
      </c>
      <c r="F218" s="246" t="s">
        <v>359</v>
      </c>
      <c r="G218" s="244"/>
      <c r="H218" s="247">
        <v>0.425</v>
      </c>
      <c r="I218" s="248"/>
      <c r="J218" s="244"/>
      <c r="K218" s="244"/>
      <c r="L218" s="249"/>
      <c r="M218" s="250"/>
      <c r="N218" s="251"/>
      <c r="O218" s="251"/>
      <c r="P218" s="251"/>
      <c r="Q218" s="251"/>
      <c r="R218" s="251"/>
      <c r="S218" s="251"/>
      <c r="T218" s="252"/>
      <c r="AT218" s="253" t="s">
        <v>145</v>
      </c>
      <c r="AU218" s="253" t="s">
        <v>80</v>
      </c>
      <c r="AV218" s="12" t="s">
        <v>80</v>
      </c>
      <c r="AW218" s="12" t="s">
        <v>35</v>
      </c>
      <c r="AX218" s="12" t="s">
        <v>71</v>
      </c>
      <c r="AY218" s="253" t="s">
        <v>137</v>
      </c>
    </row>
    <row r="219" spans="2:51" s="11" customFormat="1" ht="13.5">
      <c r="B219" s="232"/>
      <c r="C219" s="233"/>
      <c r="D219" s="234" t="s">
        <v>145</v>
      </c>
      <c r="E219" s="235" t="s">
        <v>21</v>
      </c>
      <c r="F219" s="236" t="s">
        <v>360</v>
      </c>
      <c r="G219" s="233"/>
      <c r="H219" s="235" t="s">
        <v>21</v>
      </c>
      <c r="I219" s="237"/>
      <c r="J219" s="233"/>
      <c r="K219" s="233"/>
      <c r="L219" s="238"/>
      <c r="M219" s="239"/>
      <c r="N219" s="240"/>
      <c r="O219" s="240"/>
      <c r="P219" s="240"/>
      <c r="Q219" s="240"/>
      <c r="R219" s="240"/>
      <c r="S219" s="240"/>
      <c r="T219" s="241"/>
      <c r="AT219" s="242" t="s">
        <v>145</v>
      </c>
      <c r="AU219" s="242" t="s">
        <v>80</v>
      </c>
      <c r="AV219" s="11" t="s">
        <v>76</v>
      </c>
      <c r="AW219" s="11" t="s">
        <v>35</v>
      </c>
      <c r="AX219" s="11" t="s">
        <v>71</v>
      </c>
      <c r="AY219" s="242" t="s">
        <v>137</v>
      </c>
    </row>
    <row r="220" spans="2:51" s="12" customFormat="1" ht="13.5">
      <c r="B220" s="243"/>
      <c r="C220" s="244"/>
      <c r="D220" s="234" t="s">
        <v>145</v>
      </c>
      <c r="E220" s="245" t="s">
        <v>21</v>
      </c>
      <c r="F220" s="246" t="s">
        <v>361</v>
      </c>
      <c r="G220" s="244"/>
      <c r="H220" s="247">
        <v>0.5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AT220" s="253" t="s">
        <v>145</v>
      </c>
      <c r="AU220" s="253" t="s">
        <v>80</v>
      </c>
      <c r="AV220" s="12" t="s">
        <v>80</v>
      </c>
      <c r="AW220" s="12" t="s">
        <v>35</v>
      </c>
      <c r="AX220" s="12" t="s">
        <v>71</v>
      </c>
      <c r="AY220" s="253" t="s">
        <v>137</v>
      </c>
    </row>
    <row r="221" spans="2:51" s="11" customFormat="1" ht="13.5">
      <c r="B221" s="232"/>
      <c r="C221" s="233"/>
      <c r="D221" s="234" t="s">
        <v>145</v>
      </c>
      <c r="E221" s="235" t="s">
        <v>21</v>
      </c>
      <c r="F221" s="236" t="s">
        <v>362</v>
      </c>
      <c r="G221" s="233"/>
      <c r="H221" s="235" t="s">
        <v>21</v>
      </c>
      <c r="I221" s="237"/>
      <c r="J221" s="233"/>
      <c r="K221" s="233"/>
      <c r="L221" s="238"/>
      <c r="M221" s="239"/>
      <c r="N221" s="240"/>
      <c r="O221" s="240"/>
      <c r="P221" s="240"/>
      <c r="Q221" s="240"/>
      <c r="R221" s="240"/>
      <c r="S221" s="240"/>
      <c r="T221" s="241"/>
      <c r="AT221" s="242" t="s">
        <v>145</v>
      </c>
      <c r="AU221" s="242" t="s">
        <v>80</v>
      </c>
      <c r="AV221" s="11" t="s">
        <v>76</v>
      </c>
      <c r="AW221" s="11" t="s">
        <v>35</v>
      </c>
      <c r="AX221" s="11" t="s">
        <v>71</v>
      </c>
      <c r="AY221" s="242" t="s">
        <v>137</v>
      </c>
    </row>
    <row r="222" spans="2:51" s="12" customFormat="1" ht="13.5">
      <c r="B222" s="243"/>
      <c r="C222" s="244"/>
      <c r="D222" s="234" t="s">
        <v>145</v>
      </c>
      <c r="E222" s="245" t="s">
        <v>21</v>
      </c>
      <c r="F222" s="246" t="s">
        <v>363</v>
      </c>
      <c r="G222" s="244"/>
      <c r="H222" s="247">
        <v>0.749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AT222" s="253" t="s">
        <v>145</v>
      </c>
      <c r="AU222" s="253" t="s">
        <v>80</v>
      </c>
      <c r="AV222" s="12" t="s">
        <v>80</v>
      </c>
      <c r="AW222" s="12" t="s">
        <v>35</v>
      </c>
      <c r="AX222" s="12" t="s">
        <v>71</v>
      </c>
      <c r="AY222" s="253" t="s">
        <v>137</v>
      </c>
    </row>
    <row r="223" spans="2:51" s="13" customFormat="1" ht="13.5">
      <c r="B223" s="254"/>
      <c r="C223" s="255"/>
      <c r="D223" s="234" t="s">
        <v>145</v>
      </c>
      <c r="E223" s="256" t="s">
        <v>21</v>
      </c>
      <c r="F223" s="257" t="s">
        <v>218</v>
      </c>
      <c r="G223" s="255"/>
      <c r="H223" s="258">
        <v>1.674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AT223" s="264" t="s">
        <v>145</v>
      </c>
      <c r="AU223" s="264" t="s">
        <v>80</v>
      </c>
      <c r="AV223" s="13" t="s">
        <v>143</v>
      </c>
      <c r="AW223" s="13" t="s">
        <v>35</v>
      </c>
      <c r="AX223" s="13" t="s">
        <v>76</v>
      </c>
      <c r="AY223" s="264" t="s">
        <v>137</v>
      </c>
    </row>
    <row r="224" spans="2:65" s="1" customFormat="1" ht="16.5" customHeight="1">
      <c r="B224" s="45"/>
      <c r="C224" s="220" t="s">
        <v>364</v>
      </c>
      <c r="D224" s="220" t="s">
        <v>139</v>
      </c>
      <c r="E224" s="221" t="s">
        <v>365</v>
      </c>
      <c r="F224" s="222" t="s">
        <v>366</v>
      </c>
      <c r="G224" s="223" t="s">
        <v>149</v>
      </c>
      <c r="H224" s="224">
        <v>12.485</v>
      </c>
      <c r="I224" s="225"/>
      <c r="J224" s="226">
        <f>ROUND(I224*H224,2)</f>
        <v>0</v>
      </c>
      <c r="K224" s="222" t="s">
        <v>163</v>
      </c>
      <c r="L224" s="71"/>
      <c r="M224" s="227" t="s">
        <v>21</v>
      </c>
      <c r="N224" s="228" t="s">
        <v>42</v>
      </c>
      <c r="O224" s="46"/>
      <c r="P224" s="229">
        <f>O224*H224</f>
        <v>0</v>
      </c>
      <c r="Q224" s="229">
        <v>0.06843</v>
      </c>
      <c r="R224" s="229">
        <f>Q224*H224</f>
        <v>0.85434855</v>
      </c>
      <c r="S224" s="229">
        <v>0</v>
      </c>
      <c r="T224" s="230">
        <f>S224*H224</f>
        <v>0</v>
      </c>
      <c r="AR224" s="23" t="s">
        <v>143</v>
      </c>
      <c r="AT224" s="23" t="s">
        <v>139</v>
      </c>
      <c r="AU224" s="23" t="s">
        <v>80</v>
      </c>
      <c r="AY224" s="23" t="s">
        <v>137</v>
      </c>
      <c r="BE224" s="231">
        <f>IF(N224="základní",J224,0)</f>
        <v>0</v>
      </c>
      <c r="BF224" s="231">
        <f>IF(N224="snížená",J224,0)</f>
        <v>0</v>
      </c>
      <c r="BG224" s="231">
        <f>IF(N224="zákl. přenesená",J224,0)</f>
        <v>0</v>
      </c>
      <c r="BH224" s="231">
        <f>IF(N224="sníž. přenesená",J224,0)</f>
        <v>0</v>
      </c>
      <c r="BI224" s="231">
        <f>IF(N224="nulová",J224,0)</f>
        <v>0</v>
      </c>
      <c r="BJ224" s="23" t="s">
        <v>76</v>
      </c>
      <c r="BK224" s="231">
        <f>ROUND(I224*H224,2)</f>
        <v>0</v>
      </c>
      <c r="BL224" s="23" t="s">
        <v>143</v>
      </c>
      <c r="BM224" s="23" t="s">
        <v>367</v>
      </c>
    </row>
    <row r="225" spans="2:51" s="11" customFormat="1" ht="13.5">
      <c r="B225" s="232"/>
      <c r="C225" s="233"/>
      <c r="D225" s="234" t="s">
        <v>145</v>
      </c>
      <c r="E225" s="235" t="s">
        <v>21</v>
      </c>
      <c r="F225" s="236" t="s">
        <v>368</v>
      </c>
      <c r="G225" s="233"/>
      <c r="H225" s="235" t="s">
        <v>21</v>
      </c>
      <c r="I225" s="237"/>
      <c r="J225" s="233"/>
      <c r="K225" s="233"/>
      <c r="L225" s="238"/>
      <c r="M225" s="239"/>
      <c r="N225" s="240"/>
      <c r="O225" s="240"/>
      <c r="P225" s="240"/>
      <c r="Q225" s="240"/>
      <c r="R225" s="240"/>
      <c r="S225" s="240"/>
      <c r="T225" s="241"/>
      <c r="AT225" s="242" t="s">
        <v>145</v>
      </c>
      <c r="AU225" s="242" t="s">
        <v>80</v>
      </c>
      <c r="AV225" s="11" t="s">
        <v>76</v>
      </c>
      <c r="AW225" s="11" t="s">
        <v>35</v>
      </c>
      <c r="AX225" s="11" t="s">
        <v>71</v>
      </c>
      <c r="AY225" s="242" t="s">
        <v>137</v>
      </c>
    </row>
    <row r="226" spans="2:51" s="12" customFormat="1" ht="13.5">
      <c r="B226" s="243"/>
      <c r="C226" s="244"/>
      <c r="D226" s="234" t="s">
        <v>145</v>
      </c>
      <c r="E226" s="245" t="s">
        <v>21</v>
      </c>
      <c r="F226" s="246" t="s">
        <v>369</v>
      </c>
      <c r="G226" s="244"/>
      <c r="H226" s="247">
        <v>9.35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AT226" s="253" t="s">
        <v>145</v>
      </c>
      <c r="AU226" s="253" t="s">
        <v>80</v>
      </c>
      <c r="AV226" s="12" t="s">
        <v>80</v>
      </c>
      <c r="AW226" s="12" t="s">
        <v>35</v>
      </c>
      <c r="AX226" s="12" t="s">
        <v>71</v>
      </c>
      <c r="AY226" s="253" t="s">
        <v>137</v>
      </c>
    </row>
    <row r="227" spans="2:51" s="11" customFormat="1" ht="13.5">
      <c r="B227" s="232"/>
      <c r="C227" s="233"/>
      <c r="D227" s="234" t="s">
        <v>145</v>
      </c>
      <c r="E227" s="235" t="s">
        <v>21</v>
      </c>
      <c r="F227" s="236" t="s">
        <v>370</v>
      </c>
      <c r="G227" s="233"/>
      <c r="H227" s="235" t="s">
        <v>21</v>
      </c>
      <c r="I227" s="237"/>
      <c r="J227" s="233"/>
      <c r="K227" s="233"/>
      <c r="L227" s="238"/>
      <c r="M227" s="239"/>
      <c r="N227" s="240"/>
      <c r="O227" s="240"/>
      <c r="P227" s="240"/>
      <c r="Q227" s="240"/>
      <c r="R227" s="240"/>
      <c r="S227" s="240"/>
      <c r="T227" s="241"/>
      <c r="AT227" s="242" t="s">
        <v>145</v>
      </c>
      <c r="AU227" s="242" t="s">
        <v>80</v>
      </c>
      <c r="AV227" s="11" t="s">
        <v>76</v>
      </c>
      <c r="AW227" s="11" t="s">
        <v>35</v>
      </c>
      <c r="AX227" s="11" t="s">
        <v>71</v>
      </c>
      <c r="AY227" s="242" t="s">
        <v>137</v>
      </c>
    </row>
    <row r="228" spans="2:51" s="12" customFormat="1" ht="13.5">
      <c r="B228" s="243"/>
      <c r="C228" s="244"/>
      <c r="D228" s="234" t="s">
        <v>145</v>
      </c>
      <c r="E228" s="245" t="s">
        <v>21</v>
      </c>
      <c r="F228" s="246" t="s">
        <v>371</v>
      </c>
      <c r="G228" s="244"/>
      <c r="H228" s="247">
        <v>3.135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AT228" s="253" t="s">
        <v>145</v>
      </c>
      <c r="AU228" s="253" t="s">
        <v>80</v>
      </c>
      <c r="AV228" s="12" t="s">
        <v>80</v>
      </c>
      <c r="AW228" s="12" t="s">
        <v>35</v>
      </c>
      <c r="AX228" s="12" t="s">
        <v>71</v>
      </c>
      <c r="AY228" s="253" t="s">
        <v>137</v>
      </c>
    </row>
    <row r="229" spans="2:51" s="13" customFormat="1" ht="13.5">
      <c r="B229" s="254"/>
      <c r="C229" s="255"/>
      <c r="D229" s="234" t="s">
        <v>145</v>
      </c>
      <c r="E229" s="256" t="s">
        <v>21</v>
      </c>
      <c r="F229" s="257" t="s">
        <v>218</v>
      </c>
      <c r="G229" s="255"/>
      <c r="H229" s="258">
        <v>12.485</v>
      </c>
      <c r="I229" s="259"/>
      <c r="J229" s="255"/>
      <c r="K229" s="255"/>
      <c r="L229" s="260"/>
      <c r="M229" s="261"/>
      <c r="N229" s="262"/>
      <c r="O229" s="262"/>
      <c r="P229" s="262"/>
      <c r="Q229" s="262"/>
      <c r="R229" s="262"/>
      <c r="S229" s="262"/>
      <c r="T229" s="263"/>
      <c r="AT229" s="264" t="s">
        <v>145</v>
      </c>
      <c r="AU229" s="264" t="s">
        <v>80</v>
      </c>
      <c r="AV229" s="13" t="s">
        <v>143</v>
      </c>
      <c r="AW229" s="13" t="s">
        <v>35</v>
      </c>
      <c r="AX229" s="13" t="s">
        <v>76</v>
      </c>
      <c r="AY229" s="264" t="s">
        <v>137</v>
      </c>
    </row>
    <row r="230" spans="2:65" s="1" customFormat="1" ht="16.5" customHeight="1">
      <c r="B230" s="45"/>
      <c r="C230" s="220" t="s">
        <v>372</v>
      </c>
      <c r="D230" s="220" t="s">
        <v>139</v>
      </c>
      <c r="E230" s="221" t="s">
        <v>373</v>
      </c>
      <c r="F230" s="222" t="s">
        <v>374</v>
      </c>
      <c r="G230" s="223" t="s">
        <v>149</v>
      </c>
      <c r="H230" s="224">
        <v>155.573</v>
      </c>
      <c r="I230" s="225"/>
      <c r="J230" s="226">
        <f>ROUND(I230*H230,2)</f>
        <v>0</v>
      </c>
      <c r="K230" s="222" t="s">
        <v>163</v>
      </c>
      <c r="L230" s="71"/>
      <c r="M230" s="227" t="s">
        <v>21</v>
      </c>
      <c r="N230" s="228" t="s">
        <v>42</v>
      </c>
      <c r="O230" s="46"/>
      <c r="P230" s="229">
        <f>O230*H230</f>
        <v>0</v>
      </c>
      <c r="Q230" s="229">
        <v>0.08731</v>
      </c>
      <c r="R230" s="229">
        <f>Q230*H230</f>
        <v>13.583078630000001</v>
      </c>
      <c r="S230" s="229">
        <v>0</v>
      </c>
      <c r="T230" s="230">
        <f>S230*H230</f>
        <v>0</v>
      </c>
      <c r="AR230" s="23" t="s">
        <v>143</v>
      </c>
      <c r="AT230" s="23" t="s">
        <v>139</v>
      </c>
      <c r="AU230" s="23" t="s">
        <v>80</v>
      </c>
      <c r="AY230" s="23" t="s">
        <v>137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23" t="s">
        <v>76</v>
      </c>
      <c r="BK230" s="231">
        <f>ROUND(I230*H230,2)</f>
        <v>0</v>
      </c>
      <c r="BL230" s="23" t="s">
        <v>143</v>
      </c>
      <c r="BM230" s="23" t="s">
        <v>375</v>
      </c>
    </row>
    <row r="231" spans="2:51" s="11" customFormat="1" ht="13.5">
      <c r="B231" s="232"/>
      <c r="C231" s="233"/>
      <c r="D231" s="234" t="s">
        <v>145</v>
      </c>
      <c r="E231" s="235" t="s">
        <v>21</v>
      </c>
      <c r="F231" s="236" t="s">
        <v>376</v>
      </c>
      <c r="G231" s="233"/>
      <c r="H231" s="235" t="s">
        <v>21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AT231" s="242" t="s">
        <v>145</v>
      </c>
      <c r="AU231" s="242" t="s">
        <v>80</v>
      </c>
      <c r="AV231" s="11" t="s">
        <v>76</v>
      </c>
      <c r="AW231" s="11" t="s">
        <v>35</v>
      </c>
      <c r="AX231" s="11" t="s">
        <v>71</v>
      </c>
      <c r="AY231" s="242" t="s">
        <v>137</v>
      </c>
    </row>
    <row r="232" spans="2:51" s="12" customFormat="1" ht="13.5">
      <c r="B232" s="243"/>
      <c r="C232" s="244"/>
      <c r="D232" s="234" t="s">
        <v>145</v>
      </c>
      <c r="E232" s="245" t="s">
        <v>21</v>
      </c>
      <c r="F232" s="246" t="s">
        <v>377</v>
      </c>
      <c r="G232" s="244"/>
      <c r="H232" s="247">
        <v>23.699</v>
      </c>
      <c r="I232" s="248"/>
      <c r="J232" s="244"/>
      <c r="K232" s="244"/>
      <c r="L232" s="249"/>
      <c r="M232" s="250"/>
      <c r="N232" s="251"/>
      <c r="O232" s="251"/>
      <c r="P232" s="251"/>
      <c r="Q232" s="251"/>
      <c r="R232" s="251"/>
      <c r="S232" s="251"/>
      <c r="T232" s="252"/>
      <c r="AT232" s="253" t="s">
        <v>145</v>
      </c>
      <c r="AU232" s="253" t="s">
        <v>80</v>
      </c>
      <c r="AV232" s="12" t="s">
        <v>80</v>
      </c>
      <c r="AW232" s="12" t="s">
        <v>35</v>
      </c>
      <c r="AX232" s="12" t="s">
        <v>71</v>
      </c>
      <c r="AY232" s="253" t="s">
        <v>137</v>
      </c>
    </row>
    <row r="233" spans="2:51" s="11" customFormat="1" ht="13.5">
      <c r="B233" s="232"/>
      <c r="C233" s="233"/>
      <c r="D233" s="234" t="s">
        <v>145</v>
      </c>
      <c r="E233" s="235" t="s">
        <v>21</v>
      </c>
      <c r="F233" s="236" t="s">
        <v>368</v>
      </c>
      <c r="G233" s="233"/>
      <c r="H233" s="235" t="s">
        <v>21</v>
      </c>
      <c r="I233" s="237"/>
      <c r="J233" s="233"/>
      <c r="K233" s="233"/>
      <c r="L233" s="238"/>
      <c r="M233" s="239"/>
      <c r="N233" s="240"/>
      <c r="O233" s="240"/>
      <c r="P233" s="240"/>
      <c r="Q233" s="240"/>
      <c r="R233" s="240"/>
      <c r="S233" s="240"/>
      <c r="T233" s="241"/>
      <c r="AT233" s="242" t="s">
        <v>145</v>
      </c>
      <c r="AU233" s="242" t="s">
        <v>80</v>
      </c>
      <c r="AV233" s="11" t="s">
        <v>76</v>
      </c>
      <c r="AW233" s="11" t="s">
        <v>35</v>
      </c>
      <c r="AX233" s="11" t="s">
        <v>71</v>
      </c>
      <c r="AY233" s="242" t="s">
        <v>137</v>
      </c>
    </row>
    <row r="234" spans="2:51" s="12" customFormat="1" ht="13.5">
      <c r="B234" s="243"/>
      <c r="C234" s="244"/>
      <c r="D234" s="234" t="s">
        <v>145</v>
      </c>
      <c r="E234" s="245" t="s">
        <v>21</v>
      </c>
      <c r="F234" s="246" t="s">
        <v>378</v>
      </c>
      <c r="G234" s="244"/>
      <c r="H234" s="247">
        <v>17.694</v>
      </c>
      <c r="I234" s="248"/>
      <c r="J234" s="244"/>
      <c r="K234" s="244"/>
      <c r="L234" s="249"/>
      <c r="M234" s="250"/>
      <c r="N234" s="251"/>
      <c r="O234" s="251"/>
      <c r="P234" s="251"/>
      <c r="Q234" s="251"/>
      <c r="R234" s="251"/>
      <c r="S234" s="251"/>
      <c r="T234" s="252"/>
      <c r="AT234" s="253" t="s">
        <v>145</v>
      </c>
      <c r="AU234" s="253" t="s">
        <v>80</v>
      </c>
      <c r="AV234" s="12" t="s">
        <v>80</v>
      </c>
      <c r="AW234" s="12" t="s">
        <v>35</v>
      </c>
      <c r="AX234" s="12" t="s">
        <v>71</v>
      </c>
      <c r="AY234" s="253" t="s">
        <v>137</v>
      </c>
    </row>
    <row r="235" spans="2:51" s="11" customFormat="1" ht="13.5">
      <c r="B235" s="232"/>
      <c r="C235" s="233"/>
      <c r="D235" s="234" t="s">
        <v>145</v>
      </c>
      <c r="E235" s="235" t="s">
        <v>21</v>
      </c>
      <c r="F235" s="236" t="s">
        <v>379</v>
      </c>
      <c r="G235" s="233"/>
      <c r="H235" s="235" t="s">
        <v>21</v>
      </c>
      <c r="I235" s="237"/>
      <c r="J235" s="233"/>
      <c r="K235" s="233"/>
      <c r="L235" s="238"/>
      <c r="M235" s="239"/>
      <c r="N235" s="240"/>
      <c r="O235" s="240"/>
      <c r="P235" s="240"/>
      <c r="Q235" s="240"/>
      <c r="R235" s="240"/>
      <c r="S235" s="240"/>
      <c r="T235" s="241"/>
      <c r="AT235" s="242" t="s">
        <v>145</v>
      </c>
      <c r="AU235" s="242" t="s">
        <v>80</v>
      </c>
      <c r="AV235" s="11" t="s">
        <v>76</v>
      </c>
      <c r="AW235" s="11" t="s">
        <v>35</v>
      </c>
      <c r="AX235" s="11" t="s">
        <v>71</v>
      </c>
      <c r="AY235" s="242" t="s">
        <v>137</v>
      </c>
    </row>
    <row r="236" spans="2:51" s="12" customFormat="1" ht="13.5">
      <c r="B236" s="243"/>
      <c r="C236" s="244"/>
      <c r="D236" s="234" t="s">
        <v>145</v>
      </c>
      <c r="E236" s="245" t="s">
        <v>21</v>
      </c>
      <c r="F236" s="246" t="s">
        <v>380</v>
      </c>
      <c r="G236" s="244"/>
      <c r="H236" s="247">
        <v>56.5</v>
      </c>
      <c r="I236" s="248"/>
      <c r="J236" s="244"/>
      <c r="K236" s="244"/>
      <c r="L236" s="249"/>
      <c r="M236" s="250"/>
      <c r="N236" s="251"/>
      <c r="O236" s="251"/>
      <c r="P236" s="251"/>
      <c r="Q236" s="251"/>
      <c r="R236" s="251"/>
      <c r="S236" s="251"/>
      <c r="T236" s="252"/>
      <c r="AT236" s="253" t="s">
        <v>145</v>
      </c>
      <c r="AU236" s="253" t="s">
        <v>80</v>
      </c>
      <c r="AV236" s="12" t="s">
        <v>80</v>
      </c>
      <c r="AW236" s="12" t="s">
        <v>35</v>
      </c>
      <c r="AX236" s="12" t="s">
        <v>71</v>
      </c>
      <c r="AY236" s="253" t="s">
        <v>137</v>
      </c>
    </row>
    <row r="237" spans="2:51" s="11" customFormat="1" ht="13.5">
      <c r="B237" s="232"/>
      <c r="C237" s="233"/>
      <c r="D237" s="234" t="s">
        <v>145</v>
      </c>
      <c r="E237" s="235" t="s">
        <v>21</v>
      </c>
      <c r="F237" s="236" t="s">
        <v>381</v>
      </c>
      <c r="G237" s="233"/>
      <c r="H237" s="235" t="s">
        <v>21</v>
      </c>
      <c r="I237" s="237"/>
      <c r="J237" s="233"/>
      <c r="K237" s="233"/>
      <c r="L237" s="238"/>
      <c r="M237" s="239"/>
      <c r="N237" s="240"/>
      <c r="O237" s="240"/>
      <c r="P237" s="240"/>
      <c r="Q237" s="240"/>
      <c r="R237" s="240"/>
      <c r="S237" s="240"/>
      <c r="T237" s="241"/>
      <c r="AT237" s="242" t="s">
        <v>145</v>
      </c>
      <c r="AU237" s="242" t="s">
        <v>80</v>
      </c>
      <c r="AV237" s="11" t="s">
        <v>76</v>
      </c>
      <c r="AW237" s="11" t="s">
        <v>35</v>
      </c>
      <c r="AX237" s="11" t="s">
        <v>71</v>
      </c>
      <c r="AY237" s="242" t="s">
        <v>137</v>
      </c>
    </row>
    <row r="238" spans="2:51" s="12" customFormat="1" ht="13.5">
      <c r="B238" s="243"/>
      <c r="C238" s="244"/>
      <c r="D238" s="234" t="s">
        <v>145</v>
      </c>
      <c r="E238" s="245" t="s">
        <v>21</v>
      </c>
      <c r="F238" s="246" t="s">
        <v>382</v>
      </c>
      <c r="G238" s="244"/>
      <c r="H238" s="247">
        <v>11.4</v>
      </c>
      <c r="I238" s="248"/>
      <c r="J238" s="244"/>
      <c r="K238" s="244"/>
      <c r="L238" s="249"/>
      <c r="M238" s="250"/>
      <c r="N238" s="251"/>
      <c r="O238" s="251"/>
      <c r="P238" s="251"/>
      <c r="Q238" s="251"/>
      <c r="R238" s="251"/>
      <c r="S238" s="251"/>
      <c r="T238" s="252"/>
      <c r="AT238" s="253" t="s">
        <v>145</v>
      </c>
      <c r="AU238" s="253" t="s">
        <v>80</v>
      </c>
      <c r="AV238" s="12" t="s">
        <v>80</v>
      </c>
      <c r="AW238" s="12" t="s">
        <v>35</v>
      </c>
      <c r="AX238" s="12" t="s">
        <v>71</v>
      </c>
      <c r="AY238" s="253" t="s">
        <v>137</v>
      </c>
    </row>
    <row r="239" spans="2:51" s="11" customFormat="1" ht="13.5">
      <c r="B239" s="232"/>
      <c r="C239" s="233"/>
      <c r="D239" s="234" t="s">
        <v>145</v>
      </c>
      <c r="E239" s="235" t="s">
        <v>21</v>
      </c>
      <c r="F239" s="236" t="s">
        <v>383</v>
      </c>
      <c r="G239" s="233"/>
      <c r="H239" s="235" t="s">
        <v>21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AT239" s="242" t="s">
        <v>145</v>
      </c>
      <c r="AU239" s="242" t="s">
        <v>80</v>
      </c>
      <c r="AV239" s="11" t="s">
        <v>76</v>
      </c>
      <c r="AW239" s="11" t="s">
        <v>35</v>
      </c>
      <c r="AX239" s="11" t="s">
        <v>71</v>
      </c>
      <c r="AY239" s="242" t="s">
        <v>137</v>
      </c>
    </row>
    <row r="240" spans="2:51" s="12" customFormat="1" ht="13.5">
      <c r="B240" s="243"/>
      <c r="C240" s="244"/>
      <c r="D240" s="234" t="s">
        <v>145</v>
      </c>
      <c r="E240" s="245" t="s">
        <v>21</v>
      </c>
      <c r="F240" s="246" t="s">
        <v>384</v>
      </c>
      <c r="G240" s="244"/>
      <c r="H240" s="247">
        <v>46.28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AT240" s="253" t="s">
        <v>145</v>
      </c>
      <c r="AU240" s="253" t="s">
        <v>80</v>
      </c>
      <c r="AV240" s="12" t="s">
        <v>80</v>
      </c>
      <c r="AW240" s="12" t="s">
        <v>35</v>
      </c>
      <c r="AX240" s="12" t="s">
        <v>71</v>
      </c>
      <c r="AY240" s="253" t="s">
        <v>137</v>
      </c>
    </row>
    <row r="241" spans="2:51" s="13" customFormat="1" ht="13.5">
      <c r="B241" s="254"/>
      <c r="C241" s="255"/>
      <c r="D241" s="234" t="s">
        <v>145</v>
      </c>
      <c r="E241" s="256" t="s">
        <v>21</v>
      </c>
      <c r="F241" s="257" t="s">
        <v>218</v>
      </c>
      <c r="G241" s="255"/>
      <c r="H241" s="258">
        <v>155.573</v>
      </c>
      <c r="I241" s="259"/>
      <c r="J241" s="255"/>
      <c r="K241" s="255"/>
      <c r="L241" s="260"/>
      <c r="M241" s="261"/>
      <c r="N241" s="262"/>
      <c r="O241" s="262"/>
      <c r="P241" s="262"/>
      <c r="Q241" s="262"/>
      <c r="R241" s="262"/>
      <c r="S241" s="262"/>
      <c r="T241" s="263"/>
      <c r="AT241" s="264" t="s">
        <v>145</v>
      </c>
      <c r="AU241" s="264" t="s">
        <v>80</v>
      </c>
      <c r="AV241" s="13" t="s">
        <v>143</v>
      </c>
      <c r="AW241" s="13" t="s">
        <v>35</v>
      </c>
      <c r="AX241" s="13" t="s">
        <v>76</v>
      </c>
      <c r="AY241" s="264" t="s">
        <v>137</v>
      </c>
    </row>
    <row r="242" spans="2:65" s="1" customFormat="1" ht="16.5" customHeight="1">
      <c r="B242" s="45"/>
      <c r="C242" s="220" t="s">
        <v>385</v>
      </c>
      <c r="D242" s="220" t="s">
        <v>139</v>
      </c>
      <c r="E242" s="221" t="s">
        <v>386</v>
      </c>
      <c r="F242" s="222" t="s">
        <v>387</v>
      </c>
      <c r="G242" s="223" t="s">
        <v>149</v>
      </c>
      <c r="H242" s="224">
        <v>3.246</v>
      </c>
      <c r="I242" s="225"/>
      <c r="J242" s="226">
        <f>ROUND(I242*H242,2)</f>
        <v>0</v>
      </c>
      <c r="K242" s="222" t="s">
        <v>163</v>
      </c>
      <c r="L242" s="71"/>
      <c r="M242" s="227" t="s">
        <v>21</v>
      </c>
      <c r="N242" s="228" t="s">
        <v>42</v>
      </c>
      <c r="O242" s="46"/>
      <c r="P242" s="229">
        <f>O242*H242</f>
        <v>0</v>
      </c>
      <c r="Q242" s="229">
        <v>0.10445</v>
      </c>
      <c r="R242" s="229">
        <f>Q242*H242</f>
        <v>0.3390447</v>
      </c>
      <c r="S242" s="229">
        <v>0</v>
      </c>
      <c r="T242" s="230">
        <f>S242*H242</f>
        <v>0</v>
      </c>
      <c r="AR242" s="23" t="s">
        <v>143</v>
      </c>
      <c r="AT242" s="23" t="s">
        <v>139</v>
      </c>
      <c r="AU242" s="23" t="s">
        <v>80</v>
      </c>
      <c r="AY242" s="23" t="s">
        <v>137</v>
      </c>
      <c r="BE242" s="231">
        <f>IF(N242="základní",J242,0)</f>
        <v>0</v>
      </c>
      <c r="BF242" s="231">
        <f>IF(N242="snížená",J242,0)</f>
        <v>0</v>
      </c>
      <c r="BG242" s="231">
        <f>IF(N242="zákl. přenesená",J242,0)</f>
        <v>0</v>
      </c>
      <c r="BH242" s="231">
        <f>IF(N242="sníž. přenesená",J242,0)</f>
        <v>0</v>
      </c>
      <c r="BI242" s="231">
        <f>IF(N242="nulová",J242,0)</f>
        <v>0</v>
      </c>
      <c r="BJ242" s="23" t="s">
        <v>76</v>
      </c>
      <c r="BK242" s="231">
        <f>ROUND(I242*H242,2)</f>
        <v>0</v>
      </c>
      <c r="BL242" s="23" t="s">
        <v>143</v>
      </c>
      <c r="BM242" s="23" t="s">
        <v>388</v>
      </c>
    </row>
    <row r="243" spans="2:51" s="11" customFormat="1" ht="13.5">
      <c r="B243" s="232"/>
      <c r="C243" s="233"/>
      <c r="D243" s="234" t="s">
        <v>145</v>
      </c>
      <c r="E243" s="235" t="s">
        <v>21</v>
      </c>
      <c r="F243" s="236" t="s">
        <v>389</v>
      </c>
      <c r="G243" s="233"/>
      <c r="H243" s="235" t="s">
        <v>21</v>
      </c>
      <c r="I243" s="237"/>
      <c r="J243" s="233"/>
      <c r="K243" s="233"/>
      <c r="L243" s="238"/>
      <c r="M243" s="239"/>
      <c r="N243" s="240"/>
      <c r="O243" s="240"/>
      <c r="P243" s="240"/>
      <c r="Q243" s="240"/>
      <c r="R243" s="240"/>
      <c r="S243" s="240"/>
      <c r="T243" s="241"/>
      <c r="AT243" s="242" t="s">
        <v>145</v>
      </c>
      <c r="AU243" s="242" t="s">
        <v>80</v>
      </c>
      <c r="AV243" s="11" t="s">
        <v>76</v>
      </c>
      <c r="AW243" s="11" t="s">
        <v>35</v>
      </c>
      <c r="AX243" s="11" t="s">
        <v>71</v>
      </c>
      <c r="AY243" s="242" t="s">
        <v>137</v>
      </c>
    </row>
    <row r="244" spans="2:51" s="12" customFormat="1" ht="13.5">
      <c r="B244" s="243"/>
      <c r="C244" s="244"/>
      <c r="D244" s="234" t="s">
        <v>145</v>
      </c>
      <c r="E244" s="245" t="s">
        <v>21</v>
      </c>
      <c r="F244" s="246" t="s">
        <v>390</v>
      </c>
      <c r="G244" s="244"/>
      <c r="H244" s="247">
        <v>3.246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AT244" s="253" t="s">
        <v>145</v>
      </c>
      <c r="AU244" s="253" t="s">
        <v>80</v>
      </c>
      <c r="AV244" s="12" t="s">
        <v>80</v>
      </c>
      <c r="AW244" s="12" t="s">
        <v>35</v>
      </c>
      <c r="AX244" s="12" t="s">
        <v>76</v>
      </c>
      <c r="AY244" s="253" t="s">
        <v>137</v>
      </c>
    </row>
    <row r="245" spans="2:65" s="1" customFormat="1" ht="16.5" customHeight="1">
      <c r="B245" s="45"/>
      <c r="C245" s="220" t="s">
        <v>391</v>
      </c>
      <c r="D245" s="220" t="s">
        <v>139</v>
      </c>
      <c r="E245" s="221" t="s">
        <v>392</v>
      </c>
      <c r="F245" s="222" t="s">
        <v>393</v>
      </c>
      <c r="G245" s="223" t="s">
        <v>149</v>
      </c>
      <c r="H245" s="224">
        <v>0.81</v>
      </c>
      <c r="I245" s="225"/>
      <c r="J245" s="226">
        <f>ROUND(I245*H245,2)</f>
        <v>0</v>
      </c>
      <c r="K245" s="222" t="s">
        <v>163</v>
      </c>
      <c r="L245" s="71"/>
      <c r="M245" s="227" t="s">
        <v>21</v>
      </c>
      <c r="N245" s="228" t="s">
        <v>42</v>
      </c>
      <c r="O245" s="46"/>
      <c r="P245" s="229">
        <f>O245*H245</f>
        <v>0</v>
      </c>
      <c r="Q245" s="229">
        <v>0.17818</v>
      </c>
      <c r="R245" s="229">
        <f>Q245*H245</f>
        <v>0.1443258</v>
      </c>
      <c r="S245" s="229">
        <v>0</v>
      </c>
      <c r="T245" s="230">
        <f>S245*H245</f>
        <v>0</v>
      </c>
      <c r="AR245" s="23" t="s">
        <v>143</v>
      </c>
      <c r="AT245" s="23" t="s">
        <v>139</v>
      </c>
      <c r="AU245" s="23" t="s">
        <v>80</v>
      </c>
      <c r="AY245" s="23" t="s">
        <v>137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23" t="s">
        <v>76</v>
      </c>
      <c r="BK245" s="231">
        <f>ROUND(I245*H245,2)</f>
        <v>0</v>
      </c>
      <c r="BL245" s="23" t="s">
        <v>143</v>
      </c>
      <c r="BM245" s="23" t="s">
        <v>394</v>
      </c>
    </row>
    <row r="246" spans="2:51" s="12" customFormat="1" ht="13.5">
      <c r="B246" s="243"/>
      <c r="C246" s="244"/>
      <c r="D246" s="234" t="s">
        <v>145</v>
      </c>
      <c r="E246" s="245" t="s">
        <v>21</v>
      </c>
      <c r="F246" s="246" t="s">
        <v>395</v>
      </c>
      <c r="G246" s="244"/>
      <c r="H246" s="247">
        <v>0.81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AT246" s="253" t="s">
        <v>145</v>
      </c>
      <c r="AU246" s="253" t="s">
        <v>80</v>
      </c>
      <c r="AV246" s="12" t="s">
        <v>80</v>
      </c>
      <c r="AW246" s="12" t="s">
        <v>35</v>
      </c>
      <c r="AX246" s="12" t="s">
        <v>76</v>
      </c>
      <c r="AY246" s="253" t="s">
        <v>137</v>
      </c>
    </row>
    <row r="247" spans="2:63" s="10" customFormat="1" ht="29.85" customHeight="1">
      <c r="B247" s="204"/>
      <c r="C247" s="205"/>
      <c r="D247" s="206" t="s">
        <v>70</v>
      </c>
      <c r="E247" s="218" t="s">
        <v>143</v>
      </c>
      <c r="F247" s="218" t="s">
        <v>396</v>
      </c>
      <c r="G247" s="205"/>
      <c r="H247" s="205"/>
      <c r="I247" s="208"/>
      <c r="J247" s="219">
        <f>BK247</f>
        <v>0</v>
      </c>
      <c r="K247" s="205"/>
      <c r="L247" s="210"/>
      <c r="M247" s="211"/>
      <c r="N247" s="212"/>
      <c r="O247" s="212"/>
      <c r="P247" s="213">
        <f>SUM(P248:P322)</f>
        <v>0</v>
      </c>
      <c r="Q247" s="212"/>
      <c r="R247" s="213">
        <f>SUM(R248:R322)</f>
        <v>66.4809874</v>
      </c>
      <c r="S247" s="212"/>
      <c r="T247" s="214">
        <f>SUM(T248:T322)</f>
        <v>0</v>
      </c>
      <c r="AR247" s="215" t="s">
        <v>76</v>
      </c>
      <c r="AT247" s="216" t="s">
        <v>70</v>
      </c>
      <c r="AU247" s="216" t="s">
        <v>76</v>
      </c>
      <c r="AY247" s="215" t="s">
        <v>137</v>
      </c>
      <c r="BK247" s="217">
        <f>SUM(BK248:BK322)</f>
        <v>0</v>
      </c>
    </row>
    <row r="248" spans="2:65" s="1" customFormat="1" ht="25.5" customHeight="1">
      <c r="B248" s="45"/>
      <c r="C248" s="220" t="s">
        <v>397</v>
      </c>
      <c r="D248" s="220" t="s">
        <v>139</v>
      </c>
      <c r="E248" s="221" t="s">
        <v>398</v>
      </c>
      <c r="F248" s="222" t="s">
        <v>399</v>
      </c>
      <c r="G248" s="223" t="s">
        <v>315</v>
      </c>
      <c r="H248" s="224">
        <v>51.223</v>
      </c>
      <c r="I248" s="225"/>
      <c r="J248" s="226">
        <f>ROUND(I248*H248,2)</f>
        <v>0</v>
      </c>
      <c r="K248" s="222" t="s">
        <v>163</v>
      </c>
      <c r="L248" s="71"/>
      <c r="M248" s="227" t="s">
        <v>21</v>
      </c>
      <c r="N248" s="228" t="s">
        <v>42</v>
      </c>
      <c r="O248" s="46"/>
      <c r="P248" s="229">
        <f>O248*H248</f>
        <v>0</v>
      </c>
      <c r="Q248" s="229">
        <v>0.08642</v>
      </c>
      <c r="R248" s="229">
        <f>Q248*H248</f>
        <v>4.4266916599999995</v>
      </c>
      <c r="S248" s="229">
        <v>0</v>
      </c>
      <c r="T248" s="230">
        <f>S248*H248</f>
        <v>0</v>
      </c>
      <c r="AR248" s="23" t="s">
        <v>143</v>
      </c>
      <c r="AT248" s="23" t="s">
        <v>139</v>
      </c>
      <c r="AU248" s="23" t="s">
        <v>80</v>
      </c>
      <c r="AY248" s="23" t="s">
        <v>137</v>
      </c>
      <c r="BE248" s="231">
        <f>IF(N248="základní",J248,0)</f>
        <v>0</v>
      </c>
      <c r="BF248" s="231">
        <f>IF(N248="snížená",J248,0)</f>
        <v>0</v>
      </c>
      <c r="BG248" s="231">
        <f>IF(N248="zákl. přenesená",J248,0)</f>
        <v>0</v>
      </c>
      <c r="BH248" s="231">
        <f>IF(N248="sníž. přenesená",J248,0)</f>
        <v>0</v>
      </c>
      <c r="BI248" s="231">
        <f>IF(N248="nulová",J248,0)</f>
        <v>0</v>
      </c>
      <c r="BJ248" s="23" t="s">
        <v>76</v>
      </c>
      <c r="BK248" s="231">
        <f>ROUND(I248*H248,2)</f>
        <v>0</v>
      </c>
      <c r="BL248" s="23" t="s">
        <v>143</v>
      </c>
      <c r="BM248" s="23" t="s">
        <v>400</v>
      </c>
    </row>
    <row r="249" spans="2:51" s="11" customFormat="1" ht="13.5">
      <c r="B249" s="232"/>
      <c r="C249" s="233"/>
      <c r="D249" s="234" t="s">
        <v>145</v>
      </c>
      <c r="E249" s="235" t="s">
        <v>21</v>
      </c>
      <c r="F249" s="236" t="s">
        <v>401</v>
      </c>
      <c r="G249" s="233"/>
      <c r="H249" s="235" t="s">
        <v>21</v>
      </c>
      <c r="I249" s="237"/>
      <c r="J249" s="233"/>
      <c r="K249" s="233"/>
      <c r="L249" s="238"/>
      <c r="M249" s="239"/>
      <c r="N249" s="240"/>
      <c r="O249" s="240"/>
      <c r="P249" s="240"/>
      <c r="Q249" s="240"/>
      <c r="R249" s="240"/>
      <c r="S249" s="240"/>
      <c r="T249" s="241"/>
      <c r="AT249" s="242" t="s">
        <v>145</v>
      </c>
      <c r="AU249" s="242" t="s">
        <v>80</v>
      </c>
      <c r="AV249" s="11" t="s">
        <v>76</v>
      </c>
      <c r="AW249" s="11" t="s">
        <v>35</v>
      </c>
      <c r="AX249" s="11" t="s">
        <v>71</v>
      </c>
      <c r="AY249" s="242" t="s">
        <v>137</v>
      </c>
    </row>
    <row r="250" spans="2:51" s="12" customFormat="1" ht="13.5">
      <c r="B250" s="243"/>
      <c r="C250" s="244"/>
      <c r="D250" s="234" t="s">
        <v>145</v>
      </c>
      <c r="E250" s="245" t="s">
        <v>21</v>
      </c>
      <c r="F250" s="246" t="s">
        <v>402</v>
      </c>
      <c r="G250" s="244"/>
      <c r="H250" s="247">
        <v>2.45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AT250" s="253" t="s">
        <v>145</v>
      </c>
      <c r="AU250" s="253" t="s">
        <v>80</v>
      </c>
      <c r="AV250" s="12" t="s">
        <v>80</v>
      </c>
      <c r="AW250" s="12" t="s">
        <v>35</v>
      </c>
      <c r="AX250" s="12" t="s">
        <v>71</v>
      </c>
      <c r="AY250" s="253" t="s">
        <v>137</v>
      </c>
    </row>
    <row r="251" spans="2:51" s="12" customFormat="1" ht="13.5">
      <c r="B251" s="243"/>
      <c r="C251" s="244"/>
      <c r="D251" s="234" t="s">
        <v>145</v>
      </c>
      <c r="E251" s="245" t="s">
        <v>21</v>
      </c>
      <c r="F251" s="246" t="s">
        <v>403</v>
      </c>
      <c r="G251" s="244"/>
      <c r="H251" s="247">
        <v>5.863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AT251" s="253" t="s">
        <v>145</v>
      </c>
      <c r="AU251" s="253" t="s">
        <v>80</v>
      </c>
      <c r="AV251" s="12" t="s">
        <v>80</v>
      </c>
      <c r="AW251" s="12" t="s">
        <v>35</v>
      </c>
      <c r="AX251" s="12" t="s">
        <v>71</v>
      </c>
      <c r="AY251" s="253" t="s">
        <v>137</v>
      </c>
    </row>
    <row r="252" spans="2:51" s="12" customFormat="1" ht="13.5">
      <c r="B252" s="243"/>
      <c r="C252" s="244"/>
      <c r="D252" s="234" t="s">
        <v>145</v>
      </c>
      <c r="E252" s="245" t="s">
        <v>21</v>
      </c>
      <c r="F252" s="246" t="s">
        <v>404</v>
      </c>
      <c r="G252" s="244"/>
      <c r="H252" s="247">
        <v>9.31</v>
      </c>
      <c r="I252" s="248"/>
      <c r="J252" s="244"/>
      <c r="K252" s="244"/>
      <c r="L252" s="249"/>
      <c r="M252" s="250"/>
      <c r="N252" s="251"/>
      <c r="O252" s="251"/>
      <c r="P252" s="251"/>
      <c r="Q252" s="251"/>
      <c r="R252" s="251"/>
      <c r="S252" s="251"/>
      <c r="T252" s="252"/>
      <c r="AT252" s="253" t="s">
        <v>145</v>
      </c>
      <c r="AU252" s="253" t="s">
        <v>80</v>
      </c>
      <c r="AV252" s="12" t="s">
        <v>80</v>
      </c>
      <c r="AW252" s="12" t="s">
        <v>35</v>
      </c>
      <c r="AX252" s="12" t="s">
        <v>71</v>
      </c>
      <c r="AY252" s="253" t="s">
        <v>137</v>
      </c>
    </row>
    <row r="253" spans="2:51" s="12" customFormat="1" ht="13.5">
      <c r="B253" s="243"/>
      <c r="C253" s="244"/>
      <c r="D253" s="234" t="s">
        <v>145</v>
      </c>
      <c r="E253" s="245" t="s">
        <v>21</v>
      </c>
      <c r="F253" s="246" t="s">
        <v>405</v>
      </c>
      <c r="G253" s="244"/>
      <c r="H253" s="247">
        <v>33.6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AT253" s="253" t="s">
        <v>145</v>
      </c>
      <c r="AU253" s="253" t="s">
        <v>80</v>
      </c>
      <c r="AV253" s="12" t="s">
        <v>80</v>
      </c>
      <c r="AW253" s="12" t="s">
        <v>35</v>
      </c>
      <c r="AX253" s="12" t="s">
        <v>71</v>
      </c>
      <c r="AY253" s="253" t="s">
        <v>137</v>
      </c>
    </row>
    <row r="254" spans="2:51" s="13" customFormat="1" ht="13.5">
      <c r="B254" s="254"/>
      <c r="C254" s="255"/>
      <c r="D254" s="234" t="s">
        <v>145</v>
      </c>
      <c r="E254" s="256" t="s">
        <v>21</v>
      </c>
      <c r="F254" s="257" t="s">
        <v>218</v>
      </c>
      <c r="G254" s="255"/>
      <c r="H254" s="258">
        <v>51.223</v>
      </c>
      <c r="I254" s="259"/>
      <c r="J254" s="255"/>
      <c r="K254" s="255"/>
      <c r="L254" s="260"/>
      <c r="M254" s="261"/>
      <c r="N254" s="262"/>
      <c r="O254" s="262"/>
      <c r="P254" s="262"/>
      <c r="Q254" s="262"/>
      <c r="R254" s="262"/>
      <c r="S254" s="262"/>
      <c r="T254" s="263"/>
      <c r="AT254" s="264" t="s">
        <v>145</v>
      </c>
      <c r="AU254" s="264" t="s">
        <v>80</v>
      </c>
      <c r="AV254" s="13" t="s">
        <v>143</v>
      </c>
      <c r="AW254" s="13" t="s">
        <v>35</v>
      </c>
      <c r="AX254" s="13" t="s">
        <v>76</v>
      </c>
      <c r="AY254" s="264" t="s">
        <v>137</v>
      </c>
    </row>
    <row r="255" spans="2:65" s="1" customFormat="1" ht="16.5" customHeight="1">
      <c r="B255" s="45"/>
      <c r="C255" s="265" t="s">
        <v>406</v>
      </c>
      <c r="D255" s="265" t="s">
        <v>348</v>
      </c>
      <c r="E255" s="266" t="s">
        <v>407</v>
      </c>
      <c r="F255" s="267" t="s">
        <v>408</v>
      </c>
      <c r="G255" s="268" t="s">
        <v>149</v>
      </c>
      <c r="H255" s="269">
        <v>51.223</v>
      </c>
      <c r="I255" s="270"/>
      <c r="J255" s="271">
        <f>ROUND(I255*H255,2)</f>
        <v>0</v>
      </c>
      <c r="K255" s="267" t="s">
        <v>21</v>
      </c>
      <c r="L255" s="272"/>
      <c r="M255" s="273" t="s">
        <v>21</v>
      </c>
      <c r="N255" s="274" t="s">
        <v>42</v>
      </c>
      <c r="O255" s="46"/>
      <c r="P255" s="229">
        <f>O255*H255</f>
        <v>0</v>
      </c>
      <c r="Q255" s="229">
        <v>0</v>
      </c>
      <c r="R255" s="229">
        <f>Q255*H255</f>
        <v>0</v>
      </c>
      <c r="S255" s="229">
        <v>0</v>
      </c>
      <c r="T255" s="230">
        <f>S255*H255</f>
        <v>0</v>
      </c>
      <c r="AR255" s="23" t="s">
        <v>183</v>
      </c>
      <c r="AT255" s="23" t="s">
        <v>348</v>
      </c>
      <c r="AU255" s="23" t="s">
        <v>80</v>
      </c>
      <c r="AY255" s="23" t="s">
        <v>137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23" t="s">
        <v>76</v>
      </c>
      <c r="BK255" s="231">
        <f>ROUND(I255*H255,2)</f>
        <v>0</v>
      </c>
      <c r="BL255" s="23" t="s">
        <v>143</v>
      </c>
      <c r="BM255" s="23" t="s">
        <v>409</v>
      </c>
    </row>
    <row r="256" spans="2:65" s="1" customFormat="1" ht="25.5" customHeight="1">
      <c r="B256" s="45"/>
      <c r="C256" s="220" t="s">
        <v>410</v>
      </c>
      <c r="D256" s="220" t="s">
        <v>139</v>
      </c>
      <c r="E256" s="221" t="s">
        <v>398</v>
      </c>
      <c r="F256" s="222" t="s">
        <v>399</v>
      </c>
      <c r="G256" s="223" t="s">
        <v>315</v>
      </c>
      <c r="H256" s="224">
        <v>16</v>
      </c>
      <c r="I256" s="225"/>
      <c r="J256" s="226">
        <f>ROUND(I256*H256,2)</f>
        <v>0</v>
      </c>
      <c r="K256" s="222" t="s">
        <v>163</v>
      </c>
      <c r="L256" s="71"/>
      <c r="M256" s="227" t="s">
        <v>21</v>
      </c>
      <c r="N256" s="228" t="s">
        <v>42</v>
      </c>
      <c r="O256" s="46"/>
      <c r="P256" s="229">
        <f>O256*H256</f>
        <v>0</v>
      </c>
      <c r="Q256" s="229">
        <v>0.08642</v>
      </c>
      <c r="R256" s="229">
        <f>Q256*H256</f>
        <v>1.38272</v>
      </c>
      <c r="S256" s="229">
        <v>0</v>
      </c>
      <c r="T256" s="230">
        <f>S256*H256</f>
        <v>0</v>
      </c>
      <c r="AR256" s="23" t="s">
        <v>143</v>
      </c>
      <c r="AT256" s="23" t="s">
        <v>139</v>
      </c>
      <c r="AU256" s="23" t="s">
        <v>80</v>
      </c>
      <c r="AY256" s="23" t="s">
        <v>137</v>
      </c>
      <c r="BE256" s="231">
        <f>IF(N256="základní",J256,0)</f>
        <v>0</v>
      </c>
      <c r="BF256" s="231">
        <f>IF(N256="snížená",J256,0)</f>
        <v>0</v>
      </c>
      <c r="BG256" s="231">
        <f>IF(N256="zákl. přenesená",J256,0)</f>
        <v>0</v>
      </c>
      <c r="BH256" s="231">
        <f>IF(N256="sníž. přenesená",J256,0)</f>
        <v>0</v>
      </c>
      <c r="BI256" s="231">
        <f>IF(N256="nulová",J256,0)</f>
        <v>0</v>
      </c>
      <c r="BJ256" s="23" t="s">
        <v>76</v>
      </c>
      <c r="BK256" s="231">
        <f>ROUND(I256*H256,2)</f>
        <v>0</v>
      </c>
      <c r="BL256" s="23" t="s">
        <v>143</v>
      </c>
      <c r="BM256" s="23" t="s">
        <v>411</v>
      </c>
    </row>
    <row r="257" spans="2:51" s="11" customFormat="1" ht="13.5">
      <c r="B257" s="232"/>
      <c r="C257" s="233"/>
      <c r="D257" s="234" t="s">
        <v>145</v>
      </c>
      <c r="E257" s="235" t="s">
        <v>21</v>
      </c>
      <c r="F257" s="236" t="s">
        <v>412</v>
      </c>
      <c r="G257" s="233"/>
      <c r="H257" s="235" t="s">
        <v>21</v>
      </c>
      <c r="I257" s="237"/>
      <c r="J257" s="233"/>
      <c r="K257" s="233"/>
      <c r="L257" s="238"/>
      <c r="M257" s="239"/>
      <c r="N257" s="240"/>
      <c r="O257" s="240"/>
      <c r="P257" s="240"/>
      <c r="Q257" s="240"/>
      <c r="R257" s="240"/>
      <c r="S257" s="240"/>
      <c r="T257" s="241"/>
      <c r="AT257" s="242" t="s">
        <v>145</v>
      </c>
      <c r="AU257" s="242" t="s">
        <v>80</v>
      </c>
      <c r="AV257" s="11" t="s">
        <v>76</v>
      </c>
      <c r="AW257" s="11" t="s">
        <v>35</v>
      </c>
      <c r="AX257" s="11" t="s">
        <v>71</v>
      </c>
      <c r="AY257" s="242" t="s">
        <v>137</v>
      </c>
    </row>
    <row r="258" spans="2:51" s="12" customFormat="1" ht="13.5">
      <c r="B258" s="243"/>
      <c r="C258" s="244"/>
      <c r="D258" s="234" t="s">
        <v>145</v>
      </c>
      <c r="E258" s="245" t="s">
        <v>21</v>
      </c>
      <c r="F258" s="246" t="s">
        <v>413</v>
      </c>
      <c r="G258" s="244"/>
      <c r="H258" s="247">
        <v>16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AT258" s="253" t="s">
        <v>145</v>
      </c>
      <c r="AU258" s="253" t="s">
        <v>80</v>
      </c>
      <c r="AV258" s="12" t="s">
        <v>80</v>
      </c>
      <c r="AW258" s="12" t="s">
        <v>35</v>
      </c>
      <c r="AX258" s="12" t="s">
        <v>76</v>
      </c>
      <c r="AY258" s="253" t="s">
        <v>137</v>
      </c>
    </row>
    <row r="259" spans="2:65" s="1" customFormat="1" ht="16.5" customHeight="1">
      <c r="B259" s="45"/>
      <c r="C259" s="265" t="s">
        <v>414</v>
      </c>
      <c r="D259" s="265" t="s">
        <v>348</v>
      </c>
      <c r="E259" s="266" t="s">
        <v>415</v>
      </c>
      <c r="F259" s="267" t="s">
        <v>416</v>
      </c>
      <c r="G259" s="268" t="s">
        <v>156</v>
      </c>
      <c r="H259" s="269">
        <v>44.8</v>
      </c>
      <c r="I259" s="270"/>
      <c r="J259" s="271">
        <f>ROUND(I259*H259,2)</f>
        <v>0</v>
      </c>
      <c r="K259" s="267" t="s">
        <v>21</v>
      </c>
      <c r="L259" s="272"/>
      <c r="M259" s="273" t="s">
        <v>21</v>
      </c>
      <c r="N259" s="274" t="s">
        <v>42</v>
      </c>
      <c r="O259" s="46"/>
      <c r="P259" s="229">
        <f>O259*H259</f>
        <v>0</v>
      </c>
      <c r="Q259" s="229">
        <v>0.295</v>
      </c>
      <c r="R259" s="229">
        <f>Q259*H259</f>
        <v>13.216</v>
      </c>
      <c r="S259" s="229">
        <v>0</v>
      </c>
      <c r="T259" s="230">
        <f>S259*H259</f>
        <v>0</v>
      </c>
      <c r="AR259" s="23" t="s">
        <v>183</v>
      </c>
      <c r="AT259" s="23" t="s">
        <v>348</v>
      </c>
      <c r="AU259" s="23" t="s">
        <v>80</v>
      </c>
      <c r="AY259" s="23" t="s">
        <v>137</v>
      </c>
      <c r="BE259" s="231">
        <f>IF(N259="základní",J259,0)</f>
        <v>0</v>
      </c>
      <c r="BF259" s="231">
        <f>IF(N259="snížená",J259,0)</f>
        <v>0</v>
      </c>
      <c r="BG259" s="231">
        <f>IF(N259="zákl. přenesená",J259,0)</f>
        <v>0</v>
      </c>
      <c r="BH259" s="231">
        <f>IF(N259="sníž. přenesená",J259,0)</f>
        <v>0</v>
      </c>
      <c r="BI259" s="231">
        <f>IF(N259="nulová",J259,0)</f>
        <v>0</v>
      </c>
      <c r="BJ259" s="23" t="s">
        <v>76</v>
      </c>
      <c r="BK259" s="231">
        <f>ROUND(I259*H259,2)</f>
        <v>0</v>
      </c>
      <c r="BL259" s="23" t="s">
        <v>143</v>
      </c>
      <c r="BM259" s="23" t="s">
        <v>417</v>
      </c>
    </row>
    <row r="260" spans="2:51" s="11" customFormat="1" ht="13.5">
      <c r="B260" s="232"/>
      <c r="C260" s="233"/>
      <c r="D260" s="234" t="s">
        <v>145</v>
      </c>
      <c r="E260" s="235" t="s">
        <v>21</v>
      </c>
      <c r="F260" s="236" t="s">
        <v>418</v>
      </c>
      <c r="G260" s="233"/>
      <c r="H260" s="235" t="s">
        <v>21</v>
      </c>
      <c r="I260" s="237"/>
      <c r="J260" s="233"/>
      <c r="K260" s="233"/>
      <c r="L260" s="238"/>
      <c r="M260" s="239"/>
      <c r="N260" s="240"/>
      <c r="O260" s="240"/>
      <c r="P260" s="240"/>
      <c r="Q260" s="240"/>
      <c r="R260" s="240"/>
      <c r="S260" s="240"/>
      <c r="T260" s="241"/>
      <c r="AT260" s="242" t="s">
        <v>145</v>
      </c>
      <c r="AU260" s="242" t="s">
        <v>80</v>
      </c>
      <c r="AV260" s="11" t="s">
        <v>76</v>
      </c>
      <c r="AW260" s="11" t="s">
        <v>35</v>
      </c>
      <c r="AX260" s="11" t="s">
        <v>71</v>
      </c>
      <c r="AY260" s="242" t="s">
        <v>137</v>
      </c>
    </row>
    <row r="261" spans="2:51" s="12" customFormat="1" ht="13.5">
      <c r="B261" s="243"/>
      <c r="C261" s="244"/>
      <c r="D261" s="234" t="s">
        <v>145</v>
      </c>
      <c r="E261" s="245" t="s">
        <v>21</v>
      </c>
      <c r="F261" s="246" t="s">
        <v>419</v>
      </c>
      <c r="G261" s="244"/>
      <c r="H261" s="247">
        <v>44.8</v>
      </c>
      <c r="I261" s="248"/>
      <c r="J261" s="244"/>
      <c r="K261" s="244"/>
      <c r="L261" s="249"/>
      <c r="M261" s="250"/>
      <c r="N261" s="251"/>
      <c r="O261" s="251"/>
      <c r="P261" s="251"/>
      <c r="Q261" s="251"/>
      <c r="R261" s="251"/>
      <c r="S261" s="251"/>
      <c r="T261" s="252"/>
      <c r="AT261" s="253" t="s">
        <v>145</v>
      </c>
      <c r="AU261" s="253" t="s">
        <v>80</v>
      </c>
      <c r="AV261" s="12" t="s">
        <v>80</v>
      </c>
      <c r="AW261" s="12" t="s">
        <v>35</v>
      </c>
      <c r="AX261" s="12" t="s">
        <v>76</v>
      </c>
      <c r="AY261" s="253" t="s">
        <v>137</v>
      </c>
    </row>
    <row r="262" spans="2:65" s="1" customFormat="1" ht="16.5" customHeight="1">
      <c r="B262" s="45"/>
      <c r="C262" s="265" t="s">
        <v>420</v>
      </c>
      <c r="D262" s="265" t="s">
        <v>348</v>
      </c>
      <c r="E262" s="266" t="s">
        <v>421</v>
      </c>
      <c r="F262" s="267" t="s">
        <v>422</v>
      </c>
      <c r="G262" s="268" t="s">
        <v>156</v>
      </c>
      <c r="H262" s="269">
        <v>6.4</v>
      </c>
      <c r="I262" s="270"/>
      <c r="J262" s="271">
        <f>ROUND(I262*H262,2)</f>
        <v>0</v>
      </c>
      <c r="K262" s="267" t="s">
        <v>21</v>
      </c>
      <c r="L262" s="272"/>
      <c r="M262" s="273" t="s">
        <v>21</v>
      </c>
      <c r="N262" s="274" t="s">
        <v>42</v>
      </c>
      <c r="O262" s="46"/>
      <c r="P262" s="229">
        <f>O262*H262</f>
        <v>0</v>
      </c>
      <c r="Q262" s="229">
        <v>0.295</v>
      </c>
      <c r="R262" s="229">
        <f>Q262*H262</f>
        <v>1.888</v>
      </c>
      <c r="S262" s="229">
        <v>0</v>
      </c>
      <c r="T262" s="230">
        <f>S262*H262</f>
        <v>0</v>
      </c>
      <c r="AR262" s="23" t="s">
        <v>183</v>
      </c>
      <c r="AT262" s="23" t="s">
        <v>348</v>
      </c>
      <c r="AU262" s="23" t="s">
        <v>80</v>
      </c>
      <c r="AY262" s="23" t="s">
        <v>137</v>
      </c>
      <c r="BE262" s="231">
        <f>IF(N262="základní",J262,0)</f>
        <v>0</v>
      </c>
      <c r="BF262" s="231">
        <f>IF(N262="snížená",J262,0)</f>
        <v>0</v>
      </c>
      <c r="BG262" s="231">
        <f>IF(N262="zákl. přenesená",J262,0)</f>
        <v>0</v>
      </c>
      <c r="BH262" s="231">
        <f>IF(N262="sníž. přenesená",J262,0)</f>
        <v>0</v>
      </c>
      <c r="BI262" s="231">
        <f>IF(N262="nulová",J262,0)</f>
        <v>0</v>
      </c>
      <c r="BJ262" s="23" t="s">
        <v>76</v>
      </c>
      <c r="BK262" s="231">
        <f>ROUND(I262*H262,2)</f>
        <v>0</v>
      </c>
      <c r="BL262" s="23" t="s">
        <v>143</v>
      </c>
      <c r="BM262" s="23" t="s">
        <v>423</v>
      </c>
    </row>
    <row r="263" spans="2:51" s="11" customFormat="1" ht="13.5">
      <c r="B263" s="232"/>
      <c r="C263" s="233"/>
      <c r="D263" s="234" t="s">
        <v>145</v>
      </c>
      <c r="E263" s="235" t="s">
        <v>21</v>
      </c>
      <c r="F263" s="236" t="s">
        <v>418</v>
      </c>
      <c r="G263" s="233"/>
      <c r="H263" s="235" t="s">
        <v>21</v>
      </c>
      <c r="I263" s="237"/>
      <c r="J263" s="233"/>
      <c r="K263" s="233"/>
      <c r="L263" s="238"/>
      <c r="M263" s="239"/>
      <c r="N263" s="240"/>
      <c r="O263" s="240"/>
      <c r="P263" s="240"/>
      <c r="Q263" s="240"/>
      <c r="R263" s="240"/>
      <c r="S263" s="240"/>
      <c r="T263" s="241"/>
      <c r="AT263" s="242" t="s">
        <v>145</v>
      </c>
      <c r="AU263" s="242" t="s">
        <v>80</v>
      </c>
      <c r="AV263" s="11" t="s">
        <v>76</v>
      </c>
      <c r="AW263" s="11" t="s">
        <v>35</v>
      </c>
      <c r="AX263" s="11" t="s">
        <v>71</v>
      </c>
      <c r="AY263" s="242" t="s">
        <v>137</v>
      </c>
    </row>
    <row r="264" spans="2:51" s="12" customFormat="1" ht="13.5">
      <c r="B264" s="243"/>
      <c r="C264" s="244"/>
      <c r="D264" s="234" t="s">
        <v>145</v>
      </c>
      <c r="E264" s="245" t="s">
        <v>21</v>
      </c>
      <c r="F264" s="246" t="s">
        <v>424</v>
      </c>
      <c r="G264" s="244"/>
      <c r="H264" s="247">
        <v>6.4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AT264" s="253" t="s">
        <v>145</v>
      </c>
      <c r="AU264" s="253" t="s">
        <v>80</v>
      </c>
      <c r="AV264" s="12" t="s">
        <v>80</v>
      </c>
      <c r="AW264" s="12" t="s">
        <v>35</v>
      </c>
      <c r="AX264" s="12" t="s">
        <v>76</v>
      </c>
      <c r="AY264" s="253" t="s">
        <v>137</v>
      </c>
    </row>
    <row r="265" spans="2:65" s="1" customFormat="1" ht="25.5" customHeight="1">
      <c r="B265" s="45"/>
      <c r="C265" s="220" t="s">
        <v>425</v>
      </c>
      <c r="D265" s="220" t="s">
        <v>139</v>
      </c>
      <c r="E265" s="221" t="s">
        <v>426</v>
      </c>
      <c r="F265" s="222" t="s">
        <v>427</v>
      </c>
      <c r="G265" s="223" t="s">
        <v>315</v>
      </c>
      <c r="H265" s="224">
        <v>43</v>
      </c>
      <c r="I265" s="225"/>
      <c r="J265" s="226">
        <f>ROUND(I265*H265,2)</f>
        <v>0</v>
      </c>
      <c r="K265" s="222" t="s">
        <v>163</v>
      </c>
      <c r="L265" s="71"/>
      <c r="M265" s="227" t="s">
        <v>21</v>
      </c>
      <c r="N265" s="228" t="s">
        <v>42</v>
      </c>
      <c r="O265" s="46"/>
      <c r="P265" s="229">
        <f>O265*H265</f>
        <v>0</v>
      </c>
      <c r="Q265" s="229">
        <v>0.00459</v>
      </c>
      <c r="R265" s="229">
        <f>Q265*H265</f>
        <v>0.19737000000000002</v>
      </c>
      <c r="S265" s="229">
        <v>0</v>
      </c>
      <c r="T265" s="230">
        <f>S265*H265</f>
        <v>0</v>
      </c>
      <c r="AR265" s="23" t="s">
        <v>143</v>
      </c>
      <c r="AT265" s="23" t="s">
        <v>139</v>
      </c>
      <c r="AU265" s="23" t="s">
        <v>80</v>
      </c>
      <c r="AY265" s="23" t="s">
        <v>137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23" t="s">
        <v>76</v>
      </c>
      <c r="BK265" s="231">
        <f>ROUND(I265*H265,2)</f>
        <v>0</v>
      </c>
      <c r="BL265" s="23" t="s">
        <v>143</v>
      </c>
      <c r="BM265" s="23" t="s">
        <v>428</v>
      </c>
    </row>
    <row r="266" spans="2:51" s="11" customFormat="1" ht="13.5">
      <c r="B266" s="232"/>
      <c r="C266" s="233"/>
      <c r="D266" s="234" t="s">
        <v>145</v>
      </c>
      <c r="E266" s="235" t="s">
        <v>21</v>
      </c>
      <c r="F266" s="236" t="s">
        <v>317</v>
      </c>
      <c r="G266" s="233"/>
      <c r="H266" s="235" t="s">
        <v>21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AT266" s="242" t="s">
        <v>145</v>
      </c>
      <c r="AU266" s="242" t="s">
        <v>80</v>
      </c>
      <c r="AV266" s="11" t="s">
        <v>76</v>
      </c>
      <c r="AW266" s="11" t="s">
        <v>35</v>
      </c>
      <c r="AX266" s="11" t="s">
        <v>71</v>
      </c>
      <c r="AY266" s="242" t="s">
        <v>137</v>
      </c>
    </row>
    <row r="267" spans="2:51" s="12" customFormat="1" ht="13.5">
      <c r="B267" s="243"/>
      <c r="C267" s="244"/>
      <c r="D267" s="234" t="s">
        <v>145</v>
      </c>
      <c r="E267" s="245" t="s">
        <v>21</v>
      </c>
      <c r="F267" s="246" t="s">
        <v>429</v>
      </c>
      <c r="G267" s="244"/>
      <c r="H267" s="247">
        <v>43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145</v>
      </c>
      <c r="AU267" s="253" t="s">
        <v>80</v>
      </c>
      <c r="AV267" s="12" t="s">
        <v>80</v>
      </c>
      <c r="AW267" s="12" t="s">
        <v>35</v>
      </c>
      <c r="AX267" s="12" t="s">
        <v>76</v>
      </c>
      <c r="AY267" s="253" t="s">
        <v>137</v>
      </c>
    </row>
    <row r="268" spans="2:65" s="1" customFormat="1" ht="16.5" customHeight="1">
      <c r="B268" s="45"/>
      <c r="C268" s="265" t="s">
        <v>430</v>
      </c>
      <c r="D268" s="265" t="s">
        <v>348</v>
      </c>
      <c r="E268" s="266" t="s">
        <v>431</v>
      </c>
      <c r="F268" s="267" t="s">
        <v>432</v>
      </c>
      <c r="G268" s="268" t="s">
        <v>315</v>
      </c>
      <c r="H268" s="269">
        <v>43</v>
      </c>
      <c r="I268" s="270"/>
      <c r="J268" s="271">
        <f>ROUND(I268*H268,2)</f>
        <v>0</v>
      </c>
      <c r="K268" s="267" t="s">
        <v>21</v>
      </c>
      <c r="L268" s="272"/>
      <c r="M268" s="273" t="s">
        <v>21</v>
      </c>
      <c r="N268" s="274" t="s">
        <v>42</v>
      </c>
      <c r="O268" s="46"/>
      <c r="P268" s="229">
        <f>O268*H268</f>
        <v>0</v>
      </c>
      <c r="Q268" s="229">
        <v>0.045</v>
      </c>
      <c r="R268" s="229">
        <f>Q268*H268</f>
        <v>1.9349999999999998</v>
      </c>
      <c r="S268" s="229">
        <v>0</v>
      </c>
      <c r="T268" s="230">
        <f>S268*H268</f>
        <v>0</v>
      </c>
      <c r="AR268" s="23" t="s">
        <v>183</v>
      </c>
      <c r="AT268" s="23" t="s">
        <v>348</v>
      </c>
      <c r="AU268" s="23" t="s">
        <v>80</v>
      </c>
      <c r="AY268" s="23" t="s">
        <v>137</v>
      </c>
      <c r="BE268" s="231">
        <f>IF(N268="základní",J268,0)</f>
        <v>0</v>
      </c>
      <c r="BF268" s="231">
        <f>IF(N268="snížená",J268,0)</f>
        <v>0</v>
      </c>
      <c r="BG268" s="231">
        <f>IF(N268="zákl. přenesená",J268,0)</f>
        <v>0</v>
      </c>
      <c r="BH268" s="231">
        <f>IF(N268="sníž. přenesená",J268,0)</f>
        <v>0</v>
      </c>
      <c r="BI268" s="231">
        <f>IF(N268="nulová",J268,0)</f>
        <v>0</v>
      </c>
      <c r="BJ268" s="23" t="s">
        <v>76</v>
      </c>
      <c r="BK268" s="231">
        <f>ROUND(I268*H268,2)</f>
        <v>0</v>
      </c>
      <c r="BL268" s="23" t="s">
        <v>143</v>
      </c>
      <c r="BM268" s="23" t="s">
        <v>433</v>
      </c>
    </row>
    <row r="269" spans="2:51" s="11" customFormat="1" ht="13.5">
      <c r="B269" s="232"/>
      <c r="C269" s="233"/>
      <c r="D269" s="234" t="s">
        <v>145</v>
      </c>
      <c r="E269" s="235" t="s">
        <v>21</v>
      </c>
      <c r="F269" s="236" t="s">
        <v>317</v>
      </c>
      <c r="G269" s="233"/>
      <c r="H269" s="235" t="s">
        <v>21</v>
      </c>
      <c r="I269" s="237"/>
      <c r="J269" s="233"/>
      <c r="K269" s="233"/>
      <c r="L269" s="238"/>
      <c r="M269" s="239"/>
      <c r="N269" s="240"/>
      <c r="O269" s="240"/>
      <c r="P269" s="240"/>
      <c r="Q269" s="240"/>
      <c r="R269" s="240"/>
      <c r="S269" s="240"/>
      <c r="T269" s="241"/>
      <c r="AT269" s="242" t="s">
        <v>145</v>
      </c>
      <c r="AU269" s="242" t="s">
        <v>80</v>
      </c>
      <c r="AV269" s="11" t="s">
        <v>76</v>
      </c>
      <c r="AW269" s="11" t="s">
        <v>35</v>
      </c>
      <c r="AX269" s="11" t="s">
        <v>71</v>
      </c>
      <c r="AY269" s="242" t="s">
        <v>137</v>
      </c>
    </row>
    <row r="270" spans="2:51" s="12" customFormat="1" ht="13.5">
      <c r="B270" s="243"/>
      <c r="C270" s="244"/>
      <c r="D270" s="234" t="s">
        <v>145</v>
      </c>
      <c r="E270" s="245" t="s">
        <v>21</v>
      </c>
      <c r="F270" s="246" t="s">
        <v>429</v>
      </c>
      <c r="G270" s="244"/>
      <c r="H270" s="247">
        <v>43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AT270" s="253" t="s">
        <v>145</v>
      </c>
      <c r="AU270" s="253" t="s">
        <v>80</v>
      </c>
      <c r="AV270" s="12" t="s">
        <v>80</v>
      </c>
      <c r="AW270" s="12" t="s">
        <v>35</v>
      </c>
      <c r="AX270" s="12" t="s">
        <v>76</v>
      </c>
      <c r="AY270" s="253" t="s">
        <v>137</v>
      </c>
    </row>
    <row r="271" spans="2:65" s="1" customFormat="1" ht="25.5" customHeight="1">
      <c r="B271" s="45"/>
      <c r="C271" s="220" t="s">
        <v>434</v>
      </c>
      <c r="D271" s="220" t="s">
        <v>139</v>
      </c>
      <c r="E271" s="221" t="s">
        <v>435</v>
      </c>
      <c r="F271" s="222" t="s">
        <v>436</v>
      </c>
      <c r="G271" s="223" t="s">
        <v>149</v>
      </c>
      <c r="H271" s="224">
        <v>5.2</v>
      </c>
      <c r="I271" s="225"/>
      <c r="J271" s="226">
        <f>ROUND(I271*H271,2)</f>
        <v>0</v>
      </c>
      <c r="K271" s="222" t="s">
        <v>163</v>
      </c>
      <c r="L271" s="71"/>
      <c r="M271" s="227" t="s">
        <v>21</v>
      </c>
      <c r="N271" s="228" t="s">
        <v>42</v>
      </c>
      <c r="O271" s="46"/>
      <c r="P271" s="229">
        <f>O271*H271</f>
        <v>0</v>
      </c>
      <c r="Q271" s="229">
        <v>0.10676</v>
      </c>
      <c r="R271" s="229">
        <f>Q271*H271</f>
        <v>0.555152</v>
      </c>
      <c r="S271" s="229">
        <v>0</v>
      </c>
      <c r="T271" s="230">
        <f>S271*H271</f>
        <v>0</v>
      </c>
      <c r="AR271" s="23" t="s">
        <v>143</v>
      </c>
      <c r="AT271" s="23" t="s">
        <v>139</v>
      </c>
      <c r="AU271" s="23" t="s">
        <v>80</v>
      </c>
      <c r="AY271" s="23" t="s">
        <v>137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23" t="s">
        <v>76</v>
      </c>
      <c r="BK271" s="231">
        <f>ROUND(I271*H271,2)</f>
        <v>0</v>
      </c>
      <c r="BL271" s="23" t="s">
        <v>143</v>
      </c>
      <c r="BM271" s="23" t="s">
        <v>437</v>
      </c>
    </row>
    <row r="272" spans="2:51" s="11" customFormat="1" ht="13.5">
      <c r="B272" s="232"/>
      <c r="C272" s="233"/>
      <c r="D272" s="234" t="s">
        <v>145</v>
      </c>
      <c r="E272" s="235" t="s">
        <v>21</v>
      </c>
      <c r="F272" s="236" t="s">
        <v>438</v>
      </c>
      <c r="G272" s="233"/>
      <c r="H272" s="235" t="s">
        <v>21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AT272" s="242" t="s">
        <v>145</v>
      </c>
      <c r="AU272" s="242" t="s">
        <v>80</v>
      </c>
      <c r="AV272" s="11" t="s">
        <v>76</v>
      </c>
      <c r="AW272" s="11" t="s">
        <v>35</v>
      </c>
      <c r="AX272" s="11" t="s">
        <v>71</v>
      </c>
      <c r="AY272" s="242" t="s">
        <v>137</v>
      </c>
    </row>
    <row r="273" spans="2:51" s="12" customFormat="1" ht="13.5">
      <c r="B273" s="243"/>
      <c r="C273" s="244"/>
      <c r="D273" s="234" t="s">
        <v>145</v>
      </c>
      <c r="E273" s="245" t="s">
        <v>21</v>
      </c>
      <c r="F273" s="246" t="s">
        <v>439</v>
      </c>
      <c r="G273" s="244"/>
      <c r="H273" s="247">
        <v>5.2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AT273" s="253" t="s">
        <v>145</v>
      </c>
      <c r="AU273" s="253" t="s">
        <v>80</v>
      </c>
      <c r="AV273" s="12" t="s">
        <v>80</v>
      </c>
      <c r="AW273" s="12" t="s">
        <v>35</v>
      </c>
      <c r="AX273" s="12" t="s">
        <v>76</v>
      </c>
      <c r="AY273" s="253" t="s">
        <v>137</v>
      </c>
    </row>
    <row r="274" spans="2:65" s="1" customFormat="1" ht="25.5" customHeight="1">
      <c r="B274" s="45"/>
      <c r="C274" s="220" t="s">
        <v>440</v>
      </c>
      <c r="D274" s="220" t="s">
        <v>139</v>
      </c>
      <c r="E274" s="221" t="s">
        <v>441</v>
      </c>
      <c r="F274" s="222" t="s">
        <v>442</v>
      </c>
      <c r="G274" s="223" t="s">
        <v>226</v>
      </c>
      <c r="H274" s="224">
        <v>0.076</v>
      </c>
      <c r="I274" s="225"/>
      <c r="J274" s="226">
        <f>ROUND(I274*H274,2)</f>
        <v>0</v>
      </c>
      <c r="K274" s="222" t="s">
        <v>163</v>
      </c>
      <c r="L274" s="71"/>
      <c r="M274" s="227" t="s">
        <v>21</v>
      </c>
      <c r="N274" s="228" t="s">
        <v>42</v>
      </c>
      <c r="O274" s="46"/>
      <c r="P274" s="229">
        <f>O274*H274</f>
        <v>0</v>
      </c>
      <c r="Q274" s="229">
        <v>0.01709</v>
      </c>
      <c r="R274" s="229">
        <f>Q274*H274</f>
        <v>0.00129884</v>
      </c>
      <c r="S274" s="229">
        <v>0</v>
      </c>
      <c r="T274" s="230">
        <f>S274*H274</f>
        <v>0</v>
      </c>
      <c r="AR274" s="23" t="s">
        <v>143</v>
      </c>
      <c r="AT274" s="23" t="s">
        <v>139</v>
      </c>
      <c r="AU274" s="23" t="s">
        <v>80</v>
      </c>
      <c r="AY274" s="23" t="s">
        <v>137</v>
      </c>
      <c r="BE274" s="231">
        <f>IF(N274="základní",J274,0)</f>
        <v>0</v>
      </c>
      <c r="BF274" s="231">
        <f>IF(N274="snížená",J274,0)</f>
        <v>0</v>
      </c>
      <c r="BG274" s="231">
        <f>IF(N274="zákl. přenesená",J274,0)</f>
        <v>0</v>
      </c>
      <c r="BH274" s="231">
        <f>IF(N274="sníž. přenesená",J274,0)</f>
        <v>0</v>
      </c>
      <c r="BI274" s="231">
        <f>IF(N274="nulová",J274,0)</f>
        <v>0</v>
      </c>
      <c r="BJ274" s="23" t="s">
        <v>76</v>
      </c>
      <c r="BK274" s="231">
        <f>ROUND(I274*H274,2)</f>
        <v>0</v>
      </c>
      <c r="BL274" s="23" t="s">
        <v>143</v>
      </c>
      <c r="BM274" s="23" t="s">
        <v>443</v>
      </c>
    </row>
    <row r="275" spans="2:51" s="11" customFormat="1" ht="13.5">
      <c r="B275" s="232"/>
      <c r="C275" s="233"/>
      <c r="D275" s="234" t="s">
        <v>145</v>
      </c>
      <c r="E275" s="235" t="s">
        <v>21</v>
      </c>
      <c r="F275" s="236" t="s">
        <v>444</v>
      </c>
      <c r="G275" s="233"/>
      <c r="H275" s="235" t="s">
        <v>21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AT275" s="242" t="s">
        <v>145</v>
      </c>
      <c r="AU275" s="242" t="s">
        <v>80</v>
      </c>
      <c r="AV275" s="11" t="s">
        <v>76</v>
      </c>
      <c r="AW275" s="11" t="s">
        <v>35</v>
      </c>
      <c r="AX275" s="11" t="s">
        <v>71</v>
      </c>
      <c r="AY275" s="242" t="s">
        <v>137</v>
      </c>
    </row>
    <row r="276" spans="2:51" s="12" customFormat="1" ht="13.5">
      <c r="B276" s="243"/>
      <c r="C276" s="244"/>
      <c r="D276" s="234" t="s">
        <v>145</v>
      </c>
      <c r="E276" s="245" t="s">
        <v>21</v>
      </c>
      <c r="F276" s="246" t="s">
        <v>445</v>
      </c>
      <c r="G276" s="244"/>
      <c r="H276" s="247">
        <v>0.076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AT276" s="253" t="s">
        <v>145</v>
      </c>
      <c r="AU276" s="253" t="s">
        <v>80</v>
      </c>
      <c r="AV276" s="12" t="s">
        <v>80</v>
      </c>
      <c r="AW276" s="12" t="s">
        <v>35</v>
      </c>
      <c r="AX276" s="12" t="s">
        <v>76</v>
      </c>
      <c r="AY276" s="253" t="s">
        <v>137</v>
      </c>
    </row>
    <row r="277" spans="2:65" s="1" customFormat="1" ht="16.5" customHeight="1">
      <c r="B277" s="45"/>
      <c r="C277" s="265" t="s">
        <v>446</v>
      </c>
      <c r="D277" s="265" t="s">
        <v>348</v>
      </c>
      <c r="E277" s="266" t="s">
        <v>447</v>
      </c>
      <c r="F277" s="267" t="s">
        <v>448</v>
      </c>
      <c r="G277" s="268" t="s">
        <v>226</v>
      </c>
      <c r="H277" s="269">
        <v>0.084</v>
      </c>
      <c r="I277" s="270"/>
      <c r="J277" s="271">
        <f>ROUND(I277*H277,2)</f>
        <v>0</v>
      </c>
      <c r="K277" s="267" t="s">
        <v>163</v>
      </c>
      <c r="L277" s="272"/>
      <c r="M277" s="273" t="s">
        <v>21</v>
      </c>
      <c r="N277" s="274" t="s">
        <v>42</v>
      </c>
      <c r="O277" s="46"/>
      <c r="P277" s="229">
        <f>O277*H277</f>
        <v>0</v>
      </c>
      <c r="Q277" s="229">
        <v>1</v>
      </c>
      <c r="R277" s="229">
        <f>Q277*H277</f>
        <v>0.084</v>
      </c>
      <c r="S277" s="229">
        <v>0</v>
      </c>
      <c r="T277" s="230">
        <f>S277*H277</f>
        <v>0</v>
      </c>
      <c r="AR277" s="23" t="s">
        <v>183</v>
      </c>
      <c r="AT277" s="23" t="s">
        <v>348</v>
      </c>
      <c r="AU277" s="23" t="s">
        <v>80</v>
      </c>
      <c r="AY277" s="23" t="s">
        <v>137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23" t="s">
        <v>76</v>
      </c>
      <c r="BK277" s="231">
        <f>ROUND(I277*H277,2)</f>
        <v>0</v>
      </c>
      <c r="BL277" s="23" t="s">
        <v>143</v>
      </c>
      <c r="BM277" s="23" t="s">
        <v>449</v>
      </c>
    </row>
    <row r="278" spans="2:47" s="1" customFormat="1" ht="13.5">
      <c r="B278" s="45"/>
      <c r="C278" s="73"/>
      <c r="D278" s="234" t="s">
        <v>352</v>
      </c>
      <c r="E278" s="73"/>
      <c r="F278" s="275" t="s">
        <v>450</v>
      </c>
      <c r="G278" s="73"/>
      <c r="H278" s="73"/>
      <c r="I278" s="190"/>
      <c r="J278" s="73"/>
      <c r="K278" s="73"/>
      <c r="L278" s="71"/>
      <c r="M278" s="276"/>
      <c r="N278" s="46"/>
      <c r="O278" s="46"/>
      <c r="P278" s="46"/>
      <c r="Q278" s="46"/>
      <c r="R278" s="46"/>
      <c r="S278" s="46"/>
      <c r="T278" s="94"/>
      <c r="AT278" s="23" t="s">
        <v>352</v>
      </c>
      <c r="AU278" s="23" t="s">
        <v>80</v>
      </c>
    </row>
    <row r="279" spans="2:51" s="11" customFormat="1" ht="13.5">
      <c r="B279" s="232"/>
      <c r="C279" s="233"/>
      <c r="D279" s="234" t="s">
        <v>145</v>
      </c>
      <c r="E279" s="235" t="s">
        <v>21</v>
      </c>
      <c r="F279" s="236" t="s">
        <v>444</v>
      </c>
      <c r="G279" s="233"/>
      <c r="H279" s="235" t="s">
        <v>21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AT279" s="242" t="s">
        <v>145</v>
      </c>
      <c r="AU279" s="242" t="s">
        <v>80</v>
      </c>
      <c r="AV279" s="11" t="s">
        <v>76</v>
      </c>
      <c r="AW279" s="11" t="s">
        <v>35</v>
      </c>
      <c r="AX279" s="11" t="s">
        <v>71</v>
      </c>
      <c r="AY279" s="242" t="s">
        <v>137</v>
      </c>
    </row>
    <row r="280" spans="2:51" s="12" customFormat="1" ht="13.5">
      <c r="B280" s="243"/>
      <c r="C280" s="244"/>
      <c r="D280" s="234" t="s">
        <v>145</v>
      </c>
      <c r="E280" s="245" t="s">
        <v>21</v>
      </c>
      <c r="F280" s="246" t="s">
        <v>451</v>
      </c>
      <c r="G280" s="244"/>
      <c r="H280" s="247">
        <v>0.084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AT280" s="253" t="s">
        <v>145</v>
      </c>
      <c r="AU280" s="253" t="s">
        <v>80</v>
      </c>
      <c r="AV280" s="12" t="s">
        <v>80</v>
      </c>
      <c r="AW280" s="12" t="s">
        <v>35</v>
      </c>
      <c r="AX280" s="12" t="s">
        <v>76</v>
      </c>
      <c r="AY280" s="253" t="s">
        <v>137</v>
      </c>
    </row>
    <row r="281" spans="2:65" s="1" customFormat="1" ht="16.5" customHeight="1">
      <c r="B281" s="45"/>
      <c r="C281" s="220" t="s">
        <v>452</v>
      </c>
      <c r="D281" s="220" t="s">
        <v>139</v>
      </c>
      <c r="E281" s="221" t="s">
        <v>453</v>
      </c>
      <c r="F281" s="222" t="s">
        <v>454</v>
      </c>
      <c r="G281" s="223" t="s">
        <v>162</v>
      </c>
      <c r="H281" s="224">
        <v>4.464</v>
      </c>
      <c r="I281" s="225"/>
      <c r="J281" s="226">
        <f>ROUND(I281*H281,2)</f>
        <v>0</v>
      </c>
      <c r="K281" s="222" t="s">
        <v>163</v>
      </c>
      <c r="L281" s="71"/>
      <c r="M281" s="227" t="s">
        <v>21</v>
      </c>
      <c r="N281" s="228" t="s">
        <v>42</v>
      </c>
      <c r="O281" s="46"/>
      <c r="P281" s="229">
        <f>O281*H281</f>
        <v>0</v>
      </c>
      <c r="Q281" s="229">
        <v>2.4534</v>
      </c>
      <c r="R281" s="229">
        <f>Q281*H281</f>
        <v>10.9519776</v>
      </c>
      <c r="S281" s="229">
        <v>0</v>
      </c>
      <c r="T281" s="230">
        <f>S281*H281</f>
        <v>0</v>
      </c>
      <c r="AR281" s="23" t="s">
        <v>143</v>
      </c>
      <c r="AT281" s="23" t="s">
        <v>139</v>
      </c>
      <c r="AU281" s="23" t="s">
        <v>80</v>
      </c>
      <c r="AY281" s="23" t="s">
        <v>137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23" t="s">
        <v>76</v>
      </c>
      <c r="BK281" s="231">
        <f>ROUND(I281*H281,2)</f>
        <v>0</v>
      </c>
      <c r="BL281" s="23" t="s">
        <v>143</v>
      </c>
      <c r="BM281" s="23" t="s">
        <v>455</v>
      </c>
    </row>
    <row r="282" spans="2:51" s="11" customFormat="1" ht="13.5">
      <c r="B282" s="232"/>
      <c r="C282" s="233"/>
      <c r="D282" s="234" t="s">
        <v>145</v>
      </c>
      <c r="E282" s="235" t="s">
        <v>21</v>
      </c>
      <c r="F282" s="236" t="s">
        <v>376</v>
      </c>
      <c r="G282" s="233"/>
      <c r="H282" s="235" t="s">
        <v>21</v>
      </c>
      <c r="I282" s="237"/>
      <c r="J282" s="233"/>
      <c r="K282" s="233"/>
      <c r="L282" s="238"/>
      <c r="M282" s="239"/>
      <c r="N282" s="240"/>
      <c r="O282" s="240"/>
      <c r="P282" s="240"/>
      <c r="Q282" s="240"/>
      <c r="R282" s="240"/>
      <c r="S282" s="240"/>
      <c r="T282" s="241"/>
      <c r="AT282" s="242" t="s">
        <v>145</v>
      </c>
      <c r="AU282" s="242" t="s">
        <v>80</v>
      </c>
      <c r="AV282" s="11" t="s">
        <v>76</v>
      </c>
      <c r="AW282" s="11" t="s">
        <v>35</v>
      </c>
      <c r="AX282" s="11" t="s">
        <v>71</v>
      </c>
      <c r="AY282" s="242" t="s">
        <v>137</v>
      </c>
    </row>
    <row r="283" spans="2:51" s="12" customFormat="1" ht="13.5">
      <c r="B283" s="243"/>
      <c r="C283" s="244"/>
      <c r="D283" s="234" t="s">
        <v>145</v>
      </c>
      <c r="E283" s="245" t="s">
        <v>21</v>
      </c>
      <c r="F283" s="246" t="s">
        <v>456</v>
      </c>
      <c r="G283" s="244"/>
      <c r="H283" s="247">
        <v>1.24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AT283" s="253" t="s">
        <v>145</v>
      </c>
      <c r="AU283" s="253" t="s">
        <v>80</v>
      </c>
      <c r="AV283" s="12" t="s">
        <v>80</v>
      </c>
      <c r="AW283" s="12" t="s">
        <v>35</v>
      </c>
      <c r="AX283" s="12" t="s">
        <v>71</v>
      </c>
      <c r="AY283" s="253" t="s">
        <v>137</v>
      </c>
    </row>
    <row r="284" spans="2:51" s="12" customFormat="1" ht="13.5">
      <c r="B284" s="243"/>
      <c r="C284" s="244"/>
      <c r="D284" s="234" t="s">
        <v>145</v>
      </c>
      <c r="E284" s="245" t="s">
        <v>21</v>
      </c>
      <c r="F284" s="246" t="s">
        <v>457</v>
      </c>
      <c r="G284" s="244"/>
      <c r="H284" s="247">
        <v>0.992</v>
      </c>
      <c r="I284" s="248"/>
      <c r="J284" s="244"/>
      <c r="K284" s="244"/>
      <c r="L284" s="249"/>
      <c r="M284" s="250"/>
      <c r="N284" s="251"/>
      <c r="O284" s="251"/>
      <c r="P284" s="251"/>
      <c r="Q284" s="251"/>
      <c r="R284" s="251"/>
      <c r="S284" s="251"/>
      <c r="T284" s="252"/>
      <c r="AT284" s="253" t="s">
        <v>145</v>
      </c>
      <c r="AU284" s="253" t="s">
        <v>80</v>
      </c>
      <c r="AV284" s="12" t="s">
        <v>80</v>
      </c>
      <c r="AW284" s="12" t="s">
        <v>35</v>
      </c>
      <c r="AX284" s="12" t="s">
        <v>71</v>
      </c>
      <c r="AY284" s="253" t="s">
        <v>137</v>
      </c>
    </row>
    <row r="285" spans="2:51" s="12" customFormat="1" ht="13.5">
      <c r="B285" s="243"/>
      <c r="C285" s="244"/>
      <c r="D285" s="234" t="s">
        <v>145</v>
      </c>
      <c r="E285" s="245" t="s">
        <v>21</v>
      </c>
      <c r="F285" s="246" t="s">
        <v>458</v>
      </c>
      <c r="G285" s="244"/>
      <c r="H285" s="247">
        <v>0.992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AT285" s="253" t="s">
        <v>145</v>
      </c>
      <c r="AU285" s="253" t="s">
        <v>80</v>
      </c>
      <c r="AV285" s="12" t="s">
        <v>80</v>
      </c>
      <c r="AW285" s="12" t="s">
        <v>35</v>
      </c>
      <c r="AX285" s="12" t="s">
        <v>71</v>
      </c>
      <c r="AY285" s="253" t="s">
        <v>137</v>
      </c>
    </row>
    <row r="286" spans="2:51" s="12" customFormat="1" ht="13.5">
      <c r="B286" s="243"/>
      <c r="C286" s="244"/>
      <c r="D286" s="234" t="s">
        <v>145</v>
      </c>
      <c r="E286" s="245" t="s">
        <v>21</v>
      </c>
      <c r="F286" s="246" t="s">
        <v>459</v>
      </c>
      <c r="G286" s="244"/>
      <c r="H286" s="247">
        <v>1.24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AT286" s="253" t="s">
        <v>145</v>
      </c>
      <c r="AU286" s="253" t="s">
        <v>80</v>
      </c>
      <c r="AV286" s="12" t="s">
        <v>80</v>
      </c>
      <c r="AW286" s="12" t="s">
        <v>35</v>
      </c>
      <c r="AX286" s="12" t="s">
        <v>71</v>
      </c>
      <c r="AY286" s="253" t="s">
        <v>137</v>
      </c>
    </row>
    <row r="287" spans="2:51" s="13" customFormat="1" ht="13.5">
      <c r="B287" s="254"/>
      <c r="C287" s="255"/>
      <c r="D287" s="234" t="s">
        <v>145</v>
      </c>
      <c r="E287" s="256" t="s">
        <v>21</v>
      </c>
      <c r="F287" s="257" t="s">
        <v>218</v>
      </c>
      <c r="G287" s="255"/>
      <c r="H287" s="258">
        <v>4.464</v>
      </c>
      <c r="I287" s="259"/>
      <c r="J287" s="255"/>
      <c r="K287" s="255"/>
      <c r="L287" s="260"/>
      <c r="M287" s="261"/>
      <c r="N287" s="262"/>
      <c r="O287" s="262"/>
      <c r="P287" s="262"/>
      <c r="Q287" s="262"/>
      <c r="R287" s="262"/>
      <c r="S287" s="262"/>
      <c r="T287" s="263"/>
      <c r="AT287" s="264" t="s">
        <v>145</v>
      </c>
      <c r="AU287" s="264" t="s">
        <v>80</v>
      </c>
      <c r="AV287" s="13" t="s">
        <v>143</v>
      </c>
      <c r="AW287" s="13" t="s">
        <v>35</v>
      </c>
      <c r="AX287" s="13" t="s">
        <v>76</v>
      </c>
      <c r="AY287" s="264" t="s">
        <v>137</v>
      </c>
    </row>
    <row r="288" spans="2:65" s="1" customFormat="1" ht="16.5" customHeight="1">
      <c r="B288" s="45"/>
      <c r="C288" s="220" t="s">
        <v>460</v>
      </c>
      <c r="D288" s="220" t="s">
        <v>139</v>
      </c>
      <c r="E288" s="221" t="s">
        <v>461</v>
      </c>
      <c r="F288" s="222" t="s">
        <v>462</v>
      </c>
      <c r="G288" s="223" t="s">
        <v>149</v>
      </c>
      <c r="H288" s="224">
        <v>29.766</v>
      </c>
      <c r="I288" s="225"/>
      <c r="J288" s="226">
        <f>ROUND(I288*H288,2)</f>
        <v>0</v>
      </c>
      <c r="K288" s="222" t="s">
        <v>163</v>
      </c>
      <c r="L288" s="71"/>
      <c r="M288" s="227" t="s">
        <v>21</v>
      </c>
      <c r="N288" s="228" t="s">
        <v>42</v>
      </c>
      <c r="O288" s="46"/>
      <c r="P288" s="229">
        <f>O288*H288</f>
        <v>0</v>
      </c>
      <c r="Q288" s="229">
        <v>0.00519</v>
      </c>
      <c r="R288" s="229">
        <f>Q288*H288</f>
        <v>0.15448554</v>
      </c>
      <c r="S288" s="229">
        <v>0</v>
      </c>
      <c r="T288" s="230">
        <f>S288*H288</f>
        <v>0</v>
      </c>
      <c r="AR288" s="23" t="s">
        <v>143</v>
      </c>
      <c r="AT288" s="23" t="s">
        <v>139</v>
      </c>
      <c r="AU288" s="23" t="s">
        <v>80</v>
      </c>
      <c r="AY288" s="23" t="s">
        <v>137</v>
      </c>
      <c r="BE288" s="231">
        <f>IF(N288="základní",J288,0)</f>
        <v>0</v>
      </c>
      <c r="BF288" s="231">
        <f>IF(N288="snížená",J288,0)</f>
        <v>0</v>
      </c>
      <c r="BG288" s="231">
        <f>IF(N288="zákl. přenesená",J288,0)</f>
        <v>0</v>
      </c>
      <c r="BH288" s="231">
        <f>IF(N288="sníž. přenesená",J288,0)</f>
        <v>0</v>
      </c>
      <c r="BI288" s="231">
        <f>IF(N288="nulová",J288,0)</f>
        <v>0</v>
      </c>
      <c r="BJ288" s="23" t="s">
        <v>76</v>
      </c>
      <c r="BK288" s="231">
        <f>ROUND(I288*H288,2)</f>
        <v>0</v>
      </c>
      <c r="BL288" s="23" t="s">
        <v>143</v>
      </c>
      <c r="BM288" s="23" t="s">
        <v>463</v>
      </c>
    </row>
    <row r="289" spans="2:51" s="11" customFormat="1" ht="13.5">
      <c r="B289" s="232"/>
      <c r="C289" s="233"/>
      <c r="D289" s="234" t="s">
        <v>145</v>
      </c>
      <c r="E289" s="235" t="s">
        <v>21</v>
      </c>
      <c r="F289" s="236" t="s">
        <v>376</v>
      </c>
      <c r="G289" s="233"/>
      <c r="H289" s="235" t="s">
        <v>21</v>
      </c>
      <c r="I289" s="237"/>
      <c r="J289" s="233"/>
      <c r="K289" s="233"/>
      <c r="L289" s="238"/>
      <c r="M289" s="239"/>
      <c r="N289" s="240"/>
      <c r="O289" s="240"/>
      <c r="P289" s="240"/>
      <c r="Q289" s="240"/>
      <c r="R289" s="240"/>
      <c r="S289" s="240"/>
      <c r="T289" s="241"/>
      <c r="AT289" s="242" t="s">
        <v>145</v>
      </c>
      <c r="AU289" s="242" t="s">
        <v>80</v>
      </c>
      <c r="AV289" s="11" t="s">
        <v>76</v>
      </c>
      <c r="AW289" s="11" t="s">
        <v>35</v>
      </c>
      <c r="AX289" s="11" t="s">
        <v>71</v>
      </c>
      <c r="AY289" s="242" t="s">
        <v>137</v>
      </c>
    </row>
    <row r="290" spans="2:51" s="12" customFormat="1" ht="13.5">
      <c r="B290" s="243"/>
      <c r="C290" s="244"/>
      <c r="D290" s="234" t="s">
        <v>145</v>
      </c>
      <c r="E290" s="245" t="s">
        <v>21</v>
      </c>
      <c r="F290" s="246" t="s">
        <v>464</v>
      </c>
      <c r="G290" s="244"/>
      <c r="H290" s="247">
        <v>8.268</v>
      </c>
      <c r="I290" s="248"/>
      <c r="J290" s="244"/>
      <c r="K290" s="244"/>
      <c r="L290" s="249"/>
      <c r="M290" s="250"/>
      <c r="N290" s="251"/>
      <c r="O290" s="251"/>
      <c r="P290" s="251"/>
      <c r="Q290" s="251"/>
      <c r="R290" s="251"/>
      <c r="S290" s="251"/>
      <c r="T290" s="252"/>
      <c r="AT290" s="253" t="s">
        <v>145</v>
      </c>
      <c r="AU290" s="253" t="s">
        <v>80</v>
      </c>
      <c r="AV290" s="12" t="s">
        <v>80</v>
      </c>
      <c r="AW290" s="12" t="s">
        <v>35</v>
      </c>
      <c r="AX290" s="12" t="s">
        <v>71</v>
      </c>
      <c r="AY290" s="253" t="s">
        <v>137</v>
      </c>
    </row>
    <row r="291" spans="2:51" s="12" customFormat="1" ht="13.5">
      <c r="B291" s="243"/>
      <c r="C291" s="244"/>
      <c r="D291" s="234" t="s">
        <v>145</v>
      </c>
      <c r="E291" s="245" t="s">
        <v>21</v>
      </c>
      <c r="F291" s="246" t="s">
        <v>465</v>
      </c>
      <c r="G291" s="244"/>
      <c r="H291" s="247">
        <v>6.615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AT291" s="253" t="s">
        <v>145</v>
      </c>
      <c r="AU291" s="253" t="s">
        <v>80</v>
      </c>
      <c r="AV291" s="12" t="s">
        <v>80</v>
      </c>
      <c r="AW291" s="12" t="s">
        <v>35</v>
      </c>
      <c r="AX291" s="12" t="s">
        <v>71</v>
      </c>
      <c r="AY291" s="253" t="s">
        <v>137</v>
      </c>
    </row>
    <row r="292" spans="2:51" s="12" customFormat="1" ht="13.5">
      <c r="B292" s="243"/>
      <c r="C292" s="244"/>
      <c r="D292" s="234" t="s">
        <v>145</v>
      </c>
      <c r="E292" s="245" t="s">
        <v>21</v>
      </c>
      <c r="F292" s="246" t="s">
        <v>466</v>
      </c>
      <c r="G292" s="244"/>
      <c r="H292" s="247">
        <v>6.615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AT292" s="253" t="s">
        <v>145</v>
      </c>
      <c r="AU292" s="253" t="s">
        <v>80</v>
      </c>
      <c r="AV292" s="12" t="s">
        <v>80</v>
      </c>
      <c r="AW292" s="12" t="s">
        <v>35</v>
      </c>
      <c r="AX292" s="12" t="s">
        <v>71</v>
      </c>
      <c r="AY292" s="253" t="s">
        <v>137</v>
      </c>
    </row>
    <row r="293" spans="2:51" s="12" customFormat="1" ht="13.5">
      <c r="B293" s="243"/>
      <c r="C293" s="244"/>
      <c r="D293" s="234" t="s">
        <v>145</v>
      </c>
      <c r="E293" s="245" t="s">
        <v>21</v>
      </c>
      <c r="F293" s="246" t="s">
        <v>467</v>
      </c>
      <c r="G293" s="244"/>
      <c r="H293" s="247">
        <v>8.268</v>
      </c>
      <c r="I293" s="248"/>
      <c r="J293" s="244"/>
      <c r="K293" s="244"/>
      <c r="L293" s="249"/>
      <c r="M293" s="250"/>
      <c r="N293" s="251"/>
      <c r="O293" s="251"/>
      <c r="P293" s="251"/>
      <c r="Q293" s="251"/>
      <c r="R293" s="251"/>
      <c r="S293" s="251"/>
      <c r="T293" s="252"/>
      <c r="AT293" s="253" t="s">
        <v>145</v>
      </c>
      <c r="AU293" s="253" t="s">
        <v>80</v>
      </c>
      <c r="AV293" s="12" t="s">
        <v>80</v>
      </c>
      <c r="AW293" s="12" t="s">
        <v>35</v>
      </c>
      <c r="AX293" s="12" t="s">
        <v>71</v>
      </c>
      <c r="AY293" s="253" t="s">
        <v>137</v>
      </c>
    </row>
    <row r="294" spans="2:51" s="13" customFormat="1" ht="13.5">
      <c r="B294" s="254"/>
      <c r="C294" s="255"/>
      <c r="D294" s="234" t="s">
        <v>145</v>
      </c>
      <c r="E294" s="256" t="s">
        <v>21</v>
      </c>
      <c r="F294" s="257" t="s">
        <v>218</v>
      </c>
      <c r="G294" s="255"/>
      <c r="H294" s="258">
        <v>29.766</v>
      </c>
      <c r="I294" s="259"/>
      <c r="J294" s="255"/>
      <c r="K294" s="255"/>
      <c r="L294" s="260"/>
      <c r="M294" s="261"/>
      <c r="N294" s="262"/>
      <c r="O294" s="262"/>
      <c r="P294" s="262"/>
      <c r="Q294" s="262"/>
      <c r="R294" s="262"/>
      <c r="S294" s="262"/>
      <c r="T294" s="263"/>
      <c r="AT294" s="264" t="s">
        <v>145</v>
      </c>
      <c r="AU294" s="264" t="s">
        <v>80</v>
      </c>
      <c r="AV294" s="13" t="s">
        <v>143</v>
      </c>
      <c r="AW294" s="13" t="s">
        <v>35</v>
      </c>
      <c r="AX294" s="13" t="s">
        <v>76</v>
      </c>
      <c r="AY294" s="264" t="s">
        <v>137</v>
      </c>
    </row>
    <row r="295" spans="2:65" s="1" customFormat="1" ht="16.5" customHeight="1">
      <c r="B295" s="45"/>
      <c r="C295" s="220" t="s">
        <v>468</v>
      </c>
      <c r="D295" s="220" t="s">
        <v>139</v>
      </c>
      <c r="E295" s="221" t="s">
        <v>469</v>
      </c>
      <c r="F295" s="222" t="s">
        <v>470</v>
      </c>
      <c r="G295" s="223" t="s">
        <v>149</v>
      </c>
      <c r="H295" s="224">
        <v>29.766</v>
      </c>
      <c r="I295" s="225"/>
      <c r="J295" s="226">
        <f>ROUND(I295*H295,2)</f>
        <v>0</v>
      </c>
      <c r="K295" s="222" t="s">
        <v>163</v>
      </c>
      <c r="L295" s="71"/>
      <c r="M295" s="227" t="s">
        <v>21</v>
      </c>
      <c r="N295" s="228" t="s">
        <v>42</v>
      </c>
      <c r="O295" s="46"/>
      <c r="P295" s="229">
        <f>O295*H295</f>
        <v>0</v>
      </c>
      <c r="Q295" s="229">
        <v>0</v>
      </c>
      <c r="R295" s="229">
        <f>Q295*H295</f>
        <v>0</v>
      </c>
      <c r="S295" s="229">
        <v>0</v>
      </c>
      <c r="T295" s="230">
        <f>S295*H295</f>
        <v>0</v>
      </c>
      <c r="AR295" s="23" t="s">
        <v>143</v>
      </c>
      <c r="AT295" s="23" t="s">
        <v>139</v>
      </c>
      <c r="AU295" s="23" t="s">
        <v>80</v>
      </c>
      <c r="AY295" s="23" t="s">
        <v>137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23" t="s">
        <v>76</v>
      </c>
      <c r="BK295" s="231">
        <f>ROUND(I295*H295,2)</f>
        <v>0</v>
      </c>
      <c r="BL295" s="23" t="s">
        <v>143</v>
      </c>
      <c r="BM295" s="23" t="s">
        <v>471</v>
      </c>
    </row>
    <row r="296" spans="2:51" s="12" customFormat="1" ht="13.5">
      <c r="B296" s="243"/>
      <c r="C296" s="244"/>
      <c r="D296" s="234" t="s">
        <v>145</v>
      </c>
      <c r="E296" s="245" t="s">
        <v>21</v>
      </c>
      <c r="F296" s="246" t="s">
        <v>472</v>
      </c>
      <c r="G296" s="244"/>
      <c r="H296" s="247">
        <v>29.766</v>
      </c>
      <c r="I296" s="248"/>
      <c r="J296" s="244"/>
      <c r="K296" s="244"/>
      <c r="L296" s="249"/>
      <c r="M296" s="250"/>
      <c r="N296" s="251"/>
      <c r="O296" s="251"/>
      <c r="P296" s="251"/>
      <c r="Q296" s="251"/>
      <c r="R296" s="251"/>
      <c r="S296" s="251"/>
      <c r="T296" s="252"/>
      <c r="AT296" s="253" t="s">
        <v>145</v>
      </c>
      <c r="AU296" s="253" t="s">
        <v>80</v>
      </c>
      <c r="AV296" s="12" t="s">
        <v>80</v>
      </c>
      <c r="AW296" s="12" t="s">
        <v>35</v>
      </c>
      <c r="AX296" s="12" t="s">
        <v>76</v>
      </c>
      <c r="AY296" s="253" t="s">
        <v>137</v>
      </c>
    </row>
    <row r="297" spans="2:65" s="1" customFormat="1" ht="16.5" customHeight="1">
      <c r="B297" s="45"/>
      <c r="C297" s="220" t="s">
        <v>473</v>
      </c>
      <c r="D297" s="220" t="s">
        <v>139</v>
      </c>
      <c r="E297" s="221" t="s">
        <v>474</v>
      </c>
      <c r="F297" s="222" t="s">
        <v>475</v>
      </c>
      <c r="G297" s="223" t="s">
        <v>226</v>
      </c>
      <c r="H297" s="224">
        <v>0.446</v>
      </c>
      <c r="I297" s="225"/>
      <c r="J297" s="226">
        <f>ROUND(I297*H297,2)</f>
        <v>0</v>
      </c>
      <c r="K297" s="222" t="s">
        <v>163</v>
      </c>
      <c r="L297" s="71"/>
      <c r="M297" s="227" t="s">
        <v>21</v>
      </c>
      <c r="N297" s="228" t="s">
        <v>42</v>
      </c>
      <c r="O297" s="46"/>
      <c r="P297" s="229">
        <f>O297*H297</f>
        <v>0</v>
      </c>
      <c r="Q297" s="229">
        <v>1.05256</v>
      </c>
      <c r="R297" s="229">
        <f>Q297*H297</f>
        <v>0.46944176</v>
      </c>
      <c r="S297" s="229">
        <v>0</v>
      </c>
      <c r="T297" s="230">
        <f>S297*H297</f>
        <v>0</v>
      </c>
      <c r="AR297" s="23" t="s">
        <v>143</v>
      </c>
      <c r="AT297" s="23" t="s">
        <v>139</v>
      </c>
      <c r="AU297" s="23" t="s">
        <v>80</v>
      </c>
      <c r="AY297" s="23" t="s">
        <v>137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23" t="s">
        <v>76</v>
      </c>
      <c r="BK297" s="231">
        <f>ROUND(I297*H297,2)</f>
        <v>0</v>
      </c>
      <c r="BL297" s="23" t="s">
        <v>143</v>
      </c>
      <c r="BM297" s="23" t="s">
        <v>476</v>
      </c>
    </row>
    <row r="298" spans="2:51" s="12" customFormat="1" ht="13.5">
      <c r="B298" s="243"/>
      <c r="C298" s="244"/>
      <c r="D298" s="234" t="s">
        <v>145</v>
      </c>
      <c r="E298" s="245" t="s">
        <v>21</v>
      </c>
      <c r="F298" s="246" t="s">
        <v>477</v>
      </c>
      <c r="G298" s="244"/>
      <c r="H298" s="247">
        <v>0.446</v>
      </c>
      <c r="I298" s="248"/>
      <c r="J298" s="244"/>
      <c r="K298" s="244"/>
      <c r="L298" s="249"/>
      <c r="M298" s="250"/>
      <c r="N298" s="251"/>
      <c r="O298" s="251"/>
      <c r="P298" s="251"/>
      <c r="Q298" s="251"/>
      <c r="R298" s="251"/>
      <c r="S298" s="251"/>
      <c r="T298" s="252"/>
      <c r="AT298" s="253" t="s">
        <v>145</v>
      </c>
      <c r="AU298" s="253" t="s">
        <v>80</v>
      </c>
      <c r="AV298" s="12" t="s">
        <v>80</v>
      </c>
      <c r="AW298" s="12" t="s">
        <v>35</v>
      </c>
      <c r="AX298" s="12" t="s">
        <v>76</v>
      </c>
      <c r="AY298" s="253" t="s">
        <v>137</v>
      </c>
    </row>
    <row r="299" spans="2:65" s="1" customFormat="1" ht="16.5" customHeight="1">
      <c r="B299" s="45"/>
      <c r="C299" s="220" t="s">
        <v>478</v>
      </c>
      <c r="D299" s="220" t="s">
        <v>139</v>
      </c>
      <c r="E299" s="221" t="s">
        <v>479</v>
      </c>
      <c r="F299" s="222" t="s">
        <v>480</v>
      </c>
      <c r="G299" s="223" t="s">
        <v>315</v>
      </c>
      <c r="H299" s="224">
        <v>5</v>
      </c>
      <c r="I299" s="225"/>
      <c r="J299" s="226">
        <f>ROUND(I299*H299,2)</f>
        <v>0</v>
      </c>
      <c r="K299" s="222" t="s">
        <v>163</v>
      </c>
      <c r="L299" s="71"/>
      <c r="M299" s="227" t="s">
        <v>21</v>
      </c>
      <c r="N299" s="228" t="s">
        <v>42</v>
      </c>
      <c r="O299" s="46"/>
      <c r="P299" s="229">
        <f>O299*H299</f>
        <v>0</v>
      </c>
      <c r="Q299" s="229">
        <v>0.03335</v>
      </c>
      <c r="R299" s="229">
        <f>Q299*H299</f>
        <v>0.16674999999999998</v>
      </c>
      <c r="S299" s="229">
        <v>0</v>
      </c>
      <c r="T299" s="230">
        <f>S299*H299</f>
        <v>0</v>
      </c>
      <c r="AR299" s="23" t="s">
        <v>143</v>
      </c>
      <c r="AT299" s="23" t="s">
        <v>139</v>
      </c>
      <c r="AU299" s="23" t="s">
        <v>80</v>
      </c>
      <c r="AY299" s="23" t="s">
        <v>137</v>
      </c>
      <c r="BE299" s="231">
        <f>IF(N299="základní",J299,0)</f>
        <v>0</v>
      </c>
      <c r="BF299" s="231">
        <f>IF(N299="snížená",J299,0)</f>
        <v>0</v>
      </c>
      <c r="BG299" s="231">
        <f>IF(N299="zákl. přenesená",J299,0)</f>
        <v>0</v>
      </c>
      <c r="BH299" s="231">
        <f>IF(N299="sníž. přenesená",J299,0)</f>
        <v>0</v>
      </c>
      <c r="BI299" s="231">
        <f>IF(N299="nulová",J299,0)</f>
        <v>0</v>
      </c>
      <c r="BJ299" s="23" t="s">
        <v>76</v>
      </c>
      <c r="BK299" s="231">
        <f>ROUND(I299*H299,2)</f>
        <v>0</v>
      </c>
      <c r="BL299" s="23" t="s">
        <v>143</v>
      </c>
      <c r="BM299" s="23" t="s">
        <v>481</v>
      </c>
    </row>
    <row r="300" spans="2:51" s="11" customFormat="1" ht="13.5">
      <c r="B300" s="232"/>
      <c r="C300" s="233"/>
      <c r="D300" s="234" t="s">
        <v>145</v>
      </c>
      <c r="E300" s="235" t="s">
        <v>21</v>
      </c>
      <c r="F300" s="236" t="s">
        <v>482</v>
      </c>
      <c r="G300" s="233"/>
      <c r="H300" s="235" t="s">
        <v>21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AT300" s="242" t="s">
        <v>145</v>
      </c>
      <c r="AU300" s="242" t="s">
        <v>80</v>
      </c>
      <c r="AV300" s="11" t="s">
        <v>76</v>
      </c>
      <c r="AW300" s="11" t="s">
        <v>35</v>
      </c>
      <c r="AX300" s="11" t="s">
        <v>71</v>
      </c>
      <c r="AY300" s="242" t="s">
        <v>137</v>
      </c>
    </row>
    <row r="301" spans="2:51" s="12" customFormat="1" ht="13.5">
      <c r="B301" s="243"/>
      <c r="C301" s="244"/>
      <c r="D301" s="234" t="s">
        <v>145</v>
      </c>
      <c r="E301" s="245" t="s">
        <v>21</v>
      </c>
      <c r="F301" s="246" t="s">
        <v>76</v>
      </c>
      <c r="G301" s="244"/>
      <c r="H301" s="247">
        <v>1</v>
      </c>
      <c r="I301" s="248"/>
      <c r="J301" s="244"/>
      <c r="K301" s="244"/>
      <c r="L301" s="249"/>
      <c r="M301" s="250"/>
      <c r="N301" s="251"/>
      <c r="O301" s="251"/>
      <c r="P301" s="251"/>
      <c r="Q301" s="251"/>
      <c r="R301" s="251"/>
      <c r="S301" s="251"/>
      <c r="T301" s="252"/>
      <c r="AT301" s="253" t="s">
        <v>145</v>
      </c>
      <c r="AU301" s="253" t="s">
        <v>80</v>
      </c>
      <c r="AV301" s="12" t="s">
        <v>80</v>
      </c>
      <c r="AW301" s="12" t="s">
        <v>35</v>
      </c>
      <c r="AX301" s="12" t="s">
        <v>71</v>
      </c>
      <c r="AY301" s="253" t="s">
        <v>137</v>
      </c>
    </row>
    <row r="302" spans="2:51" s="11" customFormat="1" ht="13.5">
      <c r="B302" s="232"/>
      <c r="C302" s="233"/>
      <c r="D302" s="234" t="s">
        <v>145</v>
      </c>
      <c r="E302" s="235" t="s">
        <v>21</v>
      </c>
      <c r="F302" s="236" t="s">
        <v>483</v>
      </c>
      <c r="G302" s="233"/>
      <c r="H302" s="235" t="s">
        <v>21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AT302" s="242" t="s">
        <v>145</v>
      </c>
      <c r="AU302" s="242" t="s">
        <v>80</v>
      </c>
      <c r="AV302" s="11" t="s">
        <v>76</v>
      </c>
      <c r="AW302" s="11" t="s">
        <v>35</v>
      </c>
      <c r="AX302" s="11" t="s">
        <v>71</v>
      </c>
      <c r="AY302" s="242" t="s">
        <v>137</v>
      </c>
    </row>
    <row r="303" spans="2:51" s="12" customFormat="1" ht="13.5">
      <c r="B303" s="243"/>
      <c r="C303" s="244"/>
      <c r="D303" s="234" t="s">
        <v>145</v>
      </c>
      <c r="E303" s="245" t="s">
        <v>21</v>
      </c>
      <c r="F303" s="246" t="s">
        <v>80</v>
      </c>
      <c r="G303" s="244"/>
      <c r="H303" s="247">
        <v>2</v>
      </c>
      <c r="I303" s="248"/>
      <c r="J303" s="244"/>
      <c r="K303" s="244"/>
      <c r="L303" s="249"/>
      <c r="M303" s="250"/>
      <c r="N303" s="251"/>
      <c r="O303" s="251"/>
      <c r="P303" s="251"/>
      <c r="Q303" s="251"/>
      <c r="R303" s="251"/>
      <c r="S303" s="251"/>
      <c r="T303" s="252"/>
      <c r="AT303" s="253" t="s">
        <v>145</v>
      </c>
      <c r="AU303" s="253" t="s">
        <v>80</v>
      </c>
      <c r="AV303" s="12" t="s">
        <v>80</v>
      </c>
      <c r="AW303" s="12" t="s">
        <v>35</v>
      </c>
      <c r="AX303" s="12" t="s">
        <v>71</v>
      </c>
      <c r="AY303" s="253" t="s">
        <v>137</v>
      </c>
    </row>
    <row r="304" spans="2:51" s="11" customFormat="1" ht="13.5">
      <c r="B304" s="232"/>
      <c r="C304" s="233"/>
      <c r="D304" s="234" t="s">
        <v>145</v>
      </c>
      <c r="E304" s="235" t="s">
        <v>21</v>
      </c>
      <c r="F304" s="236" t="s">
        <v>484</v>
      </c>
      <c r="G304" s="233"/>
      <c r="H304" s="235" t="s">
        <v>21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AT304" s="242" t="s">
        <v>145</v>
      </c>
      <c r="AU304" s="242" t="s">
        <v>80</v>
      </c>
      <c r="AV304" s="11" t="s">
        <v>76</v>
      </c>
      <c r="AW304" s="11" t="s">
        <v>35</v>
      </c>
      <c r="AX304" s="11" t="s">
        <v>71</v>
      </c>
      <c r="AY304" s="242" t="s">
        <v>137</v>
      </c>
    </row>
    <row r="305" spans="2:51" s="12" customFormat="1" ht="13.5">
      <c r="B305" s="243"/>
      <c r="C305" s="244"/>
      <c r="D305" s="234" t="s">
        <v>145</v>
      </c>
      <c r="E305" s="245" t="s">
        <v>21</v>
      </c>
      <c r="F305" s="246" t="s">
        <v>80</v>
      </c>
      <c r="G305" s="244"/>
      <c r="H305" s="247">
        <v>2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AT305" s="253" t="s">
        <v>145</v>
      </c>
      <c r="AU305" s="253" t="s">
        <v>80</v>
      </c>
      <c r="AV305" s="12" t="s">
        <v>80</v>
      </c>
      <c r="AW305" s="12" t="s">
        <v>35</v>
      </c>
      <c r="AX305" s="12" t="s">
        <v>71</v>
      </c>
      <c r="AY305" s="253" t="s">
        <v>137</v>
      </c>
    </row>
    <row r="306" spans="2:51" s="13" customFormat="1" ht="13.5">
      <c r="B306" s="254"/>
      <c r="C306" s="255"/>
      <c r="D306" s="234" t="s">
        <v>145</v>
      </c>
      <c r="E306" s="256" t="s">
        <v>21</v>
      </c>
      <c r="F306" s="257" t="s">
        <v>218</v>
      </c>
      <c r="G306" s="255"/>
      <c r="H306" s="258">
        <v>5</v>
      </c>
      <c r="I306" s="259"/>
      <c r="J306" s="255"/>
      <c r="K306" s="255"/>
      <c r="L306" s="260"/>
      <c r="M306" s="261"/>
      <c r="N306" s="262"/>
      <c r="O306" s="262"/>
      <c r="P306" s="262"/>
      <c r="Q306" s="262"/>
      <c r="R306" s="262"/>
      <c r="S306" s="262"/>
      <c r="T306" s="263"/>
      <c r="AT306" s="264" t="s">
        <v>145</v>
      </c>
      <c r="AU306" s="264" t="s">
        <v>80</v>
      </c>
      <c r="AV306" s="13" t="s">
        <v>143</v>
      </c>
      <c r="AW306" s="13" t="s">
        <v>35</v>
      </c>
      <c r="AX306" s="13" t="s">
        <v>76</v>
      </c>
      <c r="AY306" s="264" t="s">
        <v>137</v>
      </c>
    </row>
    <row r="307" spans="2:65" s="1" customFormat="1" ht="16.5" customHeight="1">
      <c r="B307" s="45"/>
      <c r="C307" s="265" t="s">
        <v>485</v>
      </c>
      <c r="D307" s="265" t="s">
        <v>348</v>
      </c>
      <c r="E307" s="266" t="s">
        <v>486</v>
      </c>
      <c r="F307" s="267" t="s">
        <v>487</v>
      </c>
      <c r="G307" s="268" t="s">
        <v>149</v>
      </c>
      <c r="H307" s="269">
        <v>26.7</v>
      </c>
      <c r="I307" s="270"/>
      <c r="J307" s="271">
        <f>ROUND(I307*H307,2)</f>
        <v>0</v>
      </c>
      <c r="K307" s="267" t="s">
        <v>21</v>
      </c>
      <c r="L307" s="272"/>
      <c r="M307" s="273" t="s">
        <v>21</v>
      </c>
      <c r="N307" s="274" t="s">
        <v>42</v>
      </c>
      <c r="O307" s="46"/>
      <c r="P307" s="229">
        <f>O307*H307</f>
        <v>0</v>
      </c>
      <c r="Q307" s="229">
        <v>1.163</v>
      </c>
      <c r="R307" s="229">
        <f>Q307*H307</f>
        <v>31.0521</v>
      </c>
      <c r="S307" s="229">
        <v>0</v>
      </c>
      <c r="T307" s="230">
        <f>S307*H307</f>
        <v>0</v>
      </c>
      <c r="AR307" s="23" t="s">
        <v>183</v>
      </c>
      <c r="AT307" s="23" t="s">
        <v>348</v>
      </c>
      <c r="AU307" s="23" t="s">
        <v>80</v>
      </c>
      <c r="AY307" s="23" t="s">
        <v>137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23" t="s">
        <v>76</v>
      </c>
      <c r="BK307" s="231">
        <f>ROUND(I307*H307,2)</f>
        <v>0</v>
      </c>
      <c r="BL307" s="23" t="s">
        <v>143</v>
      </c>
      <c r="BM307" s="23" t="s">
        <v>488</v>
      </c>
    </row>
    <row r="308" spans="2:51" s="11" customFormat="1" ht="13.5">
      <c r="B308" s="232"/>
      <c r="C308" s="233"/>
      <c r="D308" s="234" t="s">
        <v>145</v>
      </c>
      <c r="E308" s="235" t="s">
        <v>21</v>
      </c>
      <c r="F308" s="236" t="s">
        <v>482</v>
      </c>
      <c r="G308" s="233"/>
      <c r="H308" s="235" t="s">
        <v>21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AT308" s="242" t="s">
        <v>145</v>
      </c>
      <c r="AU308" s="242" t="s">
        <v>80</v>
      </c>
      <c r="AV308" s="11" t="s">
        <v>76</v>
      </c>
      <c r="AW308" s="11" t="s">
        <v>35</v>
      </c>
      <c r="AX308" s="11" t="s">
        <v>71</v>
      </c>
      <c r="AY308" s="242" t="s">
        <v>137</v>
      </c>
    </row>
    <row r="309" spans="2:51" s="12" customFormat="1" ht="13.5">
      <c r="B309" s="243"/>
      <c r="C309" s="244"/>
      <c r="D309" s="234" t="s">
        <v>145</v>
      </c>
      <c r="E309" s="245" t="s">
        <v>21</v>
      </c>
      <c r="F309" s="246" t="s">
        <v>489</v>
      </c>
      <c r="G309" s="244"/>
      <c r="H309" s="247">
        <v>4.5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AT309" s="253" t="s">
        <v>145</v>
      </c>
      <c r="AU309" s="253" t="s">
        <v>80</v>
      </c>
      <c r="AV309" s="12" t="s">
        <v>80</v>
      </c>
      <c r="AW309" s="12" t="s">
        <v>35</v>
      </c>
      <c r="AX309" s="12" t="s">
        <v>71</v>
      </c>
      <c r="AY309" s="253" t="s">
        <v>137</v>
      </c>
    </row>
    <row r="310" spans="2:51" s="11" customFormat="1" ht="13.5">
      <c r="B310" s="232"/>
      <c r="C310" s="233"/>
      <c r="D310" s="234" t="s">
        <v>145</v>
      </c>
      <c r="E310" s="235" t="s">
        <v>21</v>
      </c>
      <c r="F310" s="236" t="s">
        <v>483</v>
      </c>
      <c r="G310" s="233"/>
      <c r="H310" s="235" t="s">
        <v>21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AT310" s="242" t="s">
        <v>145</v>
      </c>
      <c r="AU310" s="242" t="s">
        <v>80</v>
      </c>
      <c r="AV310" s="11" t="s">
        <v>76</v>
      </c>
      <c r="AW310" s="11" t="s">
        <v>35</v>
      </c>
      <c r="AX310" s="11" t="s">
        <v>71</v>
      </c>
      <c r="AY310" s="242" t="s">
        <v>137</v>
      </c>
    </row>
    <row r="311" spans="2:51" s="12" customFormat="1" ht="13.5">
      <c r="B311" s="243"/>
      <c r="C311" s="244"/>
      <c r="D311" s="234" t="s">
        <v>145</v>
      </c>
      <c r="E311" s="245" t="s">
        <v>21</v>
      </c>
      <c r="F311" s="246" t="s">
        <v>490</v>
      </c>
      <c r="G311" s="244"/>
      <c r="H311" s="247">
        <v>11.1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AT311" s="253" t="s">
        <v>145</v>
      </c>
      <c r="AU311" s="253" t="s">
        <v>80</v>
      </c>
      <c r="AV311" s="12" t="s">
        <v>80</v>
      </c>
      <c r="AW311" s="12" t="s">
        <v>35</v>
      </c>
      <c r="AX311" s="12" t="s">
        <v>71</v>
      </c>
      <c r="AY311" s="253" t="s">
        <v>137</v>
      </c>
    </row>
    <row r="312" spans="2:51" s="11" customFormat="1" ht="13.5">
      <c r="B312" s="232"/>
      <c r="C312" s="233"/>
      <c r="D312" s="234" t="s">
        <v>145</v>
      </c>
      <c r="E312" s="235" t="s">
        <v>21</v>
      </c>
      <c r="F312" s="236" t="s">
        <v>484</v>
      </c>
      <c r="G312" s="233"/>
      <c r="H312" s="235" t="s">
        <v>21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AT312" s="242" t="s">
        <v>145</v>
      </c>
      <c r="AU312" s="242" t="s">
        <v>80</v>
      </c>
      <c r="AV312" s="11" t="s">
        <v>76</v>
      </c>
      <c r="AW312" s="11" t="s">
        <v>35</v>
      </c>
      <c r="AX312" s="11" t="s">
        <v>71</v>
      </c>
      <c r="AY312" s="242" t="s">
        <v>137</v>
      </c>
    </row>
    <row r="313" spans="2:51" s="12" customFormat="1" ht="13.5">
      <c r="B313" s="243"/>
      <c r="C313" s="244"/>
      <c r="D313" s="234" t="s">
        <v>145</v>
      </c>
      <c r="E313" s="245" t="s">
        <v>21</v>
      </c>
      <c r="F313" s="246" t="s">
        <v>490</v>
      </c>
      <c r="G313" s="244"/>
      <c r="H313" s="247">
        <v>11.1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AT313" s="253" t="s">
        <v>145</v>
      </c>
      <c r="AU313" s="253" t="s">
        <v>80</v>
      </c>
      <c r="AV313" s="12" t="s">
        <v>80</v>
      </c>
      <c r="AW313" s="12" t="s">
        <v>35</v>
      </c>
      <c r="AX313" s="12" t="s">
        <v>71</v>
      </c>
      <c r="AY313" s="253" t="s">
        <v>137</v>
      </c>
    </row>
    <row r="314" spans="2:51" s="13" customFormat="1" ht="13.5">
      <c r="B314" s="254"/>
      <c r="C314" s="255"/>
      <c r="D314" s="234" t="s">
        <v>145</v>
      </c>
      <c r="E314" s="256" t="s">
        <v>21</v>
      </c>
      <c r="F314" s="257" t="s">
        <v>218</v>
      </c>
      <c r="G314" s="255"/>
      <c r="H314" s="258">
        <v>26.7</v>
      </c>
      <c r="I314" s="259"/>
      <c r="J314" s="255"/>
      <c r="K314" s="255"/>
      <c r="L314" s="260"/>
      <c r="M314" s="261"/>
      <c r="N314" s="262"/>
      <c r="O314" s="262"/>
      <c r="P314" s="262"/>
      <c r="Q314" s="262"/>
      <c r="R314" s="262"/>
      <c r="S314" s="262"/>
      <c r="T314" s="263"/>
      <c r="AT314" s="264" t="s">
        <v>145</v>
      </c>
      <c r="AU314" s="264" t="s">
        <v>80</v>
      </c>
      <c r="AV314" s="13" t="s">
        <v>143</v>
      </c>
      <c r="AW314" s="13" t="s">
        <v>35</v>
      </c>
      <c r="AX314" s="13" t="s">
        <v>76</v>
      </c>
      <c r="AY314" s="264" t="s">
        <v>137</v>
      </c>
    </row>
    <row r="315" spans="2:65" s="1" customFormat="1" ht="38.25" customHeight="1">
      <c r="B315" s="45"/>
      <c r="C315" s="220" t="s">
        <v>491</v>
      </c>
      <c r="D315" s="220" t="s">
        <v>139</v>
      </c>
      <c r="E315" s="221" t="s">
        <v>492</v>
      </c>
      <c r="F315" s="222" t="s">
        <v>493</v>
      </c>
      <c r="G315" s="223" t="s">
        <v>162</v>
      </c>
      <c r="H315" s="224">
        <v>0.87</v>
      </c>
      <c r="I315" s="225"/>
      <c r="J315" s="226">
        <f>ROUND(I315*H315,2)</f>
        <v>0</v>
      </c>
      <c r="K315" s="222" t="s">
        <v>21</v>
      </c>
      <c r="L315" s="71"/>
      <c r="M315" s="227" t="s">
        <v>21</v>
      </c>
      <c r="N315" s="228" t="s">
        <v>42</v>
      </c>
      <c r="O315" s="46"/>
      <c r="P315" s="229">
        <f>O315*H315</f>
        <v>0</v>
      </c>
      <c r="Q315" s="229">
        <v>0</v>
      </c>
      <c r="R315" s="229">
        <f>Q315*H315</f>
        <v>0</v>
      </c>
      <c r="S315" s="229">
        <v>0</v>
      </c>
      <c r="T315" s="230">
        <f>S315*H315</f>
        <v>0</v>
      </c>
      <c r="AR315" s="23" t="s">
        <v>143</v>
      </c>
      <c r="AT315" s="23" t="s">
        <v>139</v>
      </c>
      <c r="AU315" s="23" t="s">
        <v>80</v>
      </c>
      <c r="AY315" s="23" t="s">
        <v>137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23" t="s">
        <v>76</v>
      </c>
      <c r="BK315" s="231">
        <f>ROUND(I315*H315,2)</f>
        <v>0</v>
      </c>
      <c r="BL315" s="23" t="s">
        <v>143</v>
      </c>
      <c r="BM315" s="23" t="s">
        <v>494</v>
      </c>
    </row>
    <row r="316" spans="2:51" s="11" customFormat="1" ht="13.5">
      <c r="B316" s="232"/>
      <c r="C316" s="233"/>
      <c r="D316" s="234" t="s">
        <v>145</v>
      </c>
      <c r="E316" s="235" t="s">
        <v>21</v>
      </c>
      <c r="F316" s="236" t="s">
        <v>376</v>
      </c>
      <c r="G316" s="233"/>
      <c r="H316" s="235" t="s">
        <v>21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AT316" s="242" t="s">
        <v>145</v>
      </c>
      <c r="AU316" s="242" t="s">
        <v>80</v>
      </c>
      <c r="AV316" s="11" t="s">
        <v>76</v>
      </c>
      <c r="AW316" s="11" t="s">
        <v>35</v>
      </c>
      <c r="AX316" s="11" t="s">
        <v>71</v>
      </c>
      <c r="AY316" s="242" t="s">
        <v>137</v>
      </c>
    </row>
    <row r="317" spans="2:51" s="12" customFormat="1" ht="13.5">
      <c r="B317" s="243"/>
      <c r="C317" s="244"/>
      <c r="D317" s="234" t="s">
        <v>145</v>
      </c>
      <c r="E317" s="245" t="s">
        <v>21</v>
      </c>
      <c r="F317" s="246" t="s">
        <v>495</v>
      </c>
      <c r="G317" s="244"/>
      <c r="H317" s="247">
        <v>0.192</v>
      </c>
      <c r="I317" s="248"/>
      <c r="J317" s="244"/>
      <c r="K317" s="244"/>
      <c r="L317" s="249"/>
      <c r="M317" s="250"/>
      <c r="N317" s="251"/>
      <c r="O317" s="251"/>
      <c r="P317" s="251"/>
      <c r="Q317" s="251"/>
      <c r="R317" s="251"/>
      <c r="S317" s="251"/>
      <c r="T317" s="252"/>
      <c r="AT317" s="253" t="s">
        <v>145</v>
      </c>
      <c r="AU317" s="253" t="s">
        <v>80</v>
      </c>
      <c r="AV317" s="12" t="s">
        <v>80</v>
      </c>
      <c r="AW317" s="12" t="s">
        <v>35</v>
      </c>
      <c r="AX317" s="12" t="s">
        <v>71</v>
      </c>
      <c r="AY317" s="253" t="s">
        <v>137</v>
      </c>
    </row>
    <row r="318" spans="2:51" s="11" customFormat="1" ht="13.5">
      <c r="B318" s="232"/>
      <c r="C318" s="233"/>
      <c r="D318" s="234" t="s">
        <v>145</v>
      </c>
      <c r="E318" s="235" t="s">
        <v>21</v>
      </c>
      <c r="F318" s="236" t="s">
        <v>444</v>
      </c>
      <c r="G318" s="233"/>
      <c r="H318" s="235" t="s">
        <v>21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AT318" s="242" t="s">
        <v>145</v>
      </c>
      <c r="AU318" s="242" t="s">
        <v>80</v>
      </c>
      <c r="AV318" s="11" t="s">
        <v>76</v>
      </c>
      <c r="AW318" s="11" t="s">
        <v>35</v>
      </c>
      <c r="AX318" s="11" t="s">
        <v>71</v>
      </c>
      <c r="AY318" s="242" t="s">
        <v>137</v>
      </c>
    </row>
    <row r="319" spans="2:51" s="12" customFormat="1" ht="13.5">
      <c r="B319" s="243"/>
      <c r="C319" s="244"/>
      <c r="D319" s="234" t="s">
        <v>145</v>
      </c>
      <c r="E319" s="245" t="s">
        <v>21</v>
      </c>
      <c r="F319" s="246" t="s">
        <v>496</v>
      </c>
      <c r="G319" s="244"/>
      <c r="H319" s="247">
        <v>0.339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AT319" s="253" t="s">
        <v>145</v>
      </c>
      <c r="AU319" s="253" t="s">
        <v>80</v>
      </c>
      <c r="AV319" s="12" t="s">
        <v>80</v>
      </c>
      <c r="AW319" s="12" t="s">
        <v>35</v>
      </c>
      <c r="AX319" s="12" t="s">
        <v>71</v>
      </c>
      <c r="AY319" s="253" t="s">
        <v>137</v>
      </c>
    </row>
    <row r="320" spans="2:51" s="11" customFormat="1" ht="13.5">
      <c r="B320" s="232"/>
      <c r="C320" s="233"/>
      <c r="D320" s="234" t="s">
        <v>145</v>
      </c>
      <c r="E320" s="235" t="s">
        <v>21</v>
      </c>
      <c r="F320" s="236" t="s">
        <v>381</v>
      </c>
      <c r="G320" s="233"/>
      <c r="H320" s="235" t="s">
        <v>21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AT320" s="242" t="s">
        <v>145</v>
      </c>
      <c r="AU320" s="242" t="s">
        <v>80</v>
      </c>
      <c r="AV320" s="11" t="s">
        <v>76</v>
      </c>
      <c r="AW320" s="11" t="s">
        <v>35</v>
      </c>
      <c r="AX320" s="11" t="s">
        <v>71</v>
      </c>
      <c r="AY320" s="242" t="s">
        <v>137</v>
      </c>
    </row>
    <row r="321" spans="2:51" s="12" customFormat="1" ht="13.5">
      <c r="B321" s="243"/>
      <c r="C321" s="244"/>
      <c r="D321" s="234" t="s">
        <v>145</v>
      </c>
      <c r="E321" s="245" t="s">
        <v>21</v>
      </c>
      <c r="F321" s="246" t="s">
        <v>497</v>
      </c>
      <c r="G321" s="244"/>
      <c r="H321" s="247">
        <v>0.339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AT321" s="253" t="s">
        <v>145</v>
      </c>
      <c r="AU321" s="253" t="s">
        <v>80</v>
      </c>
      <c r="AV321" s="12" t="s">
        <v>80</v>
      </c>
      <c r="AW321" s="12" t="s">
        <v>35</v>
      </c>
      <c r="AX321" s="12" t="s">
        <v>71</v>
      </c>
      <c r="AY321" s="253" t="s">
        <v>137</v>
      </c>
    </row>
    <row r="322" spans="2:51" s="13" customFormat="1" ht="13.5">
      <c r="B322" s="254"/>
      <c r="C322" s="255"/>
      <c r="D322" s="234" t="s">
        <v>145</v>
      </c>
      <c r="E322" s="256" t="s">
        <v>21</v>
      </c>
      <c r="F322" s="257" t="s">
        <v>218</v>
      </c>
      <c r="G322" s="255"/>
      <c r="H322" s="258">
        <v>0.87</v>
      </c>
      <c r="I322" s="259"/>
      <c r="J322" s="255"/>
      <c r="K322" s="255"/>
      <c r="L322" s="260"/>
      <c r="M322" s="261"/>
      <c r="N322" s="262"/>
      <c r="O322" s="262"/>
      <c r="P322" s="262"/>
      <c r="Q322" s="262"/>
      <c r="R322" s="262"/>
      <c r="S322" s="262"/>
      <c r="T322" s="263"/>
      <c r="AT322" s="264" t="s">
        <v>145</v>
      </c>
      <c r="AU322" s="264" t="s">
        <v>80</v>
      </c>
      <c r="AV322" s="13" t="s">
        <v>143</v>
      </c>
      <c r="AW322" s="13" t="s">
        <v>35</v>
      </c>
      <c r="AX322" s="13" t="s">
        <v>76</v>
      </c>
      <c r="AY322" s="264" t="s">
        <v>137</v>
      </c>
    </row>
    <row r="323" spans="2:63" s="10" customFormat="1" ht="29.85" customHeight="1">
      <c r="B323" s="204"/>
      <c r="C323" s="205"/>
      <c r="D323" s="206" t="s">
        <v>70</v>
      </c>
      <c r="E323" s="218" t="s">
        <v>167</v>
      </c>
      <c r="F323" s="218" t="s">
        <v>498</v>
      </c>
      <c r="G323" s="205"/>
      <c r="H323" s="205"/>
      <c r="I323" s="208"/>
      <c r="J323" s="219">
        <f>BK323</f>
        <v>0</v>
      </c>
      <c r="K323" s="205"/>
      <c r="L323" s="210"/>
      <c r="M323" s="211"/>
      <c r="N323" s="212"/>
      <c r="O323" s="212"/>
      <c r="P323" s="213">
        <f>SUM(P324:P338)</f>
        <v>0</v>
      </c>
      <c r="Q323" s="212"/>
      <c r="R323" s="213">
        <f>SUM(R324:R338)</f>
        <v>5.637016800000001</v>
      </c>
      <c r="S323" s="212"/>
      <c r="T323" s="214">
        <f>SUM(T324:T338)</f>
        <v>0</v>
      </c>
      <c r="AR323" s="215" t="s">
        <v>76</v>
      </c>
      <c r="AT323" s="216" t="s">
        <v>70</v>
      </c>
      <c r="AU323" s="216" t="s">
        <v>76</v>
      </c>
      <c r="AY323" s="215" t="s">
        <v>137</v>
      </c>
      <c r="BK323" s="217">
        <f>SUM(BK324:BK338)</f>
        <v>0</v>
      </c>
    </row>
    <row r="324" spans="2:65" s="1" customFormat="1" ht="16.5" customHeight="1">
      <c r="B324" s="45"/>
      <c r="C324" s="220" t="s">
        <v>499</v>
      </c>
      <c r="D324" s="220" t="s">
        <v>139</v>
      </c>
      <c r="E324" s="221" t="s">
        <v>500</v>
      </c>
      <c r="F324" s="222" t="s">
        <v>501</v>
      </c>
      <c r="G324" s="223" t="s">
        <v>149</v>
      </c>
      <c r="H324" s="224">
        <v>97.5</v>
      </c>
      <c r="I324" s="225"/>
      <c r="J324" s="226">
        <f>ROUND(I324*H324,2)</f>
        <v>0</v>
      </c>
      <c r="K324" s="222" t="s">
        <v>163</v>
      </c>
      <c r="L324" s="71"/>
      <c r="M324" s="227" t="s">
        <v>21</v>
      </c>
      <c r="N324" s="228" t="s">
        <v>42</v>
      </c>
      <c r="O324" s="46"/>
      <c r="P324" s="229">
        <f>O324*H324</f>
        <v>0</v>
      </c>
      <c r="Q324" s="229">
        <v>0</v>
      </c>
      <c r="R324" s="229">
        <f>Q324*H324</f>
        <v>0</v>
      </c>
      <c r="S324" s="229">
        <v>0</v>
      </c>
      <c r="T324" s="230">
        <f>S324*H324</f>
        <v>0</v>
      </c>
      <c r="AR324" s="23" t="s">
        <v>143</v>
      </c>
      <c r="AT324" s="23" t="s">
        <v>139</v>
      </c>
      <c r="AU324" s="23" t="s">
        <v>80</v>
      </c>
      <c r="AY324" s="23" t="s">
        <v>137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23" t="s">
        <v>76</v>
      </c>
      <c r="BK324" s="231">
        <f>ROUND(I324*H324,2)</f>
        <v>0</v>
      </c>
      <c r="BL324" s="23" t="s">
        <v>143</v>
      </c>
      <c r="BM324" s="23" t="s">
        <v>502</v>
      </c>
    </row>
    <row r="325" spans="2:65" s="1" customFormat="1" ht="16.5" customHeight="1">
      <c r="B325" s="45"/>
      <c r="C325" s="220" t="s">
        <v>503</v>
      </c>
      <c r="D325" s="220" t="s">
        <v>139</v>
      </c>
      <c r="E325" s="221" t="s">
        <v>504</v>
      </c>
      <c r="F325" s="222" t="s">
        <v>505</v>
      </c>
      <c r="G325" s="223" t="s">
        <v>149</v>
      </c>
      <c r="H325" s="224">
        <v>38.84</v>
      </c>
      <c r="I325" s="225"/>
      <c r="J325" s="226">
        <f>ROUND(I325*H325,2)</f>
        <v>0</v>
      </c>
      <c r="K325" s="222" t="s">
        <v>163</v>
      </c>
      <c r="L325" s="71"/>
      <c r="M325" s="227" t="s">
        <v>21</v>
      </c>
      <c r="N325" s="228" t="s">
        <v>42</v>
      </c>
      <c r="O325" s="46"/>
      <c r="P325" s="229">
        <f>O325*H325</f>
        <v>0</v>
      </c>
      <c r="Q325" s="229">
        <v>0</v>
      </c>
      <c r="R325" s="229">
        <f>Q325*H325</f>
        <v>0</v>
      </c>
      <c r="S325" s="229">
        <v>0</v>
      </c>
      <c r="T325" s="230">
        <f>S325*H325</f>
        <v>0</v>
      </c>
      <c r="AR325" s="23" t="s">
        <v>143</v>
      </c>
      <c r="AT325" s="23" t="s">
        <v>139</v>
      </c>
      <c r="AU325" s="23" t="s">
        <v>80</v>
      </c>
      <c r="AY325" s="23" t="s">
        <v>137</v>
      </c>
      <c r="BE325" s="231">
        <f>IF(N325="základní",J325,0)</f>
        <v>0</v>
      </c>
      <c r="BF325" s="231">
        <f>IF(N325="snížená",J325,0)</f>
        <v>0</v>
      </c>
      <c r="BG325" s="231">
        <f>IF(N325="zákl. přenesená",J325,0)</f>
        <v>0</v>
      </c>
      <c r="BH325" s="231">
        <f>IF(N325="sníž. přenesená",J325,0)</f>
        <v>0</v>
      </c>
      <c r="BI325" s="231">
        <f>IF(N325="nulová",J325,0)</f>
        <v>0</v>
      </c>
      <c r="BJ325" s="23" t="s">
        <v>76</v>
      </c>
      <c r="BK325" s="231">
        <f>ROUND(I325*H325,2)</f>
        <v>0</v>
      </c>
      <c r="BL325" s="23" t="s">
        <v>143</v>
      </c>
      <c r="BM325" s="23" t="s">
        <v>506</v>
      </c>
    </row>
    <row r="326" spans="2:51" s="11" customFormat="1" ht="13.5">
      <c r="B326" s="232"/>
      <c r="C326" s="233"/>
      <c r="D326" s="234" t="s">
        <v>145</v>
      </c>
      <c r="E326" s="235" t="s">
        <v>21</v>
      </c>
      <c r="F326" s="236" t="s">
        <v>165</v>
      </c>
      <c r="G326" s="233"/>
      <c r="H326" s="235" t="s">
        <v>21</v>
      </c>
      <c r="I326" s="237"/>
      <c r="J326" s="233"/>
      <c r="K326" s="233"/>
      <c r="L326" s="238"/>
      <c r="M326" s="239"/>
      <c r="N326" s="240"/>
      <c r="O326" s="240"/>
      <c r="P326" s="240"/>
      <c r="Q326" s="240"/>
      <c r="R326" s="240"/>
      <c r="S326" s="240"/>
      <c r="T326" s="241"/>
      <c r="AT326" s="242" t="s">
        <v>145</v>
      </c>
      <c r="AU326" s="242" t="s">
        <v>80</v>
      </c>
      <c r="AV326" s="11" t="s">
        <v>76</v>
      </c>
      <c r="AW326" s="11" t="s">
        <v>35</v>
      </c>
      <c r="AX326" s="11" t="s">
        <v>71</v>
      </c>
      <c r="AY326" s="242" t="s">
        <v>137</v>
      </c>
    </row>
    <row r="327" spans="2:51" s="12" customFormat="1" ht="13.5">
      <c r="B327" s="243"/>
      <c r="C327" s="244"/>
      <c r="D327" s="234" t="s">
        <v>145</v>
      </c>
      <c r="E327" s="245" t="s">
        <v>21</v>
      </c>
      <c r="F327" s="246" t="s">
        <v>507</v>
      </c>
      <c r="G327" s="244"/>
      <c r="H327" s="247">
        <v>38.84</v>
      </c>
      <c r="I327" s="248"/>
      <c r="J327" s="244"/>
      <c r="K327" s="244"/>
      <c r="L327" s="249"/>
      <c r="M327" s="250"/>
      <c r="N327" s="251"/>
      <c r="O327" s="251"/>
      <c r="P327" s="251"/>
      <c r="Q327" s="251"/>
      <c r="R327" s="251"/>
      <c r="S327" s="251"/>
      <c r="T327" s="252"/>
      <c r="AT327" s="253" t="s">
        <v>145</v>
      </c>
      <c r="AU327" s="253" t="s">
        <v>80</v>
      </c>
      <c r="AV327" s="12" t="s">
        <v>80</v>
      </c>
      <c r="AW327" s="12" t="s">
        <v>35</v>
      </c>
      <c r="AX327" s="12" t="s">
        <v>76</v>
      </c>
      <c r="AY327" s="253" t="s">
        <v>137</v>
      </c>
    </row>
    <row r="328" spans="2:65" s="1" customFormat="1" ht="16.5" customHeight="1">
      <c r="B328" s="45"/>
      <c r="C328" s="220" t="s">
        <v>508</v>
      </c>
      <c r="D328" s="220" t="s">
        <v>139</v>
      </c>
      <c r="E328" s="221" t="s">
        <v>509</v>
      </c>
      <c r="F328" s="222" t="s">
        <v>510</v>
      </c>
      <c r="G328" s="223" t="s">
        <v>149</v>
      </c>
      <c r="H328" s="224">
        <v>38.84</v>
      </c>
      <c r="I328" s="225"/>
      <c r="J328" s="226">
        <f>ROUND(I328*H328,2)</f>
        <v>0</v>
      </c>
      <c r="K328" s="222" t="s">
        <v>163</v>
      </c>
      <c r="L328" s="71"/>
      <c r="M328" s="227" t="s">
        <v>21</v>
      </c>
      <c r="N328" s="228" t="s">
        <v>42</v>
      </c>
      <c r="O328" s="46"/>
      <c r="P328" s="229">
        <f>O328*H328</f>
        <v>0</v>
      </c>
      <c r="Q328" s="229">
        <v>0</v>
      </c>
      <c r="R328" s="229">
        <f>Q328*H328</f>
        <v>0</v>
      </c>
      <c r="S328" s="229">
        <v>0</v>
      </c>
      <c r="T328" s="230">
        <f>S328*H328</f>
        <v>0</v>
      </c>
      <c r="AR328" s="23" t="s">
        <v>143</v>
      </c>
      <c r="AT328" s="23" t="s">
        <v>139</v>
      </c>
      <c r="AU328" s="23" t="s">
        <v>80</v>
      </c>
      <c r="AY328" s="23" t="s">
        <v>137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23" t="s">
        <v>76</v>
      </c>
      <c r="BK328" s="231">
        <f>ROUND(I328*H328,2)</f>
        <v>0</v>
      </c>
      <c r="BL328" s="23" t="s">
        <v>143</v>
      </c>
      <c r="BM328" s="23" t="s">
        <v>511</v>
      </c>
    </row>
    <row r="329" spans="2:65" s="1" customFormat="1" ht="16.5" customHeight="1">
      <c r="B329" s="45"/>
      <c r="C329" s="220" t="s">
        <v>512</v>
      </c>
      <c r="D329" s="220" t="s">
        <v>139</v>
      </c>
      <c r="E329" s="221" t="s">
        <v>513</v>
      </c>
      <c r="F329" s="222" t="s">
        <v>514</v>
      </c>
      <c r="G329" s="223" t="s">
        <v>149</v>
      </c>
      <c r="H329" s="224">
        <v>38.84</v>
      </c>
      <c r="I329" s="225"/>
      <c r="J329" s="226">
        <f>ROUND(I329*H329,2)</f>
        <v>0</v>
      </c>
      <c r="K329" s="222" t="s">
        <v>163</v>
      </c>
      <c r="L329" s="71"/>
      <c r="M329" s="227" t="s">
        <v>21</v>
      </c>
      <c r="N329" s="228" t="s">
        <v>42</v>
      </c>
      <c r="O329" s="46"/>
      <c r="P329" s="229">
        <f>O329*H329</f>
        <v>0</v>
      </c>
      <c r="Q329" s="229">
        <v>0</v>
      </c>
      <c r="R329" s="229">
        <f>Q329*H329</f>
        <v>0</v>
      </c>
      <c r="S329" s="229">
        <v>0</v>
      </c>
      <c r="T329" s="230">
        <f>S329*H329</f>
        <v>0</v>
      </c>
      <c r="AR329" s="23" t="s">
        <v>143</v>
      </c>
      <c r="AT329" s="23" t="s">
        <v>139</v>
      </c>
      <c r="AU329" s="23" t="s">
        <v>80</v>
      </c>
      <c r="AY329" s="23" t="s">
        <v>137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23" t="s">
        <v>76</v>
      </c>
      <c r="BK329" s="231">
        <f>ROUND(I329*H329,2)</f>
        <v>0</v>
      </c>
      <c r="BL329" s="23" t="s">
        <v>143</v>
      </c>
      <c r="BM329" s="23" t="s">
        <v>515</v>
      </c>
    </row>
    <row r="330" spans="2:65" s="1" customFormat="1" ht="16.5" customHeight="1">
      <c r="B330" s="45"/>
      <c r="C330" s="220" t="s">
        <v>516</v>
      </c>
      <c r="D330" s="220" t="s">
        <v>139</v>
      </c>
      <c r="E330" s="221" t="s">
        <v>517</v>
      </c>
      <c r="F330" s="222" t="s">
        <v>518</v>
      </c>
      <c r="G330" s="223" t="s">
        <v>149</v>
      </c>
      <c r="H330" s="224">
        <v>58.6</v>
      </c>
      <c r="I330" s="225"/>
      <c r="J330" s="226">
        <f>ROUND(I330*H330,2)</f>
        <v>0</v>
      </c>
      <c r="K330" s="222" t="s">
        <v>163</v>
      </c>
      <c r="L330" s="71"/>
      <c r="M330" s="227" t="s">
        <v>21</v>
      </c>
      <c r="N330" s="228" t="s">
        <v>42</v>
      </c>
      <c r="O330" s="46"/>
      <c r="P330" s="229">
        <f>O330*H330</f>
        <v>0</v>
      </c>
      <c r="Q330" s="229">
        <v>0</v>
      </c>
      <c r="R330" s="229">
        <f>Q330*H330</f>
        <v>0</v>
      </c>
      <c r="S330" s="229">
        <v>0</v>
      </c>
      <c r="T330" s="230">
        <f>S330*H330</f>
        <v>0</v>
      </c>
      <c r="AR330" s="23" t="s">
        <v>143</v>
      </c>
      <c r="AT330" s="23" t="s">
        <v>139</v>
      </c>
      <c r="AU330" s="23" t="s">
        <v>80</v>
      </c>
      <c r="AY330" s="23" t="s">
        <v>137</v>
      </c>
      <c r="BE330" s="231">
        <f>IF(N330="základní",J330,0)</f>
        <v>0</v>
      </c>
      <c r="BF330" s="231">
        <f>IF(N330="snížená",J330,0)</f>
        <v>0</v>
      </c>
      <c r="BG330" s="231">
        <f>IF(N330="zákl. přenesená",J330,0)</f>
        <v>0</v>
      </c>
      <c r="BH330" s="231">
        <f>IF(N330="sníž. přenesená",J330,0)</f>
        <v>0</v>
      </c>
      <c r="BI330" s="231">
        <f>IF(N330="nulová",J330,0)</f>
        <v>0</v>
      </c>
      <c r="BJ330" s="23" t="s">
        <v>76</v>
      </c>
      <c r="BK330" s="231">
        <f>ROUND(I330*H330,2)</f>
        <v>0</v>
      </c>
      <c r="BL330" s="23" t="s">
        <v>143</v>
      </c>
      <c r="BM330" s="23" t="s">
        <v>519</v>
      </c>
    </row>
    <row r="331" spans="2:51" s="11" customFormat="1" ht="13.5">
      <c r="B331" s="232"/>
      <c r="C331" s="233"/>
      <c r="D331" s="234" t="s">
        <v>145</v>
      </c>
      <c r="E331" s="235" t="s">
        <v>21</v>
      </c>
      <c r="F331" s="236" t="s">
        <v>165</v>
      </c>
      <c r="G331" s="233"/>
      <c r="H331" s="235" t="s">
        <v>21</v>
      </c>
      <c r="I331" s="237"/>
      <c r="J331" s="233"/>
      <c r="K331" s="233"/>
      <c r="L331" s="238"/>
      <c r="M331" s="239"/>
      <c r="N331" s="240"/>
      <c r="O331" s="240"/>
      <c r="P331" s="240"/>
      <c r="Q331" s="240"/>
      <c r="R331" s="240"/>
      <c r="S331" s="240"/>
      <c r="T331" s="241"/>
      <c r="AT331" s="242" t="s">
        <v>145</v>
      </c>
      <c r="AU331" s="242" t="s">
        <v>80</v>
      </c>
      <c r="AV331" s="11" t="s">
        <v>76</v>
      </c>
      <c r="AW331" s="11" t="s">
        <v>35</v>
      </c>
      <c r="AX331" s="11" t="s">
        <v>71</v>
      </c>
      <c r="AY331" s="242" t="s">
        <v>137</v>
      </c>
    </row>
    <row r="332" spans="2:51" s="12" customFormat="1" ht="13.5">
      <c r="B332" s="243"/>
      <c r="C332" s="244"/>
      <c r="D332" s="234" t="s">
        <v>145</v>
      </c>
      <c r="E332" s="245" t="s">
        <v>21</v>
      </c>
      <c r="F332" s="246" t="s">
        <v>520</v>
      </c>
      <c r="G332" s="244"/>
      <c r="H332" s="247">
        <v>58.6</v>
      </c>
      <c r="I332" s="248"/>
      <c r="J332" s="244"/>
      <c r="K332" s="244"/>
      <c r="L332" s="249"/>
      <c r="M332" s="250"/>
      <c r="N332" s="251"/>
      <c r="O332" s="251"/>
      <c r="P332" s="251"/>
      <c r="Q332" s="251"/>
      <c r="R332" s="251"/>
      <c r="S332" s="251"/>
      <c r="T332" s="252"/>
      <c r="AT332" s="253" t="s">
        <v>145</v>
      </c>
      <c r="AU332" s="253" t="s">
        <v>80</v>
      </c>
      <c r="AV332" s="12" t="s">
        <v>80</v>
      </c>
      <c r="AW332" s="12" t="s">
        <v>35</v>
      </c>
      <c r="AX332" s="12" t="s">
        <v>76</v>
      </c>
      <c r="AY332" s="253" t="s">
        <v>137</v>
      </c>
    </row>
    <row r="333" spans="2:65" s="1" customFormat="1" ht="25.5" customHeight="1">
      <c r="B333" s="45"/>
      <c r="C333" s="220" t="s">
        <v>521</v>
      </c>
      <c r="D333" s="220" t="s">
        <v>139</v>
      </c>
      <c r="E333" s="221" t="s">
        <v>522</v>
      </c>
      <c r="F333" s="222" t="s">
        <v>523</v>
      </c>
      <c r="G333" s="223" t="s">
        <v>149</v>
      </c>
      <c r="H333" s="224">
        <v>58.6</v>
      </c>
      <c r="I333" s="225"/>
      <c r="J333" s="226">
        <f>ROUND(I333*H333,2)</f>
        <v>0</v>
      </c>
      <c r="K333" s="222" t="s">
        <v>163</v>
      </c>
      <c r="L333" s="71"/>
      <c r="M333" s="227" t="s">
        <v>21</v>
      </c>
      <c r="N333" s="228" t="s">
        <v>42</v>
      </c>
      <c r="O333" s="46"/>
      <c r="P333" s="229">
        <f>O333*H333</f>
        <v>0</v>
      </c>
      <c r="Q333" s="229">
        <v>0</v>
      </c>
      <c r="R333" s="229">
        <f>Q333*H333</f>
        <v>0</v>
      </c>
      <c r="S333" s="229">
        <v>0</v>
      </c>
      <c r="T333" s="230">
        <f>S333*H333</f>
        <v>0</v>
      </c>
      <c r="AR333" s="23" t="s">
        <v>143</v>
      </c>
      <c r="AT333" s="23" t="s">
        <v>139</v>
      </c>
      <c r="AU333" s="23" t="s">
        <v>80</v>
      </c>
      <c r="AY333" s="23" t="s">
        <v>137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23" t="s">
        <v>76</v>
      </c>
      <c r="BK333" s="231">
        <f>ROUND(I333*H333,2)</f>
        <v>0</v>
      </c>
      <c r="BL333" s="23" t="s">
        <v>143</v>
      </c>
      <c r="BM333" s="23" t="s">
        <v>524</v>
      </c>
    </row>
    <row r="334" spans="2:65" s="1" customFormat="1" ht="25.5" customHeight="1">
      <c r="B334" s="45"/>
      <c r="C334" s="220" t="s">
        <v>525</v>
      </c>
      <c r="D334" s="220" t="s">
        <v>139</v>
      </c>
      <c r="E334" s="221" t="s">
        <v>526</v>
      </c>
      <c r="F334" s="222" t="s">
        <v>527</v>
      </c>
      <c r="G334" s="223" t="s">
        <v>149</v>
      </c>
      <c r="H334" s="224">
        <v>58.6</v>
      </c>
      <c r="I334" s="225"/>
      <c r="J334" s="226">
        <f>ROUND(I334*H334,2)</f>
        <v>0</v>
      </c>
      <c r="K334" s="222" t="s">
        <v>163</v>
      </c>
      <c r="L334" s="71"/>
      <c r="M334" s="227" t="s">
        <v>21</v>
      </c>
      <c r="N334" s="228" t="s">
        <v>42</v>
      </c>
      <c r="O334" s="46"/>
      <c r="P334" s="229">
        <f>O334*H334</f>
        <v>0</v>
      </c>
      <c r="Q334" s="229">
        <v>0</v>
      </c>
      <c r="R334" s="229">
        <f>Q334*H334</f>
        <v>0</v>
      </c>
      <c r="S334" s="229">
        <v>0</v>
      </c>
      <c r="T334" s="230">
        <f>S334*H334</f>
        <v>0</v>
      </c>
      <c r="AR334" s="23" t="s">
        <v>143</v>
      </c>
      <c r="AT334" s="23" t="s">
        <v>139</v>
      </c>
      <c r="AU334" s="23" t="s">
        <v>80</v>
      </c>
      <c r="AY334" s="23" t="s">
        <v>137</v>
      </c>
      <c r="BE334" s="231">
        <f>IF(N334="základní",J334,0)</f>
        <v>0</v>
      </c>
      <c r="BF334" s="231">
        <f>IF(N334="snížená",J334,0)</f>
        <v>0</v>
      </c>
      <c r="BG334" s="231">
        <f>IF(N334="zákl. přenesená",J334,0)</f>
        <v>0</v>
      </c>
      <c r="BH334" s="231">
        <f>IF(N334="sníž. přenesená",J334,0)</f>
        <v>0</v>
      </c>
      <c r="BI334" s="231">
        <f>IF(N334="nulová",J334,0)</f>
        <v>0</v>
      </c>
      <c r="BJ334" s="23" t="s">
        <v>76</v>
      </c>
      <c r="BK334" s="231">
        <f>ROUND(I334*H334,2)</f>
        <v>0</v>
      </c>
      <c r="BL334" s="23" t="s">
        <v>143</v>
      </c>
      <c r="BM334" s="23" t="s">
        <v>528</v>
      </c>
    </row>
    <row r="335" spans="2:65" s="1" customFormat="1" ht="25.5" customHeight="1">
      <c r="B335" s="45"/>
      <c r="C335" s="220" t="s">
        <v>529</v>
      </c>
      <c r="D335" s="220" t="s">
        <v>139</v>
      </c>
      <c r="E335" s="221" t="s">
        <v>530</v>
      </c>
      <c r="F335" s="222" t="s">
        <v>531</v>
      </c>
      <c r="G335" s="223" t="s">
        <v>149</v>
      </c>
      <c r="H335" s="224">
        <v>58.6</v>
      </c>
      <c r="I335" s="225"/>
      <c r="J335" s="226">
        <f>ROUND(I335*H335,2)</f>
        <v>0</v>
      </c>
      <c r="K335" s="222" t="s">
        <v>163</v>
      </c>
      <c r="L335" s="71"/>
      <c r="M335" s="227" t="s">
        <v>21</v>
      </c>
      <c r="N335" s="228" t="s">
        <v>42</v>
      </c>
      <c r="O335" s="46"/>
      <c r="P335" s="229">
        <f>O335*H335</f>
        <v>0</v>
      </c>
      <c r="Q335" s="229">
        <v>0</v>
      </c>
      <c r="R335" s="229">
        <f>Q335*H335</f>
        <v>0</v>
      </c>
      <c r="S335" s="229">
        <v>0</v>
      </c>
      <c r="T335" s="230">
        <f>S335*H335</f>
        <v>0</v>
      </c>
      <c r="AR335" s="23" t="s">
        <v>143</v>
      </c>
      <c r="AT335" s="23" t="s">
        <v>139</v>
      </c>
      <c r="AU335" s="23" t="s">
        <v>80</v>
      </c>
      <c r="AY335" s="23" t="s">
        <v>137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23" t="s">
        <v>76</v>
      </c>
      <c r="BK335" s="231">
        <f>ROUND(I335*H335,2)</f>
        <v>0</v>
      </c>
      <c r="BL335" s="23" t="s">
        <v>143</v>
      </c>
      <c r="BM335" s="23" t="s">
        <v>532</v>
      </c>
    </row>
    <row r="336" spans="2:65" s="1" customFormat="1" ht="25.5" customHeight="1">
      <c r="B336" s="45"/>
      <c r="C336" s="220" t="s">
        <v>533</v>
      </c>
      <c r="D336" s="220" t="s">
        <v>139</v>
      </c>
      <c r="E336" s="221" t="s">
        <v>534</v>
      </c>
      <c r="F336" s="222" t="s">
        <v>535</v>
      </c>
      <c r="G336" s="223" t="s">
        <v>149</v>
      </c>
      <c r="H336" s="224">
        <v>38.84</v>
      </c>
      <c r="I336" s="225"/>
      <c r="J336" s="226">
        <f>ROUND(I336*H336,2)</f>
        <v>0</v>
      </c>
      <c r="K336" s="222" t="s">
        <v>163</v>
      </c>
      <c r="L336" s="71"/>
      <c r="M336" s="227" t="s">
        <v>21</v>
      </c>
      <c r="N336" s="228" t="s">
        <v>42</v>
      </c>
      <c r="O336" s="46"/>
      <c r="P336" s="229">
        <f>O336*H336</f>
        <v>0</v>
      </c>
      <c r="Q336" s="229">
        <v>0.10362</v>
      </c>
      <c r="R336" s="229">
        <f>Q336*H336</f>
        <v>4.024600800000001</v>
      </c>
      <c r="S336" s="229">
        <v>0</v>
      </c>
      <c r="T336" s="230">
        <f>S336*H336</f>
        <v>0</v>
      </c>
      <c r="AR336" s="23" t="s">
        <v>143</v>
      </c>
      <c r="AT336" s="23" t="s">
        <v>139</v>
      </c>
      <c r="AU336" s="23" t="s">
        <v>80</v>
      </c>
      <c r="AY336" s="23" t="s">
        <v>137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23" t="s">
        <v>76</v>
      </c>
      <c r="BK336" s="231">
        <f>ROUND(I336*H336,2)</f>
        <v>0</v>
      </c>
      <c r="BL336" s="23" t="s">
        <v>143</v>
      </c>
      <c r="BM336" s="23" t="s">
        <v>536</v>
      </c>
    </row>
    <row r="337" spans="2:65" s="1" customFormat="1" ht="16.5" customHeight="1">
      <c r="B337" s="45"/>
      <c r="C337" s="265" t="s">
        <v>537</v>
      </c>
      <c r="D337" s="265" t="s">
        <v>348</v>
      </c>
      <c r="E337" s="266" t="s">
        <v>538</v>
      </c>
      <c r="F337" s="267" t="s">
        <v>539</v>
      </c>
      <c r="G337" s="268" t="s">
        <v>149</v>
      </c>
      <c r="H337" s="269">
        <v>10.608</v>
      </c>
      <c r="I337" s="270"/>
      <c r="J337" s="271">
        <f>ROUND(I337*H337,2)</f>
        <v>0</v>
      </c>
      <c r="K337" s="267" t="s">
        <v>163</v>
      </c>
      <c r="L337" s="272"/>
      <c r="M337" s="273" t="s">
        <v>21</v>
      </c>
      <c r="N337" s="274" t="s">
        <v>42</v>
      </c>
      <c r="O337" s="46"/>
      <c r="P337" s="229">
        <f>O337*H337</f>
        <v>0</v>
      </c>
      <c r="Q337" s="229">
        <v>0.152</v>
      </c>
      <c r="R337" s="229">
        <f>Q337*H337</f>
        <v>1.612416</v>
      </c>
      <c r="S337" s="229">
        <v>0</v>
      </c>
      <c r="T337" s="230">
        <f>S337*H337</f>
        <v>0</v>
      </c>
      <c r="AR337" s="23" t="s">
        <v>183</v>
      </c>
      <c r="AT337" s="23" t="s">
        <v>348</v>
      </c>
      <c r="AU337" s="23" t="s">
        <v>80</v>
      </c>
      <c r="AY337" s="23" t="s">
        <v>137</v>
      </c>
      <c r="BE337" s="231">
        <f>IF(N337="základní",J337,0)</f>
        <v>0</v>
      </c>
      <c r="BF337" s="231">
        <f>IF(N337="snížená",J337,0)</f>
        <v>0</v>
      </c>
      <c r="BG337" s="231">
        <f>IF(N337="zákl. přenesená",J337,0)</f>
        <v>0</v>
      </c>
      <c r="BH337" s="231">
        <f>IF(N337="sníž. přenesená",J337,0)</f>
        <v>0</v>
      </c>
      <c r="BI337" s="231">
        <f>IF(N337="nulová",J337,0)</f>
        <v>0</v>
      </c>
      <c r="BJ337" s="23" t="s">
        <v>76</v>
      </c>
      <c r="BK337" s="231">
        <f>ROUND(I337*H337,2)</f>
        <v>0</v>
      </c>
      <c r="BL337" s="23" t="s">
        <v>143</v>
      </c>
      <c r="BM337" s="23" t="s">
        <v>540</v>
      </c>
    </row>
    <row r="338" spans="2:51" s="12" customFormat="1" ht="13.5">
      <c r="B338" s="243"/>
      <c r="C338" s="244"/>
      <c r="D338" s="234" t="s">
        <v>145</v>
      </c>
      <c r="E338" s="245" t="s">
        <v>21</v>
      </c>
      <c r="F338" s="246" t="s">
        <v>541</v>
      </c>
      <c r="G338" s="244"/>
      <c r="H338" s="247">
        <v>10.608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AT338" s="253" t="s">
        <v>145</v>
      </c>
      <c r="AU338" s="253" t="s">
        <v>80</v>
      </c>
      <c r="AV338" s="12" t="s">
        <v>80</v>
      </c>
      <c r="AW338" s="12" t="s">
        <v>35</v>
      </c>
      <c r="AX338" s="12" t="s">
        <v>76</v>
      </c>
      <c r="AY338" s="253" t="s">
        <v>137</v>
      </c>
    </row>
    <row r="339" spans="2:63" s="10" customFormat="1" ht="29.85" customHeight="1">
      <c r="B339" s="204"/>
      <c r="C339" s="205"/>
      <c r="D339" s="206" t="s">
        <v>70</v>
      </c>
      <c r="E339" s="218" t="s">
        <v>173</v>
      </c>
      <c r="F339" s="218" t="s">
        <v>542</v>
      </c>
      <c r="G339" s="205"/>
      <c r="H339" s="205"/>
      <c r="I339" s="208"/>
      <c r="J339" s="219">
        <f>BK339</f>
        <v>0</v>
      </c>
      <c r="K339" s="205"/>
      <c r="L339" s="210"/>
      <c r="M339" s="211"/>
      <c r="N339" s="212"/>
      <c r="O339" s="212"/>
      <c r="P339" s="213">
        <f>SUM(P340:P532)</f>
        <v>0</v>
      </c>
      <c r="Q339" s="212"/>
      <c r="R339" s="213">
        <f>SUM(R340:R532)</f>
        <v>44.59891994999998</v>
      </c>
      <c r="S339" s="212"/>
      <c r="T339" s="214">
        <f>SUM(T340:T532)</f>
        <v>0</v>
      </c>
      <c r="AR339" s="215" t="s">
        <v>76</v>
      </c>
      <c r="AT339" s="216" t="s">
        <v>70</v>
      </c>
      <c r="AU339" s="216" t="s">
        <v>76</v>
      </c>
      <c r="AY339" s="215" t="s">
        <v>137</v>
      </c>
      <c r="BK339" s="217">
        <f>SUM(BK340:BK532)</f>
        <v>0</v>
      </c>
    </row>
    <row r="340" spans="2:65" s="1" customFormat="1" ht="25.5" customHeight="1">
      <c r="B340" s="45"/>
      <c r="C340" s="220" t="s">
        <v>543</v>
      </c>
      <c r="D340" s="220" t="s">
        <v>139</v>
      </c>
      <c r="E340" s="221" t="s">
        <v>544</v>
      </c>
      <c r="F340" s="222" t="s">
        <v>545</v>
      </c>
      <c r="G340" s="223" t="s">
        <v>149</v>
      </c>
      <c r="H340" s="224">
        <v>29.6</v>
      </c>
      <c r="I340" s="225"/>
      <c r="J340" s="226">
        <f>ROUND(I340*H340,2)</f>
        <v>0</v>
      </c>
      <c r="K340" s="222" t="s">
        <v>163</v>
      </c>
      <c r="L340" s="71"/>
      <c r="M340" s="227" t="s">
        <v>21</v>
      </c>
      <c r="N340" s="228" t="s">
        <v>42</v>
      </c>
      <c r="O340" s="46"/>
      <c r="P340" s="229">
        <f>O340*H340</f>
        <v>0</v>
      </c>
      <c r="Q340" s="229">
        <v>0.00067</v>
      </c>
      <c r="R340" s="229">
        <f>Q340*H340</f>
        <v>0.019832000000000002</v>
      </c>
      <c r="S340" s="229">
        <v>0</v>
      </c>
      <c r="T340" s="230">
        <f>S340*H340</f>
        <v>0</v>
      </c>
      <c r="AR340" s="23" t="s">
        <v>143</v>
      </c>
      <c r="AT340" s="23" t="s">
        <v>139</v>
      </c>
      <c r="AU340" s="23" t="s">
        <v>80</v>
      </c>
      <c r="AY340" s="23" t="s">
        <v>137</v>
      </c>
      <c r="BE340" s="231">
        <f>IF(N340="základní",J340,0)</f>
        <v>0</v>
      </c>
      <c r="BF340" s="231">
        <f>IF(N340="snížená",J340,0)</f>
        <v>0</v>
      </c>
      <c r="BG340" s="231">
        <f>IF(N340="zákl. přenesená",J340,0)</f>
        <v>0</v>
      </c>
      <c r="BH340" s="231">
        <f>IF(N340="sníž. přenesená",J340,0)</f>
        <v>0</v>
      </c>
      <c r="BI340" s="231">
        <f>IF(N340="nulová",J340,0)</f>
        <v>0</v>
      </c>
      <c r="BJ340" s="23" t="s">
        <v>76</v>
      </c>
      <c r="BK340" s="231">
        <f>ROUND(I340*H340,2)</f>
        <v>0</v>
      </c>
      <c r="BL340" s="23" t="s">
        <v>143</v>
      </c>
      <c r="BM340" s="23" t="s">
        <v>546</v>
      </c>
    </row>
    <row r="341" spans="2:51" s="11" customFormat="1" ht="13.5">
      <c r="B341" s="232"/>
      <c r="C341" s="233"/>
      <c r="D341" s="234" t="s">
        <v>145</v>
      </c>
      <c r="E341" s="235" t="s">
        <v>21</v>
      </c>
      <c r="F341" s="236" t="s">
        <v>547</v>
      </c>
      <c r="G341" s="233"/>
      <c r="H341" s="235" t="s">
        <v>21</v>
      </c>
      <c r="I341" s="237"/>
      <c r="J341" s="233"/>
      <c r="K341" s="233"/>
      <c r="L341" s="238"/>
      <c r="M341" s="239"/>
      <c r="N341" s="240"/>
      <c r="O341" s="240"/>
      <c r="P341" s="240"/>
      <c r="Q341" s="240"/>
      <c r="R341" s="240"/>
      <c r="S341" s="240"/>
      <c r="T341" s="241"/>
      <c r="AT341" s="242" t="s">
        <v>145</v>
      </c>
      <c r="AU341" s="242" t="s">
        <v>80</v>
      </c>
      <c r="AV341" s="11" t="s">
        <v>76</v>
      </c>
      <c r="AW341" s="11" t="s">
        <v>35</v>
      </c>
      <c r="AX341" s="11" t="s">
        <v>71</v>
      </c>
      <c r="AY341" s="242" t="s">
        <v>137</v>
      </c>
    </row>
    <row r="342" spans="2:51" s="12" customFormat="1" ht="13.5">
      <c r="B342" s="243"/>
      <c r="C342" s="244"/>
      <c r="D342" s="234" t="s">
        <v>145</v>
      </c>
      <c r="E342" s="245" t="s">
        <v>21</v>
      </c>
      <c r="F342" s="246" t="s">
        <v>548</v>
      </c>
      <c r="G342" s="244"/>
      <c r="H342" s="247">
        <v>15.9</v>
      </c>
      <c r="I342" s="248"/>
      <c r="J342" s="244"/>
      <c r="K342" s="244"/>
      <c r="L342" s="249"/>
      <c r="M342" s="250"/>
      <c r="N342" s="251"/>
      <c r="O342" s="251"/>
      <c r="P342" s="251"/>
      <c r="Q342" s="251"/>
      <c r="R342" s="251"/>
      <c r="S342" s="251"/>
      <c r="T342" s="252"/>
      <c r="AT342" s="253" t="s">
        <v>145</v>
      </c>
      <c r="AU342" s="253" t="s">
        <v>80</v>
      </c>
      <c r="AV342" s="12" t="s">
        <v>80</v>
      </c>
      <c r="AW342" s="12" t="s">
        <v>35</v>
      </c>
      <c r="AX342" s="12" t="s">
        <v>71</v>
      </c>
      <c r="AY342" s="253" t="s">
        <v>137</v>
      </c>
    </row>
    <row r="343" spans="2:51" s="11" customFormat="1" ht="13.5">
      <c r="B343" s="232"/>
      <c r="C343" s="233"/>
      <c r="D343" s="234" t="s">
        <v>145</v>
      </c>
      <c r="E343" s="235" t="s">
        <v>21</v>
      </c>
      <c r="F343" s="236" t="s">
        <v>549</v>
      </c>
      <c r="G343" s="233"/>
      <c r="H343" s="235" t="s">
        <v>21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AT343" s="242" t="s">
        <v>145</v>
      </c>
      <c r="AU343" s="242" t="s">
        <v>80</v>
      </c>
      <c r="AV343" s="11" t="s">
        <v>76</v>
      </c>
      <c r="AW343" s="11" t="s">
        <v>35</v>
      </c>
      <c r="AX343" s="11" t="s">
        <v>71</v>
      </c>
      <c r="AY343" s="242" t="s">
        <v>137</v>
      </c>
    </row>
    <row r="344" spans="2:51" s="12" customFormat="1" ht="13.5">
      <c r="B344" s="243"/>
      <c r="C344" s="244"/>
      <c r="D344" s="234" t="s">
        <v>145</v>
      </c>
      <c r="E344" s="245" t="s">
        <v>21</v>
      </c>
      <c r="F344" s="246" t="s">
        <v>550</v>
      </c>
      <c r="G344" s="244"/>
      <c r="H344" s="247">
        <v>13.7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AT344" s="253" t="s">
        <v>145</v>
      </c>
      <c r="AU344" s="253" t="s">
        <v>80</v>
      </c>
      <c r="AV344" s="12" t="s">
        <v>80</v>
      </c>
      <c r="AW344" s="12" t="s">
        <v>35</v>
      </c>
      <c r="AX344" s="12" t="s">
        <v>71</v>
      </c>
      <c r="AY344" s="253" t="s">
        <v>137</v>
      </c>
    </row>
    <row r="345" spans="2:51" s="13" customFormat="1" ht="13.5">
      <c r="B345" s="254"/>
      <c r="C345" s="255"/>
      <c r="D345" s="234" t="s">
        <v>145</v>
      </c>
      <c r="E345" s="256" t="s">
        <v>21</v>
      </c>
      <c r="F345" s="257" t="s">
        <v>218</v>
      </c>
      <c r="G345" s="255"/>
      <c r="H345" s="258">
        <v>29.6</v>
      </c>
      <c r="I345" s="259"/>
      <c r="J345" s="255"/>
      <c r="K345" s="255"/>
      <c r="L345" s="260"/>
      <c r="M345" s="261"/>
      <c r="N345" s="262"/>
      <c r="O345" s="262"/>
      <c r="P345" s="262"/>
      <c r="Q345" s="262"/>
      <c r="R345" s="262"/>
      <c r="S345" s="262"/>
      <c r="T345" s="263"/>
      <c r="AT345" s="264" t="s">
        <v>145</v>
      </c>
      <c r="AU345" s="264" t="s">
        <v>80</v>
      </c>
      <c r="AV345" s="13" t="s">
        <v>143</v>
      </c>
      <c r="AW345" s="13" t="s">
        <v>35</v>
      </c>
      <c r="AX345" s="13" t="s">
        <v>76</v>
      </c>
      <c r="AY345" s="264" t="s">
        <v>137</v>
      </c>
    </row>
    <row r="346" spans="2:65" s="1" customFormat="1" ht="25.5" customHeight="1">
      <c r="B346" s="45"/>
      <c r="C346" s="220" t="s">
        <v>551</v>
      </c>
      <c r="D346" s="220" t="s">
        <v>139</v>
      </c>
      <c r="E346" s="221" t="s">
        <v>552</v>
      </c>
      <c r="F346" s="222" t="s">
        <v>553</v>
      </c>
      <c r="G346" s="223" t="s">
        <v>149</v>
      </c>
      <c r="H346" s="224">
        <v>68.08</v>
      </c>
      <c r="I346" s="225"/>
      <c r="J346" s="226">
        <f>ROUND(I346*H346,2)</f>
        <v>0</v>
      </c>
      <c r="K346" s="222" t="s">
        <v>163</v>
      </c>
      <c r="L346" s="71"/>
      <c r="M346" s="227" t="s">
        <v>21</v>
      </c>
      <c r="N346" s="228" t="s">
        <v>42</v>
      </c>
      <c r="O346" s="46"/>
      <c r="P346" s="229">
        <f>O346*H346</f>
        <v>0</v>
      </c>
      <c r="Q346" s="229">
        <v>0.00045</v>
      </c>
      <c r="R346" s="229">
        <f>Q346*H346</f>
        <v>0.030636</v>
      </c>
      <c r="S346" s="229">
        <v>0</v>
      </c>
      <c r="T346" s="230">
        <f>S346*H346</f>
        <v>0</v>
      </c>
      <c r="AR346" s="23" t="s">
        <v>143</v>
      </c>
      <c r="AT346" s="23" t="s">
        <v>139</v>
      </c>
      <c r="AU346" s="23" t="s">
        <v>80</v>
      </c>
      <c r="AY346" s="23" t="s">
        <v>137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23" t="s">
        <v>76</v>
      </c>
      <c r="BK346" s="231">
        <f>ROUND(I346*H346,2)</f>
        <v>0</v>
      </c>
      <c r="BL346" s="23" t="s">
        <v>143</v>
      </c>
      <c r="BM346" s="23" t="s">
        <v>554</v>
      </c>
    </row>
    <row r="347" spans="2:51" s="11" customFormat="1" ht="13.5">
      <c r="B347" s="232"/>
      <c r="C347" s="233"/>
      <c r="D347" s="234" t="s">
        <v>145</v>
      </c>
      <c r="E347" s="235" t="s">
        <v>21</v>
      </c>
      <c r="F347" s="236" t="s">
        <v>547</v>
      </c>
      <c r="G347" s="233"/>
      <c r="H347" s="235" t="s">
        <v>21</v>
      </c>
      <c r="I347" s="237"/>
      <c r="J347" s="233"/>
      <c r="K347" s="233"/>
      <c r="L347" s="238"/>
      <c r="M347" s="239"/>
      <c r="N347" s="240"/>
      <c r="O347" s="240"/>
      <c r="P347" s="240"/>
      <c r="Q347" s="240"/>
      <c r="R347" s="240"/>
      <c r="S347" s="240"/>
      <c r="T347" s="241"/>
      <c r="AT347" s="242" t="s">
        <v>145</v>
      </c>
      <c r="AU347" s="242" t="s">
        <v>80</v>
      </c>
      <c r="AV347" s="11" t="s">
        <v>76</v>
      </c>
      <c r="AW347" s="11" t="s">
        <v>35</v>
      </c>
      <c r="AX347" s="11" t="s">
        <v>71</v>
      </c>
      <c r="AY347" s="242" t="s">
        <v>137</v>
      </c>
    </row>
    <row r="348" spans="2:51" s="12" customFormat="1" ht="13.5">
      <c r="B348" s="243"/>
      <c r="C348" s="244"/>
      <c r="D348" s="234" t="s">
        <v>145</v>
      </c>
      <c r="E348" s="245" t="s">
        <v>21</v>
      </c>
      <c r="F348" s="246" t="s">
        <v>555</v>
      </c>
      <c r="G348" s="244"/>
      <c r="H348" s="247">
        <v>17.728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AT348" s="253" t="s">
        <v>145</v>
      </c>
      <c r="AU348" s="253" t="s">
        <v>80</v>
      </c>
      <c r="AV348" s="12" t="s">
        <v>80</v>
      </c>
      <c r="AW348" s="12" t="s">
        <v>35</v>
      </c>
      <c r="AX348" s="12" t="s">
        <v>71</v>
      </c>
      <c r="AY348" s="253" t="s">
        <v>137</v>
      </c>
    </row>
    <row r="349" spans="2:51" s="11" customFormat="1" ht="13.5">
      <c r="B349" s="232"/>
      <c r="C349" s="233"/>
      <c r="D349" s="234" t="s">
        <v>145</v>
      </c>
      <c r="E349" s="235" t="s">
        <v>21</v>
      </c>
      <c r="F349" s="236" t="s">
        <v>549</v>
      </c>
      <c r="G349" s="233"/>
      <c r="H349" s="235" t="s">
        <v>21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AT349" s="242" t="s">
        <v>145</v>
      </c>
      <c r="AU349" s="242" t="s">
        <v>80</v>
      </c>
      <c r="AV349" s="11" t="s">
        <v>76</v>
      </c>
      <c r="AW349" s="11" t="s">
        <v>35</v>
      </c>
      <c r="AX349" s="11" t="s">
        <v>71</v>
      </c>
      <c r="AY349" s="242" t="s">
        <v>137</v>
      </c>
    </row>
    <row r="350" spans="2:51" s="12" customFormat="1" ht="13.5">
      <c r="B350" s="243"/>
      <c r="C350" s="244"/>
      <c r="D350" s="234" t="s">
        <v>145</v>
      </c>
      <c r="E350" s="245" t="s">
        <v>21</v>
      </c>
      <c r="F350" s="246" t="s">
        <v>556</v>
      </c>
      <c r="G350" s="244"/>
      <c r="H350" s="247">
        <v>19.84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AT350" s="253" t="s">
        <v>145</v>
      </c>
      <c r="AU350" s="253" t="s">
        <v>80</v>
      </c>
      <c r="AV350" s="12" t="s">
        <v>80</v>
      </c>
      <c r="AW350" s="12" t="s">
        <v>35</v>
      </c>
      <c r="AX350" s="12" t="s">
        <v>71</v>
      </c>
      <c r="AY350" s="253" t="s">
        <v>137</v>
      </c>
    </row>
    <row r="351" spans="2:51" s="11" customFormat="1" ht="13.5">
      <c r="B351" s="232"/>
      <c r="C351" s="233"/>
      <c r="D351" s="234" t="s">
        <v>145</v>
      </c>
      <c r="E351" s="235" t="s">
        <v>21</v>
      </c>
      <c r="F351" s="236" t="s">
        <v>438</v>
      </c>
      <c r="G351" s="233"/>
      <c r="H351" s="235" t="s">
        <v>21</v>
      </c>
      <c r="I351" s="237"/>
      <c r="J351" s="233"/>
      <c r="K351" s="233"/>
      <c r="L351" s="238"/>
      <c r="M351" s="239"/>
      <c r="N351" s="240"/>
      <c r="O351" s="240"/>
      <c r="P351" s="240"/>
      <c r="Q351" s="240"/>
      <c r="R351" s="240"/>
      <c r="S351" s="240"/>
      <c r="T351" s="241"/>
      <c r="AT351" s="242" t="s">
        <v>145</v>
      </c>
      <c r="AU351" s="242" t="s">
        <v>80</v>
      </c>
      <c r="AV351" s="11" t="s">
        <v>76</v>
      </c>
      <c r="AW351" s="11" t="s">
        <v>35</v>
      </c>
      <c r="AX351" s="11" t="s">
        <v>71</v>
      </c>
      <c r="AY351" s="242" t="s">
        <v>137</v>
      </c>
    </row>
    <row r="352" spans="2:51" s="12" customFormat="1" ht="13.5">
      <c r="B352" s="243"/>
      <c r="C352" s="244"/>
      <c r="D352" s="234" t="s">
        <v>145</v>
      </c>
      <c r="E352" s="245" t="s">
        <v>21</v>
      </c>
      <c r="F352" s="246" t="s">
        <v>557</v>
      </c>
      <c r="G352" s="244"/>
      <c r="H352" s="247">
        <v>30.512</v>
      </c>
      <c r="I352" s="248"/>
      <c r="J352" s="244"/>
      <c r="K352" s="244"/>
      <c r="L352" s="249"/>
      <c r="M352" s="250"/>
      <c r="N352" s="251"/>
      <c r="O352" s="251"/>
      <c r="P352" s="251"/>
      <c r="Q352" s="251"/>
      <c r="R352" s="251"/>
      <c r="S352" s="251"/>
      <c r="T352" s="252"/>
      <c r="AT352" s="253" t="s">
        <v>145</v>
      </c>
      <c r="AU352" s="253" t="s">
        <v>80</v>
      </c>
      <c r="AV352" s="12" t="s">
        <v>80</v>
      </c>
      <c r="AW352" s="12" t="s">
        <v>35</v>
      </c>
      <c r="AX352" s="12" t="s">
        <v>71</v>
      </c>
      <c r="AY352" s="253" t="s">
        <v>137</v>
      </c>
    </row>
    <row r="353" spans="2:51" s="13" customFormat="1" ht="13.5">
      <c r="B353" s="254"/>
      <c r="C353" s="255"/>
      <c r="D353" s="234" t="s">
        <v>145</v>
      </c>
      <c r="E353" s="256" t="s">
        <v>21</v>
      </c>
      <c r="F353" s="257" t="s">
        <v>218</v>
      </c>
      <c r="G353" s="255"/>
      <c r="H353" s="258">
        <v>68.08</v>
      </c>
      <c r="I353" s="259"/>
      <c r="J353" s="255"/>
      <c r="K353" s="255"/>
      <c r="L353" s="260"/>
      <c r="M353" s="261"/>
      <c r="N353" s="262"/>
      <c r="O353" s="262"/>
      <c r="P353" s="262"/>
      <c r="Q353" s="262"/>
      <c r="R353" s="262"/>
      <c r="S353" s="262"/>
      <c r="T353" s="263"/>
      <c r="AT353" s="264" t="s">
        <v>145</v>
      </c>
      <c r="AU353" s="264" t="s">
        <v>80</v>
      </c>
      <c r="AV353" s="13" t="s">
        <v>143</v>
      </c>
      <c r="AW353" s="13" t="s">
        <v>35</v>
      </c>
      <c r="AX353" s="13" t="s">
        <v>76</v>
      </c>
      <c r="AY353" s="264" t="s">
        <v>137</v>
      </c>
    </row>
    <row r="354" spans="2:65" s="1" customFormat="1" ht="16.5" customHeight="1">
      <c r="B354" s="45"/>
      <c r="C354" s="220" t="s">
        <v>558</v>
      </c>
      <c r="D354" s="220" t="s">
        <v>139</v>
      </c>
      <c r="E354" s="221" t="s">
        <v>559</v>
      </c>
      <c r="F354" s="222" t="s">
        <v>560</v>
      </c>
      <c r="G354" s="223" t="s">
        <v>149</v>
      </c>
      <c r="H354" s="224">
        <v>68.08</v>
      </c>
      <c r="I354" s="225"/>
      <c r="J354" s="226">
        <f>ROUND(I354*H354,2)</f>
        <v>0</v>
      </c>
      <c r="K354" s="222" t="s">
        <v>163</v>
      </c>
      <c r="L354" s="71"/>
      <c r="M354" s="227" t="s">
        <v>21</v>
      </c>
      <c r="N354" s="228" t="s">
        <v>42</v>
      </c>
      <c r="O354" s="46"/>
      <c r="P354" s="229">
        <f>O354*H354</f>
        <v>0</v>
      </c>
      <c r="Q354" s="229">
        <v>0.00735</v>
      </c>
      <c r="R354" s="229">
        <f>Q354*H354</f>
        <v>0.5003879999999999</v>
      </c>
      <c r="S354" s="229">
        <v>0</v>
      </c>
      <c r="T354" s="230">
        <f>S354*H354</f>
        <v>0</v>
      </c>
      <c r="AR354" s="23" t="s">
        <v>143</v>
      </c>
      <c r="AT354" s="23" t="s">
        <v>139</v>
      </c>
      <c r="AU354" s="23" t="s">
        <v>80</v>
      </c>
      <c r="AY354" s="23" t="s">
        <v>137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23" t="s">
        <v>76</v>
      </c>
      <c r="BK354" s="231">
        <f>ROUND(I354*H354,2)</f>
        <v>0</v>
      </c>
      <c r="BL354" s="23" t="s">
        <v>143</v>
      </c>
      <c r="BM354" s="23" t="s">
        <v>561</v>
      </c>
    </row>
    <row r="355" spans="2:65" s="1" customFormat="1" ht="25.5" customHeight="1">
      <c r="B355" s="45"/>
      <c r="C355" s="220" t="s">
        <v>562</v>
      </c>
      <c r="D355" s="220" t="s">
        <v>139</v>
      </c>
      <c r="E355" s="221" t="s">
        <v>563</v>
      </c>
      <c r="F355" s="222" t="s">
        <v>564</v>
      </c>
      <c r="G355" s="223" t="s">
        <v>149</v>
      </c>
      <c r="H355" s="224">
        <v>29.6</v>
      </c>
      <c r="I355" s="225"/>
      <c r="J355" s="226">
        <f>ROUND(I355*H355,2)</f>
        <v>0</v>
      </c>
      <c r="K355" s="222" t="s">
        <v>163</v>
      </c>
      <c r="L355" s="71"/>
      <c r="M355" s="227" t="s">
        <v>21</v>
      </c>
      <c r="N355" s="228" t="s">
        <v>42</v>
      </c>
      <c r="O355" s="46"/>
      <c r="P355" s="229">
        <f>O355*H355</f>
        <v>0</v>
      </c>
      <c r="Q355" s="229">
        <v>0.00735</v>
      </c>
      <c r="R355" s="229">
        <f>Q355*H355</f>
        <v>0.21756</v>
      </c>
      <c r="S355" s="229">
        <v>0</v>
      </c>
      <c r="T355" s="230">
        <f>S355*H355</f>
        <v>0</v>
      </c>
      <c r="AR355" s="23" t="s">
        <v>143</v>
      </c>
      <c r="AT355" s="23" t="s">
        <v>139</v>
      </c>
      <c r="AU355" s="23" t="s">
        <v>80</v>
      </c>
      <c r="AY355" s="23" t="s">
        <v>137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23" t="s">
        <v>76</v>
      </c>
      <c r="BK355" s="231">
        <f>ROUND(I355*H355,2)</f>
        <v>0</v>
      </c>
      <c r="BL355" s="23" t="s">
        <v>143</v>
      </c>
      <c r="BM355" s="23" t="s">
        <v>565</v>
      </c>
    </row>
    <row r="356" spans="2:51" s="12" customFormat="1" ht="13.5">
      <c r="B356" s="243"/>
      <c r="C356" s="244"/>
      <c r="D356" s="234" t="s">
        <v>145</v>
      </c>
      <c r="E356" s="245" t="s">
        <v>21</v>
      </c>
      <c r="F356" s="246" t="s">
        <v>566</v>
      </c>
      <c r="G356" s="244"/>
      <c r="H356" s="247">
        <v>29.6</v>
      </c>
      <c r="I356" s="248"/>
      <c r="J356" s="244"/>
      <c r="K356" s="244"/>
      <c r="L356" s="249"/>
      <c r="M356" s="250"/>
      <c r="N356" s="251"/>
      <c r="O356" s="251"/>
      <c r="P356" s="251"/>
      <c r="Q356" s="251"/>
      <c r="R356" s="251"/>
      <c r="S356" s="251"/>
      <c r="T356" s="252"/>
      <c r="AT356" s="253" t="s">
        <v>145</v>
      </c>
      <c r="AU356" s="253" t="s">
        <v>80</v>
      </c>
      <c r="AV356" s="12" t="s">
        <v>80</v>
      </c>
      <c r="AW356" s="12" t="s">
        <v>35</v>
      </c>
      <c r="AX356" s="12" t="s">
        <v>76</v>
      </c>
      <c r="AY356" s="253" t="s">
        <v>137</v>
      </c>
    </row>
    <row r="357" spans="2:65" s="1" customFormat="1" ht="16.5" customHeight="1">
      <c r="B357" s="45"/>
      <c r="C357" s="220" t="s">
        <v>567</v>
      </c>
      <c r="D357" s="220" t="s">
        <v>139</v>
      </c>
      <c r="E357" s="221" t="s">
        <v>568</v>
      </c>
      <c r="F357" s="222" t="s">
        <v>569</v>
      </c>
      <c r="G357" s="223" t="s">
        <v>149</v>
      </c>
      <c r="H357" s="224">
        <v>97.68</v>
      </c>
      <c r="I357" s="225"/>
      <c r="J357" s="226">
        <f>ROUND(I357*H357,2)</f>
        <v>0</v>
      </c>
      <c r="K357" s="222" t="s">
        <v>163</v>
      </c>
      <c r="L357" s="71"/>
      <c r="M357" s="227" t="s">
        <v>21</v>
      </c>
      <c r="N357" s="228" t="s">
        <v>42</v>
      </c>
      <c r="O357" s="46"/>
      <c r="P357" s="229">
        <f>O357*H357</f>
        <v>0</v>
      </c>
      <c r="Q357" s="229">
        <v>0.0014</v>
      </c>
      <c r="R357" s="229">
        <f>Q357*H357</f>
        <v>0.136752</v>
      </c>
      <c r="S357" s="229">
        <v>0</v>
      </c>
      <c r="T357" s="230">
        <f>S357*H357</f>
        <v>0</v>
      </c>
      <c r="AR357" s="23" t="s">
        <v>143</v>
      </c>
      <c r="AT357" s="23" t="s">
        <v>139</v>
      </c>
      <c r="AU357" s="23" t="s">
        <v>80</v>
      </c>
      <c r="AY357" s="23" t="s">
        <v>137</v>
      </c>
      <c r="BE357" s="231">
        <f>IF(N357="základní",J357,0)</f>
        <v>0</v>
      </c>
      <c r="BF357" s="231">
        <f>IF(N357="snížená",J357,0)</f>
        <v>0</v>
      </c>
      <c r="BG357" s="231">
        <f>IF(N357="zákl. přenesená",J357,0)</f>
        <v>0</v>
      </c>
      <c r="BH357" s="231">
        <f>IF(N357="sníž. přenesená",J357,0)</f>
        <v>0</v>
      </c>
      <c r="BI357" s="231">
        <f>IF(N357="nulová",J357,0)</f>
        <v>0</v>
      </c>
      <c r="BJ357" s="23" t="s">
        <v>76</v>
      </c>
      <c r="BK357" s="231">
        <f>ROUND(I357*H357,2)</f>
        <v>0</v>
      </c>
      <c r="BL357" s="23" t="s">
        <v>143</v>
      </c>
      <c r="BM357" s="23" t="s">
        <v>570</v>
      </c>
    </row>
    <row r="358" spans="2:51" s="12" customFormat="1" ht="13.5">
      <c r="B358" s="243"/>
      <c r="C358" s="244"/>
      <c r="D358" s="234" t="s">
        <v>145</v>
      </c>
      <c r="E358" s="245" t="s">
        <v>21</v>
      </c>
      <c r="F358" s="246" t="s">
        <v>571</v>
      </c>
      <c r="G358" s="244"/>
      <c r="H358" s="247">
        <v>97.68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AT358" s="253" t="s">
        <v>145</v>
      </c>
      <c r="AU358" s="253" t="s">
        <v>80</v>
      </c>
      <c r="AV358" s="12" t="s">
        <v>80</v>
      </c>
      <c r="AW358" s="12" t="s">
        <v>35</v>
      </c>
      <c r="AX358" s="12" t="s">
        <v>76</v>
      </c>
      <c r="AY358" s="253" t="s">
        <v>137</v>
      </c>
    </row>
    <row r="359" spans="2:65" s="1" customFormat="1" ht="16.5" customHeight="1">
      <c r="B359" s="45"/>
      <c r="C359" s="220" t="s">
        <v>572</v>
      </c>
      <c r="D359" s="220" t="s">
        <v>139</v>
      </c>
      <c r="E359" s="221" t="s">
        <v>573</v>
      </c>
      <c r="F359" s="222" t="s">
        <v>574</v>
      </c>
      <c r="G359" s="223" t="s">
        <v>149</v>
      </c>
      <c r="H359" s="224">
        <v>97.68</v>
      </c>
      <c r="I359" s="225"/>
      <c r="J359" s="226">
        <f>ROUND(I359*H359,2)</f>
        <v>0</v>
      </c>
      <c r="K359" s="222" t="s">
        <v>163</v>
      </c>
      <c r="L359" s="71"/>
      <c r="M359" s="227" t="s">
        <v>21</v>
      </c>
      <c r="N359" s="228" t="s">
        <v>42</v>
      </c>
      <c r="O359" s="46"/>
      <c r="P359" s="229">
        <f>O359*H359</f>
        <v>0</v>
      </c>
      <c r="Q359" s="229">
        <v>0.00026</v>
      </c>
      <c r="R359" s="229">
        <f>Q359*H359</f>
        <v>0.0253968</v>
      </c>
      <c r="S359" s="229">
        <v>0</v>
      </c>
      <c r="T359" s="230">
        <f>S359*H359</f>
        <v>0</v>
      </c>
      <c r="AR359" s="23" t="s">
        <v>143</v>
      </c>
      <c r="AT359" s="23" t="s">
        <v>139</v>
      </c>
      <c r="AU359" s="23" t="s">
        <v>80</v>
      </c>
      <c r="AY359" s="23" t="s">
        <v>137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23" t="s">
        <v>76</v>
      </c>
      <c r="BK359" s="231">
        <f>ROUND(I359*H359,2)</f>
        <v>0</v>
      </c>
      <c r="BL359" s="23" t="s">
        <v>143</v>
      </c>
      <c r="BM359" s="23" t="s">
        <v>575</v>
      </c>
    </row>
    <row r="360" spans="2:51" s="12" customFormat="1" ht="13.5">
      <c r="B360" s="243"/>
      <c r="C360" s="244"/>
      <c r="D360" s="234" t="s">
        <v>145</v>
      </c>
      <c r="E360" s="245" t="s">
        <v>21</v>
      </c>
      <c r="F360" s="246" t="s">
        <v>571</v>
      </c>
      <c r="G360" s="244"/>
      <c r="H360" s="247">
        <v>97.68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AT360" s="253" t="s">
        <v>145</v>
      </c>
      <c r="AU360" s="253" t="s">
        <v>80</v>
      </c>
      <c r="AV360" s="12" t="s">
        <v>80</v>
      </c>
      <c r="AW360" s="12" t="s">
        <v>35</v>
      </c>
      <c r="AX360" s="12" t="s">
        <v>76</v>
      </c>
      <c r="AY360" s="253" t="s">
        <v>137</v>
      </c>
    </row>
    <row r="361" spans="2:65" s="1" customFormat="1" ht="16.5" customHeight="1">
      <c r="B361" s="45"/>
      <c r="C361" s="220" t="s">
        <v>576</v>
      </c>
      <c r="D361" s="220" t="s">
        <v>139</v>
      </c>
      <c r="E361" s="221" t="s">
        <v>577</v>
      </c>
      <c r="F361" s="222" t="s">
        <v>578</v>
      </c>
      <c r="G361" s="223" t="s">
        <v>149</v>
      </c>
      <c r="H361" s="224">
        <v>97.68</v>
      </c>
      <c r="I361" s="225"/>
      <c r="J361" s="226">
        <f>ROUND(I361*H361,2)</f>
        <v>0</v>
      </c>
      <c r="K361" s="222" t="s">
        <v>163</v>
      </c>
      <c r="L361" s="71"/>
      <c r="M361" s="227" t="s">
        <v>21</v>
      </c>
      <c r="N361" s="228" t="s">
        <v>42</v>
      </c>
      <c r="O361" s="46"/>
      <c r="P361" s="229">
        <f>O361*H361</f>
        <v>0</v>
      </c>
      <c r="Q361" s="229">
        <v>0.00391</v>
      </c>
      <c r="R361" s="229">
        <f>Q361*H361</f>
        <v>0.38192880000000007</v>
      </c>
      <c r="S361" s="229">
        <v>0</v>
      </c>
      <c r="T361" s="230">
        <f>S361*H361</f>
        <v>0</v>
      </c>
      <c r="AR361" s="23" t="s">
        <v>143</v>
      </c>
      <c r="AT361" s="23" t="s">
        <v>139</v>
      </c>
      <c r="AU361" s="23" t="s">
        <v>80</v>
      </c>
      <c r="AY361" s="23" t="s">
        <v>137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23" t="s">
        <v>76</v>
      </c>
      <c r="BK361" s="231">
        <f>ROUND(I361*H361,2)</f>
        <v>0</v>
      </c>
      <c r="BL361" s="23" t="s">
        <v>143</v>
      </c>
      <c r="BM361" s="23" t="s">
        <v>579</v>
      </c>
    </row>
    <row r="362" spans="2:51" s="12" customFormat="1" ht="13.5">
      <c r="B362" s="243"/>
      <c r="C362" s="244"/>
      <c r="D362" s="234" t="s">
        <v>145</v>
      </c>
      <c r="E362" s="245" t="s">
        <v>21</v>
      </c>
      <c r="F362" s="246" t="s">
        <v>580</v>
      </c>
      <c r="G362" s="244"/>
      <c r="H362" s="247">
        <v>97.68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AT362" s="253" t="s">
        <v>145</v>
      </c>
      <c r="AU362" s="253" t="s">
        <v>80</v>
      </c>
      <c r="AV362" s="12" t="s">
        <v>80</v>
      </c>
      <c r="AW362" s="12" t="s">
        <v>35</v>
      </c>
      <c r="AX362" s="12" t="s">
        <v>76</v>
      </c>
      <c r="AY362" s="253" t="s">
        <v>137</v>
      </c>
    </row>
    <row r="363" spans="2:65" s="1" customFormat="1" ht="25.5" customHeight="1">
      <c r="B363" s="45"/>
      <c r="C363" s="220" t="s">
        <v>581</v>
      </c>
      <c r="D363" s="220" t="s">
        <v>139</v>
      </c>
      <c r="E363" s="221" t="s">
        <v>582</v>
      </c>
      <c r="F363" s="222" t="s">
        <v>583</v>
      </c>
      <c r="G363" s="223" t="s">
        <v>149</v>
      </c>
      <c r="H363" s="224">
        <v>97.68</v>
      </c>
      <c r="I363" s="225"/>
      <c r="J363" s="226">
        <f>ROUND(I363*H363,2)</f>
        <v>0</v>
      </c>
      <c r="K363" s="222" t="s">
        <v>163</v>
      </c>
      <c r="L363" s="71"/>
      <c r="M363" s="227" t="s">
        <v>21</v>
      </c>
      <c r="N363" s="228" t="s">
        <v>42</v>
      </c>
      <c r="O363" s="46"/>
      <c r="P363" s="229">
        <f>O363*H363</f>
        <v>0</v>
      </c>
      <c r="Q363" s="229">
        <v>0.01838</v>
      </c>
      <c r="R363" s="229">
        <f>Q363*H363</f>
        <v>1.7953584000000002</v>
      </c>
      <c r="S363" s="229">
        <v>0</v>
      </c>
      <c r="T363" s="230">
        <f>S363*H363</f>
        <v>0</v>
      </c>
      <c r="AR363" s="23" t="s">
        <v>143</v>
      </c>
      <c r="AT363" s="23" t="s">
        <v>139</v>
      </c>
      <c r="AU363" s="23" t="s">
        <v>80</v>
      </c>
      <c r="AY363" s="23" t="s">
        <v>137</v>
      </c>
      <c r="BE363" s="231">
        <f>IF(N363="základní",J363,0)</f>
        <v>0</v>
      </c>
      <c r="BF363" s="231">
        <f>IF(N363="snížená",J363,0)</f>
        <v>0</v>
      </c>
      <c r="BG363" s="231">
        <f>IF(N363="zákl. přenesená",J363,0)</f>
        <v>0</v>
      </c>
      <c r="BH363" s="231">
        <f>IF(N363="sníž. přenesená",J363,0)</f>
        <v>0</v>
      </c>
      <c r="BI363" s="231">
        <f>IF(N363="nulová",J363,0)</f>
        <v>0</v>
      </c>
      <c r="BJ363" s="23" t="s">
        <v>76</v>
      </c>
      <c r="BK363" s="231">
        <f>ROUND(I363*H363,2)</f>
        <v>0</v>
      </c>
      <c r="BL363" s="23" t="s">
        <v>143</v>
      </c>
      <c r="BM363" s="23" t="s">
        <v>584</v>
      </c>
    </row>
    <row r="364" spans="2:51" s="12" customFormat="1" ht="13.5">
      <c r="B364" s="243"/>
      <c r="C364" s="244"/>
      <c r="D364" s="234" t="s">
        <v>145</v>
      </c>
      <c r="E364" s="245" t="s">
        <v>21</v>
      </c>
      <c r="F364" s="246" t="s">
        <v>580</v>
      </c>
      <c r="G364" s="244"/>
      <c r="H364" s="247">
        <v>97.68</v>
      </c>
      <c r="I364" s="248"/>
      <c r="J364" s="244"/>
      <c r="K364" s="244"/>
      <c r="L364" s="249"/>
      <c r="M364" s="250"/>
      <c r="N364" s="251"/>
      <c r="O364" s="251"/>
      <c r="P364" s="251"/>
      <c r="Q364" s="251"/>
      <c r="R364" s="251"/>
      <c r="S364" s="251"/>
      <c r="T364" s="252"/>
      <c r="AT364" s="253" t="s">
        <v>145</v>
      </c>
      <c r="AU364" s="253" t="s">
        <v>80</v>
      </c>
      <c r="AV364" s="12" t="s">
        <v>80</v>
      </c>
      <c r="AW364" s="12" t="s">
        <v>35</v>
      </c>
      <c r="AX364" s="12" t="s">
        <v>76</v>
      </c>
      <c r="AY364" s="253" t="s">
        <v>137</v>
      </c>
    </row>
    <row r="365" spans="2:65" s="1" customFormat="1" ht="16.5" customHeight="1">
      <c r="B365" s="45"/>
      <c r="C365" s="220" t="s">
        <v>585</v>
      </c>
      <c r="D365" s="220" t="s">
        <v>139</v>
      </c>
      <c r="E365" s="221" t="s">
        <v>586</v>
      </c>
      <c r="F365" s="222" t="s">
        <v>587</v>
      </c>
      <c r="G365" s="223" t="s">
        <v>149</v>
      </c>
      <c r="H365" s="224">
        <v>410</v>
      </c>
      <c r="I365" s="225"/>
      <c r="J365" s="226">
        <f>ROUND(I365*H365,2)</f>
        <v>0</v>
      </c>
      <c r="K365" s="222" t="s">
        <v>163</v>
      </c>
      <c r="L365" s="71"/>
      <c r="M365" s="227" t="s">
        <v>21</v>
      </c>
      <c r="N365" s="228" t="s">
        <v>42</v>
      </c>
      <c r="O365" s="46"/>
      <c r="P365" s="229">
        <f>O365*H365</f>
        <v>0</v>
      </c>
      <c r="Q365" s="229">
        <v>0.003</v>
      </c>
      <c r="R365" s="229">
        <f>Q365*H365</f>
        <v>1.23</v>
      </c>
      <c r="S365" s="229">
        <v>0</v>
      </c>
      <c r="T365" s="230">
        <f>S365*H365</f>
        <v>0</v>
      </c>
      <c r="AR365" s="23" t="s">
        <v>143</v>
      </c>
      <c r="AT365" s="23" t="s">
        <v>139</v>
      </c>
      <c r="AU365" s="23" t="s">
        <v>80</v>
      </c>
      <c r="AY365" s="23" t="s">
        <v>137</v>
      </c>
      <c r="BE365" s="231">
        <f>IF(N365="základní",J365,0)</f>
        <v>0</v>
      </c>
      <c r="BF365" s="231">
        <f>IF(N365="snížená",J365,0)</f>
        <v>0</v>
      </c>
      <c r="BG365" s="231">
        <f>IF(N365="zákl. přenesená",J365,0)</f>
        <v>0</v>
      </c>
      <c r="BH365" s="231">
        <f>IF(N365="sníž. přenesená",J365,0)</f>
        <v>0</v>
      </c>
      <c r="BI365" s="231">
        <f>IF(N365="nulová",J365,0)</f>
        <v>0</v>
      </c>
      <c r="BJ365" s="23" t="s">
        <v>76</v>
      </c>
      <c r="BK365" s="231">
        <f>ROUND(I365*H365,2)</f>
        <v>0</v>
      </c>
      <c r="BL365" s="23" t="s">
        <v>143</v>
      </c>
      <c r="BM365" s="23" t="s">
        <v>588</v>
      </c>
    </row>
    <row r="366" spans="2:51" s="12" customFormat="1" ht="13.5">
      <c r="B366" s="243"/>
      <c r="C366" s="244"/>
      <c r="D366" s="234" t="s">
        <v>145</v>
      </c>
      <c r="E366" s="245" t="s">
        <v>21</v>
      </c>
      <c r="F366" s="246" t="s">
        <v>589</v>
      </c>
      <c r="G366" s="244"/>
      <c r="H366" s="247">
        <v>410</v>
      </c>
      <c r="I366" s="248"/>
      <c r="J366" s="244"/>
      <c r="K366" s="244"/>
      <c r="L366" s="249"/>
      <c r="M366" s="250"/>
      <c r="N366" s="251"/>
      <c r="O366" s="251"/>
      <c r="P366" s="251"/>
      <c r="Q366" s="251"/>
      <c r="R366" s="251"/>
      <c r="S366" s="251"/>
      <c r="T366" s="252"/>
      <c r="AT366" s="253" t="s">
        <v>145</v>
      </c>
      <c r="AU366" s="253" t="s">
        <v>80</v>
      </c>
      <c r="AV366" s="12" t="s">
        <v>80</v>
      </c>
      <c r="AW366" s="12" t="s">
        <v>35</v>
      </c>
      <c r="AX366" s="12" t="s">
        <v>76</v>
      </c>
      <c r="AY366" s="253" t="s">
        <v>137</v>
      </c>
    </row>
    <row r="367" spans="2:65" s="1" customFormat="1" ht="16.5" customHeight="1">
      <c r="B367" s="45"/>
      <c r="C367" s="220" t="s">
        <v>590</v>
      </c>
      <c r="D367" s="220" t="s">
        <v>139</v>
      </c>
      <c r="E367" s="221" t="s">
        <v>591</v>
      </c>
      <c r="F367" s="222" t="s">
        <v>592</v>
      </c>
      <c r="G367" s="223" t="s">
        <v>149</v>
      </c>
      <c r="H367" s="224">
        <v>639.467</v>
      </c>
      <c r="I367" s="225"/>
      <c r="J367" s="226">
        <f>ROUND(I367*H367,2)</f>
        <v>0</v>
      </c>
      <c r="K367" s="222" t="s">
        <v>163</v>
      </c>
      <c r="L367" s="71"/>
      <c r="M367" s="227" t="s">
        <v>21</v>
      </c>
      <c r="N367" s="228" t="s">
        <v>42</v>
      </c>
      <c r="O367" s="46"/>
      <c r="P367" s="229">
        <f>O367*H367</f>
        <v>0</v>
      </c>
      <c r="Q367" s="229">
        <v>0.01838</v>
      </c>
      <c r="R367" s="229">
        <f>Q367*H367</f>
        <v>11.75340346</v>
      </c>
      <c r="S367" s="229">
        <v>0</v>
      </c>
      <c r="T367" s="230">
        <f>S367*H367</f>
        <v>0</v>
      </c>
      <c r="AR367" s="23" t="s">
        <v>143</v>
      </c>
      <c r="AT367" s="23" t="s">
        <v>139</v>
      </c>
      <c r="AU367" s="23" t="s">
        <v>80</v>
      </c>
      <c r="AY367" s="23" t="s">
        <v>137</v>
      </c>
      <c r="BE367" s="231">
        <f>IF(N367="základní",J367,0)</f>
        <v>0</v>
      </c>
      <c r="BF367" s="231">
        <f>IF(N367="snížená",J367,0)</f>
        <v>0</v>
      </c>
      <c r="BG367" s="231">
        <f>IF(N367="zákl. přenesená",J367,0)</f>
        <v>0</v>
      </c>
      <c r="BH367" s="231">
        <f>IF(N367="sníž. přenesená",J367,0)</f>
        <v>0</v>
      </c>
      <c r="BI367" s="231">
        <f>IF(N367="nulová",J367,0)</f>
        <v>0</v>
      </c>
      <c r="BJ367" s="23" t="s">
        <v>76</v>
      </c>
      <c r="BK367" s="231">
        <f>ROUND(I367*H367,2)</f>
        <v>0</v>
      </c>
      <c r="BL367" s="23" t="s">
        <v>143</v>
      </c>
      <c r="BM367" s="23" t="s">
        <v>593</v>
      </c>
    </row>
    <row r="368" spans="2:51" s="12" customFormat="1" ht="13.5">
      <c r="B368" s="243"/>
      <c r="C368" s="244"/>
      <c r="D368" s="234" t="s">
        <v>145</v>
      </c>
      <c r="E368" s="245" t="s">
        <v>21</v>
      </c>
      <c r="F368" s="246" t="s">
        <v>594</v>
      </c>
      <c r="G368" s="244"/>
      <c r="H368" s="247">
        <v>639.467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AT368" s="253" t="s">
        <v>145</v>
      </c>
      <c r="AU368" s="253" t="s">
        <v>80</v>
      </c>
      <c r="AV368" s="12" t="s">
        <v>80</v>
      </c>
      <c r="AW368" s="12" t="s">
        <v>35</v>
      </c>
      <c r="AX368" s="12" t="s">
        <v>76</v>
      </c>
      <c r="AY368" s="253" t="s">
        <v>137</v>
      </c>
    </row>
    <row r="369" spans="2:65" s="1" customFormat="1" ht="16.5" customHeight="1">
      <c r="B369" s="45"/>
      <c r="C369" s="220" t="s">
        <v>595</v>
      </c>
      <c r="D369" s="220" t="s">
        <v>139</v>
      </c>
      <c r="E369" s="221" t="s">
        <v>596</v>
      </c>
      <c r="F369" s="222" t="s">
        <v>597</v>
      </c>
      <c r="G369" s="223" t="s">
        <v>315</v>
      </c>
      <c r="H369" s="224">
        <v>8</v>
      </c>
      <c r="I369" s="225"/>
      <c r="J369" s="226">
        <f>ROUND(I369*H369,2)</f>
        <v>0</v>
      </c>
      <c r="K369" s="222" t="s">
        <v>163</v>
      </c>
      <c r="L369" s="71"/>
      <c r="M369" s="227" t="s">
        <v>21</v>
      </c>
      <c r="N369" s="228" t="s">
        <v>42</v>
      </c>
      <c r="O369" s="46"/>
      <c r="P369" s="229">
        <f>O369*H369</f>
        <v>0</v>
      </c>
      <c r="Q369" s="229">
        <v>0.0415</v>
      </c>
      <c r="R369" s="229">
        <f>Q369*H369</f>
        <v>0.332</v>
      </c>
      <c r="S369" s="229">
        <v>0</v>
      </c>
      <c r="T369" s="230">
        <f>S369*H369</f>
        <v>0</v>
      </c>
      <c r="AR369" s="23" t="s">
        <v>143</v>
      </c>
      <c r="AT369" s="23" t="s">
        <v>139</v>
      </c>
      <c r="AU369" s="23" t="s">
        <v>80</v>
      </c>
      <c r="AY369" s="23" t="s">
        <v>137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23" t="s">
        <v>76</v>
      </c>
      <c r="BK369" s="231">
        <f>ROUND(I369*H369,2)</f>
        <v>0</v>
      </c>
      <c r="BL369" s="23" t="s">
        <v>143</v>
      </c>
      <c r="BM369" s="23" t="s">
        <v>598</v>
      </c>
    </row>
    <row r="370" spans="2:51" s="11" customFormat="1" ht="13.5">
      <c r="B370" s="232"/>
      <c r="C370" s="233"/>
      <c r="D370" s="234" t="s">
        <v>145</v>
      </c>
      <c r="E370" s="235" t="s">
        <v>21</v>
      </c>
      <c r="F370" s="236" t="s">
        <v>599</v>
      </c>
      <c r="G370" s="233"/>
      <c r="H370" s="235" t="s">
        <v>21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AT370" s="242" t="s">
        <v>145</v>
      </c>
      <c r="AU370" s="242" t="s">
        <v>80</v>
      </c>
      <c r="AV370" s="11" t="s">
        <v>76</v>
      </c>
      <c r="AW370" s="11" t="s">
        <v>35</v>
      </c>
      <c r="AX370" s="11" t="s">
        <v>71</v>
      </c>
      <c r="AY370" s="242" t="s">
        <v>137</v>
      </c>
    </row>
    <row r="371" spans="2:51" s="12" customFormat="1" ht="13.5">
      <c r="B371" s="243"/>
      <c r="C371" s="244"/>
      <c r="D371" s="234" t="s">
        <v>145</v>
      </c>
      <c r="E371" s="245" t="s">
        <v>21</v>
      </c>
      <c r="F371" s="246" t="s">
        <v>600</v>
      </c>
      <c r="G371" s="244"/>
      <c r="H371" s="247">
        <v>4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AT371" s="253" t="s">
        <v>145</v>
      </c>
      <c r="AU371" s="253" t="s">
        <v>80</v>
      </c>
      <c r="AV371" s="12" t="s">
        <v>80</v>
      </c>
      <c r="AW371" s="12" t="s">
        <v>35</v>
      </c>
      <c r="AX371" s="12" t="s">
        <v>71</v>
      </c>
      <c r="AY371" s="253" t="s">
        <v>137</v>
      </c>
    </row>
    <row r="372" spans="2:51" s="11" customFormat="1" ht="13.5">
      <c r="B372" s="232"/>
      <c r="C372" s="233"/>
      <c r="D372" s="234" t="s">
        <v>145</v>
      </c>
      <c r="E372" s="235" t="s">
        <v>21</v>
      </c>
      <c r="F372" s="236" t="s">
        <v>601</v>
      </c>
      <c r="G372" s="233"/>
      <c r="H372" s="235" t="s">
        <v>21</v>
      </c>
      <c r="I372" s="237"/>
      <c r="J372" s="233"/>
      <c r="K372" s="233"/>
      <c r="L372" s="238"/>
      <c r="M372" s="239"/>
      <c r="N372" s="240"/>
      <c r="O372" s="240"/>
      <c r="P372" s="240"/>
      <c r="Q372" s="240"/>
      <c r="R372" s="240"/>
      <c r="S372" s="240"/>
      <c r="T372" s="241"/>
      <c r="AT372" s="242" t="s">
        <v>145</v>
      </c>
      <c r="AU372" s="242" t="s">
        <v>80</v>
      </c>
      <c r="AV372" s="11" t="s">
        <v>76</v>
      </c>
      <c r="AW372" s="11" t="s">
        <v>35</v>
      </c>
      <c r="AX372" s="11" t="s">
        <v>71</v>
      </c>
      <c r="AY372" s="242" t="s">
        <v>137</v>
      </c>
    </row>
    <row r="373" spans="2:51" s="12" customFormat="1" ht="13.5">
      <c r="B373" s="243"/>
      <c r="C373" s="244"/>
      <c r="D373" s="234" t="s">
        <v>145</v>
      </c>
      <c r="E373" s="245" t="s">
        <v>21</v>
      </c>
      <c r="F373" s="246" t="s">
        <v>602</v>
      </c>
      <c r="G373" s="244"/>
      <c r="H373" s="247">
        <v>4</v>
      </c>
      <c r="I373" s="248"/>
      <c r="J373" s="244"/>
      <c r="K373" s="244"/>
      <c r="L373" s="249"/>
      <c r="M373" s="250"/>
      <c r="N373" s="251"/>
      <c r="O373" s="251"/>
      <c r="P373" s="251"/>
      <c r="Q373" s="251"/>
      <c r="R373" s="251"/>
      <c r="S373" s="251"/>
      <c r="T373" s="252"/>
      <c r="AT373" s="253" t="s">
        <v>145</v>
      </c>
      <c r="AU373" s="253" t="s">
        <v>80</v>
      </c>
      <c r="AV373" s="12" t="s">
        <v>80</v>
      </c>
      <c r="AW373" s="12" t="s">
        <v>35</v>
      </c>
      <c r="AX373" s="12" t="s">
        <v>71</v>
      </c>
      <c r="AY373" s="253" t="s">
        <v>137</v>
      </c>
    </row>
    <row r="374" spans="2:51" s="13" customFormat="1" ht="13.5">
      <c r="B374" s="254"/>
      <c r="C374" s="255"/>
      <c r="D374" s="234" t="s">
        <v>145</v>
      </c>
      <c r="E374" s="256" t="s">
        <v>21</v>
      </c>
      <c r="F374" s="257" t="s">
        <v>218</v>
      </c>
      <c r="G374" s="255"/>
      <c r="H374" s="258">
        <v>8</v>
      </c>
      <c r="I374" s="259"/>
      <c r="J374" s="255"/>
      <c r="K374" s="255"/>
      <c r="L374" s="260"/>
      <c r="M374" s="261"/>
      <c r="N374" s="262"/>
      <c r="O374" s="262"/>
      <c r="P374" s="262"/>
      <c r="Q374" s="262"/>
      <c r="R374" s="262"/>
      <c r="S374" s="262"/>
      <c r="T374" s="263"/>
      <c r="AT374" s="264" t="s">
        <v>145</v>
      </c>
      <c r="AU374" s="264" t="s">
        <v>80</v>
      </c>
      <c r="AV374" s="13" t="s">
        <v>143</v>
      </c>
      <c r="AW374" s="13" t="s">
        <v>35</v>
      </c>
      <c r="AX374" s="13" t="s">
        <v>76</v>
      </c>
      <c r="AY374" s="264" t="s">
        <v>137</v>
      </c>
    </row>
    <row r="375" spans="2:65" s="1" customFormat="1" ht="16.5" customHeight="1">
      <c r="B375" s="45"/>
      <c r="C375" s="220" t="s">
        <v>603</v>
      </c>
      <c r="D375" s="220" t="s">
        <v>139</v>
      </c>
      <c r="E375" s="221" t="s">
        <v>604</v>
      </c>
      <c r="F375" s="222" t="s">
        <v>605</v>
      </c>
      <c r="G375" s="223" t="s">
        <v>315</v>
      </c>
      <c r="H375" s="224">
        <v>23</v>
      </c>
      <c r="I375" s="225"/>
      <c r="J375" s="226">
        <f>ROUND(I375*H375,2)</f>
        <v>0</v>
      </c>
      <c r="K375" s="222" t="s">
        <v>163</v>
      </c>
      <c r="L375" s="71"/>
      <c r="M375" s="227" t="s">
        <v>21</v>
      </c>
      <c r="N375" s="228" t="s">
        <v>42</v>
      </c>
      <c r="O375" s="46"/>
      <c r="P375" s="229">
        <f>O375*H375</f>
        <v>0</v>
      </c>
      <c r="Q375" s="229">
        <v>0.1575</v>
      </c>
      <c r="R375" s="229">
        <f>Q375*H375</f>
        <v>3.6225</v>
      </c>
      <c r="S375" s="229">
        <v>0</v>
      </c>
      <c r="T375" s="230">
        <f>S375*H375</f>
        <v>0</v>
      </c>
      <c r="AR375" s="23" t="s">
        <v>143</v>
      </c>
      <c r="AT375" s="23" t="s">
        <v>139</v>
      </c>
      <c r="AU375" s="23" t="s">
        <v>80</v>
      </c>
      <c r="AY375" s="23" t="s">
        <v>137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23" t="s">
        <v>76</v>
      </c>
      <c r="BK375" s="231">
        <f>ROUND(I375*H375,2)</f>
        <v>0</v>
      </c>
      <c r="BL375" s="23" t="s">
        <v>143</v>
      </c>
      <c r="BM375" s="23" t="s">
        <v>606</v>
      </c>
    </row>
    <row r="376" spans="2:51" s="11" customFormat="1" ht="13.5">
      <c r="B376" s="232"/>
      <c r="C376" s="233"/>
      <c r="D376" s="234" t="s">
        <v>145</v>
      </c>
      <c r="E376" s="235" t="s">
        <v>21</v>
      </c>
      <c r="F376" s="236" t="s">
        <v>601</v>
      </c>
      <c r="G376" s="233"/>
      <c r="H376" s="235" t="s">
        <v>21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AT376" s="242" t="s">
        <v>145</v>
      </c>
      <c r="AU376" s="242" t="s">
        <v>80</v>
      </c>
      <c r="AV376" s="11" t="s">
        <v>76</v>
      </c>
      <c r="AW376" s="11" t="s">
        <v>35</v>
      </c>
      <c r="AX376" s="11" t="s">
        <v>71</v>
      </c>
      <c r="AY376" s="242" t="s">
        <v>137</v>
      </c>
    </row>
    <row r="377" spans="2:51" s="12" customFormat="1" ht="13.5">
      <c r="B377" s="243"/>
      <c r="C377" s="244"/>
      <c r="D377" s="234" t="s">
        <v>145</v>
      </c>
      <c r="E377" s="245" t="s">
        <v>21</v>
      </c>
      <c r="F377" s="246" t="s">
        <v>607</v>
      </c>
      <c r="G377" s="244"/>
      <c r="H377" s="247">
        <v>8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AT377" s="253" t="s">
        <v>145</v>
      </c>
      <c r="AU377" s="253" t="s">
        <v>80</v>
      </c>
      <c r="AV377" s="12" t="s">
        <v>80</v>
      </c>
      <c r="AW377" s="12" t="s">
        <v>35</v>
      </c>
      <c r="AX377" s="12" t="s">
        <v>71</v>
      </c>
      <c r="AY377" s="253" t="s">
        <v>137</v>
      </c>
    </row>
    <row r="378" spans="2:51" s="11" customFormat="1" ht="13.5">
      <c r="B378" s="232"/>
      <c r="C378" s="233"/>
      <c r="D378" s="234" t="s">
        <v>145</v>
      </c>
      <c r="E378" s="235" t="s">
        <v>21</v>
      </c>
      <c r="F378" s="236" t="s">
        <v>379</v>
      </c>
      <c r="G378" s="233"/>
      <c r="H378" s="235" t="s">
        <v>21</v>
      </c>
      <c r="I378" s="237"/>
      <c r="J378" s="233"/>
      <c r="K378" s="233"/>
      <c r="L378" s="238"/>
      <c r="M378" s="239"/>
      <c r="N378" s="240"/>
      <c r="O378" s="240"/>
      <c r="P378" s="240"/>
      <c r="Q378" s="240"/>
      <c r="R378" s="240"/>
      <c r="S378" s="240"/>
      <c r="T378" s="241"/>
      <c r="AT378" s="242" t="s">
        <v>145</v>
      </c>
      <c r="AU378" s="242" t="s">
        <v>80</v>
      </c>
      <c r="AV378" s="11" t="s">
        <v>76</v>
      </c>
      <c r="AW378" s="11" t="s">
        <v>35</v>
      </c>
      <c r="AX378" s="11" t="s">
        <v>71</v>
      </c>
      <c r="AY378" s="242" t="s">
        <v>137</v>
      </c>
    </row>
    <row r="379" spans="2:51" s="12" customFormat="1" ht="13.5">
      <c r="B379" s="243"/>
      <c r="C379" s="244"/>
      <c r="D379" s="234" t="s">
        <v>145</v>
      </c>
      <c r="E379" s="245" t="s">
        <v>21</v>
      </c>
      <c r="F379" s="246" t="s">
        <v>608</v>
      </c>
      <c r="G379" s="244"/>
      <c r="H379" s="247">
        <v>6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AT379" s="253" t="s">
        <v>145</v>
      </c>
      <c r="AU379" s="253" t="s">
        <v>80</v>
      </c>
      <c r="AV379" s="12" t="s">
        <v>80</v>
      </c>
      <c r="AW379" s="12" t="s">
        <v>35</v>
      </c>
      <c r="AX379" s="12" t="s">
        <v>71</v>
      </c>
      <c r="AY379" s="253" t="s">
        <v>137</v>
      </c>
    </row>
    <row r="380" spans="2:51" s="11" customFormat="1" ht="13.5">
      <c r="B380" s="232"/>
      <c r="C380" s="233"/>
      <c r="D380" s="234" t="s">
        <v>145</v>
      </c>
      <c r="E380" s="235" t="s">
        <v>21</v>
      </c>
      <c r="F380" s="236" t="s">
        <v>383</v>
      </c>
      <c r="G380" s="233"/>
      <c r="H380" s="235" t="s">
        <v>21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AT380" s="242" t="s">
        <v>145</v>
      </c>
      <c r="AU380" s="242" t="s">
        <v>80</v>
      </c>
      <c r="AV380" s="11" t="s">
        <v>76</v>
      </c>
      <c r="AW380" s="11" t="s">
        <v>35</v>
      </c>
      <c r="AX380" s="11" t="s">
        <v>71</v>
      </c>
      <c r="AY380" s="242" t="s">
        <v>137</v>
      </c>
    </row>
    <row r="381" spans="2:51" s="12" customFormat="1" ht="13.5">
      <c r="B381" s="243"/>
      <c r="C381" s="244"/>
      <c r="D381" s="234" t="s">
        <v>145</v>
      </c>
      <c r="E381" s="245" t="s">
        <v>21</v>
      </c>
      <c r="F381" s="246" t="s">
        <v>609</v>
      </c>
      <c r="G381" s="244"/>
      <c r="H381" s="247">
        <v>9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AT381" s="253" t="s">
        <v>145</v>
      </c>
      <c r="AU381" s="253" t="s">
        <v>80</v>
      </c>
      <c r="AV381" s="12" t="s">
        <v>80</v>
      </c>
      <c r="AW381" s="12" t="s">
        <v>35</v>
      </c>
      <c r="AX381" s="12" t="s">
        <v>71</v>
      </c>
      <c r="AY381" s="253" t="s">
        <v>137</v>
      </c>
    </row>
    <row r="382" spans="2:51" s="13" customFormat="1" ht="13.5">
      <c r="B382" s="254"/>
      <c r="C382" s="255"/>
      <c r="D382" s="234" t="s">
        <v>145</v>
      </c>
      <c r="E382" s="256" t="s">
        <v>21</v>
      </c>
      <c r="F382" s="257" t="s">
        <v>218</v>
      </c>
      <c r="G382" s="255"/>
      <c r="H382" s="258">
        <v>23</v>
      </c>
      <c r="I382" s="259"/>
      <c r="J382" s="255"/>
      <c r="K382" s="255"/>
      <c r="L382" s="260"/>
      <c r="M382" s="261"/>
      <c r="N382" s="262"/>
      <c r="O382" s="262"/>
      <c r="P382" s="262"/>
      <c r="Q382" s="262"/>
      <c r="R382" s="262"/>
      <c r="S382" s="262"/>
      <c r="T382" s="263"/>
      <c r="AT382" s="264" t="s">
        <v>145</v>
      </c>
      <c r="AU382" s="264" t="s">
        <v>80</v>
      </c>
      <c r="AV382" s="13" t="s">
        <v>143</v>
      </c>
      <c r="AW382" s="13" t="s">
        <v>35</v>
      </c>
      <c r="AX382" s="13" t="s">
        <v>76</v>
      </c>
      <c r="AY382" s="264" t="s">
        <v>137</v>
      </c>
    </row>
    <row r="383" spans="2:65" s="1" customFormat="1" ht="16.5" customHeight="1">
      <c r="B383" s="45"/>
      <c r="C383" s="220" t="s">
        <v>610</v>
      </c>
      <c r="D383" s="220" t="s">
        <v>139</v>
      </c>
      <c r="E383" s="221" t="s">
        <v>611</v>
      </c>
      <c r="F383" s="222" t="s">
        <v>612</v>
      </c>
      <c r="G383" s="223" t="s">
        <v>149</v>
      </c>
      <c r="H383" s="224">
        <v>10.74</v>
      </c>
      <c r="I383" s="225"/>
      <c r="J383" s="226">
        <f>ROUND(I383*H383,2)</f>
        <v>0</v>
      </c>
      <c r="K383" s="222" t="s">
        <v>21</v>
      </c>
      <c r="L383" s="71"/>
      <c r="M383" s="227" t="s">
        <v>21</v>
      </c>
      <c r="N383" s="228" t="s">
        <v>42</v>
      </c>
      <c r="O383" s="46"/>
      <c r="P383" s="229">
        <f>O383*H383</f>
        <v>0</v>
      </c>
      <c r="Q383" s="229">
        <v>0.01838</v>
      </c>
      <c r="R383" s="229">
        <f>Q383*H383</f>
        <v>0.1974012</v>
      </c>
      <c r="S383" s="229">
        <v>0</v>
      </c>
      <c r="T383" s="230">
        <f>S383*H383</f>
        <v>0</v>
      </c>
      <c r="AR383" s="23" t="s">
        <v>143</v>
      </c>
      <c r="AT383" s="23" t="s">
        <v>139</v>
      </c>
      <c r="AU383" s="23" t="s">
        <v>80</v>
      </c>
      <c r="AY383" s="23" t="s">
        <v>137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23" t="s">
        <v>76</v>
      </c>
      <c r="BK383" s="231">
        <f>ROUND(I383*H383,2)</f>
        <v>0</v>
      </c>
      <c r="BL383" s="23" t="s">
        <v>143</v>
      </c>
      <c r="BM383" s="23" t="s">
        <v>613</v>
      </c>
    </row>
    <row r="384" spans="2:51" s="11" customFormat="1" ht="13.5">
      <c r="B384" s="232"/>
      <c r="C384" s="233"/>
      <c r="D384" s="234" t="s">
        <v>145</v>
      </c>
      <c r="E384" s="235" t="s">
        <v>21</v>
      </c>
      <c r="F384" s="236" t="s">
        <v>368</v>
      </c>
      <c r="G384" s="233"/>
      <c r="H384" s="235" t="s">
        <v>21</v>
      </c>
      <c r="I384" s="237"/>
      <c r="J384" s="233"/>
      <c r="K384" s="233"/>
      <c r="L384" s="238"/>
      <c r="M384" s="239"/>
      <c r="N384" s="240"/>
      <c r="O384" s="240"/>
      <c r="P384" s="240"/>
      <c r="Q384" s="240"/>
      <c r="R384" s="240"/>
      <c r="S384" s="240"/>
      <c r="T384" s="241"/>
      <c r="AT384" s="242" t="s">
        <v>145</v>
      </c>
      <c r="AU384" s="242" t="s">
        <v>80</v>
      </c>
      <c r="AV384" s="11" t="s">
        <v>76</v>
      </c>
      <c r="AW384" s="11" t="s">
        <v>35</v>
      </c>
      <c r="AX384" s="11" t="s">
        <v>71</v>
      </c>
      <c r="AY384" s="242" t="s">
        <v>137</v>
      </c>
    </row>
    <row r="385" spans="2:51" s="12" customFormat="1" ht="13.5">
      <c r="B385" s="243"/>
      <c r="C385" s="244"/>
      <c r="D385" s="234" t="s">
        <v>145</v>
      </c>
      <c r="E385" s="245" t="s">
        <v>21</v>
      </c>
      <c r="F385" s="246" t="s">
        <v>614</v>
      </c>
      <c r="G385" s="244"/>
      <c r="H385" s="247">
        <v>6.24</v>
      </c>
      <c r="I385" s="248"/>
      <c r="J385" s="244"/>
      <c r="K385" s="244"/>
      <c r="L385" s="249"/>
      <c r="M385" s="250"/>
      <c r="N385" s="251"/>
      <c r="O385" s="251"/>
      <c r="P385" s="251"/>
      <c r="Q385" s="251"/>
      <c r="R385" s="251"/>
      <c r="S385" s="251"/>
      <c r="T385" s="252"/>
      <c r="AT385" s="253" t="s">
        <v>145</v>
      </c>
      <c r="AU385" s="253" t="s">
        <v>80</v>
      </c>
      <c r="AV385" s="12" t="s">
        <v>80</v>
      </c>
      <c r="AW385" s="12" t="s">
        <v>35</v>
      </c>
      <c r="AX385" s="12" t="s">
        <v>71</v>
      </c>
      <c r="AY385" s="253" t="s">
        <v>137</v>
      </c>
    </row>
    <row r="386" spans="2:51" s="11" customFormat="1" ht="13.5">
      <c r="B386" s="232"/>
      <c r="C386" s="233"/>
      <c r="D386" s="234" t="s">
        <v>145</v>
      </c>
      <c r="E386" s="235" t="s">
        <v>21</v>
      </c>
      <c r="F386" s="236" t="s">
        <v>379</v>
      </c>
      <c r="G386" s="233"/>
      <c r="H386" s="235" t="s">
        <v>21</v>
      </c>
      <c r="I386" s="237"/>
      <c r="J386" s="233"/>
      <c r="K386" s="233"/>
      <c r="L386" s="238"/>
      <c r="M386" s="239"/>
      <c r="N386" s="240"/>
      <c r="O386" s="240"/>
      <c r="P386" s="240"/>
      <c r="Q386" s="240"/>
      <c r="R386" s="240"/>
      <c r="S386" s="240"/>
      <c r="T386" s="241"/>
      <c r="AT386" s="242" t="s">
        <v>145</v>
      </c>
      <c r="AU386" s="242" t="s">
        <v>80</v>
      </c>
      <c r="AV386" s="11" t="s">
        <v>76</v>
      </c>
      <c r="AW386" s="11" t="s">
        <v>35</v>
      </c>
      <c r="AX386" s="11" t="s">
        <v>71</v>
      </c>
      <c r="AY386" s="242" t="s">
        <v>137</v>
      </c>
    </row>
    <row r="387" spans="2:51" s="12" customFormat="1" ht="13.5">
      <c r="B387" s="243"/>
      <c r="C387" s="244"/>
      <c r="D387" s="234" t="s">
        <v>145</v>
      </c>
      <c r="E387" s="245" t="s">
        <v>21</v>
      </c>
      <c r="F387" s="246" t="s">
        <v>615</v>
      </c>
      <c r="G387" s="244"/>
      <c r="H387" s="247">
        <v>2.25</v>
      </c>
      <c r="I387" s="248"/>
      <c r="J387" s="244"/>
      <c r="K387" s="244"/>
      <c r="L387" s="249"/>
      <c r="M387" s="250"/>
      <c r="N387" s="251"/>
      <c r="O387" s="251"/>
      <c r="P387" s="251"/>
      <c r="Q387" s="251"/>
      <c r="R387" s="251"/>
      <c r="S387" s="251"/>
      <c r="T387" s="252"/>
      <c r="AT387" s="253" t="s">
        <v>145</v>
      </c>
      <c r="AU387" s="253" t="s">
        <v>80</v>
      </c>
      <c r="AV387" s="12" t="s">
        <v>80</v>
      </c>
      <c r="AW387" s="12" t="s">
        <v>35</v>
      </c>
      <c r="AX387" s="12" t="s">
        <v>71</v>
      </c>
      <c r="AY387" s="253" t="s">
        <v>137</v>
      </c>
    </row>
    <row r="388" spans="2:51" s="11" customFormat="1" ht="13.5">
      <c r="B388" s="232"/>
      <c r="C388" s="233"/>
      <c r="D388" s="234" t="s">
        <v>145</v>
      </c>
      <c r="E388" s="235" t="s">
        <v>21</v>
      </c>
      <c r="F388" s="236" t="s">
        <v>383</v>
      </c>
      <c r="G388" s="233"/>
      <c r="H388" s="235" t="s">
        <v>21</v>
      </c>
      <c r="I388" s="237"/>
      <c r="J388" s="233"/>
      <c r="K388" s="233"/>
      <c r="L388" s="238"/>
      <c r="M388" s="239"/>
      <c r="N388" s="240"/>
      <c r="O388" s="240"/>
      <c r="P388" s="240"/>
      <c r="Q388" s="240"/>
      <c r="R388" s="240"/>
      <c r="S388" s="240"/>
      <c r="T388" s="241"/>
      <c r="AT388" s="242" t="s">
        <v>145</v>
      </c>
      <c r="AU388" s="242" t="s">
        <v>80</v>
      </c>
      <c r="AV388" s="11" t="s">
        <v>76</v>
      </c>
      <c r="AW388" s="11" t="s">
        <v>35</v>
      </c>
      <c r="AX388" s="11" t="s">
        <v>71</v>
      </c>
      <c r="AY388" s="242" t="s">
        <v>137</v>
      </c>
    </row>
    <row r="389" spans="2:51" s="12" customFormat="1" ht="13.5">
      <c r="B389" s="243"/>
      <c r="C389" s="244"/>
      <c r="D389" s="234" t="s">
        <v>145</v>
      </c>
      <c r="E389" s="245" t="s">
        <v>21</v>
      </c>
      <c r="F389" s="246" t="s">
        <v>615</v>
      </c>
      <c r="G389" s="244"/>
      <c r="H389" s="247">
        <v>2.25</v>
      </c>
      <c r="I389" s="248"/>
      <c r="J389" s="244"/>
      <c r="K389" s="244"/>
      <c r="L389" s="249"/>
      <c r="M389" s="250"/>
      <c r="N389" s="251"/>
      <c r="O389" s="251"/>
      <c r="P389" s="251"/>
      <c r="Q389" s="251"/>
      <c r="R389" s="251"/>
      <c r="S389" s="251"/>
      <c r="T389" s="252"/>
      <c r="AT389" s="253" t="s">
        <v>145</v>
      </c>
      <c r="AU389" s="253" t="s">
        <v>80</v>
      </c>
      <c r="AV389" s="12" t="s">
        <v>80</v>
      </c>
      <c r="AW389" s="12" t="s">
        <v>35</v>
      </c>
      <c r="AX389" s="12" t="s">
        <v>71</v>
      </c>
      <c r="AY389" s="253" t="s">
        <v>137</v>
      </c>
    </row>
    <row r="390" spans="2:51" s="13" customFormat="1" ht="13.5">
      <c r="B390" s="254"/>
      <c r="C390" s="255"/>
      <c r="D390" s="234" t="s">
        <v>145</v>
      </c>
      <c r="E390" s="256" t="s">
        <v>21</v>
      </c>
      <c r="F390" s="257" t="s">
        <v>218</v>
      </c>
      <c r="G390" s="255"/>
      <c r="H390" s="258">
        <v>10.74</v>
      </c>
      <c r="I390" s="259"/>
      <c r="J390" s="255"/>
      <c r="K390" s="255"/>
      <c r="L390" s="260"/>
      <c r="M390" s="261"/>
      <c r="N390" s="262"/>
      <c r="O390" s="262"/>
      <c r="P390" s="262"/>
      <c r="Q390" s="262"/>
      <c r="R390" s="262"/>
      <c r="S390" s="262"/>
      <c r="T390" s="263"/>
      <c r="AT390" s="264" t="s">
        <v>145</v>
      </c>
      <c r="AU390" s="264" t="s">
        <v>80</v>
      </c>
      <c r="AV390" s="13" t="s">
        <v>143</v>
      </c>
      <c r="AW390" s="13" t="s">
        <v>35</v>
      </c>
      <c r="AX390" s="13" t="s">
        <v>76</v>
      </c>
      <c r="AY390" s="264" t="s">
        <v>137</v>
      </c>
    </row>
    <row r="391" spans="2:65" s="1" customFormat="1" ht="16.5" customHeight="1">
      <c r="B391" s="45"/>
      <c r="C391" s="220" t="s">
        <v>616</v>
      </c>
      <c r="D391" s="220" t="s">
        <v>139</v>
      </c>
      <c r="E391" s="221" t="s">
        <v>617</v>
      </c>
      <c r="F391" s="222" t="s">
        <v>618</v>
      </c>
      <c r="G391" s="223" t="s">
        <v>156</v>
      </c>
      <c r="H391" s="224">
        <v>118.2</v>
      </c>
      <c r="I391" s="225"/>
      <c r="J391" s="226">
        <f>ROUND(I391*H391,2)</f>
        <v>0</v>
      </c>
      <c r="K391" s="222" t="s">
        <v>163</v>
      </c>
      <c r="L391" s="71"/>
      <c r="M391" s="227" t="s">
        <v>21</v>
      </c>
      <c r="N391" s="228" t="s">
        <v>42</v>
      </c>
      <c r="O391" s="46"/>
      <c r="P391" s="229">
        <f>O391*H391</f>
        <v>0</v>
      </c>
      <c r="Q391" s="229">
        <v>0.0015</v>
      </c>
      <c r="R391" s="229">
        <f>Q391*H391</f>
        <v>0.1773</v>
      </c>
      <c r="S391" s="229">
        <v>0</v>
      </c>
      <c r="T391" s="230">
        <f>S391*H391</f>
        <v>0</v>
      </c>
      <c r="AR391" s="23" t="s">
        <v>143</v>
      </c>
      <c r="AT391" s="23" t="s">
        <v>139</v>
      </c>
      <c r="AU391" s="23" t="s">
        <v>80</v>
      </c>
      <c r="AY391" s="23" t="s">
        <v>137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23" t="s">
        <v>76</v>
      </c>
      <c r="BK391" s="231">
        <f>ROUND(I391*H391,2)</f>
        <v>0</v>
      </c>
      <c r="BL391" s="23" t="s">
        <v>143</v>
      </c>
      <c r="BM391" s="23" t="s">
        <v>619</v>
      </c>
    </row>
    <row r="392" spans="2:51" s="11" customFormat="1" ht="13.5">
      <c r="B392" s="232"/>
      <c r="C392" s="233"/>
      <c r="D392" s="234" t="s">
        <v>145</v>
      </c>
      <c r="E392" s="235" t="s">
        <v>21</v>
      </c>
      <c r="F392" s="236" t="s">
        <v>620</v>
      </c>
      <c r="G392" s="233"/>
      <c r="H392" s="235" t="s">
        <v>21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AT392" s="242" t="s">
        <v>145</v>
      </c>
      <c r="AU392" s="242" t="s">
        <v>80</v>
      </c>
      <c r="AV392" s="11" t="s">
        <v>76</v>
      </c>
      <c r="AW392" s="11" t="s">
        <v>35</v>
      </c>
      <c r="AX392" s="11" t="s">
        <v>71</v>
      </c>
      <c r="AY392" s="242" t="s">
        <v>137</v>
      </c>
    </row>
    <row r="393" spans="2:51" s="12" customFormat="1" ht="13.5">
      <c r="B393" s="243"/>
      <c r="C393" s="244"/>
      <c r="D393" s="234" t="s">
        <v>145</v>
      </c>
      <c r="E393" s="245" t="s">
        <v>21</v>
      </c>
      <c r="F393" s="246" t="s">
        <v>621</v>
      </c>
      <c r="G393" s="244"/>
      <c r="H393" s="247">
        <v>29.4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AT393" s="253" t="s">
        <v>145</v>
      </c>
      <c r="AU393" s="253" t="s">
        <v>80</v>
      </c>
      <c r="AV393" s="12" t="s">
        <v>80</v>
      </c>
      <c r="AW393" s="12" t="s">
        <v>35</v>
      </c>
      <c r="AX393" s="12" t="s">
        <v>71</v>
      </c>
      <c r="AY393" s="253" t="s">
        <v>137</v>
      </c>
    </row>
    <row r="394" spans="2:51" s="11" customFormat="1" ht="13.5">
      <c r="B394" s="232"/>
      <c r="C394" s="233"/>
      <c r="D394" s="234" t="s">
        <v>145</v>
      </c>
      <c r="E394" s="235" t="s">
        <v>21</v>
      </c>
      <c r="F394" s="236" t="s">
        <v>368</v>
      </c>
      <c r="G394" s="233"/>
      <c r="H394" s="235" t="s">
        <v>21</v>
      </c>
      <c r="I394" s="237"/>
      <c r="J394" s="233"/>
      <c r="K394" s="233"/>
      <c r="L394" s="238"/>
      <c r="M394" s="239"/>
      <c r="N394" s="240"/>
      <c r="O394" s="240"/>
      <c r="P394" s="240"/>
      <c r="Q394" s="240"/>
      <c r="R394" s="240"/>
      <c r="S394" s="240"/>
      <c r="T394" s="241"/>
      <c r="AT394" s="242" t="s">
        <v>145</v>
      </c>
      <c r="AU394" s="242" t="s">
        <v>80</v>
      </c>
      <c r="AV394" s="11" t="s">
        <v>76</v>
      </c>
      <c r="AW394" s="11" t="s">
        <v>35</v>
      </c>
      <c r="AX394" s="11" t="s">
        <v>71</v>
      </c>
      <c r="AY394" s="242" t="s">
        <v>137</v>
      </c>
    </row>
    <row r="395" spans="2:51" s="12" customFormat="1" ht="13.5">
      <c r="B395" s="243"/>
      <c r="C395" s="244"/>
      <c r="D395" s="234" t="s">
        <v>145</v>
      </c>
      <c r="E395" s="245" t="s">
        <v>21</v>
      </c>
      <c r="F395" s="246" t="s">
        <v>622</v>
      </c>
      <c r="G395" s="244"/>
      <c r="H395" s="247">
        <v>48.8</v>
      </c>
      <c r="I395" s="248"/>
      <c r="J395" s="244"/>
      <c r="K395" s="244"/>
      <c r="L395" s="249"/>
      <c r="M395" s="250"/>
      <c r="N395" s="251"/>
      <c r="O395" s="251"/>
      <c r="P395" s="251"/>
      <c r="Q395" s="251"/>
      <c r="R395" s="251"/>
      <c r="S395" s="251"/>
      <c r="T395" s="252"/>
      <c r="AT395" s="253" t="s">
        <v>145</v>
      </c>
      <c r="AU395" s="253" t="s">
        <v>80</v>
      </c>
      <c r="AV395" s="12" t="s">
        <v>80</v>
      </c>
      <c r="AW395" s="12" t="s">
        <v>35</v>
      </c>
      <c r="AX395" s="12" t="s">
        <v>71</v>
      </c>
      <c r="AY395" s="253" t="s">
        <v>137</v>
      </c>
    </row>
    <row r="396" spans="2:51" s="11" customFormat="1" ht="13.5">
      <c r="B396" s="232"/>
      <c r="C396" s="233"/>
      <c r="D396" s="234" t="s">
        <v>145</v>
      </c>
      <c r="E396" s="235" t="s">
        <v>21</v>
      </c>
      <c r="F396" s="236" t="s">
        <v>379</v>
      </c>
      <c r="G396" s="233"/>
      <c r="H396" s="235" t="s">
        <v>21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AT396" s="242" t="s">
        <v>145</v>
      </c>
      <c r="AU396" s="242" t="s">
        <v>80</v>
      </c>
      <c r="AV396" s="11" t="s">
        <v>76</v>
      </c>
      <c r="AW396" s="11" t="s">
        <v>35</v>
      </c>
      <c r="AX396" s="11" t="s">
        <v>71</v>
      </c>
      <c r="AY396" s="242" t="s">
        <v>137</v>
      </c>
    </row>
    <row r="397" spans="2:51" s="12" customFormat="1" ht="13.5">
      <c r="B397" s="243"/>
      <c r="C397" s="244"/>
      <c r="D397" s="234" t="s">
        <v>145</v>
      </c>
      <c r="E397" s="245" t="s">
        <v>21</v>
      </c>
      <c r="F397" s="246" t="s">
        <v>623</v>
      </c>
      <c r="G397" s="244"/>
      <c r="H397" s="247">
        <v>20.4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AT397" s="253" t="s">
        <v>145</v>
      </c>
      <c r="AU397" s="253" t="s">
        <v>80</v>
      </c>
      <c r="AV397" s="12" t="s">
        <v>80</v>
      </c>
      <c r="AW397" s="12" t="s">
        <v>35</v>
      </c>
      <c r="AX397" s="12" t="s">
        <v>71</v>
      </c>
      <c r="AY397" s="253" t="s">
        <v>137</v>
      </c>
    </row>
    <row r="398" spans="2:51" s="11" customFormat="1" ht="13.5">
      <c r="B398" s="232"/>
      <c r="C398" s="233"/>
      <c r="D398" s="234" t="s">
        <v>145</v>
      </c>
      <c r="E398" s="235" t="s">
        <v>21</v>
      </c>
      <c r="F398" s="236" t="s">
        <v>383</v>
      </c>
      <c r="G398" s="233"/>
      <c r="H398" s="235" t="s">
        <v>21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AT398" s="242" t="s">
        <v>145</v>
      </c>
      <c r="AU398" s="242" t="s">
        <v>80</v>
      </c>
      <c r="AV398" s="11" t="s">
        <v>76</v>
      </c>
      <c r="AW398" s="11" t="s">
        <v>35</v>
      </c>
      <c r="AX398" s="11" t="s">
        <v>71</v>
      </c>
      <c r="AY398" s="242" t="s">
        <v>137</v>
      </c>
    </row>
    <row r="399" spans="2:51" s="12" customFormat="1" ht="13.5">
      <c r="B399" s="243"/>
      <c r="C399" s="244"/>
      <c r="D399" s="234" t="s">
        <v>145</v>
      </c>
      <c r="E399" s="245" t="s">
        <v>21</v>
      </c>
      <c r="F399" s="246" t="s">
        <v>624</v>
      </c>
      <c r="G399" s="244"/>
      <c r="H399" s="247">
        <v>4.9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AT399" s="253" t="s">
        <v>145</v>
      </c>
      <c r="AU399" s="253" t="s">
        <v>80</v>
      </c>
      <c r="AV399" s="12" t="s">
        <v>80</v>
      </c>
      <c r="AW399" s="12" t="s">
        <v>35</v>
      </c>
      <c r="AX399" s="12" t="s">
        <v>71</v>
      </c>
      <c r="AY399" s="253" t="s">
        <v>137</v>
      </c>
    </row>
    <row r="400" spans="2:51" s="11" customFormat="1" ht="13.5">
      <c r="B400" s="232"/>
      <c r="C400" s="233"/>
      <c r="D400" s="234" t="s">
        <v>145</v>
      </c>
      <c r="E400" s="235" t="s">
        <v>21</v>
      </c>
      <c r="F400" s="236" t="s">
        <v>625</v>
      </c>
      <c r="G400" s="233"/>
      <c r="H400" s="235" t="s">
        <v>21</v>
      </c>
      <c r="I400" s="237"/>
      <c r="J400" s="233"/>
      <c r="K400" s="233"/>
      <c r="L400" s="238"/>
      <c r="M400" s="239"/>
      <c r="N400" s="240"/>
      <c r="O400" s="240"/>
      <c r="P400" s="240"/>
      <c r="Q400" s="240"/>
      <c r="R400" s="240"/>
      <c r="S400" s="240"/>
      <c r="T400" s="241"/>
      <c r="AT400" s="242" t="s">
        <v>145</v>
      </c>
      <c r="AU400" s="242" t="s">
        <v>80</v>
      </c>
      <c r="AV400" s="11" t="s">
        <v>76</v>
      </c>
      <c r="AW400" s="11" t="s">
        <v>35</v>
      </c>
      <c r="AX400" s="11" t="s">
        <v>71</v>
      </c>
      <c r="AY400" s="242" t="s">
        <v>137</v>
      </c>
    </row>
    <row r="401" spans="2:51" s="12" customFormat="1" ht="13.5">
      <c r="B401" s="243"/>
      <c r="C401" s="244"/>
      <c r="D401" s="234" t="s">
        <v>145</v>
      </c>
      <c r="E401" s="245" t="s">
        <v>21</v>
      </c>
      <c r="F401" s="246" t="s">
        <v>626</v>
      </c>
      <c r="G401" s="244"/>
      <c r="H401" s="247">
        <v>14.7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AT401" s="253" t="s">
        <v>145</v>
      </c>
      <c r="AU401" s="253" t="s">
        <v>80</v>
      </c>
      <c r="AV401" s="12" t="s">
        <v>80</v>
      </c>
      <c r="AW401" s="12" t="s">
        <v>35</v>
      </c>
      <c r="AX401" s="12" t="s">
        <v>71</v>
      </c>
      <c r="AY401" s="253" t="s">
        <v>137</v>
      </c>
    </row>
    <row r="402" spans="2:51" s="13" customFormat="1" ht="13.5">
      <c r="B402" s="254"/>
      <c r="C402" s="255"/>
      <c r="D402" s="234" t="s">
        <v>145</v>
      </c>
      <c r="E402" s="256" t="s">
        <v>21</v>
      </c>
      <c r="F402" s="257" t="s">
        <v>218</v>
      </c>
      <c r="G402" s="255"/>
      <c r="H402" s="258">
        <v>118.2</v>
      </c>
      <c r="I402" s="259"/>
      <c r="J402" s="255"/>
      <c r="K402" s="255"/>
      <c r="L402" s="260"/>
      <c r="M402" s="261"/>
      <c r="N402" s="262"/>
      <c r="O402" s="262"/>
      <c r="P402" s="262"/>
      <c r="Q402" s="262"/>
      <c r="R402" s="262"/>
      <c r="S402" s="262"/>
      <c r="T402" s="263"/>
      <c r="AT402" s="264" t="s">
        <v>145</v>
      </c>
      <c r="AU402" s="264" t="s">
        <v>80</v>
      </c>
      <c r="AV402" s="13" t="s">
        <v>143</v>
      </c>
      <c r="AW402" s="13" t="s">
        <v>35</v>
      </c>
      <c r="AX402" s="13" t="s">
        <v>76</v>
      </c>
      <c r="AY402" s="264" t="s">
        <v>137</v>
      </c>
    </row>
    <row r="403" spans="2:65" s="1" customFormat="1" ht="16.5" customHeight="1">
      <c r="B403" s="45"/>
      <c r="C403" s="220" t="s">
        <v>627</v>
      </c>
      <c r="D403" s="220" t="s">
        <v>139</v>
      </c>
      <c r="E403" s="221" t="s">
        <v>628</v>
      </c>
      <c r="F403" s="222" t="s">
        <v>629</v>
      </c>
      <c r="G403" s="223" t="s">
        <v>149</v>
      </c>
      <c r="H403" s="224">
        <v>229.584</v>
      </c>
      <c r="I403" s="225"/>
      <c r="J403" s="226">
        <f>ROUND(I403*H403,2)</f>
        <v>0</v>
      </c>
      <c r="K403" s="222" t="s">
        <v>163</v>
      </c>
      <c r="L403" s="71"/>
      <c r="M403" s="227" t="s">
        <v>21</v>
      </c>
      <c r="N403" s="228" t="s">
        <v>42</v>
      </c>
      <c r="O403" s="46"/>
      <c r="P403" s="229">
        <f>O403*H403</f>
        <v>0</v>
      </c>
      <c r="Q403" s="229">
        <v>0.00026</v>
      </c>
      <c r="R403" s="229">
        <f>Q403*H403</f>
        <v>0.059691839999999996</v>
      </c>
      <c r="S403" s="229">
        <v>0</v>
      </c>
      <c r="T403" s="230">
        <f>S403*H403</f>
        <v>0</v>
      </c>
      <c r="AR403" s="23" t="s">
        <v>143</v>
      </c>
      <c r="AT403" s="23" t="s">
        <v>139</v>
      </c>
      <c r="AU403" s="23" t="s">
        <v>80</v>
      </c>
      <c r="AY403" s="23" t="s">
        <v>137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23" t="s">
        <v>76</v>
      </c>
      <c r="BK403" s="231">
        <f>ROUND(I403*H403,2)</f>
        <v>0</v>
      </c>
      <c r="BL403" s="23" t="s">
        <v>143</v>
      </c>
      <c r="BM403" s="23" t="s">
        <v>630</v>
      </c>
    </row>
    <row r="404" spans="2:51" s="12" customFormat="1" ht="13.5">
      <c r="B404" s="243"/>
      <c r="C404" s="244"/>
      <c r="D404" s="234" t="s">
        <v>145</v>
      </c>
      <c r="E404" s="245" t="s">
        <v>21</v>
      </c>
      <c r="F404" s="246" t="s">
        <v>631</v>
      </c>
      <c r="G404" s="244"/>
      <c r="H404" s="247">
        <v>229.584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AT404" s="253" t="s">
        <v>145</v>
      </c>
      <c r="AU404" s="253" t="s">
        <v>80</v>
      </c>
      <c r="AV404" s="12" t="s">
        <v>80</v>
      </c>
      <c r="AW404" s="12" t="s">
        <v>35</v>
      </c>
      <c r="AX404" s="12" t="s">
        <v>76</v>
      </c>
      <c r="AY404" s="253" t="s">
        <v>137</v>
      </c>
    </row>
    <row r="405" spans="2:65" s="1" customFormat="1" ht="25.5" customHeight="1">
      <c r="B405" s="45"/>
      <c r="C405" s="220" t="s">
        <v>632</v>
      </c>
      <c r="D405" s="220" t="s">
        <v>139</v>
      </c>
      <c r="E405" s="221" t="s">
        <v>633</v>
      </c>
      <c r="F405" s="222" t="s">
        <v>634</v>
      </c>
      <c r="G405" s="223" t="s">
        <v>149</v>
      </c>
      <c r="H405" s="224">
        <v>7.965</v>
      </c>
      <c r="I405" s="225"/>
      <c r="J405" s="226">
        <f>ROUND(I405*H405,2)</f>
        <v>0</v>
      </c>
      <c r="K405" s="222" t="s">
        <v>163</v>
      </c>
      <c r="L405" s="71"/>
      <c r="M405" s="227" t="s">
        <v>21</v>
      </c>
      <c r="N405" s="228" t="s">
        <v>42</v>
      </c>
      <c r="O405" s="46"/>
      <c r="P405" s="229">
        <f>O405*H405</f>
        <v>0</v>
      </c>
      <c r="Q405" s="229">
        <v>0.0085</v>
      </c>
      <c r="R405" s="229">
        <f>Q405*H405</f>
        <v>0.0677025</v>
      </c>
      <c r="S405" s="229">
        <v>0</v>
      </c>
      <c r="T405" s="230">
        <f>S405*H405</f>
        <v>0</v>
      </c>
      <c r="AR405" s="23" t="s">
        <v>143</v>
      </c>
      <c r="AT405" s="23" t="s">
        <v>139</v>
      </c>
      <c r="AU405" s="23" t="s">
        <v>80</v>
      </c>
      <c r="AY405" s="23" t="s">
        <v>137</v>
      </c>
      <c r="BE405" s="231">
        <f>IF(N405="základní",J405,0)</f>
        <v>0</v>
      </c>
      <c r="BF405" s="231">
        <f>IF(N405="snížená",J405,0)</f>
        <v>0</v>
      </c>
      <c r="BG405" s="231">
        <f>IF(N405="zákl. přenesená",J405,0)</f>
        <v>0</v>
      </c>
      <c r="BH405" s="231">
        <f>IF(N405="sníž. přenesená",J405,0)</f>
        <v>0</v>
      </c>
      <c r="BI405" s="231">
        <f>IF(N405="nulová",J405,0)</f>
        <v>0</v>
      </c>
      <c r="BJ405" s="23" t="s">
        <v>76</v>
      </c>
      <c r="BK405" s="231">
        <f>ROUND(I405*H405,2)</f>
        <v>0</v>
      </c>
      <c r="BL405" s="23" t="s">
        <v>143</v>
      </c>
      <c r="BM405" s="23" t="s">
        <v>635</v>
      </c>
    </row>
    <row r="406" spans="2:51" s="12" customFormat="1" ht="13.5">
      <c r="B406" s="243"/>
      <c r="C406" s="244"/>
      <c r="D406" s="234" t="s">
        <v>145</v>
      </c>
      <c r="E406" s="245" t="s">
        <v>21</v>
      </c>
      <c r="F406" s="246" t="s">
        <v>636</v>
      </c>
      <c r="G406" s="244"/>
      <c r="H406" s="247">
        <v>7.965</v>
      </c>
      <c r="I406" s="248"/>
      <c r="J406" s="244"/>
      <c r="K406" s="244"/>
      <c r="L406" s="249"/>
      <c r="M406" s="250"/>
      <c r="N406" s="251"/>
      <c r="O406" s="251"/>
      <c r="P406" s="251"/>
      <c r="Q406" s="251"/>
      <c r="R406" s="251"/>
      <c r="S406" s="251"/>
      <c r="T406" s="252"/>
      <c r="AT406" s="253" t="s">
        <v>145</v>
      </c>
      <c r="AU406" s="253" t="s">
        <v>80</v>
      </c>
      <c r="AV406" s="12" t="s">
        <v>80</v>
      </c>
      <c r="AW406" s="12" t="s">
        <v>35</v>
      </c>
      <c r="AX406" s="12" t="s">
        <v>76</v>
      </c>
      <c r="AY406" s="253" t="s">
        <v>137</v>
      </c>
    </row>
    <row r="407" spans="2:65" s="1" customFormat="1" ht="16.5" customHeight="1">
      <c r="B407" s="45"/>
      <c r="C407" s="265" t="s">
        <v>637</v>
      </c>
      <c r="D407" s="265" t="s">
        <v>348</v>
      </c>
      <c r="E407" s="266" t="s">
        <v>638</v>
      </c>
      <c r="F407" s="267" t="s">
        <v>639</v>
      </c>
      <c r="G407" s="268" t="s">
        <v>149</v>
      </c>
      <c r="H407" s="269">
        <v>8.124</v>
      </c>
      <c r="I407" s="270"/>
      <c r="J407" s="271">
        <f>ROUND(I407*H407,2)</f>
        <v>0</v>
      </c>
      <c r="K407" s="267" t="s">
        <v>163</v>
      </c>
      <c r="L407" s="272"/>
      <c r="M407" s="273" t="s">
        <v>21</v>
      </c>
      <c r="N407" s="274" t="s">
        <v>42</v>
      </c>
      <c r="O407" s="46"/>
      <c r="P407" s="229">
        <f>O407*H407</f>
        <v>0</v>
      </c>
      <c r="Q407" s="229">
        <v>0.0035</v>
      </c>
      <c r="R407" s="229">
        <f>Q407*H407</f>
        <v>0.028434</v>
      </c>
      <c r="S407" s="229">
        <v>0</v>
      </c>
      <c r="T407" s="230">
        <f>S407*H407</f>
        <v>0</v>
      </c>
      <c r="AR407" s="23" t="s">
        <v>183</v>
      </c>
      <c r="AT407" s="23" t="s">
        <v>348</v>
      </c>
      <c r="AU407" s="23" t="s">
        <v>80</v>
      </c>
      <c r="AY407" s="23" t="s">
        <v>137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23" t="s">
        <v>76</v>
      </c>
      <c r="BK407" s="231">
        <f>ROUND(I407*H407,2)</f>
        <v>0</v>
      </c>
      <c r="BL407" s="23" t="s">
        <v>143</v>
      </c>
      <c r="BM407" s="23" t="s">
        <v>640</v>
      </c>
    </row>
    <row r="408" spans="2:51" s="12" customFormat="1" ht="13.5">
      <c r="B408" s="243"/>
      <c r="C408" s="244"/>
      <c r="D408" s="234" t="s">
        <v>145</v>
      </c>
      <c r="E408" s="244"/>
      <c r="F408" s="246" t="s">
        <v>641</v>
      </c>
      <c r="G408" s="244"/>
      <c r="H408" s="247">
        <v>8.124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AT408" s="253" t="s">
        <v>145</v>
      </c>
      <c r="AU408" s="253" t="s">
        <v>80</v>
      </c>
      <c r="AV408" s="12" t="s">
        <v>80</v>
      </c>
      <c r="AW408" s="12" t="s">
        <v>6</v>
      </c>
      <c r="AX408" s="12" t="s">
        <v>76</v>
      </c>
      <c r="AY408" s="253" t="s">
        <v>137</v>
      </c>
    </row>
    <row r="409" spans="2:65" s="1" customFormat="1" ht="25.5" customHeight="1">
      <c r="B409" s="45"/>
      <c r="C409" s="220" t="s">
        <v>642</v>
      </c>
      <c r="D409" s="220" t="s">
        <v>139</v>
      </c>
      <c r="E409" s="221" t="s">
        <v>643</v>
      </c>
      <c r="F409" s="222" t="s">
        <v>644</v>
      </c>
      <c r="G409" s="223" t="s">
        <v>156</v>
      </c>
      <c r="H409" s="224">
        <v>50.8</v>
      </c>
      <c r="I409" s="225"/>
      <c r="J409" s="226">
        <f>ROUND(I409*H409,2)</f>
        <v>0</v>
      </c>
      <c r="K409" s="222" t="s">
        <v>163</v>
      </c>
      <c r="L409" s="71"/>
      <c r="M409" s="227" t="s">
        <v>21</v>
      </c>
      <c r="N409" s="228" t="s">
        <v>42</v>
      </c>
      <c r="O409" s="46"/>
      <c r="P409" s="229">
        <f>O409*H409</f>
        <v>0</v>
      </c>
      <c r="Q409" s="229">
        <v>0.00176</v>
      </c>
      <c r="R409" s="229">
        <f>Q409*H409</f>
        <v>0.089408</v>
      </c>
      <c r="S409" s="229">
        <v>0</v>
      </c>
      <c r="T409" s="230">
        <f>S409*H409</f>
        <v>0</v>
      </c>
      <c r="AR409" s="23" t="s">
        <v>143</v>
      </c>
      <c r="AT409" s="23" t="s">
        <v>139</v>
      </c>
      <c r="AU409" s="23" t="s">
        <v>80</v>
      </c>
      <c r="AY409" s="23" t="s">
        <v>137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23" t="s">
        <v>76</v>
      </c>
      <c r="BK409" s="231">
        <f>ROUND(I409*H409,2)</f>
        <v>0</v>
      </c>
      <c r="BL409" s="23" t="s">
        <v>143</v>
      </c>
      <c r="BM409" s="23" t="s">
        <v>645</v>
      </c>
    </row>
    <row r="410" spans="2:51" s="11" customFormat="1" ht="13.5">
      <c r="B410" s="232"/>
      <c r="C410" s="233"/>
      <c r="D410" s="234" t="s">
        <v>145</v>
      </c>
      <c r="E410" s="235" t="s">
        <v>21</v>
      </c>
      <c r="F410" s="236" t="s">
        <v>646</v>
      </c>
      <c r="G410" s="233"/>
      <c r="H410" s="235" t="s">
        <v>21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AT410" s="242" t="s">
        <v>145</v>
      </c>
      <c r="AU410" s="242" t="s">
        <v>80</v>
      </c>
      <c r="AV410" s="11" t="s">
        <v>76</v>
      </c>
      <c r="AW410" s="11" t="s">
        <v>35</v>
      </c>
      <c r="AX410" s="11" t="s">
        <v>71</v>
      </c>
      <c r="AY410" s="242" t="s">
        <v>137</v>
      </c>
    </row>
    <row r="411" spans="2:51" s="12" customFormat="1" ht="13.5">
      <c r="B411" s="243"/>
      <c r="C411" s="244"/>
      <c r="D411" s="234" t="s">
        <v>145</v>
      </c>
      <c r="E411" s="245" t="s">
        <v>21</v>
      </c>
      <c r="F411" s="246" t="s">
        <v>647</v>
      </c>
      <c r="G411" s="244"/>
      <c r="H411" s="247">
        <v>50.8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AT411" s="253" t="s">
        <v>145</v>
      </c>
      <c r="AU411" s="253" t="s">
        <v>80</v>
      </c>
      <c r="AV411" s="12" t="s">
        <v>80</v>
      </c>
      <c r="AW411" s="12" t="s">
        <v>35</v>
      </c>
      <c r="AX411" s="12" t="s">
        <v>76</v>
      </c>
      <c r="AY411" s="253" t="s">
        <v>137</v>
      </c>
    </row>
    <row r="412" spans="2:65" s="1" customFormat="1" ht="16.5" customHeight="1">
      <c r="B412" s="45"/>
      <c r="C412" s="265" t="s">
        <v>648</v>
      </c>
      <c r="D412" s="265" t="s">
        <v>348</v>
      </c>
      <c r="E412" s="266" t="s">
        <v>649</v>
      </c>
      <c r="F412" s="267" t="s">
        <v>650</v>
      </c>
      <c r="G412" s="268" t="s">
        <v>149</v>
      </c>
      <c r="H412" s="269">
        <v>10.353</v>
      </c>
      <c r="I412" s="270"/>
      <c r="J412" s="271">
        <f>ROUND(I412*H412,2)</f>
        <v>0</v>
      </c>
      <c r="K412" s="267" t="s">
        <v>163</v>
      </c>
      <c r="L412" s="272"/>
      <c r="M412" s="273" t="s">
        <v>21</v>
      </c>
      <c r="N412" s="274" t="s">
        <v>42</v>
      </c>
      <c r="O412" s="46"/>
      <c r="P412" s="229">
        <f>O412*H412</f>
        <v>0</v>
      </c>
      <c r="Q412" s="229">
        <v>0.00069</v>
      </c>
      <c r="R412" s="229">
        <f>Q412*H412</f>
        <v>0.007143569999999999</v>
      </c>
      <c r="S412" s="229">
        <v>0</v>
      </c>
      <c r="T412" s="230">
        <f>S412*H412</f>
        <v>0</v>
      </c>
      <c r="AR412" s="23" t="s">
        <v>183</v>
      </c>
      <c r="AT412" s="23" t="s">
        <v>348</v>
      </c>
      <c r="AU412" s="23" t="s">
        <v>80</v>
      </c>
      <c r="AY412" s="23" t="s">
        <v>137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23" t="s">
        <v>76</v>
      </c>
      <c r="BK412" s="231">
        <f>ROUND(I412*H412,2)</f>
        <v>0</v>
      </c>
      <c r="BL412" s="23" t="s">
        <v>143</v>
      </c>
      <c r="BM412" s="23" t="s">
        <v>651</v>
      </c>
    </row>
    <row r="413" spans="2:51" s="12" customFormat="1" ht="13.5">
      <c r="B413" s="243"/>
      <c r="C413" s="244"/>
      <c r="D413" s="234" t="s">
        <v>145</v>
      </c>
      <c r="E413" s="244"/>
      <c r="F413" s="246" t="s">
        <v>652</v>
      </c>
      <c r="G413" s="244"/>
      <c r="H413" s="247">
        <v>10.353</v>
      </c>
      <c r="I413" s="248"/>
      <c r="J413" s="244"/>
      <c r="K413" s="244"/>
      <c r="L413" s="249"/>
      <c r="M413" s="250"/>
      <c r="N413" s="251"/>
      <c r="O413" s="251"/>
      <c r="P413" s="251"/>
      <c r="Q413" s="251"/>
      <c r="R413" s="251"/>
      <c r="S413" s="251"/>
      <c r="T413" s="252"/>
      <c r="AT413" s="253" t="s">
        <v>145</v>
      </c>
      <c r="AU413" s="253" t="s">
        <v>80</v>
      </c>
      <c r="AV413" s="12" t="s">
        <v>80</v>
      </c>
      <c r="AW413" s="12" t="s">
        <v>6</v>
      </c>
      <c r="AX413" s="12" t="s">
        <v>76</v>
      </c>
      <c r="AY413" s="253" t="s">
        <v>137</v>
      </c>
    </row>
    <row r="414" spans="2:65" s="1" customFormat="1" ht="25.5" customHeight="1">
      <c r="B414" s="45"/>
      <c r="C414" s="220" t="s">
        <v>653</v>
      </c>
      <c r="D414" s="220" t="s">
        <v>139</v>
      </c>
      <c r="E414" s="221" t="s">
        <v>654</v>
      </c>
      <c r="F414" s="222" t="s">
        <v>655</v>
      </c>
      <c r="G414" s="223" t="s">
        <v>149</v>
      </c>
      <c r="H414" s="224">
        <v>11.322</v>
      </c>
      <c r="I414" s="225"/>
      <c r="J414" s="226">
        <f>ROUND(I414*H414,2)</f>
        <v>0</v>
      </c>
      <c r="K414" s="222" t="s">
        <v>21</v>
      </c>
      <c r="L414" s="71"/>
      <c r="M414" s="227" t="s">
        <v>21</v>
      </c>
      <c r="N414" s="228" t="s">
        <v>42</v>
      </c>
      <c r="O414" s="46"/>
      <c r="P414" s="229">
        <f>O414*H414</f>
        <v>0</v>
      </c>
      <c r="Q414" s="229">
        <v>0.0115</v>
      </c>
      <c r="R414" s="229">
        <f>Q414*H414</f>
        <v>0.13020299999999999</v>
      </c>
      <c r="S414" s="229">
        <v>0</v>
      </c>
      <c r="T414" s="230">
        <f>S414*H414</f>
        <v>0</v>
      </c>
      <c r="AR414" s="23" t="s">
        <v>143</v>
      </c>
      <c r="AT414" s="23" t="s">
        <v>139</v>
      </c>
      <c r="AU414" s="23" t="s">
        <v>80</v>
      </c>
      <c r="AY414" s="23" t="s">
        <v>137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23" t="s">
        <v>76</v>
      </c>
      <c r="BK414" s="231">
        <f>ROUND(I414*H414,2)</f>
        <v>0</v>
      </c>
      <c r="BL414" s="23" t="s">
        <v>143</v>
      </c>
      <c r="BM414" s="23" t="s">
        <v>656</v>
      </c>
    </row>
    <row r="415" spans="2:51" s="11" customFormat="1" ht="13.5">
      <c r="B415" s="232"/>
      <c r="C415" s="233"/>
      <c r="D415" s="234" t="s">
        <v>145</v>
      </c>
      <c r="E415" s="235" t="s">
        <v>21</v>
      </c>
      <c r="F415" s="236" t="s">
        <v>376</v>
      </c>
      <c r="G415" s="233"/>
      <c r="H415" s="235" t="s">
        <v>21</v>
      </c>
      <c r="I415" s="237"/>
      <c r="J415" s="233"/>
      <c r="K415" s="233"/>
      <c r="L415" s="238"/>
      <c r="M415" s="239"/>
      <c r="N415" s="240"/>
      <c r="O415" s="240"/>
      <c r="P415" s="240"/>
      <c r="Q415" s="240"/>
      <c r="R415" s="240"/>
      <c r="S415" s="240"/>
      <c r="T415" s="241"/>
      <c r="AT415" s="242" t="s">
        <v>145</v>
      </c>
      <c r="AU415" s="242" t="s">
        <v>80</v>
      </c>
      <c r="AV415" s="11" t="s">
        <v>76</v>
      </c>
      <c r="AW415" s="11" t="s">
        <v>35</v>
      </c>
      <c r="AX415" s="11" t="s">
        <v>71</v>
      </c>
      <c r="AY415" s="242" t="s">
        <v>137</v>
      </c>
    </row>
    <row r="416" spans="2:51" s="12" customFormat="1" ht="13.5">
      <c r="B416" s="243"/>
      <c r="C416" s="244"/>
      <c r="D416" s="234" t="s">
        <v>145</v>
      </c>
      <c r="E416" s="245" t="s">
        <v>21</v>
      </c>
      <c r="F416" s="246" t="s">
        <v>657</v>
      </c>
      <c r="G416" s="244"/>
      <c r="H416" s="247">
        <v>11.322</v>
      </c>
      <c r="I416" s="248"/>
      <c r="J416" s="244"/>
      <c r="K416" s="244"/>
      <c r="L416" s="249"/>
      <c r="M416" s="250"/>
      <c r="N416" s="251"/>
      <c r="O416" s="251"/>
      <c r="P416" s="251"/>
      <c r="Q416" s="251"/>
      <c r="R416" s="251"/>
      <c r="S416" s="251"/>
      <c r="T416" s="252"/>
      <c r="AT416" s="253" t="s">
        <v>145</v>
      </c>
      <c r="AU416" s="253" t="s">
        <v>80</v>
      </c>
      <c r="AV416" s="12" t="s">
        <v>80</v>
      </c>
      <c r="AW416" s="12" t="s">
        <v>35</v>
      </c>
      <c r="AX416" s="12" t="s">
        <v>76</v>
      </c>
      <c r="AY416" s="253" t="s">
        <v>137</v>
      </c>
    </row>
    <row r="417" spans="2:65" s="1" customFormat="1" ht="25.5" customHeight="1">
      <c r="B417" s="45"/>
      <c r="C417" s="265" t="s">
        <v>658</v>
      </c>
      <c r="D417" s="265" t="s">
        <v>348</v>
      </c>
      <c r="E417" s="266" t="s">
        <v>659</v>
      </c>
      <c r="F417" s="267" t="s">
        <v>660</v>
      </c>
      <c r="G417" s="268" t="s">
        <v>149</v>
      </c>
      <c r="H417" s="269">
        <v>11.548</v>
      </c>
      <c r="I417" s="270"/>
      <c r="J417" s="271">
        <f>ROUND(I417*H417,2)</f>
        <v>0</v>
      </c>
      <c r="K417" s="267" t="s">
        <v>163</v>
      </c>
      <c r="L417" s="272"/>
      <c r="M417" s="273" t="s">
        <v>21</v>
      </c>
      <c r="N417" s="274" t="s">
        <v>42</v>
      </c>
      <c r="O417" s="46"/>
      <c r="P417" s="229">
        <f>O417*H417</f>
        <v>0</v>
      </c>
      <c r="Q417" s="229">
        <v>0.014</v>
      </c>
      <c r="R417" s="229">
        <f>Q417*H417</f>
        <v>0.161672</v>
      </c>
      <c r="S417" s="229">
        <v>0</v>
      </c>
      <c r="T417" s="230">
        <f>S417*H417</f>
        <v>0</v>
      </c>
      <c r="AR417" s="23" t="s">
        <v>183</v>
      </c>
      <c r="AT417" s="23" t="s">
        <v>348</v>
      </c>
      <c r="AU417" s="23" t="s">
        <v>80</v>
      </c>
      <c r="AY417" s="23" t="s">
        <v>137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23" t="s">
        <v>76</v>
      </c>
      <c r="BK417" s="231">
        <f>ROUND(I417*H417,2)</f>
        <v>0</v>
      </c>
      <c r="BL417" s="23" t="s">
        <v>143</v>
      </c>
      <c r="BM417" s="23" t="s">
        <v>661</v>
      </c>
    </row>
    <row r="418" spans="2:51" s="12" customFormat="1" ht="13.5">
      <c r="B418" s="243"/>
      <c r="C418" s="244"/>
      <c r="D418" s="234" t="s">
        <v>145</v>
      </c>
      <c r="E418" s="244"/>
      <c r="F418" s="246" t="s">
        <v>662</v>
      </c>
      <c r="G418" s="244"/>
      <c r="H418" s="247">
        <v>11.548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AT418" s="253" t="s">
        <v>145</v>
      </c>
      <c r="AU418" s="253" t="s">
        <v>80</v>
      </c>
      <c r="AV418" s="12" t="s">
        <v>80</v>
      </c>
      <c r="AW418" s="12" t="s">
        <v>6</v>
      </c>
      <c r="AX418" s="12" t="s">
        <v>76</v>
      </c>
      <c r="AY418" s="253" t="s">
        <v>137</v>
      </c>
    </row>
    <row r="419" spans="2:65" s="1" customFormat="1" ht="25.5" customHeight="1">
      <c r="B419" s="45"/>
      <c r="C419" s="220" t="s">
        <v>663</v>
      </c>
      <c r="D419" s="220" t="s">
        <v>139</v>
      </c>
      <c r="E419" s="221" t="s">
        <v>664</v>
      </c>
      <c r="F419" s="222" t="s">
        <v>665</v>
      </c>
      <c r="G419" s="223" t="s">
        <v>149</v>
      </c>
      <c r="H419" s="224">
        <v>221.603</v>
      </c>
      <c r="I419" s="225"/>
      <c r="J419" s="226">
        <f>ROUND(I419*H419,2)</f>
        <v>0</v>
      </c>
      <c r="K419" s="222" t="s">
        <v>163</v>
      </c>
      <c r="L419" s="71"/>
      <c r="M419" s="227" t="s">
        <v>21</v>
      </c>
      <c r="N419" s="228" t="s">
        <v>42</v>
      </c>
      <c r="O419" s="46"/>
      <c r="P419" s="229">
        <f>O419*H419</f>
        <v>0</v>
      </c>
      <c r="Q419" s="229">
        <v>0.0115</v>
      </c>
      <c r="R419" s="229">
        <f>Q419*H419</f>
        <v>2.5484345</v>
      </c>
      <c r="S419" s="229">
        <v>0</v>
      </c>
      <c r="T419" s="230">
        <f>S419*H419</f>
        <v>0</v>
      </c>
      <c r="AR419" s="23" t="s">
        <v>143</v>
      </c>
      <c r="AT419" s="23" t="s">
        <v>139</v>
      </c>
      <c r="AU419" s="23" t="s">
        <v>80</v>
      </c>
      <c r="AY419" s="23" t="s">
        <v>137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23" t="s">
        <v>76</v>
      </c>
      <c r="BK419" s="231">
        <f>ROUND(I419*H419,2)</f>
        <v>0</v>
      </c>
      <c r="BL419" s="23" t="s">
        <v>143</v>
      </c>
      <c r="BM419" s="23" t="s">
        <v>666</v>
      </c>
    </row>
    <row r="420" spans="2:51" s="11" customFormat="1" ht="13.5">
      <c r="B420" s="232"/>
      <c r="C420" s="233"/>
      <c r="D420" s="234" t="s">
        <v>145</v>
      </c>
      <c r="E420" s="235" t="s">
        <v>21</v>
      </c>
      <c r="F420" s="236" t="s">
        <v>667</v>
      </c>
      <c r="G420" s="233"/>
      <c r="H420" s="235" t="s">
        <v>21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AT420" s="242" t="s">
        <v>145</v>
      </c>
      <c r="AU420" s="242" t="s">
        <v>80</v>
      </c>
      <c r="AV420" s="11" t="s">
        <v>76</v>
      </c>
      <c r="AW420" s="11" t="s">
        <v>35</v>
      </c>
      <c r="AX420" s="11" t="s">
        <v>71</v>
      </c>
      <c r="AY420" s="242" t="s">
        <v>137</v>
      </c>
    </row>
    <row r="421" spans="2:51" s="12" customFormat="1" ht="13.5">
      <c r="B421" s="243"/>
      <c r="C421" s="244"/>
      <c r="D421" s="234" t="s">
        <v>145</v>
      </c>
      <c r="E421" s="245" t="s">
        <v>21</v>
      </c>
      <c r="F421" s="246" t="s">
        <v>668</v>
      </c>
      <c r="G421" s="244"/>
      <c r="H421" s="247">
        <v>221.603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AT421" s="253" t="s">
        <v>145</v>
      </c>
      <c r="AU421" s="253" t="s">
        <v>80</v>
      </c>
      <c r="AV421" s="12" t="s">
        <v>80</v>
      </c>
      <c r="AW421" s="12" t="s">
        <v>35</v>
      </c>
      <c r="AX421" s="12" t="s">
        <v>76</v>
      </c>
      <c r="AY421" s="253" t="s">
        <v>137</v>
      </c>
    </row>
    <row r="422" spans="2:65" s="1" customFormat="1" ht="25.5" customHeight="1">
      <c r="B422" s="45"/>
      <c r="C422" s="265" t="s">
        <v>669</v>
      </c>
      <c r="D422" s="265" t="s">
        <v>348</v>
      </c>
      <c r="E422" s="266" t="s">
        <v>659</v>
      </c>
      <c r="F422" s="267" t="s">
        <v>660</v>
      </c>
      <c r="G422" s="268" t="s">
        <v>149</v>
      </c>
      <c r="H422" s="269">
        <v>230.556</v>
      </c>
      <c r="I422" s="270"/>
      <c r="J422" s="271">
        <f>ROUND(I422*H422,2)</f>
        <v>0</v>
      </c>
      <c r="K422" s="267" t="s">
        <v>163</v>
      </c>
      <c r="L422" s="272"/>
      <c r="M422" s="273" t="s">
        <v>21</v>
      </c>
      <c r="N422" s="274" t="s">
        <v>42</v>
      </c>
      <c r="O422" s="46"/>
      <c r="P422" s="229">
        <f>O422*H422</f>
        <v>0</v>
      </c>
      <c r="Q422" s="229">
        <v>0.014</v>
      </c>
      <c r="R422" s="229">
        <f>Q422*H422</f>
        <v>3.227784</v>
      </c>
      <c r="S422" s="229">
        <v>0</v>
      </c>
      <c r="T422" s="230">
        <f>S422*H422</f>
        <v>0</v>
      </c>
      <c r="AR422" s="23" t="s">
        <v>183</v>
      </c>
      <c r="AT422" s="23" t="s">
        <v>348</v>
      </c>
      <c r="AU422" s="23" t="s">
        <v>80</v>
      </c>
      <c r="AY422" s="23" t="s">
        <v>137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23" t="s">
        <v>76</v>
      </c>
      <c r="BK422" s="231">
        <f>ROUND(I422*H422,2)</f>
        <v>0</v>
      </c>
      <c r="BL422" s="23" t="s">
        <v>143</v>
      </c>
      <c r="BM422" s="23" t="s">
        <v>670</v>
      </c>
    </row>
    <row r="423" spans="2:51" s="12" customFormat="1" ht="13.5">
      <c r="B423" s="243"/>
      <c r="C423" s="244"/>
      <c r="D423" s="234" t="s">
        <v>145</v>
      </c>
      <c r="E423" s="245" t="s">
        <v>21</v>
      </c>
      <c r="F423" s="246" t="s">
        <v>671</v>
      </c>
      <c r="G423" s="244"/>
      <c r="H423" s="247">
        <v>226.035</v>
      </c>
      <c r="I423" s="248"/>
      <c r="J423" s="244"/>
      <c r="K423" s="244"/>
      <c r="L423" s="249"/>
      <c r="M423" s="250"/>
      <c r="N423" s="251"/>
      <c r="O423" s="251"/>
      <c r="P423" s="251"/>
      <c r="Q423" s="251"/>
      <c r="R423" s="251"/>
      <c r="S423" s="251"/>
      <c r="T423" s="252"/>
      <c r="AT423" s="253" t="s">
        <v>145</v>
      </c>
      <c r="AU423" s="253" t="s">
        <v>80</v>
      </c>
      <c r="AV423" s="12" t="s">
        <v>80</v>
      </c>
      <c r="AW423" s="12" t="s">
        <v>35</v>
      </c>
      <c r="AX423" s="12" t="s">
        <v>76</v>
      </c>
      <c r="AY423" s="253" t="s">
        <v>137</v>
      </c>
    </row>
    <row r="424" spans="2:51" s="12" customFormat="1" ht="13.5">
      <c r="B424" s="243"/>
      <c r="C424" s="244"/>
      <c r="D424" s="234" t="s">
        <v>145</v>
      </c>
      <c r="E424" s="244"/>
      <c r="F424" s="246" t="s">
        <v>672</v>
      </c>
      <c r="G424" s="244"/>
      <c r="H424" s="247">
        <v>230.556</v>
      </c>
      <c r="I424" s="248"/>
      <c r="J424" s="244"/>
      <c r="K424" s="244"/>
      <c r="L424" s="249"/>
      <c r="M424" s="250"/>
      <c r="N424" s="251"/>
      <c r="O424" s="251"/>
      <c r="P424" s="251"/>
      <c r="Q424" s="251"/>
      <c r="R424" s="251"/>
      <c r="S424" s="251"/>
      <c r="T424" s="252"/>
      <c r="AT424" s="253" t="s">
        <v>145</v>
      </c>
      <c r="AU424" s="253" t="s">
        <v>80</v>
      </c>
      <c r="AV424" s="12" t="s">
        <v>80</v>
      </c>
      <c r="AW424" s="12" t="s">
        <v>6</v>
      </c>
      <c r="AX424" s="12" t="s">
        <v>76</v>
      </c>
      <c r="AY424" s="253" t="s">
        <v>137</v>
      </c>
    </row>
    <row r="425" spans="2:65" s="1" customFormat="1" ht="25.5" customHeight="1">
      <c r="B425" s="45"/>
      <c r="C425" s="220" t="s">
        <v>673</v>
      </c>
      <c r="D425" s="220" t="s">
        <v>139</v>
      </c>
      <c r="E425" s="221" t="s">
        <v>674</v>
      </c>
      <c r="F425" s="222" t="s">
        <v>675</v>
      </c>
      <c r="G425" s="223" t="s">
        <v>149</v>
      </c>
      <c r="H425" s="224">
        <v>18.5</v>
      </c>
      <c r="I425" s="225"/>
      <c r="J425" s="226">
        <f>ROUND(I425*H425,2)</f>
        <v>0</v>
      </c>
      <c r="K425" s="222" t="s">
        <v>163</v>
      </c>
      <c r="L425" s="71"/>
      <c r="M425" s="227" t="s">
        <v>21</v>
      </c>
      <c r="N425" s="228" t="s">
        <v>42</v>
      </c>
      <c r="O425" s="46"/>
      <c r="P425" s="229">
        <f>O425*H425</f>
        <v>0</v>
      </c>
      <c r="Q425" s="229">
        <v>6E-05</v>
      </c>
      <c r="R425" s="229">
        <f>Q425*H425</f>
        <v>0.00111</v>
      </c>
      <c r="S425" s="229">
        <v>0</v>
      </c>
      <c r="T425" s="230">
        <f>S425*H425</f>
        <v>0</v>
      </c>
      <c r="AR425" s="23" t="s">
        <v>143</v>
      </c>
      <c r="AT425" s="23" t="s">
        <v>139</v>
      </c>
      <c r="AU425" s="23" t="s">
        <v>80</v>
      </c>
      <c r="AY425" s="23" t="s">
        <v>137</v>
      </c>
      <c r="BE425" s="231">
        <f>IF(N425="základní",J425,0)</f>
        <v>0</v>
      </c>
      <c r="BF425" s="231">
        <f>IF(N425="snížená",J425,0)</f>
        <v>0</v>
      </c>
      <c r="BG425" s="231">
        <f>IF(N425="zákl. přenesená",J425,0)</f>
        <v>0</v>
      </c>
      <c r="BH425" s="231">
        <f>IF(N425="sníž. přenesená",J425,0)</f>
        <v>0</v>
      </c>
      <c r="BI425" s="231">
        <f>IF(N425="nulová",J425,0)</f>
        <v>0</v>
      </c>
      <c r="BJ425" s="23" t="s">
        <v>76</v>
      </c>
      <c r="BK425" s="231">
        <f>ROUND(I425*H425,2)</f>
        <v>0</v>
      </c>
      <c r="BL425" s="23" t="s">
        <v>143</v>
      </c>
      <c r="BM425" s="23" t="s">
        <v>676</v>
      </c>
    </row>
    <row r="426" spans="2:51" s="12" customFormat="1" ht="13.5">
      <c r="B426" s="243"/>
      <c r="C426" s="244"/>
      <c r="D426" s="234" t="s">
        <v>145</v>
      </c>
      <c r="E426" s="245" t="s">
        <v>21</v>
      </c>
      <c r="F426" s="246" t="s">
        <v>677</v>
      </c>
      <c r="G426" s="244"/>
      <c r="H426" s="247">
        <v>18.5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AT426" s="253" t="s">
        <v>145</v>
      </c>
      <c r="AU426" s="253" t="s">
        <v>80</v>
      </c>
      <c r="AV426" s="12" t="s">
        <v>80</v>
      </c>
      <c r="AW426" s="12" t="s">
        <v>35</v>
      </c>
      <c r="AX426" s="12" t="s">
        <v>76</v>
      </c>
      <c r="AY426" s="253" t="s">
        <v>137</v>
      </c>
    </row>
    <row r="427" spans="2:65" s="1" customFormat="1" ht="25.5" customHeight="1">
      <c r="B427" s="45"/>
      <c r="C427" s="220" t="s">
        <v>678</v>
      </c>
      <c r="D427" s="220" t="s">
        <v>139</v>
      </c>
      <c r="E427" s="221" t="s">
        <v>679</v>
      </c>
      <c r="F427" s="222" t="s">
        <v>680</v>
      </c>
      <c r="G427" s="223" t="s">
        <v>149</v>
      </c>
      <c r="H427" s="224">
        <v>221.603</v>
      </c>
      <c r="I427" s="225"/>
      <c r="J427" s="226">
        <f>ROUND(I427*H427,2)</f>
        <v>0</v>
      </c>
      <c r="K427" s="222" t="s">
        <v>163</v>
      </c>
      <c r="L427" s="71"/>
      <c r="M427" s="227" t="s">
        <v>21</v>
      </c>
      <c r="N427" s="228" t="s">
        <v>42</v>
      </c>
      <c r="O427" s="46"/>
      <c r="P427" s="229">
        <f>O427*H427</f>
        <v>0</v>
      </c>
      <c r="Q427" s="229">
        <v>6E-05</v>
      </c>
      <c r="R427" s="229">
        <f>Q427*H427</f>
        <v>0.013296180000000001</v>
      </c>
      <c r="S427" s="229">
        <v>0</v>
      </c>
      <c r="T427" s="230">
        <f>S427*H427</f>
        <v>0</v>
      </c>
      <c r="AR427" s="23" t="s">
        <v>143</v>
      </c>
      <c r="AT427" s="23" t="s">
        <v>139</v>
      </c>
      <c r="AU427" s="23" t="s">
        <v>80</v>
      </c>
      <c r="AY427" s="23" t="s">
        <v>137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23" t="s">
        <v>76</v>
      </c>
      <c r="BK427" s="231">
        <f>ROUND(I427*H427,2)</f>
        <v>0</v>
      </c>
      <c r="BL427" s="23" t="s">
        <v>143</v>
      </c>
      <c r="BM427" s="23" t="s">
        <v>681</v>
      </c>
    </row>
    <row r="428" spans="2:51" s="12" customFormat="1" ht="13.5">
      <c r="B428" s="243"/>
      <c r="C428" s="244"/>
      <c r="D428" s="234" t="s">
        <v>145</v>
      </c>
      <c r="E428" s="245" t="s">
        <v>21</v>
      </c>
      <c r="F428" s="246" t="s">
        <v>682</v>
      </c>
      <c r="G428" s="244"/>
      <c r="H428" s="247">
        <v>221.603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AT428" s="253" t="s">
        <v>145</v>
      </c>
      <c r="AU428" s="253" t="s">
        <v>80</v>
      </c>
      <c r="AV428" s="12" t="s">
        <v>80</v>
      </c>
      <c r="AW428" s="12" t="s">
        <v>35</v>
      </c>
      <c r="AX428" s="12" t="s">
        <v>76</v>
      </c>
      <c r="AY428" s="253" t="s">
        <v>137</v>
      </c>
    </row>
    <row r="429" spans="2:65" s="1" customFormat="1" ht="16.5" customHeight="1">
      <c r="B429" s="45"/>
      <c r="C429" s="220" t="s">
        <v>683</v>
      </c>
      <c r="D429" s="220" t="s">
        <v>139</v>
      </c>
      <c r="E429" s="221" t="s">
        <v>684</v>
      </c>
      <c r="F429" s="222" t="s">
        <v>685</v>
      </c>
      <c r="G429" s="223" t="s">
        <v>156</v>
      </c>
      <c r="H429" s="224">
        <v>16.2</v>
      </c>
      <c r="I429" s="225"/>
      <c r="J429" s="226">
        <f>ROUND(I429*H429,2)</f>
        <v>0</v>
      </c>
      <c r="K429" s="222" t="s">
        <v>163</v>
      </c>
      <c r="L429" s="71"/>
      <c r="M429" s="227" t="s">
        <v>21</v>
      </c>
      <c r="N429" s="228" t="s">
        <v>42</v>
      </c>
      <c r="O429" s="46"/>
      <c r="P429" s="229">
        <f>O429*H429</f>
        <v>0</v>
      </c>
      <c r="Q429" s="229">
        <v>6E-05</v>
      </c>
      <c r="R429" s="229">
        <f>Q429*H429</f>
        <v>0.000972</v>
      </c>
      <c r="S429" s="229">
        <v>0</v>
      </c>
      <c r="T429" s="230">
        <f>S429*H429</f>
        <v>0</v>
      </c>
      <c r="AR429" s="23" t="s">
        <v>143</v>
      </c>
      <c r="AT429" s="23" t="s">
        <v>139</v>
      </c>
      <c r="AU429" s="23" t="s">
        <v>80</v>
      </c>
      <c r="AY429" s="23" t="s">
        <v>137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23" t="s">
        <v>76</v>
      </c>
      <c r="BK429" s="231">
        <f>ROUND(I429*H429,2)</f>
        <v>0</v>
      </c>
      <c r="BL429" s="23" t="s">
        <v>143</v>
      </c>
      <c r="BM429" s="23" t="s">
        <v>686</v>
      </c>
    </row>
    <row r="430" spans="2:51" s="11" customFormat="1" ht="13.5">
      <c r="B430" s="232"/>
      <c r="C430" s="233"/>
      <c r="D430" s="234" t="s">
        <v>145</v>
      </c>
      <c r="E430" s="235" t="s">
        <v>21</v>
      </c>
      <c r="F430" s="236" t="s">
        <v>165</v>
      </c>
      <c r="G430" s="233"/>
      <c r="H430" s="235" t="s">
        <v>21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AT430" s="242" t="s">
        <v>145</v>
      </c>
      <c r="AU430" s="242" t="s">
        <v>80</v>
      </c>
      <c r="AV430" s="11" t="s">
        <v>76</v>
      </c>
      <c r="AW430" s="11" t="s">
        <v>35</v>
      </c>
      <c r="AX430" s="11" t="s">
        <v>71</v>
      </c>
      <c r="AY430" s="242" t="s">
        <v>137</v>
      </c>
    </row>
    <row r="431" spans="2:51" s="12" customFormat="1" ht="13.5">
      <c r="B431" s="243"/>
      <c r="C431" s="244"/>
      <c r="D431" s="234" t="s">
        <v>145</v>
      </c>
      <c r="E431" s="245" t="s">
        <v>21</v>
      </c>
      <c r="F431" s="246" t="s">
        <v>687</v>
      </c>
      <c r="G431" s="244"/>
      <c r="H431" s="247">
        <v>16.2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AT431" s="253" t="s">
        <v>145</v>
      </c>
      <c r="AU431" s="253" t="s">
        <v>80</v>
      </c>
      <c r="AV431" s="12" t="s">
        <v>80</v>
      </c>
      <c r="AW431" s="12" t="s">
        <v>35</v>
      </c>
      <c r="AX431" s="12" t="s">
        <v>76</v>
      </c>
      <c r="AY431" s="253" t="s">
        <v>137</v>
      </c>
    </row>
    <row r="432" spans="2:65" s="1" customFormat="1" ht="16.5" customHeight="1">
      <c r="B432" s="45"/>
      <c r="C432" s="265" t="s">
        <v>688</v>
      </c>
      <c r="D432" s="265" t="s">
        <v>348</v>
      </c>
      <c r="E432" s="266" t="s">
        <v>689</v>
      </c>
      <c r="F432" s="267" t="s">
        <v>690</v>
      </c>
      <c r="G432" s="268" t="s">
        <v>156</v>
      </c>
      <c r="H432" s="269">
        <v>17.01</v>
      </c>
      <c r="I432" s="270"/>
      <c r="J432" s="271">
        <f>ROUND(I432*H432,2)</f>
        <v>0</v>
      </c>
      <c r="K432" s="267" t="s">
        <v>163</v>
      </c>
      <c r="L432" s="272"/>
      <c r="M432" s="273" t="s">
        <v>21</v>
      </c>
      <c r="N432" s="274" t="s">
        <v>42</v>
      </c>
      <c r="O432" s="46"/>
      <c r="P432" s="229">
        <f>O432*H432</f>
        <v>0</v>
      </c>
      <c r="Q432" s="229">
        <v>0.0005</v>
      </c>
      <c r="R432" s="229">
        <f>Q432*H432</f>
        <v>0.008505</v>
      </c>
      <c r="S432" s="229">
        <v>0</v>
      </c>
      <c r="T432" s="230">
        <f>S432*H432</f>
        <v>0</v>
      </c>
      <c r="AR432" s="23" t="s">
        <v>183</v>
      </c>
      <c r="AT432" s="23" t="s">
        <v>348</v>
      </c>
      <c r="AU432" s="23" t="s">
        <v>80</v>
      </c>
      <c r="AY432" s="23" t="s">
        <v>137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23" t="s">
        <v>76</v>
      </c>
      <c r="BK432" s="231">
        <f>ROUND(I432*H432,2)</f>
        <v>0</v>
      </c>
      <c r="BL432" s="23" t="s">
        <v>143</v>
      </c>
      <c r="BM432" s="23" t="s">
        <v>691</v>
      </c>
    </row>
    <row r="433" spans="2:51" s="12" customFormat="1" ht="13.5">
      <c r="B433" s="243"/>
      <c r="C433" s="244"/>
      <c r="D433" s="234" t="s">
        <v>145</v>
      </c>
      <c r="E433" s="244"/>
      <c r="F433" s="246" t="s">
        <v>692</v>
      </c>
      <c r="G433" s="244"/>
      <c r="H433" s="247">
        <v>17.01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AT433" s="253" t="s">
        <v>145</v>
      </c>
      <c r="AU433" s="253" t="s">
        <v>80</v>
      </c>
      <c r="AV433" s="12" t="s">
        <v>80</v>
      </c>
      <c r="AW433" s="12" t="s">
        <v>6</v>
      </c>
      <c r="AX433" s="12" t="s">
        <v>76</v>
      </c>
      <c r="AY433" s="253" t="s">
        <v>137</v>
      </c>
    </row>
    <row r="434" spans="2:65" s="1" customFormat="1" ht="16.5" customHeight="1">
      <c r="B434" s="45"/>
      <c r="C434" s="220" t="s">
        <v>693</v>
      </c>
      <c r="D434" s="220" t="s">
        <v>139</v>
      </c>
      <c r="E434" s="221" t="s">
        <v>694</v>
      </c>
      <c r="F434" s="222" t="s">
        <v>695</v>
      </c>
      <c r="G434" s="223" t="s">
        <v>156</v>
      </c>
      <c r="H434" s="224">
        <v>50.23</v>
      </c>
      <c r="I434" s="225"/>
      <c r="J434" s="226">
        <f>ROUND(I434*H434,2)</f>
        <v>0</v>
      </c>
      <c r="K434" s="222" t="s">
        <v>163</v>
      </c>
      <c r="L434" s="71"/>
      <c r="M434" s="227" t="s">
        <v>21</v>
      </c>
      <c r="N434" s="228" t="s">
        <v>42</v>
      </c>
      <c r="O434" s="46"/>
      <c r="P434" s="229">
        <f>O434*H434</f>
        <v>0</v>
      </c>
      <c r="Q434" s="229">
        <v>0.00025</v>
      </c>
      <c r="R434" s="229">
        <f>Q434*H434</f>
        <v>0.0125575</v>
      </c>
      <c r="S434" s="229">
        <v>0</v>
      </c>
      <c r="T434" s="230">
        <f>S434*H434</f>
        <v>0</v>
      </c>
      <c r="AR434" s="23" t="s">
        <v>143</v>
      </c>
      <c r="AT434" s="23" t="s">
        <v>139</v>
      </c>
      <c r="AU434" s="23" t="s">
        <v>80</v>
      </c>
      <c r="AY434" s="23" t="s">
        <v>137</v>
      </c>
      <c r="BE434" s="231">
        <f>IF(N434="základní",J434,0)</f>
        <v>0</v>
      </c>
      <c r="BF434" s="231">
        <f>IF(N434="snížená",J434,0)</f>
        <v>0</v>
      </c>
      <c r="BG434" s="231">
        <f>IF(N434="zákl. přenesená",J434,0)</f>
        <v>0</v>
      </c>
      <c r="BH434" s="231">
        <f>IF(N434="sníž. přenesená",J434,0)</f>
        <v>0</v>
      </c>
      <c r="BI434" s="231">
        <f>IF(N434="nulová",J434,0)</f>
        <v>0</v>
      </c>
      <c r="BJ434" s="23" t="s">
        <v>76</v>
      </c>
      <c r="BK434" s="231">
        <f>ROUND(I434*H434,2)</f>
        <v>0</v>
      </c>
      <c r="BL434" s="23" t="s">
        <v>143</v>
      </c>
      <c r="BM434" s="23" t="s">
        <v>696</v>
      </c>
    </row>
    <row r="435" spans="2:51" s="11" customFormat="1" ht="13.5">
      <c r="B435" s="232"/>
      <c r="C435" s="233"/>
      <c r="D435" s="234" t="s">
        <v>145</v>
      </c>
      <c r="E435" s="235" t="s">
        <v>21</v>
      </c>
      <c r="F435" s="236" t="s">
        <v>297</v>
      </c>
      <c r="G435" s="233"/>
      <c r="H435" s="235" t="s">
        <v>21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AT435" s="242" t="s">
        <v>145</v>
      </c>
      <c r="AU435" s="242" t="s">
        <v>80</v>
      </c>
      <c r="AV435" s="11" t="s">
        <v>76</v>
      </c>
      <c r="AW435" s="11" t="s">
        <v>35</v>
      </c>
      <c r="AX435" s="11" t="s">
        <v>71</v>
      </c>
      <c r="AY435" s="242" t="s">
        <v>137</v>
      </c>
    </row>
    <row r="436" spans="2:51" s="12" customFormat="1" ht="13.5">
      <c r="B436" s="243"/>
      <c r="C436" s="244"/>
      <c r="D436" s="234" t="s">
        <v>145</v>
      </c>
      <c r="E436" s="245" t="s">
        <v>21</v>
      </c>
      <c r="F436" s="246" t="s">
        <v>697</v>
      </c>
      <c r="G436" s="244"/>
      <c r="H436" s="247">
        <v>50.23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AT436" s="253" t="s">
        <v>145</v>
      </c>
      <c r="AU436" s="253" t="s">
        <v>80</v>
      </c>
      <c r="AV436" s="12" t="s">
        <v>80</v>
      </c>
      <c r="AW436" s="12" t="s">
        <v>35</v>
      </c>
      <c r="AX436" s="12" t="s">
        <v>76</v>
      </c>
      <c r="AY436" s="253" t="s">
        <v>137</v>
      </c>
    </row>
    <row r="437" spans="2:65" s="1" customFormat="1" ht="16.5" customHeight="1">
      <c r="B437" s="45"/>
      <c r="C437" s="265" t="s">
        <v>698</v>
      </c>
      <c r="D437" s="265" t="s">
        <v>348</v>
      </c>
      <c r="E437" s="266" t="s">
        <v>699</v>
      </c>
      <c r="F437" s="267" t="s">
        <v>700</v>
      </c>
      <c r="G437" s="268" t="s">
        <v>156</v>
      </c>
      <c r="H437" s="269">
        <v>52.742</v>
      </c>
      <c r="I437" s="270"/>
      <c r="J437" s="271">
        <f>ROUND(I437*H437,2)</f>
        <v>0</v>
      </c>
      <c r="K437" s="267" t="s">
        <v>21</v>
      </c>
      <c r="L437" s="272"/>
      <c r="M437" s="273" t="s">
        <v>21</v>
      </c>
      <c r="N437" s="274" t="s">
        <v>42</v>
      </c>
      <c r="O437" s="46"/>
      <c r="P437" s="229">
        <f>O437*H437</f>
        <v>0</v>
      </c>
      <c r="Q437" s="229">
        <v>0.0005</v>
      </c>
      <c r="R437" s="229">
        <f>Q437*H437</f>
        <v>0.026371</v>
      </c>
      <c r="S437" s="229">
        <v>0</v>
      </c>
      <c r="T437" s="230">
        <f>S437*H437</f>
        <v>0</v>
      </c>
      <c r="AR437" s="23" t="s">
        <v>183</v>
      </c>
      <c r="AT437" s="23" t="s">
        <v>348</v>
      </c>
      <c r="AU437" s="23" t="s">
        <v>80</v>
      </c>
      <c r="AY437" s="23" t="s">
        <v>137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23" t="s">
        <v>76</v>
      </c>
      <c r="BK437" s="231">
        <f>ROUND(I437*H437,2)</f>
        <v>0</v>
      </c>
      <c r="BL437" s="23" t="s">
        <v>143</v>
      </c>
      <c r="BM437" s="23" t="s">
        <v>701</v>
      </c>
    </row>
    <row r="438" spans="2:51" s="12" customFormat="1" ht="13.5">
      <c r="B438" s="243"/>
      <c r="C438" s="244"/>
      <c r="D438" s="234" t="s">
        <v>145</v>
      </c>
      <c r="E438" s="244"/>
      <c r="F438" s="246" t="s">
        <v>702</v>
      </c>
      <c r="G438" s="244"/>
      <c r="H438" s="247">
        <v>52.742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AT438" s="253" t="s">
        <v>145</v>
      </c>
      <c r="AU438" s="253" t="s">
        <v>80</v>
      </c>
      <c r="AV438" s="12" t="s">
        <v>80</v>
      </c>
      <c r="AW438" s="12" t="s">
        <v>6</v>
      </c>
      <c r="AX438" s="12" t="s">
        <v>76</v>
      </c>
      <c r="AY438" s="253" t="s">
        <v>137</v>
      </c>
    </row>
    <row r="439" spans="2:65" s="1" customFormat="1" ht="16.5" customHeight="1">
      <c r="B439" s="45"/>
      <c r="C439" s="220" t="s">
        <v>703</v>
      </c>
      <c r="D439" s="220" t="s">
        <v>139</v>
      </c>
      <c r="E439" s="221" t="s">
        <v>694</v>
      </c>
      <c r="F439" s="222" t="s">
        <v>695</v>
      </c>
      <c r="G439" s="223" t="s">
        <v>156</v>
      </c>
      <c r="H439" s="224">
        <v>138.8</v>
      </c>
      <c r="I439" s="225"/>
      <c r="J439" s="226">
        <f>ROUND(I439*H439,2)</f>
        <v>0</v>
      </c>
      <c r="K439" s="222" t="s">
        <v>163</v>
      </c>
      <c r="L439" s="71"/>
      <c r="M439" s="227" t="s">
        <v>21</v>
      </c>
      <c r="N439" s="228" t="s">
        <v>42</v>
      </c>
      <c r="O439" s="46"/>
      <c r="P439" s="229">
        <f>O439*H439</f>
        <v>0</v>
      </c>
      <c r="Q439" s="229">
        <v>0.00025</v>
      </c>
      <c r="R439" s="229">
        <f>Q439*H439</f>
        <v>0.0347</v>
      </c>
      <c r="S439" s="229">
        <v>0</v>
      </c>
      <c r="T439" s="230">
        <f>S439*H439</f>
        <v>0</v>
      </c>
      <c r="AR439" s="23" t="s">
        <v>143</v>
      </c>
      <c r="AT439" s="23" t="s">
        <v>139</v>
      </c>
      <c r="AU439" s="23" t="s">
        <v>80</v>
      </c>
      <c r="AY439" s="23" t="s">
        <v>137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23" t="s">
        <v>76</v>
      </c>
      <c r="BK439" s="231">
        <f>ROUND(I439*H439,2)</f>
        <v>0</v>
      </c>
      <c r="BL439" s="23" t="s">
        <v>143</v>
      </c>
      <c r="BM439" s="23" t="s">
        <v>704</v>
      </c>
    </row>
    <row r="440" spans="2:51" s="11" customFormat="1" ht="13.5">
      <c r="B440" s="232"/>
      <c r="C440" s="233"/>
      <c r="D440" s="234" t="s">
        <v>145</v>
      </c>
      <c r="E440" s="235" t="s">
        <v>21</v>
      </c>
      <c r="F440" s="236" t="s">
        <v>667</v>
      </c>
      <c r="G440" s="233"/>
      <c r="H440" s="235" t="s">
        <v>21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AT440" s="242" t="s">
        <v>145</v>
      </c>
      <c r="AU440" s="242" t="s">
        <v>80</v>
      </c>
      <c r="AV440" s="11" t="s">
        <v>76</v>
      </c>
      <c r="AW440" s="11" t="s">
        <v>35</v>
      </c>
      <c r="AX440" s="11" t="s">
        <v>71</v>
      </c>
      <c r="AY440" s="242" t="s">
        <v>137</v>
      </c>
    </row>
    <row r="441" spans="2:51" s="12" customFormat="1" ht="13.5">
      <c r="B441" s="243"/>
      <c r="C441" s="244"/>
      <c r="D441" s="234" t="s">
        <v>145</v>
      </c>
      <c r="E441" s="245" t="s">
        <v>21</v>
      </c>
      <c r="F441" s="246" t="s">
        <v>705</v>
      </c>
      <c r="G441" s="244"/>
      <c r="H441" s="247">
        <v>28.2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AT441" s="253" t="s">
        <v>145</v>
      </c>
      <c r="AU441" s="253" t="s">
        <v>80</v>
      </c>
      <c r="AV441" s="12" t="s">
        <v>80</v>
      </c>
      <c r="AW441" s="12" t="s">
        <v>35</v>
      </c>
      <c r="AX441" s="12" t="s">
        <v>71</v>
      </c>
      <c r="AY441" s="253" t="s">
        <v>137</v>
      </c>
    </row>
    <row r="442" spans="2:51" s="12" customFormat="1" ht="13.5">
      <c r="B442" s="243"/>
      <c r="C442" s="244"/>
      <c r="D442" s="234" t="s">
        <v>145</v>
      </c>
      <c r="E442" s="245" t="s">
        <v>21</v>
      </c>
      <c r="F442" s="246" t="s">
        <v>647</v>
      </c>
      <c r="G442" s="244"/>
      <c r="H442" s="247">
        <v>50.8</v>
      </c>
      <c r="I442" s="248"/>
      <c r="J442" s="244"/>
      <c r="K442" s="244"/>
      <c r="L442" s="249"/>
      <c r="M442" s="250"/>
      <c r="N442" s="251"/>
      <c r="O442" s="251"/>
      <c r="P442" s="251"/>
      <c r="Q442" s="251"/>
      <c r="R442" s="251"/>
      <c r="S442" s="251"/>
      <c r="T442" s="252"/>
      <c r="AT442" s="253" t="s">
        <v>145</v>
      </c>
      <c r="AU442" s="253" t="s">
        <v>80</v>
      </c>
      <c r="AV442" s="12" t="s">
        <v>80</v>
      </c>
      <c r="AW442" s="12" t="s">
        <v>35</v>
      </c>
      <c r="AX442" s="12" t="s">
        <v>71</v>
      </c>
      <c r="AY442" s="253" t="s">
        <v>137</v>
      </c>
    </row>
    <row r="443" spans="2:51" s="12" customFormat="1" ht="13.5">
      <c r="B443" s="243"/>
      <c r="C443" s="244"/>
      <c r="D443" s="234" t="s">
        <v>145</v>
      </c>
      <c r="E443" s="245" t="s">
        <v>21</v>
      </c>
      <c r="F443" s="246" t="s">
        <v>647</v>
      </c>
      <c r="G443" s="244"/>
      <c r="H443" s="247">
        <v>50.8</v>
      </c>
      <c r="I443" s="248"/>
      <c r="J443" s="244"/>
      <c r="K443" s="244"/>
      <c r="L443" s="249"/>
      <c r="M443" s="250"/>
      <c r="N443" s="251"/>
      <c r="O443" s="251"/>
      <c r="P443" s="251"/>
      <c r="Q443" s="251"/>
      <c r="R443" s="251"/>
      <c r="S443" s="251"/>
      <c r="T443" s="252"/>
      <c r="AT443" s="253" t="s">
        <v>145</v>
      </c>
      <c r="AU443" s="253" t="s">
        <v>80</v>
      </c>
      <c r="AV443" s="12" t="s">
        <v>80</v>
      </c>
      <c r="AW443" s="12" t="s">
        <v>35</v>
      </c>
      <c r="AX443" s="12" t="s">
        <v>71</v>
      </c>
      <c r="AY443" s="253" t="s">
        <v>137</v>
      </c>
    </row>
    <row r="444" spans="2:51" s="12" customFormat="1" ht="13.5">
      <c r="B444" s="243"/>
      <c r="C444" s="244"/>
      <c r="D444" s="234" t="s">
        <v>145</v>
      </c>
      <c r="E444" s="245" t="s">
        <v>21</v>
      </c>
      <c r="F444" s="246" t="s">
        <v>706</v>
      </c>
      <c r="G444" s="244"/>
      <c r="H444" s="247">
        <v>9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AT444" s="253" t="s">
        <v>145</v>
      </c>
      <c r="AU444" s="253" t="s">
        <v>80</v>
      </c>
      <c r="AV444" s="12" t="s">
        <v>80</v>
      </c>
      <c r="AW444" s="12" t="s">
        <v>35</v>
      </c>
      <c r="AX444" s="12" t="s">
        <v>71</v>
      </c>
      <c r="AY444" s="253" t="s">
        <v>137</v>
      </c>
    </row>
    <row r="445" spans="2:51" s="13" customFormat="1" ht="13.5">
      <c r="B445" s="254"/>
      <c r="C445" s="255"/>
      <c r="D445" s="234" t="s">
        <v>145</v>
      </c>
      <c r="E445" s="256" t="s">
        <v>21</v>
      </c>
      <c r="F445" s="257" t="s">
        <v>218</v>
      </c>
      <c r="G445" s="255"/>
      <c r="H445" s="258">
        <v>138.8</v>
      </c>
      <c r="I445" s="259"/>
      <c r="J445" s="255"/>
      <c r="K445" s="255"/>
      <c r="L445" s="260"/>
      <c r="M445" s="261"/>
      <c r="N445" s="262"/>
      <c r="O445" s="262"/>
      <c r="P445" s="262"/>
      <c r="Q445" s="262"/>
      <c r="R445" s="262"/>
      <c r="S445" s="262"/>
      <c r="T445" s="263"/>
      <c r="AT445" s="264" t="s">
        <v>145</v>
      </c>
      <c r="AU445" s="264" t="s">
        <v>80</v>
      </c>
      <c r="AV445" s="13" t="s">
        <v>143</v>
      </c>
      <c r="AW445" s="13" t="s">
        <v>35</v>
      </c>
      <c r="AX445" s="13" t="s">
        <v>76</v>
      </c>
      <c r="AY445" s="264" t="s">
        <v>137</v>
      </c>
    </row>
    <row r="446" spans="2:65" s="1" customFormat="1" ht="16.5" customHeight="1">
      <c r="B446" s="45"/>
      <c r="C446" s="265" t="s">
        <v>707</v>
      </c>
      <c r="D446" s="265" t="s">
        <v>348</v>
      </c>
      <c r="E446" s="266" t="s">
        <v>708</v>
      </c>
      <c r="F446" s="267" t="s">
        <v>709</v>
      </c>
      <c r="G446" s="268" t="s">
        <v>156</v>
      </c>
      <c r="H446" s="269">
        <v>53.34</v>
      </c>
      <c r="I446" s="270"/>
      <c r="J446" s="271">
        <f>ROUND(I446*H446,2)</f>
        <v>0</v>
      </c>
      <c r="K446" s="267" t="s">
        <v>163</v>
      </c>
      <c r="L446" s="272"/>
      <c r="M446" s="273" t="s">
        <v>21</v>
      </c>
      <c r="N446" s="274" t="s">
        <v>42</v>
      </c>
      <c r="O446" s="46"/>
      <c r="P446" s="229">
        <f>O446*H446</f>
        <v>0</v>
      </c>
      <c r="Q446" s="229">
        <v>3E-05</v>
      </c>
      <c r="R446" s="229">
        <f>Q446*H446</f>
        <v>0.0016002000000000002</v>
      </c>
      <c r="S446" s="229">
        <v>0</v>
      </c>
      <c r="T446" s="230">
        <f>S446*H446</f>
        <v>0</v>
      </c>
      <c r="AR446" s="23" t="s">
        <v>183</v>
      </c>
      <c r="AT446" s="23" t="s">
        <v>348</v>
      </c>
      <c r="AU446" s="23" t="s">
        <v>80</v>
      </c>
      <c r="AY446" s="23" t="s">
        <v>137</v>
      </c>
      <c r="BE446" s="231">
        <f>IF(N446="základní",J446,0)</f>
        <v>0</v>
      </c>
      <c r="BF446" s="231">
        <f>IF(N446="snížená",J446,0)</f>
        <v>0</v>
      </c>
      <c r="BG446" s="231">
        <f>IF(N446="zákl. přenesená",J446,0)</f>
        <v>0</v>
      </c>
      <c r="BH446" s="231">
        <f>IF(N446="sníž. přenesená",J446,0)</f>
        <v>0</v>
      </c>
      <c r="BI446" s="231">
        <f>IF(N446="nulová",J446,0)</f>
        <v>0</v>
      </c>
      <c r="BJ446" s="23" t="s">
        <v>76</v>
      </c>
      <c r="BK446" s="231">
        <f>ROUND(I446*H446,2)</f>
        <v>0</v>
      </c>
      <c r="BL446" s="23" t="s">
        <v>143</v>
      </c>
      <c r="BM446" s="23" t="s">
        <v>710</v>
      </c>
    </row>
    <row r="447" spans="2:51" s="12" customFormat="1" ht="13.5">
      <c r="B447" s="243"/>
      <c r="C447" s="244"/>
      <c r="D447" s="234" t="s">
        <v>145</v>
      </c>
      <c r="E447" s="244"/>
      <c r="F447" s="246" t="s">
        <v>711</v>
      </c>
      <c r="G447" s="244"/>
      <c r="H447" s="247">
        <v>53.34</v>
      </c>
      <c r="I447" s="248"/>
      <c r="J447" s="244"/>
      <c r="K447" s="244"/>
      <c r="L447" s="249"/>
      <c r="M447" s="250"/>
      <c r="N447" s="251"/>
      <c r="O447" s="251"/>
      <c r="P447" s="251"/>
      <c r="Q447" s="251"/>
      <c r="R447" s="251"/>
      <c r="S447" s="251"/>
      <c r="T447" s="252"/>
      <c r="AT447" s="253" t="s">
        <v>145</v>
      </c>
      <c r="AU447" s="253" t="s">
        <v>80</v>
      </c>
      <c r="AV447" s="12" t="s">
        <v>80</v>
      </c>
      <c r="AW447" s="12" t="s">
        <v>6</v>
      </c>
      <c r="AX447" s="12" t="s">
        <v>76</v>
      </c>
      <c r="AY447" s="253" t="s">
        <v>137</v>
      </c>
    </row>
    <row r="448" spans="2:65" s="1" customFormat="1" ht="16.5" customHeight="1">
      <c r="B448" s="45"/>
      <c r="C448" s="265" t="s">
        <v>712</v>
      </c>
      <c r="D448" s="265" t="s">
        <v>348</v>
      </c>
      <c r="E448" s="266" t="s">
        <v>713</v>
      </c>
      <c r="F448" s="267" t="s">
        <v>714</v>
      </c>
      <c r="G448" s="268" t="s">
        <v>162</v>
      </c>
      <c r="H448" s="269">
        <v>53.34</v>
      </c>
      <c r="I448" s="270"/>
      <c r="J448" s="271">
        <f>ROUND(I448*H448,2)</f>
        <v>0</v>
      </c>
      <c r="K448" s="267" t="s">
        <v>21</v>
      </c>
      <c r="L448" s="272"/>
      <c r="M448" s="273" t="s">
        <v>21</v>
      </c>
      <c r="N448" s="274" t="s">
        <v>42</v>
      </c>
      <c r="O448" s="46"/>
      <c r="P448" s="229">
        <f>O448*H448</f>
        <v>0</v>
      </c>
      <c r="Q448" s="229">
        <v>0</v>
      </c>
      <c r="R448" s="229">
        <f>Q448*H448</f>
        <v>0</v>
      </c>
      <c r="S448" s="229">
        <v>0</v>
      </c>
      <c r="T448" s="230">
        <f>S448*H448</f>
        <v>0</v>
      </c>
      <c r="AR448" s="23" t="s">
        <v>183</v>
      </c>
      <c r="AT448" s="23" t="s">
        <v>348</v>
      </c>
      <c r="AU448" s="23" t="s">
        <v>80</v>
      </c>
      <c r="AY448" s="23" t="s">
        <v>137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23" t="s">
        <v>76</v>
      </c>
      <c r="BK448" s="231">
        <f>ROUND(I448*H448,2)</f>
        <v>0</v>
      </c>
      <c r="BL448" s="23" t="s">
        <v>143</v>
      </c>
      <c r="BM448" s="23" t="s">
        <v>715</v>
      </c>
    </row>
    <row r="449" spans="2:51" s="12" customFormat="1" ht="13.5">
      <c r="B449" s="243"/>
      <c r="C449" s="244"/>
      <c r="D449" s="234" t="s">
        <v>145</v>
      </c>
      <c r="E449" s="245" t="s">
        <v>21</v>
      </c>
      <c r="F449" s="246" t="s">
        <v>716</v>
      </c>
      <c r="G449" s="244"/>
      <c r="H449" s="247">
        <v>53.34</v>
      </c>
      <c r="I449" s="248"/>
      <c r="J449" s="244"/>
      <c r="K449" s="244"/>
      <c r="L449" s="249"/>
      <c r="M449" s="250"/>
      <c r="N449" s="251"/>
      <c r="O449" s="251"/>
      <c r="P449" s="251"/>
      <c r="Q449" s="251"/>
      <c r="R449" s="251"/>
      <c r="S449" s="251"/>
      <c r="T449" s="252"/>
      <c r="AT449" s="253" t="s">
        <v>145</v>
      </c>
      <c r="AU449" s="253" t="s">
        <v>80</v>
      </c>
      <c r="AV449" s="12" t="s">
        <v>80</v>
      </c>
      <c r="AW449" s="12" t="s">
        <v>35</v>
      </c>
      <c r="AX449" s="12" t="s">
        <v>76</v>
      </c>
      <c r="AY449" s="253" t="s">
        <v>137</v>
      </c>
    </row>
    <row r="450" spans="2:65" s="1" customFormat="1" ht="16.5" customHeight="1">
      <c r="B450" s="45"/>
      <c r="C450" s="265" t="s">
        <v>717</v>
      </c>
      <c r="D450" s="265" t="s">
        <v>348</v>
      </c>
      <c r="E450" s="266" t="s">
        <v>718</v>
      </c>
      <c r="F450" s="267" t="s">
        <v>719</v>
      </c>
      <c r="G450" s="268" t="s">
        <v>156</v>
      </c>
      <c r="H450" s="269">
        <v>29.62</v>
      </c>
      <c r="I450" s="270"/>
      <c r="J450" s="271">
        <f>ROUND(I450*H450,2)</f>
        <v>0</v>
      </c>
      <c r="K450" s="267" t="s">
        <v>163</v>
      </c>
      <c r="L450" s="272"/>
      <c r="M450" s="273" t="s">
        <v>21</v>
      </c>
      <c r="N450" s="274" t="s">
        <v>42</v>
      </c>
      <c r="O450" s="46"/>
      <c r="P450" s="229">
        <f>O450*H450</f>
        <v>0</v>
      </c>
      <c r="Q450" s="229">
        <v>3E-05</v>
      </c>
      <c r="R450" s="229">
        <f>Q450*H450</f>
        <v>0.0008886</v>
      </c>
      <c r="S450" s="229">
        <v>0</v>
      </c>
      <c r="T450" s="230">
        <f>S450*H450</f>
        <v>0</v>
      </c>
      <c r="AR450" s="23" t="s">
        <v>183</v>
      </c>
      <c r="AT450" s="23" t="s">
        <v>348</v>
      </c>
      <c r="AU450" s="23" t="s">
        <v>80</v>
      </c>
      <c r="AY450" s="23" t="s">
        <v>137</v>
      </c>
      <c r="BE450" s="231">
        <f>IF(N450="základní",J450,0)</f>
        <v>0</v>
      </c>
      <c r="BF450" s="231">
        <f>IF(N450="snížená",J450,0)</f>
        <v>0</v>
      </c>
      <c r="BG450" s="231">
        <f>IF(N450="zákl. přenesená",J450,0)</f>
        <v>0</v>
      </c>
      <c r="BH450" s="231">
        <f>IF(N450="sníž. přenesená",J450,0)</f>
        <v>0</v>
      </c>
      <c r="BI450" s="231">
        <f>IF(N450="nulová",J450,0)</f>
        <v>0</v>
      </c>
      <c r="BJ450" s="23" t="s">
        <v>76</v>
      </c>
      <c r="BK450" s="231">
        <f>ROUND(I450*H450,2)</f>
        <v>0</v>
      </c>
      <c r="BL450" s="23" t="s">
        <v>143</v>
      </c>
      <c r="BM450" s="23" t="s">
        <v>720</v>
      </c>
    </row>
    <row r="451" spans="2:51" s="12" customFormat="1" ht="13.5">
      <c r="B451" s="243"/>
      <c r="C451" s="244"/>
      <c r="D451" s="234" t="s">
        <v>145</v>
      </c>
      <c r="E451" s="244"/>
      <c r="F451" s="246" t="s">
        <v>721</v>
      </c>
      <c r="G451" s="244"/>
      <c r="H451" s="247">
        <v>29.62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AT451" s="253" t="s">
        <v>145</v>
      </c>
      <c r="AU451" s="253" t="s">
        <v>80</v>
      </c>
      <c r="AV451" s="12" t="s">
        <v>80</v>
      </c>
      <c r="AW451" s="12" t="s">
        <v>6</v>
      </c>
      <c r="AX451" s="12" t="s">
        <v>76</v>
      </c>
      <c r="AY451" s="253" t="s">
        <v>137</v>
      </c>
    </row>
    <row r="452" spans="2:65" s="1" customFormat="1" ht="16.5" customHeight="1">
      <c r="B452" s="45"/>
      <c r="C452" s="265" t="s">
        <v>722</v>
      </c>
      <c r="D452" s="265" t="s">
        <v>348</v>
      </c>
      <c r="E452" s="266" t="s">
        <v>723</v>
      </c>
      <c r="F452" s="267" t="s">
        <v>724</v>
      </c>
      <c r="G452" s="268" t="s">
        <v>156</v>
      </c>
      <c r="H452" s="269">
        <v>9.45</v>
      </c>
      <c r="I452" s="270"/>
      <c r="J452" s="271">
        <f>ROUND(I452*H452,2)</f>
        <v>0</v>
      </c>
      <c r="K452" s="267" t="s">
        <v>163</v>
      </c>
      <c r="L452" s="272"/>
      <c r="M452" s="273" t="s">
        <v>21</v>
      </c>
      <c r="N452" s="274" t="s">
        <v>42</v>
      </c>
      <c r="O452" s="46"/>
      <c r="P452" s="229">
        <f>O452*H452</f>
        <v>0</v>
      </c>
      <c r="Q452" s="229">
        <v>0.0002</v>
      </c>
      <c r="R452" s="229">
        <f>Q452*H452</f>
        <v>0.00189</v>
      </c>
      <c r="S452" s="229">
        <v>0</v>
      </c>
      <c r="T452" s="230">
        <f>S452*H452</f>
        <v>0</v>
      </c>
      <c r="AR452" s="23" t="s">
        <v>183</v>
      </c>
      <c r="AT452" s="23" t="s">
        <v>348</v>
      </c>
      <c r="AU452" s="23" t="s">
        <v>80</v>
      </c>
      <c r="AY452" s="23" t="s">
        <v>137</v>
      </c>
      <c r="BE452" s="231">
        <f>IF(N452="základní",J452,0)</f>
        <v>0</v>
      </c>
      <c r="BF452" s="231">
        <f>IF(N452="snížená",J452,0)</f>
        <v>0</v>
      </c>
      <c r="BG452" s="231">
        <f>IF(N452="zákl. přenesená",J452,0)</f>
        <v>0</v>
      </c>
      <c r="BH452" s="231">
        <f>IF(N452="sníž. přenesená",J452,0)</f>
        <v>0</v>
      </c>
      <c r="BI452" s="231">
        <f>IF(N452="nulová",J452,0)</f>
        <v>0</v>
      </c>
      <c r="BJ452" s="23" t="s">
        <v>76</v>
      </c>
      <c r="BK452" s="231">
        <f>ROUND(I452*H452,2)</f>
        <v>0</v>
      </c>
      <c r="BL452" s="23" t="s">
        <v>143</v>
      </c>
      <c r="BM452" s="23" t="s">
        <v>725</v>
      </c>
    </row>
    <row r="453" spans="2:51" s="11" customFormat="1" ht="13.5">
      <c r="B453" s="232"/>
      <c r="C453" s="233"/>
      <c r="D453" s="234" t="s">
        <v>145</v>
      </c>
      <c r="E453" s="235" t="s">
        <v>21</v>
      </c>
      <c r="F453" s="236" t="s">
        <v>165</v>
      </c>
      <c r="G453" s="233"/>
      <c r="H453" s="235" t="s">
        <v>21</v>
      </c>
      <c r="I453" s="237"/>
      <c r="J453" s="233"/>
      <c r="K453" s="233"/>
      <c r="L453" s="238"/>
      <c r="M453" s="239"/>
      <c r="N453" s="240"/>
      <c r="O453" s="240"/>
      <c r="P453" s="240"/>
      <c r="Q453" s="240"/>
      <c r="R453" s="240"/>
      <c r="S453" s="240"/>
      <c r="T453" s="241"/>
      <c r="AT453" s="242" t="s">
        <v>145</v>
      </c>
      <c r="AU453" s="242" t="s">
        <v>80</v>
      </c>
      <c r="AV453" s="11" t="s">
        <v>76</v>
      </c>
      <c r="AW453" s="11" t="s">
        <v>35</v>
      </c>
      <c r="AX453" s="11" t="s">
        <v>71</v>
      </c>
      <c r="AY453" s="242" t="s">
        <v>137</v>
      </c>
    </row>
    <row r="454" spans="2:51" s="12" customFormat="1" ht="13.5">
      <c r="B454" s="243"/>
      <c r="C454" s="244"/>
      <c r="D454" s="234" t="s">
        <v>145</v>
      </c>
      <c r="E454" s="245" t="s">
        <v>21</v>
      </c>
      <c r="F454" s="246" t="s">
        <v>726</v>
      </c>
      <c r="G454" s="244"/>
      <c r="H454" s="247">
        <v>9.45</v>
      </c>
      <c r="I454" s="248"/>
      <c r="J454" s="244"/>
      <c r="K454" s="244"/>
      <c r="L454" s="249"/>
      <c r="M454" s="250"/>
      <c r="N454" s="251"/>
      <c r="O454" s="251"/>
      <c r="P454" s="251"/>
      <c r="Q454" s="251"/>
      <c r="R454" s="251"/>
      <c r="S454" s="251"/>
      <c r="T454" s="252"/>
      <c r="AT454" s="253" t="s">
        <v>145</v>
      </c>
      <c r="AU454" s="253" t="s">
        <v>80</v>
      </c>
      <c r="AV454" s="12" t="s">
        <v>80</v>
      </c>
      <c r="AW454" s="12" t="s">
        <v>35</v>
      </c>
      <c r="AX454" s="12" t="s">
        <v>76</v>
      </c>
      <c r="AY454" s="253" t="s">
        <v>137</v>
      </c>
    </row>
    <row r="455" spans="2:65" s="1" customFormat="1" ht="16.5" customHeight="1">
      <c r="B455" s="45"/>
      <c r="C455" s="220" t="s">
        <v>727</v>
      </c>
      <c r="D455" s="220" t="s">
        <v>139</v>
      </c>
      <c r="E455" s="221" t="s">
        <v>728</v>
      </c>
      <c r="F455" s="222" t="s">
        <v>729</v>
      </c>
      <c r="G455" s="223" t="s">
        <v>149</v>
      </c>
      <c r="H455" s="224">
        <v>229.584</v>
      </c>
      <c r="I455" s="225"/>
      <c r="J455" s="226">
        <f>ROUND(I455*H455,2)</f>
        <v>0</v>
      </c>
      <c r="K455" s="222" t="s">
        <v>163</v>
      </c>
      <c r="L455" s="71"/>
      <c r="M455" s="227" t="s">
        <v>21</v>
      </c>
      <c r="N455" s="228" t="s">
        <v>42</v>
      </c>
      <c r="O455" s="46"/>
      <c r="P455" s="229">
        <f>O455*H455</f>
        <v>0</v>
      </c>
      <c r="Q455" s="229">
        <v>0.0231</v>
      </c>
      <c r="R455" s="229">
        <f>Q455*H455</f>
        <v>5.3033904</v>
      </c>
      <c r="S455" s="229">
        <v>0</v>
      </c>
      <c r="T455" s="230">
        <f>S455*H455</f>
        <v>0</v>
      </c>
      <c r="AR455" s="23" t="s">
        <v>143</v>
      </c>
      <c r="AT455" s="23" t="s">
        <v>139</v>
      </c>
      <c r="AU455" s="23" t="s">
        <v>80</v>
      </c>
      <c r="AY455" s="23" t="s">
        <v>137</v>
      </c>
      <c r="BE455" s="231">
        <f>IF(N455="základní",J455,0)</f>
        <v>0</v>
      </c>
      <c r="BF455" s="231">
        <f>IF(N455="snížená",J455,0)</f>
        <v>0</v>
      </c>
      <c r="BG455" s="231">
        <f>IF(N455="zákl. přenesená",J455,0)</f>
        <v>0</v>
      </c>
      <c r="BH455" s="231">
        <f>IF(N455="sníž. přenesená",J455,0)</f>
        <v>0</v>
      </c>
      <c r="BI455" s="231">
        <f>IF(N455="nulová",J455,0)</f>
        <v>0</v>
      </c>
      <c r="BJ455" s="23" t="s">
        <v>76</v>
      </c>
      <c r="BK455" s="231">
        <f>ROUND(I455*H455,2)</f>
        <v>0</v>
      </c>
      <c r="BL455" s="23" t="s">
        <v>143</v>
      </c>
      <c r="BM455" s="23" t="s">
        <v>730</v>
      </c>
    </row>
    <row r="456" spans="2:51" s="12" customFormat="1" ht="13.5">
      <c r="B456" s="243"/>
      <c r="C456" s="244"/>
      <c r="D456" s="234" t="s">
        <v>145</v>
      </c>
      <c r="E456" s="245" t="s">
        <v>21</v>
      </c>
      <c r="F456" s="246" t="s">
        <v>631</v>
      </c>
      <c r="G456" s="244"/>
      <c r="H456" s="247">
        <v>229.584</v>
      </c>
      <c r="I456" s="248"/>
      <c r="J456" s="244"/>
      <c r="K456" s="244"/>
      <c r="L456" s="249"/>
      <c r="M456" s="250"/>
      <c r="N456" s="251"/>
      <c r="O456" s="251"/>
      <c r="P456" s="251"/>
      <c r="Q456" s="251"/>
      <c r="R456" s="251"/>
      <c r="S456" s="251"/>
      <c r="T456" s="252"/>
      <c r="AT456" s="253" t="s">
        <v>145</v>
      </c>
      <c r="AU456" s="253" t="s">
        <v>80</v>
      </c>
      <c r="AV456" s="12" t="s">
        <v>80</v>
      </c>
      <c r="AW456" s="12" t="s">
        <v>35</v>
      </c>
      <c r="AX456" s="12" t="s">
        <v>76</v>
      </c>
      <c r="AY456" s="253" t="s">
        <v>137</v>
      </c>
    </row>
    <row r="457" spans="2:65" s="1" customFormat="1" ht="25.5" customHeight="1">
      <c r="B457" s="45"/>
      <c r="C457" s="220" t="s">
        <v>731</v>
      </c>
      <c r="D457" s="220" t="s">
        <v>139</v>
      </c>
      <c r="E457" s="221" t="s">
        <v>732</v>
      </c>
      <c r="F457" s="222" t="s">
        <v>733</v>
      </c>
      <c r="G457" s="223" t="s">
        <v>149</v>
      </c>
      <c r="H457" s="224">
        <v>7.965</v>
      </c>
      <c r="I457" s="225"/>
      <c r="J457" s="226">
        <f>ROUND(I457*H457,2)</f>
        <v>0</v>
      </c>
      <c r="K457" s="222" t="s">
        <v>163</v>
      </c>
      <c r="L457" s="71"/>
      <c r="M457" s="227" t="s">
        <v>21</v>
      </c>
      <c r="N457" s="228" t="s">
        <v>42</v>
      </c>
      <c r="O457" s="46"/>
      <c r="P457" s="229">
        <f>O457*H457</f>
        <v>0</v>
      </c>
      <c r="Q457" s="229">
        <v>0.00628</v>
      </c>
      <c r="R457" s="229">
        <f>Q457*H457</f>
        <v>0.0500202</v>
      </c>
      <c r="S457" s="229">
        <v>0</v>
      </c>
      <c r="T457" s="230">
        <f>S457*H457</f>
        <v>0</v>
      </c>
      <c r="AR457" s="23" t="s">
        <v>143</v>
      </c>
      <c r="AT457" s="23" t="s">
        <v>139</v>
      </c>
      <c r="AU457" s="23" t="s">
        <v>80</v>
      </c>
      <c r="AY457" s="23" t="s">
        <v>137</v>
      </c>
      <c r="BE457" s="231">
        <f>IF(N457="základní",J457,0)</f>
        <v>0</v>
      </c>
      <c r="BF457" s="231">
        <f>IF(N457="snížená",J457,0)</f>
        <v>0</v>
      </c>
      <c r="BG457" s="231">
        <f>IF(N457="zákl. přenesená",J457,0)</f>
        <v>0</v>
      </c>
      <c r="BH457" s="231">
        <f>IF(N457="sníž. přenesená",J457,0)</f>
        <v>0</v>
      </c>
      <c r="BI457" s="231">
        <f>IF(N457="nulová",J457,0)</f>
        <v>0</v>
      </c>
      <c r="BJ457" s="23" t="s">
        <v>76</v>
      </c>
      <c r="BK457" s="231">
        <f>ROUND(I457*H457,2)</f>
        <v>0</v>
      </c>
      <c r="BL457" s="23" t="s">
        <v>143</v>
      </c>
      <c r="BM457" s="23" t="s">
        <v>734</v>
      </c>
    </row>
    <row r="458" spans="2:51" s="11" customFormat="1" ht="13.5">
      <c r="B458" s="232"/>
      <c r="C458" s="233"/>
      <c r="D458" s="234" t="s">
        <v>145</v>
      </c>
      <c r="E458" s="235" t="s">
        <v>21</v>
      </c>
      <c r="F458" s="236" t="s">
        <v>165</v>
      </c>
      <c r="G458" s="233"/>
      <c r="H458" s="235" t="s">
        <v>21</v>
      </c>
      <c r="I458" s="237"/>
      <c r="J458" s="233"/>
      <c r="K458" s="233"/>
      <c r="L458" s="238"/>
      <c r="M458" s="239"/>
      <c r="N458" s="240"/>
      <c r="O458" s="240"/>
      <c r="P458" s="240"/>
      <c r="Q458" s="240"/>
      <c r="R458" s="240"/>
      <c r="S458" s="240"/>
      <c r="T458" s="241"/>
      <c r="AT458" s="242" t="s">
        <v>145</v>
      </c>
      <c r="AU458" s="242" t="s">
        <v>80</v>
      </c>
      <c r="AV458" s="11" t="s">
        <v>76</v>
      </c>
      <c r="AW458" s="11" t="s">
        <v>35</v>
      </c>
      <c r="AX458" s="11" t="s">
        <v>71</v>
      </c>
      <c r="AY458" s="242" t="s">
        <v>137</v>
      </c>
    </row>
    <row r="459" spans="2:51" s="12" customFormat="1" ht="13.5">
      <c r="B459" s="243"/>
      <c r="C459" s="244"/>
      <c r="D459" s="234" t="s">
        <v>145</v>
      </c>
      <c r="E459" s="245" t="s">
        <v>21</v>
      </c>
      <c r="F459" s="246" t="s">
        <v>735</v>
      </c>
      <c r="G459" s="244"/>
      <c r="H459" s="247">
        <v>7.965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AT459" s="253" t="s">
        <v>145</v>
      </c>
      <c r="AU459" s="253" t="s">
        <v>80</v>
      </c>
      <c r="AV459" s="12" t="s">
        <v>80</v>
      </c>
      <c r="AW459" s="12" t="s">
        <v>35</v>
      </c>
      <c r="AX459" s="12" t="s">
        <v>76</v>
      </c>
      <c r="AY459" s="253" t="s">
        <v>137</v>
      </c>
    </row>
    <row r="460" spans="2:65" s="1" customFormat="1" ht="25.5" customHeight="1">
      <c r="B460" s="45"/>
      <c r="C460" s="220" t="s">
        <v>736</v>
      </c>
      <c r="D460" s="220" t="s">
        <v>139</v>
      </c>
      <c r="E460" s="221" t="s">
        <v>737</v>
      </c>
      <c r="F460" s="222" t="s">
        <v>738</v>
      </c>
      <c r="G460" s="223" t="s">
        <v>149</v>
      </c>
      <c r="H460" s="224">
        <v>171.344</v>
      </c>
      <c r="I460" s="225"/>
      <c r="J460" s="226">
        <f>ROUND(I460*H460,2)</f>
        <v>0</v>
      </c>
      <c r="K460" s="222" t="s">
        <v>163</v>
      </c>
      <c r="L460" s="71"/>
      <c r="M460" s="227" t="s">
        <v>21</v>
      </c>
      <c r="N460" s="228" t="s">
        <v>42</v>
      </c>
      <c r="O460" s="46"/>
      <c r="P460" s="229">
        <f>O460*H460</f>
        <v>0</v>
      </c>
      <c r="Q460" s="229">
        <v>0.00268</v>
      </c>
      <c r="R460" s="229">
        <f>Q460*H460</f>
        <v>0.45920192</v>
      </c>
      <c r="S460" s="229">
        <v>0</v>
      </c>
      <c r="T460" s="230">
        <f>S460*H460</f>
        <v>0</v>
      </c>
      <c r="AR460" s="23" t="s">
        <v>143</v>
      </c>
      <c r="AT460" s="23" t="s">
        <v>139</v>
      </c>
      <c r="AU460" s="23" t="s">
        <v>80</v>
      </c>
      <c r="AY460" s="23" t="s">
        <v>137</v>
      </c>
      <c r="BE460" s="231">
        <f>IF(N460="základní",J460,0)</f>
        <v>0</v>
      </c>
      <c r="BF460" s="231">
        <f>IF(N460="snížená",J460,0)</f>
        <v>0</v>
      </c>
      <c r="BG460" s="231">
        <f>IF(N460="zákl. přenesená",J460,0)</f>
        <v>0</v>
      </c>
      <c r="BH460" s="231">
        <f>IF(N460="sníž. přenesená",J460,0)</f>
        <v>0</v>
      </c>
      <c r="BI460" s="231">
        <f>IF(N460="nulová",J460,0)</f>
        <v>0</v>
      </c>
      <c r="BJ460" s="23" t="s">
        <v>76</v>
      </c>
      <c r="BK460" s="231">
        <f>ROUND(I460*H460,2)</f>
        <v>0</v>
      </c>
      <c r="BL460" s="23" t="s">
        <v>143</v>
      </c>
      <c r="BM460" s="23" t="s">
        <v>739</v>
      </c>
    </row>
    <row r="461" spans="2:51" s="12" customFormat="1" ht="13.5">
      <c r="B461" s="243"/>
      <c r="C461" s="244"/>
      <c r="D461" s="234" t="s">
        <v>145</v>
      </c>
      <c r="E461" s="245" t="s">
        <v>21</v>
      </c>
      <c r="F461" s="246" t="s">
        <v>740</v>
      </c>
      <c r="G461" s="244"/>
      <c r="H461" s="247">
        <v>171.344</v>
      </c>
      <c r="I461" s="248"/>
      <c r="J461" s="244"/>
      <c r="K461" s="244"/>
      <c r="L461" s="249"/>
      <c r="M461" s="250"/>
      <c r="N461" s="251"/>
      <c r="O461" s="251"/>
      <c r="P461" s="251"/>
      <c r="Q461" s="251"/>
      <c r="R461" s="251"/>
      <c r="S461" s="251"/>
      <c r="T461" s="252"/>
      <c r="AT461" s="253" t="s">
        <v>145</v>
      </c>
      <c r="AU461" s="253" t="s">
        <v>80</v>
      </c>
      <c r="AV461" s="12" t="s">
        <v>80</v>
      </c>
      <c r="AW461" s="12" t="s">
        <v>35</v>
      </c>
      <c r="AX461" s="12" t="s">
        <v>76</v>
      </c>
      <c r="AY461" s="253" t="s">
        <v>137</v>
      </c>
    </row>
    <row r="462" spans="2:65" s="1" customFormat="1" ht="25.5" customHeight="1">
      <c r="B462" s="45"/>
      <c r="C462" s="220" t="s">
        <v>741</v>
      </c>
      <c r="D462" s="220" t="s">
        <v>139</v>
      </c>
      <c r="E462" s="221" t="s">
        <v>742</v>
      </c>
      <c r="F462" s="222" t="s">
        <v>743</v>
      </c>
      <c r="G462" s="223" t="s">
        <v>149</v>
      </c>
      <c r="H462" s="224">
        <v>60.81</v>
      </c>
      <c r="I462" s="225"/>
      <c r="J462" s="226">
        <f>ROUND(I462*H462,2)</f>
        <v>0</v>
      </c>
      <c r="K462" s="222" t="s">
        <v>163</v>
      </c>
      <c r="L462" s="71"/>
      <c r="M462" s="227" t="s">
        <v>21</v>
      </c>
      <c r="N462" s="228" t="s">
        <v>42</v>
      </c>
      <c r="O462" s="46"/>
      <c r="P462" s="229">
        <f>O462*H462</f>
        <v>0</v>
      </c>
      <c r="Q462" s="229">
        <v>0.00268</v>
      </c>
      <c r="R462" s="229">
        <f>Q462*H462</f>
        <v>0.1629708</v>
      </c>
      <c r="S462" s="229">
        <v>0</v>
      </c>
      <c r="T462" s="230">
        <f>S462*H462</f>
        <v>0</v>
      </c>
      <c r="AR462" s="23" t="s">
        <v>143</v>
      </c>
      <c r="AT462" s="23" t="s">
        <v>139</v>
      </c>
      <c r="AU462" s="23" t="s">
        <v>80</v>
      </c>
      <c r="AY462" s="23" t="s">
        <v>137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23" t="s">
        <v>76</v>
      </c>
      <c r="BK462" s="231">
        <f>ROUND(I462*H462,2)</f>
        <v>0</v>
      </c>
      <c r="BL462" s="23" t="s">
        <v>143</v>
      </c>
      <c r="BM462" s="23" t="s">
        <v>744</v>
      </c>
    </row>
    <row r="463" spans="2:51" s="11" customFormat="1" ht="13.5">
      <c r="B463" s="232"/>
      <c r="C463" s="233"/>
      <c r="D463" s="234" t="s">
        <v>145</v>
      </c>
      <c r="E463" s="235" t="s">
        <v>21</v>
      </c>
      <c r="F463" s="236" t="s">
        <v>745</v>
      </c>
      <c r="G463" s="233"/>
      <c r="H463" s="235" t="s">
        <v>21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AT463" s="242" t="s">
        <v>145</v>
      </c>
      <c r="AU463" s="242" t="s">
        <v>80</v>
      </c>
      <c r="AV463" s="11" t="s">
        <v>76</v>
      </c>
      <c r="AW463" s="11" t="s">
        <v>35</v>
      </c>
      <c r="AX463" s="11" t="s">
        <v>71</v>
      </c>
      <c r="AY463" s="242" t="s">
        <v>137</v>
      </c>
    </row>
    <row r="464" spans="2:51" s="12" customFormat="1" ht="13.5">
      <c r="B464" s="243"/>
      <c r="C464" s="244"/>
      <c r="D464" s="234" t="s">
        <v>145</v>
      </c>
      <c r="E464" s="245" t="s">
        <v>21</v>
      </c>
      <c r="F464" s="246" t="s">
        <v>746</v>
      </c>
      <c r="G464" s="244"/>
      <c r="H464" s="247">
        <v>60.81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AT464" s="253" t="s">
        <v>145</v>
      </c>
      <c r="AU464" s="253" t="s">
        <v>80</v>
      </c>
      <c r="AV464" s="12" t="s">
        <v>80</v>
      </c>
      <c r="AW464" s="12" t="s">
        <v>35</v>
      </c>
      <c r="AX464" s="12" t="s">
        <v>76</v>
      </c>
      <c r="AY464" s="253" t="s">
        <v>137</v>
      </c>
    </row>
    <row r="465" spans="2:65" s="1" customFormat="1" ht="25.5" customHeight="1">
      <c r="B465" s="45"/>
      <c r="C465" s="220" t="s">
        <v>747</v>
      </c>
      <c r="D465" s="220" t="s">
        <v>139</v>
      </c>
      <c r="E465" s="221" t="s">
        <v>748</v>
      </c>
      <c r="F465" s="222" t="s">
        <v>749</v>
      </c>
      <c r="G465" s="223" t="s">
        <v>162</v>
      </c>
      <c r="H465" s="224">
        <v>2.636</v>
      </c>
      <c r="I465" s="225"/>
      <c r="J465" s="226">
        <f>ROUND(I465*H465,2)</f>
        <v>0</v>
      </c>
      <c r="K465" s="222" t="s">
        <v>163</v>
      </c>
      <c r="L465" s="71"/>
      <c r="M465" s="227" t="s">
        <v>21</v>
      </c>
      <c r="N465" s="228" t="s">
        <v>42</v>
      </c>
      <c r="O465" s="46"/>
      <c r="P465" s="229">
        <f>O465*H465</f>
        <v>0</v>
      </c>
      <c r="Q465" s="229">
        <v>2.25634</v>
      </c>
      <c r="R465" s="229">
        <f>Q465*H465</f>
        <v>5.9477122399999995</v>
      </c>
      <c r="S465" s="229">
        <v>0</v>
      </c>
      <c r="T465" s="230">
        <f>S465*H465</f>
        <v>0</v>
      </c>
      <c r="AR465" s="23" t="s">
        <v>143</v>
      </c>
      <c r="AT465" s="23" t="s">
        <v>139</v>
      </c>
      <c r="AU465" s="23" t="s">
        <v>80</v>
      </c>
      <c r="AY465" s="23" t="s">
        <v>137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23" t="s">
        <v>76</v>
      </c>
      <c r="BK465" s="231">
        <f>ROUND(I465*H465,2)</f>
        <v>0</v>
      </c>
      <c r="BL465" s="23" t="s">
        <v>143</v>
      </c>
      <c r="BM465" s="23" t="s">
        <v>750</v>
      </c>
    </row>
    <row r="466" spans="2:51" s="11" customFormat="1" ht="13.5">
      <c r="B466" s="232"/>
      <c r="C466" s="233"/>
      <c r="D466" s="234" t="s">
        <v>145</v>
      </c>
      <c r="E466" s="235" t="s">
        <v>21</v>
      </c>
      <c r="F466" s="236" t="s">
        <v>547</v>
      </c>
      <c r="G466" s="233"/>
      <c r="H466" s="235" t="s">
        <v>21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AT466" s="242" t="s">
        <v>145</v>
      </c>
      <c r="AU466" s="242" t="s">
        <v>80</v>
      </c>
      <c r="AV466" s="11" t="s">
        <v>76</v>
      </c>
      <c r="AW466" s="11" t="s">
        <v>35</v>
      </c>
      <c r="AX466" s="11" t="s">
        <v>71</v>
      </c>
      <c r="AY466" s="242" t="s">
        <v>137</v>
      </c>
    </row>
    <row r="467" spans="2:51" s="12" customFormat="1" ht="13.5">
      <c r="B467" s="243"/>
      <c r="C467" s="244"/>
      <c r="D467" s="234" t="s">
        <v>145</v>
      </c>
      <c r="E467" s="245" t="s">
        <v>21</v>
      </c>
      <c r="F467" s="246" t="s">
        <v>751</v>
      </c>
      <c r="G467" s="244"/>
      <c r="H467" s="247">
        <v>2.372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AT467" s="253" t="s">
        <v>145</v>
      </c>
      <c r="AU467" s="253" t="s">
        <v>80</v>
      </c>
      <c r="AV467" s="12" t="s">
        <v>80</v>
      </c>
      <c r="AW467" s="12" t="s">
        <v>35</v>
      </c>
      <c r="AX467" s="12" t="s">
        <v>71</v>
      </c>
      <c r="AY467" s="253" t="s">
        <v>137</v>
      </c>
    </row>
    <row r="468" spans="2:51" s="11" customFormat="1" ht="13.5">
      <c r="B468" s="232"/>
      <c r="C468" s="233"/>
      <c r="D468" s="234" t="s">
        <v>145</v>
      </c>
      <c r="E468" s="235" t="s">
        <v>21</v>
      </c>
      <c r="F468" s="236" t="s">
        <v>438</v>
      </c>
      <c r="G468" s="233"/>
      <c r="H468" s="235" t="s">
        <v>21</v>
      </c>
      <c r="I468" s="237"/>
      <c r="J468" s="233"/>
      <c r="K468" s="233"/>
      <c r="L468" s="238"/>
      <c r="M468" s="239"/>
      <c r="N468" s="240"/>
      <c r="O468" s="240"/>
      <c r="P468" s="240"/>
      <c r="Q468" s="240"/>
      <c r="R468" s="240"/>
      <c r="S468" s="240"/>
      <c r="T468" s="241"/>
      <c r="AT468" s="242" t="s">
        <v>145</v>
      </c>
      <c r="AU468" s="242" t="s">
        <v>80</v>
      </c>
      <c r="AV468" s="11" t="s">
        <v>76</v>
      </c>
      <c r="AW468" s="11" t="s">
        <v>35</v>
      </c>
      <c r="AX468" s="11" t="s">
        <v>71</v>
      </c>
      <c r="AY468" s="242" t="s">
        <v>137</v>
      </c>
    </row>
    <row r="469" spans="2:51" s="12" customFormat="1" ht="13.5">
      <c r="B469" s="243"/>
      <c r="C469" s="244"/>
      <c r="D469" s="234" t="s">
        <v>145</v>
      </c>
      <c r="E469" s="245" t="s">
        <v>21</v>
      </c>
      <c r="F469" s="246" t="s">
        <v>752</v>
      </c>
      <c r="G469" s="244"/>
      <c r="H469" s="247">
        <v>0.264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AT469" s="253" t="s">
        <v>145</v>
      </c>
      <c r="AU469" s="253" t="s">
        <v>80</v>
      </c>
      <c r="AV469" s="12" t="s">
        <v>80</v>
      </c>
      <c r="AW469" s="12" t="s">
        <v>35</v>
      </c>
      <c r="AX469" s="12" t="s">
        <v>71</v>
      </c>
      <c r="AY469" s="253" t="s">
        <v>137</v>
      </c>
    </row>
    <row r="470" spans="2:51" s="13" customFormat="1" ht="13.5">
      <c r="B470" s="254"/>
      <c r="C470" s="255"/>
      <c r="D470" s="234" t="s">
        <v>145</v>
      </c>
      <c r="E470" s="256" t="s">
        <v>21</v>
      </c>
      <c r="F470" s="257" t="s">
        <v>218</v>
      </c>
      <c r="G470" s="255"/>
      <c r="H470" s="258">
        <v>2.636</v>
      </c>
      <c r="I470" s="259"/>
      <c r="J470" s="255"/>
      <c r="K470" s="255"/>
      <c r="L470" s="260"/>
      <c r="M470" s="261"/>
      <c r="N470" s="262"/>
      <c r="O470" s="262"/>
      <c r="P470" s="262"/>
      <c r="Q470" s="262"/>
      <c r="R470" s="262"/>
      <c r="S470" s="262"/>
      <c r="T470" s="263"/>
      <c r="AT470" s="264" t="s">
        <v>145</v>
      </c>
      <c r="AU470" s="264" t="s">
        <v>80</v>
      </c>
      <c r="AV470" s="13" t="s">
        <v>143</v>
      </c>
      <c r="AW470" s="13" t="s">
        <v>35</v>
      </c>
      <c r="AX470" s="13" t="s">
        <v>76</v>
      </c>
      <c r="AY470" s="264" t="s">
        <v>137</v>
      </c>
    </row>
    <row r="471" spans="2:65" s="1" customFormat="1" ht="16.5" customHeight="1">
      <c r="B471" s="45"/>
      <c r="C471" s="220" t="s">
        <v>753</v>
      </c>
      <c r="D471" s="220" t="s">
        <v>139</v>
      </c>
      <c r="E471" s="221" t="s">
        <v>754</v>
      </c>
      <c r="F471" s="222" t="s">
        <v>755</v>
      </c>
      <c r="G471" s="223" t="s">
        <v>162</v>
      </c>
      <c r="H471" s="224">
        <v>2.636</v>
      </c>
      <c r="I471" s="225"/>
      <c r="J471" s="226">
        <f>ROUND(I471*H471,2)</f>
        <v>0</v>
      </c>
      <c r="K471" s="222" t="s">
        <v>163</v>
      </c>
      <c r="L471" s="71"/>
      <c r="M471" s="227" t="s">
        <v>21</v>
      </c>
      <c r="N471" s="228" t="s">
        <v>42</v>
      </c>
      <c r="O471" s="46"/>
      <c r="P471" s="229">
        <f>O471*H471</f>
        <v>0</v>
      </c>
      <c r="Q471" s="229">
        <v>0</v>
      </c>
      <c r="R471" s="229">
        <f>Q471*H471</f>
        <v>0</v>
      </c>
      <c r="S471" s="229">
        <v>0</v>
      </c>
      <c r="T471" s="230">
        <f>S471*H471</f>
        <v>0</v>
      </c>
      <c r="AR471" s="23" t="s">
        <v>143</v>
      </c>
      <c r="AT471" s="23" t="s">
        <v>139</v>
      </c>
      <c r="AU471" s="23" t="s">
        <v>80</v>
      </c>
      <c r="AY471" s="23" t="s">
        <v>137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23" t="s">
        <v>76</v>
      </c>
      <c r="BK471" s="231">
        <f>ROUND(I471*H471,2)</f>
        <v>0</v>
      </c>
      <c r="BL471" s="23" t="s">
        <v>143</v>
      </c>
      <c r="BM471" s="23" t="s">
        <v>756</v>
      </c>
    </row>
    <row r="472" spans="2:51" s="12" customFormat="1" ht="13.5">
      <c r="B472" s="243"/>
      <c r="C472" s="244"/>
      <c r="D472" s="234" t="s">
        <v>145</v>
      </c>
      <c r="E472" s="245" t="s">
        <v>21</v>
      </c>
      <c r="F472" s="246" t="s">
        <v>757</v>
      </c>
      <c r="G472" s="244"/>
      <c r="H472" s="247">
        <v>2.636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AT472" s="253" t="s">
        <v>145</v>
      </c>
      <c r="AU472" s="253" t="s">
        <v>80</v>
      </c>
      <c r="AV472" s="12" t="s">
        <v>80</v>
      </c>
      <c r="AW472" s="12" t="s">
        <v>35</v>
      </c>
      <c r="AX472" s="12" t="s">
        <v>76</v>
      </c>
      <c r="AY472" s="253" t="s">
        <v>137</v>
      </c>
    </row>
    <row r="473" spans="2:65" s="1" customFormat="1" ht="16.5" customHeight="1">
      <c r="B473" s="45"/>
      <c r="C473" s="220" t="s">
        <v>758</v>
      </c>
      <c r="D473" s="220" t="s">
        <v>139</v>
      </c>
      <c r="E473" s="221" t="s">
        <v>759</v>
      </c>
      <c r="F473" s="222" t="s">
        <v>760</v>
      </c>
      <c r="G473" s="223" t="s">
        <v>149</v>
      </c>
      <c r="H473" s="224">
        <v>78.476</v>
      </c>
      <c r="I473" s="225"/>
      <c r="J473" s="226">
        <f>ROUND(I473*H473,2)</f>
        <v>0</v>
      </c>
      <c r="K473" s="222" t="s">
        <v>163</v>
      </c>
      <c r="L473" s="71"/>
      <c r="M473" s="227" t="s">
        <v>21</v>
      </c>
      <c r="N473" s="228" t="s">
        <v>42</v>
      </c>
      <c r="O473" s="46"/>
      <c r="P473" s="229">
        <f>O473*H473</f>
        <v>0</v>
      </c>
      <c r="Q473" s="229">
        <v>0.04984</v>
      </c>
      <c r="R473" s="229">
        <f>Q473*H473</f>
        <v>3.91124384</v>
      </c>
      <c r="S473" s="229">
        <v>0</v>
      </c>
      <c r="T473" s="230">
        <f>S473*H473</f>
        <v>0</v>
      </c>
      <c r="AR473" s="23" t="s">
        <v>143</v>
      </c>
      <c r="AT473" s="23" t="s">
        <v>139</v>
      </c>
      <c r="AU473" s="23" t="s">
        <v>80</v>
      </c>
      <c r="AY473" s="23" t="s">
        <v>137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23" t="s">
        <v>76</v>
      </c>
      <c r="BK473" s="231">
        <f>ROUND(I473*H473,2)</f>
        <v>0</v>
      </c>
      <c r="BL473" s="23" t="s">
        <v>143</v>
      </c>
      <c r="BM473" s="23" t="s">
        <v>761</v>
      </c>
    </row>
    <row r="474" spans="2:51" s="12" customFormat="1" ht="13.5">
      <c r="B474" s="243"/>
      <c r="C474" s="244"/>
      <c r="D474" s="234" t="s">
        <v>145</v>
      </c>
      <c r="E474" s="245" t="s">
        <v>21</v>
      </c>
      <c r="F474" s="246" t="s">
        <v>762</v>
      </c>
      <c r="G474" s="244"/>
      <c r="H474" s="247">
        <v>78.476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AT474" s="253" t="s">
        <v>145</v>
      </c>
      <c r="AU474" s="253" t="s">
        <v>80</v>
      </c>
      <c r="AV474" s="12" t="s">
        <v>80</v>
      </c>
      <c r="AW474" s="12" t="s">
        <v>35</v>
      </c>
      <c r="AX474" s="12" t="s">
        <v>76</v>
      </c>
      <c r="AY474" s="253" t="s">
        <v>137</v>
      </c>
    </row>
    <row r="475" spans="2:65" s="1" customFormat="1" ht="16.5" customHeight="1">
      <c r="B475" s="45"/>
      <c r="C475" s="220" t="s">
        <v>763</v>
      </c>
      <c r="D475" s="220" t="s">
        <v>139</v>
      </c>
      <c r="E475" s="221" t="s">
        <v>764</v>
      </c>
      <c r="F475" s="222" t="s">
        <v>765</v>
      </c>
      <c r="G475" s="223" t="s">
        <v>315</v>
      </c>
      <c r="H475" s="224">
        <v>67</v>
      </c>
      <c r="I475" s="225"/>
      <c r="J475" s="226">
        <f>ROUND(I475*H475,2)</f>
        <v>0</v>
      </c>
      <c r="K475" s="222" t="s">
        <v>163</v>
      </c>
      <c r="L475" s="71"/>
      <c r="M475" s="227" t="s">
        <v>21</v>
      </c>
      <c r="N475" s="228" t="s">
        <v>42</v>
      </c>
      <c r="O475" s="46"/>
      <c r="P475" s="229">
        <f>O475*H475</f>
        <v>0</v>
      </c>
      <c r="Q475" s="229">
        <v>0.01698</v>
      </c>
      <c r="R475" s="229">
        <f>Q475*H475</f>
        <v>1.13766</v>
      </c>
      <c r="S475" s="229">
        <v>0</v>
      </c>
      <c r="T475" s="230">
        <f>S475*H475</f>
        <v>0</v>
      </c>
      <c r="AR475" s="23" t="s">
        <v>143</v>
      </c>
      <c r="AT475" s="23" t="s">
        <v>139</v>
      </c>
      <c r="AU475" s="23" t="s">
        <v>80</v>
      </c>
      <c r="AY475" s="23" t="s">
        <v>137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23" t="s">
        <v>76</v>
      </c>
      <c r="BK475" s="231">
        <f>ROUND(I475*H475,2)</f>
        <v>0</v>
      </c>
      <c r="BL475" s="23" t="s">
        <v>143</v>
      </c>
      <c r="BM475" s="23" t="s">
        <v>766</v>
      </c>
    </row>
    <row r="476" spans="2:51" s="11" customFormat="1" ht="13.5">
      <c r="B476" s="232"/>
      <c r="C476" s="233"/>
      <c r="D476" s="234" t="s">
        <v>145</v>
      </c>
      <c r="E476" s="235" t="s">
        <v>21</v>
      </c>
      <c r="F476" s="236" t="s">
        <v>767</v>
      </c>
      <c r="G476" s="233"/>
      <c r="H476" s="235" t="s">
        <v>21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AT476" s="242" t="s">
        <v>145</v>
      </c>
      <c r="AU476" s="242" t="s">
        <v>80</v>
      </c>
      <c r="AV476" s="11" t="s">
        <v>76</v>
      </c>
      <c r="AW476" s="11" t="s">
        <v>35</v>
      </c>
      <c r="AX476" s="11" t="s">
        <v>71</v>
      </c>
      <c r="AY476" s="242" t="s">
        <v>137</v>
      </c>
    </row>
    <row r="477" spans="2:51" s="12" customFormat="1" ht="13.5">
      <c r="B477" s="243"/>
      <c r="C477" s="244"/>
      <c r="D477" s="234" t="s">
        <v>145</v>
      </c>
      <c r="E477" s="245" t="s">
        <v>21</v>
      </c>
      <c r="F477" s="246" t="s">
        <v>768</v>
      </c>
      <c r="G477" s="244"/>
      <c r="H477" s="247">
        <v>2</v>
      </c>
      <c r="I477" s="248"/>
      <c r="J477" s="244"/>
      <c r="K477" s="244"/>
      <c r="L477" s="249"/>
      <c r="M477" s="250"/>
      <c r="N477" s="251"/>
      <c r="O477" s="251"/>
      <c r="P477" s="251"/>
      <c r="Q477" s="251"/>
      <c r="R477" s="251"/>
      <c r="S477" s="251"/>
      <c r="T477" s="252"/>
      <c r="AT477" s="253" t="s">
        <v>145</v>
      </c>
      <c r="AU477" s="253" t="s">
        <v>80</v>
      </c>
      <c r="AV477" s="12" t="s">
        <v>80</v>
      </c>
      <c r="AW477" s="12" t="s">
        <v>35</v>
      </c>
      <c r="AX477" s="12" t="s">
        <v>71</v>
      </c>
      <c r="AY477" s="253" t="s">
        <v>137</v>
      </c>
    </row>
    <row r="478" spans="2:51" s="12" customFormat="1" ht="13.5">
      <c r="B478" s="243"/>
      <c r="C478" s="244"/>
      <c r="D478" s="234" t="s">
        <v>145</v>
      </c>
      <c r="E478" s="245" t="s">
        <v>21</v>
      </c>
      <c r="F478" s="246" t="s">
        <v>769</v>
      </c>
      <c r="G478" s="244"/>
      <c r="H478" s="247">
        <v>1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AT478" s="253" t="s">
        <v>145</v>
      </c>
      <c r="AU478" s="253" t="s">
        <v>80</v>
      </c>
      <c r="AV478" s="12" t="s">
        <v>80</v>
      </c>
      <c r="AW478" s="12" t="s">
        <v>35</v>
      </c>
      <c r="AX478" s="12" t="s">
        <v>71</v>
      </c>
      <c r="AY478" s="253" t="s">
        <v>137</v>
      </c>
    </row>
    <row r="479" spans="2:51" s="12" customFormat="1" ht="13.5">
      <c r="B479" s="243"/>
      <c r="C479" s="244"/>
      <c r="D479" s="234" t="s">
        <v>145</v>
      </c>
      <c r="E479" s="245" t="s">
        <v>21</v>
      </c>
      <c r="F479" s="246" t="s">
        <v>770</v>
      </c>
      <c r="G479" s="244"/>
      <c r="H479" s="247">
        <v>1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AT479" s="253" t="s">
        <v>145</v>
      </c>
      <c r="AU479" s="253" t="s">
        <v>80</v>
      </c>
      <c r="AV479" s="12" t="s">
        <v>80</v>
      </c>
      <c r="AW479" s="12" t="s">
        <v>35</v>
      </c>
      <c r="AX479" s="12" t="s">
        <v>71</v>
      </c>
      <c r="AY479" s="253" t="s">
        <v>137</v>
      </c>
    </row>
    <row r="480" spans="2:51" s="11" customFormat="1" ht="13.5">
      <c r="B480" s="232"/>
      <c r="C480" s="233"/>
      <c r="D480" s="234" t="s">
        <v>145</v>
      </c>
      <c r="E480" s="235" t="s">
        <v>21</v>
      </c>
      <c r="F480" s="236" t="s">
        <v>771</v>
      </c>
      <c r="G480" s="233"/>
      <c r="H480" s="235" t="s">
        <v>21</v>
      </c>
      <c r="I480" s="237"/>
      <c r="J480" s="233"/>
      <c r="K480" s="233"/>
      <c r="L480" s="238"/>
      <c r="M480" s="239"/>
      <c r="N480" s="240"/>
      <c r="O480" s="240"/>
      <c r="P480" s="240"/>
      <c r="Q480" s="240"/>
      <c r="R480" s="240"/>
      <c r="S480" s="240"/>
      <c r="T480" s="241"/>
      <c r="AT480" s="242" t="s">
        <v>145</v>
      </c>
      <c r="AU480" s="242" t="s">
        <v>80</v>
      </c>
      <c r="AV480" s="11" t="s">
        <v>76</v>
      </c>
      <c r="AW480" s="11" t="s">
        <v>35</v>
      </c>
      <c r="AX480" s="11" t="s">
        <v>71</v>
      </c>
      <c r="AY480" s="242" t="s">
        <v>137</v>
      </c>
    </row>
    <row r="481" spans="2:51" s="12" customFormat="1" ht="13.5">
      <c r="B481" s="243"/>
      <c r="C481" s="244"/>
      <c r="D481" s="234" t="s">
        <v>145</v>
      </c>
      <c r="E481" s="245" t="s">
        <v>21</v>
      </c>
      <c r="F481" s="246" t="s">
        <v>234</v>
      </c>
      <c r="G481" s="244"/>
      <c r="H481" s="247">
        <v>18</v>
      </c>
      <c r="I481" s="248"/>
      <c r="J481" s="244"/>
      <c r="K481" s="244"/>
      <c r="L481" s="249"/>
      <c r="M481" s="250"/>
      <c r="N481" s="251"/>
      <c r="O481" s="251"/>
      <c r="P481" s="251"/>
      <c r="Q481" s="251"/>
      <c r="R481" s="251"/>
      <c r="S481" s="251"/>
      <c r="T481" s="252"/>
      <c r="AT481" s="253" t="s">
        <v>145</v>
      </c>
      <c r="AU481" s="253" t="s">
        <v>80</v>
      </c>
      <c r="AV481" s="12" t="s">
        <v>80</v>
      </c>
      <c r="AW481" s="12" t="s">
        <v>35</v>
      </c>
      <c r="AX481" s="12" t="s">
        <v>71</v>
      </c>
      <c r="AY481" s="253" t="s">
        <v>137</v>
      </c>
    </row>
    <row r="482" spans="2:51" s="11" customFormat="1" ht="13.5">
      <c r="B482" s="232"/>
      <c r="C482" s="233"/>
      <c r="D482" s="234" t="s">
        <v>145</v>
      </c>
      <c r="E482" s="235" t="s">
        <v>21</v>
      </c>
      <c r="F482" s="236" t="s">
        <v>772</v>
      </c>
      <c r="G482" s="233"/>
      <c r="H482" s="235" t="s">
        <v>21</v>
      </c>
      <c r="I482" s="237"/>
      <c r="J482" s="233"/>
      <c r="K482" s="233"/>
      <c r="L482" s="238"/>
      <c r="M482" s="239"/>
      <c r="N482" s="240"/>
      <c r="O482" s="240"/>
      <c r="P482" s="240"/>
      <c r="Q482" s="240"/>
      <c r="R482" s="240"/>
      <c r="S482" s="240"/>
      <c r="T482" s="241"/>
      <c r="AT482" s="242" t="s">
        <v>145</v>
      </c>
      <c r="AU482" s="242" t="s">
        <v>80</v>
      </c>
      <c r="AV482" s="11" t="s">
        <v>76</v>
      </c>
      <c r="AW482" s="11" t="s">
        <v>35</v>
      </c>
      <c r="AX482" s="11" t="s">
        <v>71</v>
      </c>
      <c r="AY482" s="242" t="s">
        <v>137</v>
      </c>
    </row>
    <row r="483" spans="2:51" s="12" customFormat="1" ht="13.5">
      <c r="B483" s="243"/>
      <c r="C483" s="244"/>
      <c r="D483" s="234" t="s">
        <v>145</v>
      </c>
      <c r="E483" s="245" t="s">
        <v>21</v>
      </c>
      <c r="F483" s="246" t="s">
        <v>773</v>
      </c>
      <c r="G483" s="244"/>
      <c r="H483" s="247">
        <v>23</v>
      </c>
      <c r="I483" s="248"/>
      <c r="J483" s="244"/>
      <c r="K483" s="244"/>
      <c r="L483" s="249"/>
      <c r="M483" s="250"/>
      <c r="N483" s="251"/>
      <c r="O483" s="251"/>
      <c r="P483" s="251"/>
      <c r="Q483" s="251"/>
      <c r="R483" s="251"/>
      <c r="S483" s="251"/>
      <c r="T483" s="252"/>
      <c r="AT483" s="253" t="s">
        <v>145</v>
      </c>
      <c r="AU483" s="253" t="s">
        <v>80</v>
      </c>
      <c r="AV483" s="12" t="s">
        <v>80</v>
      </c>
      <c r="AW483" s="12" t="s">
        <v>35</v>
      </c>
      <c r="AX483" s="12" t="s">
        <v>71</v>
      </c>
      <c r="AY483" s="253" t="s">
        <v>137</v>
      </c>
    </row>
    <row r="484" spans="2:51" s="11" customFormat="1" ht="13.5">
      <c r="B484" s="232"/>
      <c r="C484" s="233"/>
      <c r="D484" s="234" t="s">
        <v>145</v>
      </c>
      <c r="E484" s="235" t="s">
        <v>21</v>
      </c>
      <c r="F484" s="236" t="s">
        <v>774</v>
      </c>
      <c r="G484" s="233"/>
      <c r="H484" s="235" t="s">
        <v>21</v>
      </c>
      <c r="I484" s="237"/>
      <c r="J484" s="233"/>
      <c r="K484" s="233"/>
      <c r="L484" s="238"/>
      <c r="M484" s="239"/>
      <c r="N484" s="240"/>
      <c r="O484" s="240"/>
      <c r="P484" s="240"/>
      <c r="Q484" s="240"/>
      <c r="R484" s="240"/>
      <c r="S484" s="240"/>
      <c r="T484" s="241"/>
      <c r="AT484" s="242" t="s">
        <v>145</v>
      </c>
      <c r="AU484" s="242" t="s">
        <v>80</v>
      </c>
      <c r="AV484" s="11" t="s">
        <v>76</v>
      </c>
      <c r="AW484" s="11" t="s">
        <v>35</v>
      </c>
      <c r="AX484" s="11" t="s">
        <v>71</v>
      </c>
      <c r="AY484" s="242" t="s">
        <v>137</v>
      </c>
    </row>
    <row r="485" spans="2:51" s="12" customFormat="1" ht="13.5">
      <c r="B485" s="243"/>
      <c r="C485" s="244"/>
      <c r="D485" s="234" t="s">
        <v>145</v>
      </c>
      <c r="E485" s="245" t="s">
        <v>21</v>
      </c>
      <c r="F485" s="246" t="s">
        <v>775</v>
      </c>
      <c r="G485" s="244"/>
      <c r="H485" s="247">
        <v>19</v>
      </c>
      <c r="I485" s="248"/>
      <c r="J485" s="244"/>
      <c r="K485" s="244"/>
      <c r="L485" s="249"/>
      <c r="M485" s="250"/>
      <c r="N485" s="251"/>
      <c r="O485" s="251"/>
      <c r="P485" s="251"/>
      <c r="Q485" s="251"/>
      <c r="R485" s="251"/>
      <c r="S485" s="251"/>
      <c r="T485" s="252"/>
      <c r="AT485" s="253" t="s">
        <v>145</v>
      </c>
      <c r="AU485" s="253" t="s">
        <v>80</v>
      </c>
      <c r="AV485" s="12" t="s">
        <v>80</v>
      </c>
      <c r="AW485" s="12" t="s">
        <v>35</v>
      </c>
      <c r="AX485" s="12" t="s">
        <v>71</v>
      </c>
      <c r="AY485" s="253" t="s">
        <v>137</v>
      </c>
    </row>
    <row r="486" spans="2:51" s="11" customFormat="1" ht="13.5">
      <c r="B486" s="232"/>
      <c r="C486" s="233"/>
      <c r="D486" s="234" t="s">
        <v>145</v>
      </c>
      <c r="E486" s="235" t="s">
        <v>21</v>
      </c>
      <c r="F486" s="236" t="s">
        <v>776</v>
      </c>
      <c r="G486" s="233"/>
      <c r="H486" s="235" t="s">
        <v>21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AT486" s="242" t="s">
        <v>145</v>
      </c>
      <c r="AU486" s="242" t="s">
        <v>80</v>
      </c>
      <c r="AV486" s="11" t="s">
        <v>76</v>
      </c>
      <c r="AW486" s="11" t="s">
        <v>35</v>
      </c>
      <c r="AX486" s="11" t="s">
        <v>71</v>
      </c>
      <c r="AY486" s="242" t="s">
        <v>137</v>
      </c>
    </row>
    <row r="487" spans="2:51" s="12" customFormat="1" ht="13.5">
      <c r="B487" s="243"/>
      <c r="C487" s="244"/>
      <c r="D487" s="234" t="s">
        <v>145</v>
      </c>
      <c r="E487" s="245" t="s">
        <v>21</v>
      </c>
      <c r="F487" s="246" t="s">
        <v>777</v>
      </c>
      <c r="G487" s="244"/>
      <c r="H487" s="247">
        <v>3</v>
      </c>
      <c r="I487" s="248"/>
      <c r="J487" s="244"/>
      <c r="K487" s="244"/>
      <c r="L487" s="249"/>
      <c r="M487" s="250"/>
      <c r="N487" s="251"/>
      <c r="O487" s="251"/>
      <c r="P487" s="251"/>
      <c r="Q487" s="251"/>
      <c r="R487" s="251"/>
      <c r="S487" s="251"/>
      <c r="T487" s="252"/>
      <c r="AT487" s="253" t="s">
        <v>145</v>
      </c>
      <c r="AU487" s="253" t="s">
        <v>80</v>
      </c>
      <c r="AV487" s="12" t="s">
        <v>80</v>
      </c>
      <c r="AW487" s="12" t="s">
        <v>35</v>
      </c>
      <c r="AX487" s="12" t="s">
        <v>71</v>
      </c>
      <c r="AY487" s="253" t="s">
        <v>137</v>
      </c>
    </row>
    <row r="488" spans="2:51" s="13" customFormat="1" ht="13.5">
      <c r="B488" s="254"/>
      <c r="C488" s="255"/>
      <c r="D488" s="234" t="s">
        <v>145</v>
      </c>
      <c r="E488" s="256" t="s">
        <v>21</v>
      </c>
      <c r="F488" s="257" t="s">
        <v>218</v>
      </c>
      <c r="G488" s="255"/>
      <c r="H488" s="258">
        <v>67</v>
      </c>
      <c r="I488" s="259"/>
      <c r="J488" s="255"/>
      <c r="K488" s="255"/>
      <c r="L488" s="260"/>
      <c r="M488" s="261"/>
      <c r="N488" s="262"/>
      <c r="O488" s="262"/>
      <c r="P488" s="262"/>
      <c r="Q488" s="262"/>
      <c r="R488" s="262"/>
      <c r="S488" s="262"/>
      <c r="T488" s="263"/>
      <c r="AT488" s="264" t="s">
        <v>145</v>
      </c>
      <c r="AU488" s="264" t="s">
        <v>80</v>
      </c>
      <c r="AV488" s="13" t="s">
        <v>143</v>
      </c>
      <c r="AW488" s="13" t="s">
        <v>35</v>
      </c>
      <c r="AX488" s="13" t="s">
        <v>76</v>
      </c>
      <c r="AY488" s="264" t="s">
        <v>137</v>
      </c>
    </row>
    <row r="489" spans="2:65" s="1" customFormat="1" ht="25.5" customHeight="1">
      <c r="B489" s="45"/>
      <c r="C489" s="265" t="s">
        <v>778</v>
      </c>
      <c r="D489" s="265" t="s">
        <v>348</v>
      </c>
      <c r="E489" s="266" t="s">
        <v>779</v>
      </c>
      <c r="F489" s="267" t="s">
        <v>780</v>
      </c>
      <c r="G489" s="268" t="s">
        <v>315</v>
      </c>
      <c r="H489" s="269">
        <v>5</v>
      </c>
      <c r="I489" s="270"/>
      <c r="J489" s="271">
        <f>ROUND(I489*H489,2)</f>
        <v>0</v>
      </c>
      <c r="K489" s="267" t="s">
        <v>21</v>
      </c>
      <c r="L489" s="272"/>
      <c r="M489" s="273" t="s">
        <v>21</v>
      </c>
      <c r="N489" s="274" t="s">
        <v>42</v>
      </c>
      <c r="O489" s="46"/>
      <c r="P489" s="229">
        <f>O489*H489</f>
        <v>0</v>
      </c>
      <c r="Q489" s="229">
        <v>0.0119</v>
      </c>
      <c r="R489" s="229">
        <f>Q489*H489</f>
        <v>0.059500000000000004</v>
      </c>
      <c r="S489" s="229">
        <v>0</v>
      </c>
      <c r="T489" s="230">
        <f>S489*H489</f>
        <v>0</v>
      </c>
      <c r="AR489" s="23" t="s">
        <v>183</v>
      </c>
      <c r="AT489" s="23" t="s">
        <v>348</v>
      </c>
      <c r="AU489" s="23" t="s">
        <v>80</v>
      </c>
      <c r="AY489" s="23" t="s">
        <v>137</v>
      </c>
      <c r="BE489" s="231">
        <f>IF(N489="základní",J489,0)</f>
        <v>0</v>
      </c>
      <c r="BF489" s="231">
        <f>IF(N489="snížená",J489,0)</f>
        <v>0</v>
      </c>
      <c r="BG489" s="231">
        <f>IF(N489="zákl. přenesená",J489,0)</f>
        <v>0</v>
      </c>
      <c r="BH489" s="231">
        <f>IF(N489="sníž. přenesená",J489,0)</f>
        <v>0</v>
      </c>
      <c r="BI489" s="231">
        <f>IF(N489="nulová",J489,0)</f>
        <v>0</v>
      </c>
      <c r="BJ489" s="23" t="s">
        <v>76</v>
      </c>
      <c r="BK489" s="231">
        <f>ROUND(I489*H489,2)</f>
        <v>0</v>
      </c>
      <c r="BL489" s="23" t="s">
        <v>143</v>
      </c>
      <c r="BM489" s="23" t="s">
        <v>781</v>
      </c>
    </row>
    <row r="490" spans="2:51" s="11" customFormat="1" ht="13.5">
      <c r="B490" s="232"/>
      <c r="C490" s="233"/>
      <c r="D490" s="234" t="s">
        <v>145</v>
      </c>
      <c r="E490" s="235" t="s">
        <v>21</v>
      </c>
      <c r="F490" s="236" t="s">
        <v>782</v>
      </c>
      <c r="G490" s="233"/>
      <c r="H490" s="235" t="s">
        <v>21</v>
      </c>
      <c r="I490" s="237"/>
      <c r="J490" s="233"/>
      <c r="K490" s="233"/>
      <c r="L490" s="238"/>
      <c r="M490" s="239"/>
      <c r="N490" s="240"/>
      <c r="O490" s="240"/>
      <c r="P490" s="240"/>
      <c r="Q490" s="240"/>
      <c r="R490" s="240"/>
      <c r="S490" s="240"/>
      <c r="T490" s="241"/>
      <c r="AT490" s="242" t="s">
        <v>145</v>
      </c>
      <c r="AU490" s="242" t="s">
        <v>80</v>
      </c>
      <c r="AV490" s="11" t="s">
        <v>76</v>
      </c>
      <c r="AW490" s="11" t="s">
        <v>35</v>
      </c>
      <c r="AX490" s="11" t="s">
        <v>71</v>
      </c>
      <c r="AY490" s="242" t="s">
        <v>137</v>
      </c>
    </row>
    <row r="491" spans="2:51" s="12" customFormat="1" ht="13.5">
      <c r="B491" s="243"/>
      <c r="C491" s="244"/>
      <c r="D491" s="234" t="s">
        <v>145</v>
      </c>
      <c r="E491" s="245" t="s">
        <v>21</v>
      </c>
      <c r="F491" s="246" t="s">
        <v>768</v>
      </c>
      <c r="G491" s="244"/>
      <c r="H491" s="247">
        <v>2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AT491" s="253" t="s">
        <v>145</v>
      </c>
      <c r="AU491" s="253" t="s">
        <v>80</v>
      </c>
      <c r="AV491" s="12" t="s">
        <v>80</v>
      </c>
      <c r="AW491" s="12" t="s">
        <v>35</v>
      </c>
      <c r="AX491" s="12" t="s">
        <v>71</v>
      </c>
      <c r="AY491" s="253" t="s">
        <v>137</v>
      </c>
    </row>
    <row r="492" spans="2:51" s="11" customFormat="1" ht="13.5">
      <c r="B492" s="232"/>
      <c r="C492" s="233"/>
      <c r="D492" s="234" t="s">
        <v>145</v>
      </c>
      <c r="E492" s="235" t="s">
        <v>21</v>
      </c>
      <c r="F492" s="236" t="s">
        <v>783</v>
      </c>
      <c r="G492" s="233"/>
      <c r="H492" s="235" t="s">
        <v>21</v>
      </c>
      <c r="I492" s="237"/>
      <c r="J492" s="233"/>
      <c r="K492" s="233"/>
      <c r="L492" s="238"/>
      <c r="M492" s="239"/>
      <c r="N492" s="240"/>
      <c r="O492" s="240"/>
      <c r="P492" s="240"/>
      <c r="Q492" s="240"/>
      <c r="R492" s="240"/>
      <c r="S492" s="240"/>
      <c r="T492" s="241"/>
      <c r="AT492" s="242" t="s">
        <v>145</v>
      </c>
      <c r="AU492" s="242" t="s">
        <v>80</v>
      </c>
      <c r="AV492" s="11" t="s">
        <v>76</v>
      </c>
      <c r="AW492" s="11" t="s">
        <v>35</v>
      </c>
      <c r="AX492" s="11" t="s">
        <v>71</v>
      </c>
      <c r="AY492" s="242" t="s">
        <v>137</v>
      </c>
    </row>
    <row r="493" spans="2:51" s="12" customFormat="1" ht="13.5">
      <c r="B493" s="243"/>
      <c r="C493" s="244"/>
      <c r="D493" s="234" t="s">
        <v>145</v>
      </c>
      <c r="E493" s="245" t="s">
        <v>21</v>
      </c>
      <c r="F493" s="246" t="s">
        <v>777</v>
      </c>
      <c r="G493" s="244"/>
      <c r="H493" s="247">
        <v>3</v>
      </c>
      <c r="I493" s="248"/>
      <c r="J493" s="244"/>
      <c r="K493" s="244"/>
      <c r="L493" s="249"/>
      <c r="M493" s="250"/>
      <c r="N493" s="251"/>
      <c r="O493" s="251"/>
      <c r="P493" s="251"/>
      <c r="Q493" s="251"/>
      <c r="R493" s="251"/>
      <c r="S493" s="251"/>
      <c r="T493" s="252"/>
      <c r="AT493" s="253" t="s">
        <v>145</v>
      </c>
      <c r="AU493" s="253" t="s">
        <v>80</v>
      </c>
      <c r="AV493" s="12" t="s">
        <v>80</v>
      </c>
      <c r="AW493" s="12" t="s">
        <v>35</v>
      </c>
      <c r="AX493" s="12" t="s">
        <v>71</v>
      </c>
      <c r="AY493" s="253" t="s">
        <v>137</v>
      </c>
    </row>
    <row r="494" spans="2:51" s="13" customFormat="1" ht="13.5">
      <c r="B494" s="254"/>
      <c r="C494" s="255"/>
      <c r="D494" s="234" t="s">
        <v>145</v>
      </c>
      <c r="E494" s="256" t="s">
        <v>21</v>
      </c>
      <c r="F494" s="257" t="s">
        <v>218</v>
      </c>
      <c r="G494" s="255"/>
      <c r="H494" s="258">
        <v>5</v>
      </c>
      <c r="I494" s="259"/>
      <c r="J494" s="255"/>
      <c r="K494" s="255"/>
      <c r="L494" s="260"/>
      <c r="M494" s="261"/>
      <c r="N494" s="262"/>
      <c r="O494" s="262"/>
      <c r="P494" s="262"/>
      <c r="Q494" s="262"/>
      <c r="R494" s="262"/>
      <c r="S494" s="262"/>
      <c r="T494" s="263"/>
      <c r="AT494" s="264" t="s">
        <v>145</v>
      </c>
      <c r="AU494" s="264" t="s">
        <v>80</v>
      </c>
      <c r="AV494" s="13" t="s">
        <v>143</v>
      </c>
      <c r="AW494" s="13" t="s">
        <v>35</v>
      </c>
      <c r="AX494" s="13" t="s">
        <v>76</v>
      </c>
      <c r="AY494" s="264" t="s">
        <v>137</v>
      </c>
    </row>
    <row r="495" spans="2:65" s="1" customFormat="1" ht="16.5" customHeight="1">
      <c r="B495" s="45"/>
      <c r="C495" s="265" t="s">
        <v>784</v>
      </c>
      <c r="D495" s="265" t="s">
        <v>348</v>
      </c>
      <c r="E495" s="266" t="s">
        <v>785</v>
      </c>
      <c r="F495" s="267" t="s">
        <v>786</v>
      </c>
      <c r="G495" s="268" t="s">
        <v>315</v>
      </c>
      <c r="H495" s="269">
        <v>3</v>
      </c>
      <c r="I495" s="270"/>
      <c r="J495" s="271">
        <f>ROUND(I495*H495,2)</f>
        <v>0</v>
      </c>
      <c r="K495" s="267" t="s">
        <v>21</v>
      </c>
      <c r="L495" s="272"/>
      <c r="M495" s="273" t="s">
        <v>21</v>
      </c>
      <c r="N495" s="274" t="s">
        <v>42</v>
      </c>
      <c r="O495" s="46"/>
      <c r="P495" s="229">
        <f>O495*H495</f>
        <v>0</v>
      </c>
      <c r="Q495" s="229">
        <v>0.0119</v>
      </c>
      <c r="R495" s="229">
        <f>Q495*H495</f>
        <v>0.0357</v>
      </c>
      <c r="S495" s="229">
        <v>0</v>
      </c>
      <c r="T495" s="230">
        <f>S495*H495</f>
        <v>0</v>
      </c>
      <c r="AR495" s="23" t="s">
        <v>183</v>
      </c>
      <c r="AT495" s="23" t="s">
        <v>348</v>
      </c>
      <c r="AU495" s="23" t="s">
        <v>80</v>
      </c>
      <c r="AY495" s="23" t="s">
        <v>137</v>
      </c>
      <c r="BE495" s="231">
        <f>IF(N495="základní",J495,0)</f>
        <v>0</v>
      </c>
      <c r="BF495" s="231">
        <f>IF(N495="snížená",J495,0)</f>
        <v>0</v>
      </c>
      <c r="BG495" s="231">
        <f>IF(N495="zákl. přenesená",J495,0)</f>
        <v>0</v>
      </c>
      <c r="BH495" s="231">
        <f>IF(N495="sníž. přenesená",J495,0)</f>
        <v>0</v>
      </c>
      <c r="BI495" s="231">
        <f>IF(N495="nulová",J495,0)</f>
        <v>0</v>
      </c>
      <c r="BJ495" s="23" t="s">
        <v>76</v>
      </c>
      <c r="BK495" s="231">
        <f>ROUND(I495*H495,2)</f>
        <v>0</v>
      </c>
      <c r="BL495" s="23" t="s">
        <v>143</v>
      </c>
      <c r="BM495" s="23" t="s">
        <v>787</v>
      </c>
    </row>
    <row r="496" spans="2:51" s="11" customFormat="1" ht="13.5">
      <c r="B496" s="232"/>
      <c r="C496" s="233"/>
      <c r="D496" s="234" t="s">
        <v>145</v>
      </c>
      <c r="E496" s="235" t="s">
        <v>21</v>
      </c>
      <c r="F496" s="236" t="s">
        <v>783</v>
      </c>
      <c r="G496" s="233"/>
      <c r="H496" s="235" t="s">
        <v>21</v>
      </c>
      <c r="I496" s="237"/>
      <c r="J496" s="233"/>
      <c r="K496" s="233"/>
      <c r="L496" s="238"/>
      <c r="M496" s="239"/>
      <c r="N496" s="240"/>
      <c r="O496" s="240"/>
      <c r="P496" s="240"/>
      <c r="Q496" s="240"/>
      <c r="R496" s="240"/>
      <c r="S496" s="240"/>
      <c r="T496" s="241"/>
      <c r="AT496" s="242" t="s">
        <v>145</v>
      </c>
      <c r="AU496" s="242" t="s">
        <v>80</v>
      </c>
      <c r="AV496" s="11" t="s">
        <v>76</v>
      </c>
      <c r="AW496" s="11" t="s">
        <v>35</v>
      </c>
      <c r="AX496" s="11" t="s">
        <v>71</v>
      </c>
      <c r="AY496" s="242" t="s">
        <v>137</v>
      </c>
    </row>
    <row r="497" spans="2:51" s="12" customFormat="1" ht="13.5">
      <c r="B497" s="243"/>
      <c r="C497" s="244"/>
      <c r="D497" s="234" t="s">
        <v>145</v>
      </c>
      <c r="E497" s="245" t="s">
        <v>21</v>
      </c>
      <c r="F497" s="246" t="s">
        <v>76</v>
      </c>
      <c r="G497" s="244"/>
      <c r="H497" s="247">
        <v>1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AT497" s="253" t="s">
        <v>145</v>
      </c>
      <c r="AU497" s="253" t="s">
        <v>80</v>
      </c>
      <c r="AV497" s="12" t="s">
        <v>80</v>
      </c>
      <c r="AW497" s="12" t="s">
        <v>35</v>
      </c>
      <c r="AX497" s="12" t="s">
        <v>71</v>
      </c>
      <c r="AY497" s="253" t="s">
        <v>137</v>
      </c>
    </row>
    <row r="498" spans="2:51" s="11" customFormat="1" ht="13.5">
      <c r="B498" s="232"/>
      <c r="C498" s="233"/>
      <c r="D498" s="234" t="s">
        <v>145</v>
      </c>
      <c r="E498" s="235" t="s">
        <v>21</v>
      </c>
      <c r="F498" s="236" t="s">
        <v>788</v>
      </c>
      <c r="G498" s="233"/>
      <c r="H498" s="235" t="s">
        <v>21</v>
      </c>
      <c r="I498" s="237"/>
      <c r="J498" s="233"/>
      <c r="K498" s="233"/>
      <c r="L498" s="238"/>
      <c r="M498" s="239"/>
      <c r="N498" s="240"/>
      <c r="O498" s="240"/>
      <c r="P498" s="240"/>
      <c r="Q498" s="240"/>
      <c r="R498" s="240"/>
      <c r="S498" s="240"/>
      <c r="T498" s="241"/>
      <c r="AT498" s="242" t="s">
        <v>145</v>
      </c>
      <c r="AU498" s="242" t="s">
        <v>80</v>
      </c>
      <c r="AV498" s="11" t="s">
        <v>76</v>
      </c>
      <c r="AW498" s="11" t="s">
        <v>35</v>
      </c>
      <c r="AX498" s="11" t="s">
        <v>71</v>
      </c>
      <c r="AY498" s="242" t="s">
        <v>137</v>
      </c>
    </row>
    <row r="499" spans="2:51" s="12" customFormat="1" ht="13.5">
      <c r="B499" s="243"/>
      <c r="C499" s="244"/>
      <c r="D499" s="234" t="s">
        <v>145</v>
      </c>
      <c r="E499" s="245" t="s">
        <v>21</v>
      </c>
      <c r="F499" s="246" t="s">
        <v>76</v>
      </c>
      <c r="G499" s="244"/>
      <c r="H499" s="247">
        <v>1</v>
      </c>
      <c r="I499" s="248"/>
      <c r="J499" s="244"/>
      <c r="K499" s="244"/>
      <c r="L499" s="249"/>
      <c r="M499" s="250"/>
      <c r="N499" s="251"/>
      <c r="O499" s="251"/>
      <c r="P499" s="251"/>
      <c r="Q499" s="251"/>
      <c r="R499" s="251"/>
      <c r="S499" s="251"/>
      <c r="T499" s="252"/>
      <c r="AT499" s="253" t="s">
        <v>145</v>
      </c>
      <c r="AU499" s="253" t="s">
        <v>80</v>
      </c>
      <c r="AV499" s="12" t="s">
        <v>80</v>
      </c>
      <c r="AW499" s="12" t="s">
        <v>35</v>
      </c>
      <c r="AX499" s="12" t="s">
        <v>71</v>
      </c>
      <c r="AY499" s="253" t="s">
        <v>137</v>
      </c>
    </row>
    <row r="500" spans="2:51" s="11" customFormat="1" ht="13.5">
      <c r="B500" s="232"/>
      <c r="C500" s="233"/>
      <c r="D500" s="234" t="s">
        <v>145</v>
      </c>
      <c r="E500" s="235" t="s">
        <v>21</v>
      </c>
      <c r="F500" s="236" t="s">
        <v>789</v>
      </c>
      <c r="G500" s="233"/>
      <c r="H500" s="235" t="s">
        <v>21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AT500" s="242" t="s">
        <v>145</v>
      </c>
      <c r="AU500" s="242" t="s">
        <v>80</v>
      </c>
      <c r="AV500" s="11" t="s">
        <v>76</v>
      </c>
      <c r="AW500" s="11" t="s">
        <v>35</v>
      </c>
      <c r="AX500" s="11" t="s">
        <v>71</v>
      </c>
      <c r="AY500" s="242" t="s">
        <v>137</v>
      </c>
    </row>
    <row r="501" spans="2:51" s="12" customFormat="1" ht="13.5">
      <c r="B501" s="243"/>
      <c r="C501" s="244"/>
      <c r="D501" s="234" t="s">
        <v>145</v>
      </c>
      <c r="E501" s="245" t="s">
        <v>21</v>
      </c>
      <c r="F501" s="246" t="s">
        <v>76</v>
      </c>
      <c r="G501" s="244"/>
      <c r="H501" s="247">
        <v>1</v>
      </c>
      <c r="I501" s="248"/>
      <c r="J501" s="244"/>
      <c r="K501" s="244"/>
      <c r="L501" s="249"/>
      <c r="M501" s="250"/>
      <c r="N501" s="251"/>
      <c r="O501" s="251"/>
      <c r="P501" s="251"/>
      <c r="Q501" s="251"/>
      <c r="R501" s="251"/>
      <c r="S501" s="251"/>
      <c r="T501" s="252"/>
      <c r="AT501" s="253" t="s">
        <v>145</v>
      </c>
      <c r="AU501" s="253" t="s">
        <v>80</v>
      </c>
      <c r="AV501" s="12" t="s">
        <v>80</v>
      </c>
      <c r="AW501" s="12" t="s">
        <v>35</v>
      </c>
      <c r="AX501" s="12" t="s">
        <v>71</v>
      </c>
      <c r="AY501" s="253" t="s">
        <v>137</v>
      </c>
    </row>
    <row r="502" spans="2:51" s="13" customFormat="1" ht="13.5">
      <c r="B502" s="254"/>
      <c r="C502" s="255"/>
      <c r="D502" s="234" t="s">
        <v>145</v>
      </c>
      <c r="E502" s="256" t="s">
        <v>21</v>
      </c>
      <c r="F502" s="257" t="s">
        <v>218</v>
      </c>
      <c r="G502" s="255"/>
      <c r="H502" s="258">
        <v>3</v>
      </c>
      <c r="I502" s="259"/>
      <c r="J502" s="255"/>
      <c r="K502" s="255"/>
      <c r="L502" s="260"/>
      <c r="M502" s="261"/>
      <c r="N502" s="262"/>
      <c r="O502" s="262"/>
      <c r="P502" s="262"/>
      <c r="Q502" s="262"/>
      <c r="R502" s="262"/>
      <c r="S502" s="262"/>
      <c r="T502" s="263"/>
      <c r="AT502" s="264" t="s">
        <v>145</v>
      </c>
      <c r="AU502" s="264" t="s">
        <v>80</v>
      </c>
      <c r="AV502" s="13" t="s">
        <v>143</v>
      </c>
      <c r="AW502" s="13" t="s">
        <v>35</v>
      </c>
      <c r="AX502" s="13" t="s">
        <v>76</v>
      </c>
      <c r="AY502" s="264" t="s">
        <v>137</v>
      </c>
    </row>
    <row r="503" spans="2:65" s="1" customFormat="1" ht="25.5" customHeight="1">
      <c r="B503" s="45"/>
      <c r="C503" s="265" t="s">
        <v>790</v>
      </c>
      <c r="D503" s="265" t="s">
        <v>348</v>
      </c>
      <c r="E503" s="266" t="s">
        <v>791</v>
      </c>
      <c r="F503" s="267" t="s">
        <v>792</v>
      </c>
      <c r="G503" s="268" t="s">
        <v>315</v>
      </c>
      <c r="H503" s="269">
        <v>37</v>
      </c>
      <c r="I503" s="270"/>
      <c r="J503" s="271">
        <f>ROUND(I503*H503,2)</f>
        <v>0</v>
      </c>
      <c r="K503" s="267" t="s">
        <v>21</v>
      </c>
      <c r="L503" s="272"/>
      <c r="M503" s="273" t="s">
        <v>21</v>
      </c>
      <c r="N503" s="274" t="s">
        <v>42</v>
      </c>
      <c r="O503" s="46"/>
      <c r="P503" s="229">
        <f>O503*H503</f>
        <v>0</v>
      </c>
      <c r="Q503" s="229">
        <v>0.0119</v>
      </c>
      <c r="R503" s="229">
        <f>Q503*H503</f>
        <v>0.4403</v>
      </c>
      <c r="S503" s="229">
        <v>0</v>
      </c>
      <c r="T503" s="230">
        <f>S503*H503</f>
        <v>0</v>
      </c>
      <c r="AR503" s="23" t="s">
        <v>183</v>
      </c>
      <c r="AT503" s="23" t="s">
        <v>348</v>
      </c>
      <c r="AU503" s="23" t="s">
        <v>80</v>
      </c>
      <c r="AY503" s="23" t="s">
        <v>137</v>
      </c>
      <c r="BE503" s="231">
        <f>IF(N503="základní",J503,0)</f>
        <v>0</v>
      </c>
      <c r="BF503" s="231">
        <f>IF(N503="snížená",J503,0)</f>
        <v>0</v>
      </c>
      <c r="BG503" s="231">
        <f>IF(N503="zákl. přenesená",J503,0)</f>
        <v>0</v>
      </c>
      <c r="BH503" s="231">
        <f>IF(N503="sníž. přenesená",J503,0)</f>
        <v>0</v>
      </c>
      <c r="BI503" s="231">
        <f>IF(N503="nulová",J503,0)</f>
        <v>0</v>
      </c>
      <c r="BJ503" s="23" t="s">
        <v>76</v>
      </c>
      <c r="BK503" s="231">
        <f>ROUND(I503*H503,2)</f>
        <v>0</v>
      </c>
      <c r="BL503" s="23" t="s">
        <v>143</v>
      </c>
      <c r="BM503" s="23" t="s">
        <v>793</v>
      </c>
    </row>
    <row r="504" spans="2:51" s="11" customFormat="1" ht="13.5">
      <c r="B504" s="232"/>
      <c r="C504" s="233"/>
      <c r="D504" s="234" t="s">
        <v>145</v>
      </c>
      <c r="E504" s="235" t="s">
        <v>21</v>
      </c>
      <c r="F504" s="236" t="s">
        <v>783</v>
      </c>
      <c r="G504" s="233"/>
      <c r="H504" s="235" t="s">
        <v>21</v>
      </c>
      <c r="I504" s="237"/>
      <c r="J504" s="233"/>
      <c r="K504" s="233"/>
      <c r="L504" s="238"/>
      <c r="M504" s="239"/>
      <c r="N504" s="240"/>
      <c r="O504" s="240"/>
      <c r="P504" s="240"/>
      <c r="Q504" s="240"/>
      <c r="R504" s="240"/>
      <c r="S504" s="240"/>
      <c r="T504" s="241"/>
      <c r="AT504" s="242" t="s">
        <v>145</v>
      </c>
      <c r="AU504" s="242" t="s">
        <v>80</v>
      </c>
      <c r="AV504" s="11" t="s">
        <v>76</v>
      </c>
      <c r="AW504" s="11" t="s">
        <v>35</v>
      </c>
      <c r="AX504" s="11" t="s">
        <v>71</v>
      </c>
      <c r="AY504" s="242" t="s">
        <v>137</v>
      </c>
    </row>
    <row r="505" spans="2:51" s="12" customFormat="1" ht="13.5">
      <c r="B505" s="243"/>
      <c r="C505" s="244"/>
      <c r="D505" s="234" t="s">
        <v>145</v>
      </c>
      <c r="E505" s="245" t="s">
        <v>21</v>
      </c>
      <c r="F505" s="246" t="s">
        <v>76</v>
      </c>
      <c r="G505" s="244"/>
      <c r="H505" s="247">
        <v>1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AT505" s="253" t="s">
        <v>145</v>
      </c>
      <c r="AU505" s="253" t="s">
        <v>80</v>
      </c>
      <c r="AV505" s="12" t="s">
        <v>80</v>
      </c>
      <c r="AW505" s="12" t="s">
        <v>35</v>
      </c>
      <c r="AX505" s="12" t="s">
        <v>71</v>
      </c>
      <c r="AY505" s="253" t="s">
        <v>137</v>
      </c>
    </row>
    <row r="506" spans="2:51" s="11" customFormat="1" ht="13.5">
      <c r="B506" s="232"/>
      <c r="C506" s="233"/>
      <c r="D506" s="234" t="s">
        <v>145</v>
      </c>
      <c r="E506" s="235" t="s">
        <v>21</v>
      </c>
      <c r="F506" s="236" t="s">
        <v>788</v>
      </c>
      <c r="G506" s="233"/>
      <c r="H506" s="235" t="s">
        <v>21</v>
      </c>
      <c r="I506" s="237"/>
      <c r="J506" s="233"/>
      <c r="K506" s="233"/>
      <c r="L506" s="238"/>
      <c r="M506" s="239"/>
      <c r="N506" s="240"/>
      <c r="O506" s="240"/>
      <c r="P506" s="240"/>
      <c r="Q506" s="240"/>
      <c r="R506" s="240"/>
      <c r="S506" s="240"/>
      <c r="T506" s="241"/>
      <c r="AT506" s="242" t="s">
        <v>145</v>
      </c>
      <c r="AU506" s="242" t="s">
        <v>80</v>
      </c>
      <c r="AV506" s="11" t="s">
        <v>76</v>
      </c>
      <c r="AW506" s="11" t="s">
        <v>35</v>
      </c>
      <c r="AX506" s="11" t="s">
        <v>71</v>
      </c>
      <c r="AY506" s="242" t="s">
        <v>137</v>
      </c>
    </row>
    <row r="507" spans="2:51" s="12" customFormat="1" ht="13.5">
      <c r="B507" s="243"/>
      <c r="C507" s="244"/>
      <c r="D507" s="234" t="s">
        <v>145</v>
      </c>
      <c r="E507" s="245" t="s">
        <v>21</v>
      </c>
      <c r="F507" s="246" t="s">
        <v>794</v>
      </c>
      <c r="G507" s="244"/>
      <c r="H507" s="247">
        <v>21</v>
      </c>
      <c r="I507" s="248"/>
      <c r="J507" s="244"/>
      <c r="K507" s="244"/>
      <c r="L507" s="249"/>
      <c r="M507" s="250"/>
      <c r="N507" s="251"/>
      <c r="O507" s="251"/>
      <c r="P507" s="251"/>
      <c r="Q507" s="251"/>
      <c r="R507" s="251"/>
      <c r="S507" s="251"/>
      <c r="T507" s="252"/>
      <c r="AT507" s="253" t="s">
        <v>145</v>
      </c>
      <c r="AU507" s="253" t="s">
        <v>80</v>
      </c>
      <c r="AV507" s="12" t="s">
        <v>80</v>
      </c>
      <c r="AW507" s="12" t="s">
        <v>35</v>
      </c>
      <c r="AX507" s="12" t="s">
        <v>71</v>
      </c>
      <c r="AY507" s="253" t="s">
        <v>137</v>
      </c>
    </row>
    <row r="508" spans="2:51" s="11" customFormat="1" ht="13.5">
      <c r="B508" s="232"/>
      <c r="C508" s="233"/>
      <c r="D508" s="234" t="s">
        <v>145</v>
      </c>
      <c r="E508" s="235" t="s">
        <v>21</v>
      </c>
      <c r="F508" s="236" t="s">
        <v>789</v>
      </c>
      <c r="G508" s="233"/>
      <c r="H508" s="235" t="s">
        <v>21</v>
      </c>
      <c r="I508" s="237"/>
      <c r="J508" s="233"/>
      <c r="K508" s="233"/>
      <c r="L508" s="238"/>
      <c r="M508" s="239"/>
      <c r="N508" s="240"/>
      <c r="O508" s="240"/>
      <c r="P508" s="240"/>
      <c r="Q508" s="240"/>
      <c r="R508" s="240"/>
      <c r="S508" s="240"/>
      <c r="T508" s="241"/>
      <c r="AT508" s="242" t="s">
        <v>145</v>
      </c>
      <c r="AU508" s="242" t="s">
        <v>80</v>
      </c>
      <c r="AV508" s="11" t="s">
        <v>76</v>
      </c>
      <c r="AW508" s="11" t="s">
        <v>35</v>
      </c>
      <c r="AX508" s="11" t="s">
        <v>71</v>
      </c>
      <c r="AY508" s="242" t="s">
        <v>137</v>
      </c>
    </row>
    <row r="509" spans="2:51" s="12" customFormat="1" ht="13.5">
      <c r="B509" s="243"/>
      <c r="C509" s="244"/>
      <c r="D509" s="234" t="s">
        <v>145</v>
      </c>
      <c r="E509" s="245" t="s">
        <v>21</v>
      </c>
      <c r="F509" s="246" t="s">
        <v>795</v>
      </c>
      <c r="G509" s="244"/>
      <c r="H509" s="247">
        <v>15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AT509" s="253" t="s">
        <v>145</v>
      </c>
      <c r="AU509" s="253" t="s">
        <v>80</v>
      </c>
      <c r="AV509" s="12" t="s">
        <v>80</v>
      </c>
      <c r="AW509" s="12" t="s">
        <v>35</v>
      </c>
      <c r="AX509" s="12" t="s">
        <v>71</v>
      </c>
      <c r="AY509" s="253" t="s">
        <v>137</v>
      </c>
    </row>
    <row r="510" spans="2:51" s="13" customFormat="1" ht="13.5">
      <c r="B510" s="254"/>
      <c r="C510" s="255"/>
      <c r="D510" s="234" t="s">
        <v>145</v>
      </c>
      <c r="E510" s="256" t="s">
        <v>21</v>
      </c>
      <c r="F510" s="257" t="s">
        <v>218</v>
      </c>
      <c r="G510" s="255"/>
      <c r="H510" s="258">
        <v>37</v>
      </c>
      <c r="I510" s="259"/>
      <c r="J510" s="255"/>
      <c r="K510" s="255"/>
      <c r="L510" s="260"/>
      <c r="M510" s="261"/>
      <c r="N510" s="262"/>
      <c r="O510" s="262"/>
      <c r="P510" s="262"/>
      <c r="Q510" s="262"/>
      <c r="R510" s="262"/>
      <c r="S510" s="262"/>
      <c r="T510" s="263"/>
      <c r="AT510" s="264" t="s">
        <v>145</v>
      </c>
      <c r="AU510" s="264" t="s">
        <v>80</v>
      </c>
      <c r="AV510" s="13" t="s">
        <v>143</v>
      </c>
      <c r="AW510" s="13" t="s">
        <v>35</v>
      </c>
      <c r="AX510" s="13" t="s">
        <v>76</v>
      </c>
      <c r="AY510" s="264" t="s">
        <v>137</v>
      </c>
    </row>
    <row r="511" spans="2:65" s="1" customFormat="1" ht="25.5" customHeight="1">
      <c r="B511" s="45"/>
      <c r="C511" s="265" t="s">
        <v>796</v>
      </c>
      <c r="D511" s="265" t="s">
        <v>348</v>
      </c>
      <c r="E511" s="266" t="s">
        <v>797</v>
      </c>
      <c r="F511" s="267" t="s">
        <v>798</v>
      </c>
      <c r="G511" s="268" t="s">
        <v>315</v>
      </c>
      <c r="H511" s="269">
        <v>9</v>
      </c>
      <c r="I511" s="270"/>
      <c r="J511" s="271">
        <f>ROUND(I511*H511,2)</f>
        <v>0</v>
      </c>
      <c r="K511" s="267" t="s">
        <v>21</v>
      </c>
      <c r="L511" s="272"/>
      <c r="M511" s="273" t="s">
        <v>21</v>
      </c>
      <c r="N511" s="274" t="s">
        <v>42</v>
      </c>
      <c r="O511" s="46"/>
      <c r="P511" s="229">
        <f>O511*H511</f>
        <v>0</v>
      </c>
      <c r="Q511" s="229">
        <v>0.0112</v>
      </c>
      <c r="R511" s="229">
        <f>Q511*H511</f>
        <v>0.1008</v>
      </c>
      <c r="S511" s="229">
        <v>0</v>
      </c>
      <c r="T511" s="230">
        <f>S511*H511</f>
        <v>0</v>
      </c>
      <c r="AR511" s="23" t="s">
        <v>183</v>
      </c>
      <c r="AT511" s="23" t="s">
        <v>348</v>
      </c>
      <c r="AU511" s="23" t="s">
        <v>80</v>
      </c>
      <c r="AY511" s="23" t="s">
        <v>137</v>
      </c>
      <c r="BE511" s="231">
        <f>IF(N511="základní",J511,0)</f>
        <v>0</v>
      </c>
      <c r="BF511" s="231">
        <f>IF(N511="snížená",J511,0)</f>
        <v>0</v>
      </c>
      <c r="BG511" s="231">
        <f>IF(N511="zákl. přenesená",J511,0)</f>
        <v>0</v>
      </c>
      <c r="BH511" s="231">
        <f>IF(N511="sníž. přenesená",J511,0)</f>
        <v>0</v>
      </c>
      <c r="BI511" s="231">
        <f>IF(N511="nulová",J511,0)</f>
        <v>0</v>
      </c>
      <c r="BJ511" s="23" t="s">
        <v>76</v>
      </c>
      <c r="BK511" s="231">
        <f>ROUND(I511*H511,2)</f>
        <v>0</v>
      </c>
      <c r="BL511" s="23" t="s">
        <v>143</v>
      </c>
      <c r="BM511" s="23" t="s">
        <v>799</v>
      </c>
    </row>
    <row r="512" spans="2:51" s="11" customFormat="1" ht="13.5">
      <c r="B512" s="232"/>
      <c r="C512" s="233"/>
      <c r="D512" s="234" t="s">
        <v>145</v>
      </c>
      <c r="E512" s="235" t="s">
        <v>21</v>
      </c>
      <c r="F512" s="236" t="s">
        <v>800</v>
      </c>
      <c r="G512" s="233"/>
      <c r="H512" s="235" t="s">
        <v>21</v>
      </c>
      <c r="I512" s="237"/>
      <c r="J512" s="233"/>
      <c r="K512" s="233"/>
      <c r="L512" s="238"/>
      <c r="M512" s="239"/>
      <c r="N512" s="240"/>
      <c r="O512" s="240"/>
      <c r="P512" s="240"/>
      <c r="Q512" s="240"/>
      <c r="R512" s="240"/>
      <c r="S512" s="240"/>
      <c r="T512" s="241"/>
      <c r="AT512" s="242" t="s">
        <v>145</v>
      </c>
      <c r="AU512" s="242" t="s">
        <v>80</v>
      </c>
      <c r="AV512" s="11" t="s">
        <v>76</v>
      </c>
      <c r="AW512" s="11" t="s">
        <v>35</v>
      </c>
      <c r="AX512" s="11" t="s">
        <v>71</v>
      </c>
      <c r="AY512" s="242" t="s">
        <v>137</v>
      </c>
    </row>
    <row r="513" spans="2:51" s="12" customFormat="1" ht="13.5">
      <c r="B513" s="243"/>
      <c r="C513" s="244"/>
      <c r="D513" s="234" t="s">
        <v>145</v>
      </c>
      <c r="E513" s="245" t="s">
        <v>21</v>
      </c>
      <c r="F513" s="246" t="s">
        <v>769</v>
      </c>
      <c r="G513" s="244"/>
      <c r="H513" s="247">
        <v>1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AT513" s="253" t="s">
        <v>145</v>
      </c>
      <c r="AU513" s="253" t="s">
        <v>80</v>
      </c>
      <c r="AV513" s="12" t="s">
        <v>80</v>
      </c>
      <c r="AW513" s="12" t="s">
        <v>35</v>
      </c>
      <c r="AX513" s="12" t="s">
        <v>71</v>
      </c>
      <c r="AY513" s="253" t="s">
        <v>137</v>
      </c>
    </row>
    <row r="514" spans="2:51" s="12" customFormat="1" ht="13.5">
      <c r="B514" s="243"/>
      <c r="C514" s="244"/>
      <c r="D514" s="234" t="s">
        <v>145</v>
      </c>
      <c r="E514" s="245" t="s">
        <v>21</v>
      </c>
      <c r="F514" s="246" t="s">
        <v>770</v>
      </c>
      <c r="G514" s="244"/>
      <c r="H514" s="247">
        <v>1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AT514" s="253" t="s">
        <v>145</v>
      </c>
      <c r="AU514" s="253" t="s">
        <v>80</v>
      </c>
      <c r="AV514" s="12" t="s">
        <v>80</v>
      </c>
      <c r="AW514" s="12" t="s">
        <v>35</v>
      </c>
      <c r="AX514" s="12" t="s">
        <v>71</v>
      </c>
      <c r="AY514" s="253" t="s">
        <v>137</v>
      </c>
    </row>
    <row r="515" spans="2:51" s="11" customFormat="1" ht="13.5">
      <c r="B515" s="232"/>
      <c r="C515" s="233"/>
      <c r="D515" s="234" t="s">
        <v>145</v>
      </c>
      <c r="E515" s="235" t="s">
        <v>21</v>
      </c>
      <c r="F515" s="236" t="s">
        <v>783</v>
      </c>
      <c r="G515" s="233"/>
      <c r="H515" s="235" t="s">
        <v>21</v>
      </c>
      <c r="I515" s="237"/>
      <c r="J515" s="233"/>
      <c r="K515" s="233"/>
      <c r="L515" s="238"/>
      <c r="M515" s="239"/>
      <c r="N515" s="240"/>
      <c r="O515" s="240"/>
      <c r="P515" s="240"/>
      <c r="Q515" s="240"/>
      <c r="R515" s="240"/>
      <c r="S515" s="240"/>
      <c r="T515" s="241"/>
      <c r="AT515" s="242" t="s">
        <v>145</v>
      </c>
      <c r="AU515" s="242" t="s">
        <v>80</v>
      </c>
      <c r="AV515" s="11" t="s">
        <v>76</v>
      </c>
      <c r="AW515" s="11" t="s">
        <v>35</v>
      </c>
      <c r="AX515" s="11" t="s">
        <v>71</v>
      </c>
      <c r="AY515" s="242" t="s">
        <v>137</v>
      </c>
    </row>
    <row r="516" spans="2:51" s="12" customFormat="1" ht="13.5">
      <c r="B516" s="243"/>
      <c r="C516" s="244"/>
      <c r="D516" s="234" t="s">
        <v>145</v>
      </c>
      <c r="E516" s="245" t="s">
        <v>21</v>
      </c>
      <c r="F516" s="246" t="s">
        <v>801</v>
      </c>
      <c r="G516" s="244"/>
      <c r="H516" s="247">
        <v>5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AT516" s="253" t="s">
        <v>145</v>
      </c>
      <c r="AU516" s="253" t="s">
        <v>80</v>
      </c>
      <c r="AV516" s="12" t="s">
        <v>80</v>
      </c>
      <c r="AW516" s="12" t="s">
        <v>35</v>
      </c>
      <c r="AX516" s="12" t="s">
        <v>71</v>
      </c>
      <c r="AY516" s="253" t="s">
        <v>137</v>
      </c>
    </row>
    <row r="517" spans="2:51" s="11" customFormat="1" ht="13.5">
      <c r="B517" s="232"/>
      <c r="C517" s="233"/>
      <c r="D517" s="234" t="s">
        <v>145</v>
      </c>
      <c r="E517" s="235" t="s">
        <v>21</v>
      </c>
      <c r="F517" s="236" t="s">
        <v>789</v>
      </c>
      <c r="G517" s="233"/>
      <c r="H517" s="235" t="s">
        <v>21</v>
      </c>
      <c r="I517" s="237"/>
      <c r="J517" s="233"/>
      <c r="K517" s="233"/>
      <c r="L517" s="238"/>
      <c r="M517" s="239"/>
      <c r="N517" s="240"/>
      <c r="O517" s="240"/>
      <c r="P517" s="240"/>
      <c r="Q517" s="240"/>
      <c r="R517" s="240"/>
      <c r="S517" s="240"/>
      <c r="T517" s="241"/>
      <c r="AT517" s="242" t="s">
        <v>145</v>
      </c>
      <c r="AU517" s="242" t="s">
        <v>80</v>
      </c>
      <c r="AV517" s="11" t="s">
        <v>76</v>
      </c>
      <c r="AW517" s="11" t="s">
        <v>35</v>
      </c>
      <c r="AX517" s="11" t="s">
        <v>71</v>
      </c>
      <c r="AY517" s="242" t="s">
        <v>137</v>
      </c>
    </row>
    <row r="518" spans="2:51" s="12" customFormat="1" ht="13.5">
      <c r="B518" s="243"/>
      <c r="C518" s="244"/>
      <c r="D518" s="234" t="s">
        <v>145</v>
      </c>
      <c r="E518" s="245" t="s">
        <v>21</v>
      </c>
      <c r="F518" s="246" t="s">
        <v>80</v>
      </c>
      <c r="G518" s="244"/>
      <c r="H518" s="247">
        <v>2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AT518" s="253" t="s">
        <v>145</v>
      </c>
      <c r="AU518" s="253" t="s">
        <v>80</v>
      </c>
      <c r="AV518" s="12" t="s">
        <v>80</v>
      </c>
      <c r="AW518" s="12" t="s">
        <v>35</v>
      </c>
      <c r="AX518" s="12" t="s">
        <v>71</v>
      </c>
      <c r="AY518" s="253" t="s">
        <v>137</v>
      </c>
    </row>
    <row r="519" spans="2:51" s="13" customFormat="1" ht="13.5">
      <c r="B519" s="254"/>
      <c r="C519" s="255"/>
      <c r="D519" s="234" t="s">
        <v>145</v>
      </c>
      <c r="E519" s="256" t="s">
        <v>21</v>
      </c>
      <c r="F519" s="257" t="s">
        <v>218</v>
      </c>
      <c r="G519" s="255"/>
      <c r="H519" s="258">
        <v>9</v>
      </c>
      <c r="I519" s="259"/>
      <c r="J519" s="255"/>
      <c r="K519" s="255"/>
      <c r="L519" s="260"/>
      <c r="M519" s="261"/>
      <c r="N519" s="262"/>
      <c r="O519" s="262"/>
      <c r="P519" s="262"/>
      <c r="Q519" s="262"/>
      <c r="R519" s="262"/>
      <c r="S519" s="262"/>
      <c r="T519" s="263"/>
      <c r="AT519" s="264" t="s">
        <v>145</v>
      </c>
      <c r="AU519" s="264" t="s">
        <v>80</v>
      </c>
      <c r="AV519" s="13" t="s">
        <v>143</v>
      </c>
      <c r="AW519" s="13" t="s">
        <v>35</v>
      </c>
      <c r="AX519" s="13" t="s">
        <v>76</v>
      </c>
      <c r="AY519" s="264" t="s">
        <v>137</v>
      </c>
    </row>
    <row r="520" spans="2:65" s="1" customFormat="1" ht="16.5" customHeight="1">
      <c r="B520" s="45"/>
      <c r="C520" s="265" t="s">
        <v>802</v>
      </c>
      <c r="D520" s="265" t="s">
        <v>348</v>
      </c>
      <c r="E520" s="266" t="s">
        <v>803</v>
      </c>
      <c r="F520" s="267" t="s">
        <v>804</v>
      </c>
      <c r="G520" s="268" t="s">
        <v>315</v>
      </c>
      <c r="H520" s="269">
        <v>3</v>
      </c>
      <c r="I520" s="270"/>
      <c r="J520" s="271">
        <f>ROUND(I520*H520,2)</f>
        <v>0</v>
      </c>
      <c r="K520" s="267" t="s">
        <v>163</v>
      </c>
      <c r="L520" s="272"/>
      <c r="M520" s="273" t="s">
        <v>21</v>
      </c>
      <c r="N520" s="274" t="s">
        <v>42</v>
      </c>
      <c r="O520" s="46"/>
      <c r="P520" s="229">
        <f>O520*H520</f>
        <v>0</v>
      </c>
      <c r="Q520" s="229">
        <v>0.0112</v>
      </c>
      <c r="R520" s="229">
        <f>Q520*H520</f>
        <v>0.0336</v>
      </c>
      <c r="S520" s="229">
        <v>0</v>
      </c>
      <c r="T520" s="230">
        <f>S520*H520</f>
        <v>0</v>
      </c>
      <c r="AR520" s="23" t="s">
        <v>183</v>
      </c>
      <c r="AT520" s="23" t="s">
        <v>348</v>
      </c>
      <c r="AU520" s="23" t="s">
        <v>80</v>
      </c>
      <c r="AY520" s="23" t="s">
        <v>137</v>
      </c>
      <c r="BE520" s="231">
        <f>IF(N520="základní",J520,0)</f>
        <v>0</v>
      </c>
      <c r="BF520" s="231">
        <f>IF(N520="snížená",J520,0)</f>
        <v>0</v>
      </c>
      <c r="BG520" s="231">
        <f>IF(N520="zákl. přenesená",J520,0)</f>
        <v>0</v>
      </c>
      <c r="BH520" s="231">
        <f>IF(N520="sníž. přenesená",J520,0)</f>
        <v>0</v>
      </c>
      <c r="BI520" s="231">
        <f>IF(N520="nulová",J520,0)</f>
        <v>0</v>
      </c>
      <c r="BJ520" s="23" t="s">
        <v>76</v>
      </c>
      <c r="BK520" s="231">
        <f>ROUND(I520*H520,2)</f>
        <v>0</v>
      </c>
      <c r="BL520" s="23" t="s">
        <v>143</v>
      </c>
      <c r="BM520" s="23" t="s">
        <v>805</v>
      </c>
    </row>
    <row r="521" spans="2:51" s="11" customFormat="1" ht="13.5">
      <c r="B521" s="232"/>
      <c r="C521" s="233"/>
      <c r="D521" s="234" t="s">
        <v>145</v>
      </c>
      <c r="E521" s="235" t="s">
        <v>21</v>
      </c>
      <c r="F521" s="236" t="s">
        <v>783</v>
      </c>
      <c r="G521" s="233"/>
      <c r="H521" s="235" t="s">
        <v>21</v>
      </c>
      <c r="I521" s="237"/>
      <c r="J521" s="233"/>
      <c r="K521" s="233"/>
      <c r="L521" s="238"/>
      <c r="M521" s="239"/>
      <c r="N521" s="240"/>
      <c r="O521" s="240"/>
      <c r="P521" s="240"/>
      <c r="Q521" s="240"/>
      <c r="R521" s="240"/>
      <c r="S521" s="240"/>
      <c r="T521" s="241"/>
      <c r="AT521" s="242" t="s">
        <v>145</v>
      </c>
      <c r="AU521" s="242" t="s">
        <v>80</v>
      </c>
      <c r="AV521" s="11" t="s">
        <v>76</v>
      </c>
      <c r="AW521" s="11" t="s">
        <v>35</v>
      </c>
      <c r="AX521" s="11" t="s">
        <v>71</v>
      </c>
      <c r="AY521" s="242" t="s">
        <v>137</v>
      </c>
    </row>
    <row r="522" spans="2:51" s="12" customFormat="1" ht="13.5">
      <c r="B522" s="243"/>
      <c r="C522" s="244"/>
      <c r="D522" s="234" t="s">
        <v>145</v>
      </c>
      <c r="E522" s="245" t="s">
        <v>21</v>
      </c>
      <c r="F522" s="246" t="s">
        <v>81</v>
      </c>
      <c r="G522" s="244"/>
      <c r="H522" s="247">
        <v>3</v>
      </c>
      <c r="I522" s="248"/>
      <c r="J522" s="244"/>
      <c r="K522" s="244"/>
      <c r="L522" s="249"/>
      <c r="M522" s="250"/>
      <c r="N522" s="251"/>
      <c r="O522" s="251"/>
      <c r="P522" s="251"/>
      <c r="Q522" s="251"/>
      <c r="R522" s="251"/>
      <c r="S522" s="251"/>
      <c r="T522" s="252"/>
      <c r="AT522" s="253" t="s">
        <v>145</v>
      </c>
      <c r="AU522" s="253" t="s">
        <v>80</v>
      </c>
      <c r="AV522" s="12" t="s">
        <v>80</v>
      </c>
      <c r="AW522" s="12" t="s">
        <v>35</v>
      </c>
      <c r="AX522" s="12" t="s">
        <v>76</v>
      </c>
      <c r="AY522" s="253" t="s">
        <v>137</v>
      </c>
    </row>
    <row r="523" spans="2:65" s="1" customFormat="1" ht="25.5" customHeight="1">
      <c r="B523" s="45"/>
      <c r="C523" s="265" t="s">
        <v>806</v>
      </c>
      <c r="D523" s="265" t="s">
        <v>348</v>
      </c>
      <c r="E523" s="266" t="s">
        <v>807</v>
      </c>
      <c r="F523" s="267" t="s">
        <v>808</v>
      </c>
      <c r="G523" s="268" t="s">
        <v>315</v>
      </c>
      <c r="H523" s="269">
        <v>10</v>
      </c>
      <c r="I523" s="270"/>
      <c r="J523" s="271">
        <f>ROUND(I523*H523,2)</f>
        <v>0</v>
      </c>
      <c r="K523" s="267" t="s">
        <v>163</v>
      </c>
      <c r="L523" s="272"/>
      <c r="M523" s="273" t="s">
        <v>21</v>
      </c>
      <c r="N523" s="274" t="s">
        <v>42</v>
      </c>
      <c r="O523" s="46"/>
      <c r="P523" s="229">
        <f>O523*H523</f>
        <v>0</v>
      </c>
      <c r="Q523" s="229">
        <v>0.0114</v>
      </c>
      <c r="R523" s="229">
        <f>Q523*H523</f>
        <v>0.114</v>
      </c>
      <c r="S523" s="229">
        <v>0</v>
      </c>
      <c r="T523" s="230">
        <f>S523*H523</f>
        <v>0</v>
      </c>
      <c r="AR523" s="23" t="s">
        <v>183</v>
      </c>
      <c r="AT523" s="23" t="s">
        <v>348</v>
      </c>
      <c r="AU523" s="23" t="s">
        <v>80</v>
      </c>
      <c r="AY523" s="23" t="s">
        <v>137</v>
      </c>
      <c r="BE523" s="231">
        <f>IF(N523="základní",J523,0)</f>
        <v>0</v>
      </c>
      <c r="BF523" s="231">
        <f>IF(N523="snížená",J523,0)</f>
        <v>0</v>
      </c>
      <c r="BG523" s="231">
        <f>IF(N523="zákl. přenesená",J523,0)</f>
        <v>0</v>
      </c>
      <c r="BH523" s="231">
        <f>IF(N523="sníž. přenesená",J523,0)</f>
        <v>0</v>
      </c>
      <c r="BI523" s="231">
        <f>IF(N523="nulová",J523,0)</f>
        <v>0</v>
      </c>
      <c r="BJ523" s="23" t="s">
        <v>76</v>
      </c>
      <c r="BK523" s="231">
        <f>ROUND(I523*H523,2)</f>
        <v>0</v>
      </c>
      <c r="BL523" s="23" t="s">
        <v>143</v>
      </c>
      <c r="BM523" s="23" t="s">
        <v>809</v>
      </c>
    </row>
    <row r="524" spans="2:51" s="11" customFormat="1" ht="13.5">
      <c r="B524" s="232"/>
      <c r="C524" s="233"/>
      <c r="D524" s="234" t="s">
        <v>145</v>
      </c>
      <c r="E524" s="235" t="s">
        <v>21</v>
      </c>
      <c r="F524" s="236" t="s">
        <v>783</v>
      </c>
      <c r="G524" s="233"/>
      <c r="H524" s="235" t="s">
        <v>21</v>
      </c>
      <c r="I524" s="237"/>
      <c r="J524" s="233"/>
      <c r="K524" s="233"/>
      <c r="L524" s="238"/>
      <c r="M524" s="239"/>
      <c r="N524" s="240"/>
      <c r="O524" s="240"/>
      <c r="P524" s="240"/>
      <c r="Q524" s="240"/>
      <c r="R524" s="240"/>
      <c r="S524" s="240"/>
      <c r="T524" s="241"/>
      <c r="AT524" s="242" t="s">
        <v>145</v>
      </c>
      <c r="AU524" s="242" t="s">
        <v>80</v>
      </c>
      <c r="AV524" s="11" t="s">
        <v>76</v>
      </c>
      <c r="AW524" s="11" t="s">
        <v>35</v>
      </c>
      <c r="AX524" s="11" t="s">
        <v>71</v>
      </c>
      <c r="AY524" s="242" t="s">
        <v>137</v>
      </c>
    </row>
    <row r="525" spans="2:51" s="12" customFormat="1" ht="13.5">
      <c r="B525" s="243"/>
      <c r="C525" s="244"/>
      <c r="D525" s="234" t="s">
        <v>145</v>
      </c>
      <c r="E525" s="245" t="s">
        <v>21</v>
      </c>
      <c r="F525" s="246" t="s">
        <v>167</v>
      </c>
      <c r="G525" s="244"/>
      <c r="H525" s="247">
        <v>5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2"/>
      <c r="AT525" s="253" t="s">
        <v>145</v>
      </c>
      <c r="AU525" s="253" t="s">
        <v>80</v>
      </c>
      <c r="AV525" s="12" t="s">
        <v>80</v>
      </c>
      <c r="AW525" s="12" t="s">
        <v>35</v>
      </c>
      <c r="AX525" s="12" t="s">
        <v>71</v>
      </c>
      <c r="AY525" s="253" t="s">
        <v>137</v>
      </c>
    </row>
    <row r="526" spans="2:51" s="11" customFormat="1" ht="13.5">
      <c r="B526" s="232"/>
      <c r="C526" s="233"/>
      <c r="D526" s="234" t="s">
        <v>145</v>
      </c>
      <c r="E526" s="235" t="s">
        <v>21</v>
      </c>
      <c r="F526" s="236" t="s">
        <v>788</v>
      </c>
      <c r="G526" s="233"/>
      <c r="H526" s="235" t="s">
        <v>21</v>
      </c>
      <c r="I526" s="237"/>
      <c r="J526" s="233"/>
      <c r="K526" s="233"/>
      <c r="L526" s="238"/>
      <c r="M526" s="239"/>
      <c r="N526" s="240"/>
      <c r="O526" s="240"/>
      <c r="P526" s="240"/>
      <c r="Q526" s="240"/>
      <c r="R526" s="240"/>
      <c r="S526" s="240"/>
      <c r="T526" s="241"/>
      <c r="AT526" s="242" t="s">
        <v>145</v>
      </c>
      <c r="AU526" s="242" t="s">
        <v>80</v>
      </c>
      <c r="AV526" s="11" t="s">
        <v>76</v>
      </c>
      <c r="AW526" s="11" t="s">
        <v>35</v>
      </c>
      <c r="AX526" s="11" t="s">
        <v>71</v>
      </c>
      <c r="AY526" s="242" t="s">
        <v>137</v>
      </c>
    </row>
    <row r="527" spans="2:51" s="12" customFormat="1" ht="13.5">
      <c r="B527" s="243"/>
      <c r="C527" s="244"/>
      <c r="D527" s="234" t="s">
        <v>145</v>
      </c>
      <c r="E527" s="245" t="s">
        <v>21</v>
      </c>
      <c r="F527" s="246" t="s">
        <v>76</v>
      </c>
      <c r="G527" s="244"/>
      <c r="H527" s="247">
        <v>1</v>
      </c>
      <c r="I527" s="248"/>
      <c r="J527" s="244"/>
      <c r="K527" s="244"/>
      <c r="L527" s="249"/>
      <c r="M527" s="250"/>
      <c r="N527" s="251"/>
      <c r="O527" s="251"/>
      <c r="P527" s="251"/>
      <c r="Q527" s="251"/>
      <c r="R527" s="251"/>
      <c r="S527" s="251"/>
      <c r="T527" s="252"/>
      <c r="AT527" s="253" t="s">
        <v>145</v>
      </c>
      <c r="AU527" s="253" t="s">
        <v>80</v>
      </c>
      <c r="AV527" s="12" t="s">
        <v>80</v>
      </c>
      <c r="AW527" s="12" t="s">
        <v>35</v>
      </c>
      <c r="AX527" s="12" t="s">
        <v>71</v>
      </c>
      <c r="AY527" s="253" t="s">
        <v>137</v>
      </c>
    </row>
    <row r="528" spans="2:51" s="11" customFormat="1" ht="13.5">
      <c r="B528" s="232"/>
      <c r="C528" s="233"/>
      <c r="D528" s="234" t="s">
        <v>145</v>
      </c>
      <c r="E528" s="235" t="s">
        <v>21</v>
      </c>
      <c r="F528" s="236" t="s">
        <v>789</v>
      </c>
      <c r="G528" s="233"/>
      <c r="H528" s="235" t="s">
        <v>21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AT528" s="242" t="s">
        <v>145</v>
      </c>
      <c r="AU528" s="242" t="s">
        <v>80</v>
      </c>
      <c r="AV528" s="11" t="s">
        <v>76</v>
      </c>
      <c r="AW528" s="11" t="s">
        <v>35</v>
      </c>
      <c r="AX528" s="11" t="s">
        <v>71</v>
      </c>
      <c r="AY528" s="242" t="s">
        <v>137</v>
      </c>
    </row>
    <row r="529" spans="2:51" s="12" customFormat="1" ht="13.5">
      <c r="B529" s="243"/>
      <c r="C529" s="244"/>
      <c r="D529" s="234" t="s">
        <v>145</v>
      </c>
      <c r="E529" s="245" t="s">
        <v>21</v>
      </c>
      <c r="F529" s="246" t="s">
        <v>76</v>
      </c>
      <c r="G529" s="244"/>
      <c r="H529" s="247">
        <v>1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AT529" s="253" t="s">
        <v>145</v>
      </c>
      <c r="AU529" s="253" t="s">
        <v>80</v>
      </c>
      <c r="AV529" s="12" t="s">
        <v>80</v>
      </c>
      <c r="AW529" s="12" t="s">
        <v>35</v>
      </c>
      <c r="AX529" s="12" t="s">
        <v>71</v>
      </c>
      <c r="AY529" s="253" t="s">
        <v>137</v>
      </c>
    </row>
    <row r="530" spans="2:51" s="11" customFormat="1" ht="13.5">
      <c r="B530" s="232"/>
      <c r="C530" s="233"/>
      <c r="D530" s="234" t="s">
        <v>145</v>
      </c>
      <c r="E530" s="235" t="s">
        <v>21</v>
      </c>
      <c r="F530" s="236" t="s">
        <v>810</v>
      </c>
      <c r="G530" s="233"/>
      <c r="H530" s="235" t="s">
        <v>21</v>
      </c>
      <c r="I530" s="237"/>
      <c r="J530" s="233"/>
      <c r="K530" s="233"/>
      <c r="L530" s="238"/>
      <c r="M530" s="239"/>
      <c r="N530" s="240"/>
      <c r="O530" s="240"/>
      <c r="P530" s="240"/>
      <c r="Q530" s="240"/>
      <c r="R530" s="240"/>
      <c r="S530" s="240"/>
      <c r="T530" s="241"/>
      <c r="AT530" s="242" t="s">
        <v>145</v>
      </c>
      <c r="AU530" s="242" t="s">
        <v>80</v>
      </c>
      <c r="AV530" s="11" t="s">
        <v>76</v>
      </c>
      <c r="AW530" s="11" t="s">
        <v>35</v>
      </c>
      <c r="AX530" s="11" t="s">
        <v>71</v>
      </c>
      <c r="AY530" s="242" t="s">
        <v>137</v>
      </c>
    </row>
    <row r="531" spans="2:51" s="12" customFormat="1" ht="13.5">
      <c r="B531" s="243"/>
      <c r="C531" s="244"/>
      <c r="D531" s="234" t="s">
        <v>145</v>
      </c>
      <c r="E531" s="245" t="s">
        <v>21</v>
      </c>
      <c r="F531" s="246" t="s">
        <v>777</v>
      </c>
      <c r="G531" s="244"/>
      <c r="H531" s="247">
        <v>3</v>
      </c>
      <c r="I531" s="248"/>
      <c r="J531" s="244"/>
      <c r="K531" s="244"/>
      <c r="L531" s="249"/>
      <c r="M531" s="250"/>
      <c r="N531" s="251"/>
      <c r="O531" s="251"/>
      <c r="P531" s="251"/>
      <c r="Q531" s="251"/>
      <c r="R531" s="251"/>
      <c r="S531" s="251"/>
      <c r="T531" s="252"/>
      <c r="AT531" s="253" t="s">
        <v>145</v>
      </c>
      <c r="AU531" s="253" t="s">
        <v>80</v>
      </c>
      <c r="AV531" s="12" t="s">
        <v>80</v>
      </c>
      <c r="AW531" s="12" t="s">
        <v>35</v>
      </c>
      <c r="AX531" s="12" t="s">
        <v>71</v>
      </c>
      <c r="AY531" s="253" t="s">
        <v>137</v>
      </c>
    </row>
    <row r="532" spans="2:51" s="13" customFormat="1" ht="13.5">
      <c r="B532" s="254"/>
      <c r="C532" s="255"/>
      <c r="D532" s="234" t="s">
        <v>145</v>
      </c>
      <c r="E532" s="256" t="s">
        <v>21</v>
      </c>
      <c r="F532" s="257" t="s">
        <v>218</v>
      </c>
      <c r="G532" s="255"/>
      <c r="H532" s="258">
        <v>10</v>
      </c>
      <c r="I532" s="259"/>
      <c r="J532" s="255"/>
      <c r="K532" s="255"/>
      <c r="L532" s="260"/>
      <c r="M532" s="261"/>
      <c r="N532" s="262"/>
      <c r="O532" s="262"/>
      <c r="P532" s="262"/>
      <c r="Q532" s="262"/>
      <c r="R532" s="262"/>
      <c r="S532" s="262"/>
      <c r="T532" s="263"/>
      <c r="AT532" s="264" t="s">
        <v>145</v>
      </c>
      <c r="AU532" s="264" t="s">
        <v>80</v>
      </c>
      <c r="AV532" s="13" t="s">
        <v>143</v>
      </c>
      <c r="AW532" s="13" t="s">
        <v>35</v>
      </c>
      <c r="AX532" s="13" t="s">
        <v>76</v>
      </c>
      <c r="AY532" s="264" t="s">
        <v>137</v>
      </c>
    </row>
    <row r="533" spans="2:63" s="10" customFormat="1" ht="29.85" customHeight="1">
      <c r="B533" s="204"/>
      <c r="C533" s="205"/>
      <c r="D533" s="206" t="s">
        <v>70</v>
      </c>
      <c r="E533" s="218" t="s">
        <v>188</v>
      </c>
      <c r="F533" s="218" t="s">
        <v>811</v>
      </c>
      <c r="G533" s="205"/>
      <c r="H533" s="205"/>
      <c r="I533" s="208"/>
      <c r="J533" s="219">
        <f>BK533</f>
        <v>0</v>
      </c>
      <c r="K533" s="205"/>
      <c r="L533" s="210"/>
      <c r="M533" s="211"/>
      <c r="N533" s="212"/>
      <c r="O533" s="212"/>
      <c r="P533" s="213">
        <f>SUM(P534:P724)</f>
        <v>0</v>
      </c>
      <c r="Q533" s="212"/>
      <c r="R533" s="213">
        <f>SUM(R534:R724)</f>
        <v>11.32026291</v>
      </c>
      <c r="S533" s="212"/>
      <c r="T533" s="214">
        <f>SUM(T534:T724)</f>
        <v>71.89024400000001</v>
      </c>
      <c r="AR533" s="215" t="s">
        <v>76</v>
      </c>
      <c r="AT533" s="216" t="s">
        <v>70</v>
      </c>
      <c r="AU533" s="216" t="s">
        <v>76</v>
      </c>
      <c r="AY533" s="215" t="s">
        <v>137</v>
      </c>
      <c r="BK533" s="217">
        <f>SUM(BK534:BK724)</f>
        <v>0</v>
      </c>
    </row>
    <row r="534" spans="2:65" s="1" customFormat="1" ht="25.5" customHeight="1">
      <c r="B534" s="45"/>
      <c r="C534" s="220" t="s">
        <v>812</v>
      </c>
      <c r="D534" s="220" t="s">
        <v>139</v>
      </c>
      <c r="E534" s="221" t="s">
        <v>813</v>
      </c>
      <c r="F534" s="222" t="s">
        <v>814</v>
      </c>
      <c r="G534" s="223" t="s">
        <v>156</v>
      </c>
      <c r="H534" s="224">
        <v>37</v>
      </c>
      <c r="I534" s="225"/>
      <c r="J534" s="226">
        <f>ROUND(I534*H534,2)</f>
        <v>0</v>
      </c>
      <c r="K534" s="222" t="s">
        <v>163</v>
      </c>
      <c r="L534" s="71"/>
      <c r="M534" s="227" t="s">
        <v>21</v>
      </c>
      <c r="N534" s="228" t="s">
        <v>42</v>
      </c>
      <c r="O534" s="46"/>
      <c r="P534" s="229">
        <f>O534*H534</f>
        <v>0</v>
      </c>
      <c r="Q534" s="229">
        <v>0.1554</v>
      </c>
      <c r="R534" s="229">
        <f>Q534*H534</f>
        <v>5.7498000000000005</v>
      </c>
      <c r="S534" s="229">
        <v>0</v>
      </c>
      <c r="T534" s="230">
        <f>S534*H534</f>
        <v>0</v>
      </c>
      <c r="AR534" s="23" t="s">
        <v>143</v>
      </c>
      <c r="AT534" s="23" t="s">
        <v>139</v>
      </c>
      <c r="AU534" s="23" t="s">
        <v>80</v>
      </c>
      <c r="AY534" s="23" t="s">
        <v>137</v>
      </c>
      <c r="BE534" s="231">
        <f>IF(N534="základní",J534,0)</f>
        <v>0</v>
      </c>
      <c r="BF534" s="231">
        <f>IF(N534="snížená",J534,0)</f>
        <v>0</v>
      </c>
      <c r="BG534" s="231">
        <f>IF(N534="zákl. přenesená",J534,0)</f>
        <v>0</v>
      </c>
      <c r="BH534" s="231">
        <f>IF(N534="sníž. přenesená",J534,0)</f>
        <v>0</v>
      </c>
      <c r="BI534" s="231">
        <f>IF(N534="nulová",J534,0)</f>
        <v>0</v>
      </c>
      <c r="BJ534" s="23" t="s">
        <v>76</v>
      </c>
      <c r="BK534" s="231">
        <f>ROUND(I534*H534,2)</f>
        <v>0</v>
      </c>
      <c r="BL534" s="23" t="s">
        <v>143</v>
      </c>
      <c r="BM534" s="23" t="s">
        <v>815</v>
      </c>
    </row>
    <row r="535" spans="2:51" s="11" customFormat="1" ht="13.5">
      <c r="B535" s="232"/>
      <c r="C535" s="233"/>
      <c r="D535" s="234" t="s">
        <v>145</v>
      </c>
      <c r="E535" s="235" t="s">
        <v>21</v>
      </c>
      <c r="F535" s="236" t="s">
        <v>816</v>
      </c>
      <c r="G535" s="233"/>
      <c r="H535" s="235" t="s">
        <v>21</v>
      </c>
      <c r="I535" s="237"/>
      <c r="J535" s="233"/>
      <c r="K535" s="233"/>
      <c r="L535" s="238"/>
      <c r="M535" s="239"/>
      <c r="N535" s="240"/>
      <c r="O535" s="240"/>
      <c r="P535" s="240"/>
      <c r="Q535" s="240"/>
      <c r="R535" s="240"/>
      <c r="S535" s="240"/>
      <c r="T535" s="241"/>
      <c r="AT535" s="242" t="s">
        <v>145</v>
      </c>
      <c r="AU535" s="242" t="s">
        <v>80</v>
      </c>
      <c r="AV535" s="11" t="s">
        <v>76</v>
      </c>
      <c r="AW535" s="11" t="s">
        <v>35</v>
      </c>
      <c r="AX535" s="11" t="s">
        <v>71</v>
      </c>
      <c r="AY535" s="242" t="s">
        <v>137</v>
      </c>
    </row>
    <row r="536" spans="2:51" s="12" customFormat="1" ht="13.5">
      <c r="B536" s="243"/>
      <c r="C536" s="244"/>
      <c r="D536" s="234" t="s">
        <v>145</v>
      </c>
      <c r="E536" s="245" t="s">
        <v>21</v>
      </c>
      <c r="F536" s="246" t="s">
        <v>336</v>
      </c>
      <c r="G536" s="244"/>
      <c r="H536" s="247">
        <v>37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AT536" s="253" t="s">
        <v>145</v>
      </c>
      <c r="AU536" s="253" t="s">
        <v>80</v>
      </c>
      <c r="AV536" s="12" t="s">
        <v>80</v>
      </c>
      <c r="AW536" s="12" t="s">
        <v>35</v>
      </c>
      <c r="AX536" s="12" t="s">
        <v>76</v>
      </c>
      <c r="AY536" s="253" t="s">
        <v>137</v>
      </c>
    </row>
    <row r="537" spans="2:65" s="1" customFormat="1" ht="16.5" customHeight="1">
      <c r="B537" s="45"/>
      <c r="C537" s="265" t="s">
        <v>817</v>
      </c>
      <c r="D537" s="265" t="s">
        <v>348</v>
      </c>
      <c r="E537" s="266" t="s">
        <v>818</v>
      </c>
      <c r="F537" s="267" t="s">
        <v>819</v>
      </c>
      <c r="G537" s="268" t="s">
        <v>156</v>
      </c>
      <c r="H537" s="269">
        <v>16</v>
      </c>
      <c r="I537" s="270"/>
      <c r="J537" s="271">
        <f>ROUND(I537*H537,2)</f>
        <v>0</v>
      </c>
      <c r="K537" s="267" t="s">
        <v>163</v>
      </c>
      <c r="L537" s="272"/>
      <c r="M537" s="273" t="s">
        <v>21</v>
      </c>
      <c r="N537" s="274" t="s">
        <v>42</v>
      </c>
      <c r="O537" s="46"/>
      <c r="P537" s="229">
        <f>O537*H537</f>
        <v>0</v>
      </c>
      <c r="Q537" s="229">
        <v>0.055</v>
      </c>
      <c r="R537" s="229">
        <f>Q537*H537</f>
        <v>0.88</v>
      </c>
      <c r="S537" s="229">
        <v>0</v>
      </c>
      <c r="T537" s="230">
        <f>S537*H537</f>
        <v>0</v>
      </c>
      <c r="AR537" s="23" t="s">
        <v>183</v>
      </c>
      <c r="AT537" s="23" t="s">
        <v>348</v>
      </c>
      <c r="AU537" s="23" t="s">
        <v>80</v>
      </c>
      <c r="AY537" s="23" t="s">
        <v>137</v>
      </c>
      <c r="BE537" s="231">
        <f>IF(N537="základní",J537,0)</f>
        <v>0</v>
      </c>
      <c r="BF537" s="231">
        <f>IF(N537="snížená",J537,0)</f>
        <v>0</v>
      </c>
      <c r="BG537" s="231">
        <f>IF(N537="zákl. přenesená",J537,0)</f>
        <v>0</v>
      </c>
      <c r="BH537" s="231">
        <f>IF(N537="sníž. přenesená",J537,0)</f>
        <v>0</v>
      </c>
      <c r="BI537" s="231">
        <f>IF(N537="nulová",J537,0)</f>
        <v>0</v>
      </c>
      <c r="BJ537" s="23" t="s">
        <v>76</v>
      </c>
      <c r="BK537" s="231">
        <f>ROUND(I537*H537,2)</f>
        <v>0</v>
      </c>
      <c r="BL537" s="23" t="s">
        <v>143</v>
      </c>
      <c r="BM537" s="23" t="s">
        <v>820</v>
      </c>
    </row>
    <row r="538" spans="2:51" s="12" customFormat="1" ht="13.5">
      <c r="B538" s="243"/>
      <c r="C538" s="244"/>
      <c r="D538" s="234" t="s">
        <v>145</v>
      </c>
      <c r="E538" s="245" t="s">
        <v>21</v>
      </c>
      <c r="F538" s="246" t="s">
        <v>821</v>
      </c>
      <c r="G538" s="244"/>
      <c r="H538" s="247">
        <v>16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AT538" s="253" t="s">
        <v>145</v>
      </c>
      <c r="AU538" s="253" t="s">
        <v>80</v>
      </c>
      <c r="AV538" s="12" t="s">
        <v>80</v>
      </c>
      <c r="AW538" s="12" t="s">
        <v>35</v>
      </c>
      <c r="AX538" s="12" t="s">
        <v>76</v>
      </c>
      <c r="AY538" s="253" t="s">
        <v>137</v>
      </c>
    </row>
    <row r="539" spans="2:65" s="1" customFormat="1" ht="25.5" customHeight="1">
      <c r="B539" s="45"/>
      <c r="C539" s="220" t="s">
        <v>822</v>
      </c>
      <c r="D539" s="220" t="s">
        <v>139</v>
      </c>
      <c r="E539" s="221" t="s">
        <v>823</v>
      </c>
      <c r="F539" s="222" t="s">
        <v>824</v>
      </c>
      <c r="G539" s="223" t="s">
        <v>149</v>
      </c>
      <c r="H539" s="224">
        <v>97.5</v>
      </c>
      <c r="I539" s="225"/>
      <c r="J539" s="226">
        <f>ROUND(I539*H539,2)</f>
        <v>0</v>
      </c>
      <c r="K539" s="222" t="s">
        <v>163</v>
      </c>
      <c r="L539" s="71"/>
      <c r="M539" s="227" t="s">
        <v>21</v>
      </c>
      <c r="N539" s="228" t="s">
        <v>42</v>
      </c>
      <c r="O539" s="46"/>
      <c r="P539" s="229">
        <f>O539*H539</f>
        <v>0</v>
      </c>
      <c r="Q539" s="229">
        <v>0.00036</v>
      </c>
      <c r="R539" s="229">
        <f>Q539*H539</f>
        <v>0.0351</v>
      </c>
      <c r="S539" s="229">
        <v>0</v>
      </c>
      <c r="T539" s="230">
        <f>S539*H539</f>
        <v>0</v>
      </c>
      <c r="AR539" s="23" t="s">
        <v>143</v>
      </c>
      <c r="AT539" s="23" t="s">
        <v>139</v>
      </c>
      <c r="AU539" s="23" t="s">
        <v>80</v>
      </c>
      <c r="AY539" s="23" t="s">
        <v>137</v>
      </c>
      <c r="BE539" s="231">
        <f>IF(N539="základní",J539,0)</f>
        <v>0</v>
      </c>
      <c r="BF539" s="231">
        <f>IF(N539="snížená",J539,0)</f>
        <v>0</v>
      </c>
      <c r="BG539" s="231">
        <f>IF(N539="zákl. přenesená",J539,0)</f>
        <v>0</v>
      </c>
      <c r="BH539" s="231">
        <f>IF(N539="sníž. přenesená",J539,0)</f>
        <v>0</v>
      </c>
      <c r="BI539" s="231">
        <f>IF(N539="nulová",J539,0)</f>
        <v>0</v>
      </c>
      <c r="BJ539" s="23" t="s">
        <v>76</v>
      </c>
      <c r="BK539" s="231">
        <f>ROUND(I539*H539,2)</f>
        <v>0</v>
      </c>
      <c r="BL539" s="23" t="s">
        <v>143</v>
      </c>
      <c r="BM539" s="23" t="s">
        <v>825</v>
      </c>
    </row>
    <row r="540" spans="2:65" s="1" customFormat="1" ht="25.5" customHeight="1">
      <c r="B540" s="45"/>
      <c r="C540" s="220" t="s">
        <v>826</v>
      </c>
      <c r="D540" s="220" t="s">
        <v>139</v>
      </c>
      <c r="E540" s="221" t="s">
        <v>827</v>
      </c>
      <c r="F540" s="222" t="s">
        <v>828</v>
      </c>
      <c r="G540" s="223" t="s">
        <v>149</v>
      </c>
      <c r="H540" s="224">
        <v>223.02</v>
      </c>
      <c r="I540" s="225"/>
      <c r="J540" s="226">
        <f>ROUND(I540*H540,2)</f>
        <v>0</v>
      </c>
      <c r="K540" s="222" t="s">
        <v>163</v>
      </c>
      <c r="L540" s="71"/>
      <c r="M540" s="227" t="s">
        <v>21</v>
      </c>
      <c r="N540" s="228" t="s">
        <v>42</v>
      </c>
      <c r="O540" s="46"/>
      <c r="P540" s="229">
        <f>O540*H540</f>
        <v>0</v>
      </c>
      <c r="Q540" s="229">
        <v>0</v>
      </c>
      <c r="R540" s="229">
        <f>Q540*H540</f>
        <v>0</v>
      </c>
      <c r="S540" s="229">
        <v>0</v>
      </c>
      <c r="T540" s="230">
        <f>S540*H540</f>
        <v>0</v>
      </c>
      <c r="AR540" s="23" t="s">
        <v>143</v>
      </c>
      <c r="AT540" s="23" t="s">
        <v>139</v>
      </c>
      <c r="AU540" s="23" t="s">
        <v>80</v>
      </c>
      <c r="AY540" s="23" t="s">
        <v>137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23" t="s">
        <v>76</v>
      </c>
      <c r="BK540" s="231">
        <f>ROUND(I540*H540,2)</f>
        <v>0</v>
      </c>
      <c r="BL540" s="23" t="s">
        <v>143</v>
      </c>
      <c r="BM540" s="23" t="s">
        <v>829</v>
      </c>
    </row>
    <row r="541" spans="2:51" s="11" customFormat="1" ht="13.5">
      <c r="B541" s="232"/>
      <c r="C541" s="233"/>
      <c r="D541" s="234" t="s">
        <v>145</v>
      </c>
      <c r="E541" s="235" t="s">
        <v>21</v>
      </c>
      <c r="F541" s="236" t="s">
        <v>830</v>
      </c>
      <c r="G541" s="233"/>
      <c r="H541" s="235" t="s">
        <v>21</v>
      </c>
      <c r="I541" s="237"/>
      <c r="J541" s="233"/>
      <c r="K541" s="233"/>
      <c r="L541" s="238"/>
      <c r="M541" s="239"/>
      <c r="N541" s="240"/>
      <c r="O541" s="240"/>
      <c r="P541" s="240"/>
      <c r="Q541" s="240"/>
      <c r="R541" s="240"/>
      <c r="S541" s="240"/>
      <c r="T541" s="241"/>
      <c r="AT541" s="242" t="s">
        <v>145</v>
      </c>
      <c r="AU541" s="242" t="s">
        <v>80</v>
      </c>
      <c r="AV541" s="11" t="s">
        <v>76</v>
      </c>
      <c r="AW541" s="11" t="s">
        <v>35</v>
      </c>
      <c r="AX541" s="11" t="s">
        <v>71</v>
      </c>
      <c r="AY541" s="242" t="s">
        <v>137</v>
      </c>
    </row>
    <row r="542" spans="2:51" s="12" customFormat="1" ht="13.5">
      <c r="B542" s="243"/>
      <c r="C542" s="244"/>
      <c r="D542" s="234" t="s">
        <v>145</v>
      </c>
      <c r="E542" s="245" t="s">
        <v>21</v>
      </c>
      <c r="F542" s="246" t="s">
        <v>831</v>
      </c>
      <c r="G542" s="244"/>
      <c r="H542" s="247">
        <v>223.02</v>
      </c>
      <c r="I542" s="248"/>
      <c r="J542" s="244"/>
      <c r="K542" s="244"/>
      <c r="L542" s="249"/>
      <c r="M542" s="250"/>
      <c r="N542" s="251"/>
      <c r="O542" s="251"/>
      <c r="P542" s="251"/>
      <c r="Q542" s="251"/>
      <c r="R542" s="251"/>
      <c r="S542" s="251"/>
      <c r="T542" s="252"/>
      <c r="AT542" s="253" t="s">
        <v>145</v>
      </c>
      <c r="AU542" s="253" t="s">
        <v>80</v>
      </c>
      <c r="AV542" s="12" t="s">
        <v>80</v>
      </c>
      <c r="AW542" s="12" t="s">
        <v>35</v>
      </c>
      <c r="AX542" s="12" t="s">
        <v>76</v>
      </c>
      <c r="AY542" s="253" t="s">
        <v>137</v>
      </c>
    </row>
    <row r="543" spans="2:65" s="1" customFormat="1" ht="25.5" customHeight="1">
      <c r="B543" s="45"/>
      <c r="C543" s="220" t="s">
        <v>832</v>
      </c>
      <c r="D543" s="220" t="s">
        <v>139</v>
      </c>
      <c r="E543" s="221" t="s">
        <v>833</v>
      </c>
      <c r="F543" s="222" t="s">
        <v>834</v>
      </c>
      <c r="G543" s="223" t="s">
        <v>149</v>
      </c>
      <c r="H543" s="224">
        <v>6690.6</v>
      </c>
      <c r="I543" s="225"/>
      <c r="J543" s="226">
        <f>ROUND(I543*H543,2)</f>
        <v>0</v>
      </c>
      <c r="K543" s="222" t="s">
        <v>163</v>
      </c>
      <c r="L543" s="71"/>
      <c r="M543" s="227" t="s">
        <v>21</v>
      </c>
      <c r="N543" s="228" t="s">
        <v>42</v>
      </c>
      <c r="O543" s="46"/>
      <c r="P543" s="229">
        <f>O543*H543</f>
        <v>0</v>
      </c>
      <c r="Q543" s="229">
        <v>0</v>
      </c>
      <c r="R543" s="229">
        <f>Q543*H543</f>
        <v>0</v>
      </c>
      <c r="S543" s="229">
        <v>0</v>
      </c>
      <c r="T543" s="230">
        <f>S543*H543</f>
        <v>0</v>
      </c>
      <c r="AR543" s="23" t="s">
        <v>143</v>
      </c>
      <c r="AT543" s="23" t="s">
        <v>139</v>
      </c>
      <c r="AU543" s="23" t="s">
        <v>80</v>
      </c>
      <c r="AY543" s="23" t="s">
        <v>137</v>
      </c>
      <c r="BE543" s="231">
        <f>IF(N543="základní",J543,0)</f>
        <v>0</v>
      </c>
      <c r="BF543" s="231">
        <f>IF(N543="snížená",J543,0)</f>
        <v>0</v>
      </c>
      <c r="BG543" s="231">
        <f>IF(N543="zákl. přenesená",J543,0)</f>
        <v>0</v>
      </c>
      <c r="BH543" s="231">
        <f>IF(N543="sníž. přenesená",J543,0)</f>
        <v>0</v>
      </c>
      <c r="BI543" s="231">
        <f>IF(N543="nulová",J543,0)</f>
        <v>0</v>
      </c>
      <c r="BJ543" s="23" t="s">
        <v>76</v>
      </c>
      <c r="BK543" s="231">
        <f>ROUND(I543*H543,2)</f>
        <v>0</v>
      </c>
      <c r="BL543" s="23" t="s">
        <v>143</v>
      </c>
      <c r="BM543" s="23" t="s">
        <v>835</v>
      </c>
    </row>
    <row r="544" spans="2:51" s="12" customFormat="1" ht="13.5">
      <c r="B544" s="243"/>
      <c r="C544" s="244"/>
      <c r="D544" s="234" t="s">
        <v>145</v>
      </c>
      <c r="E544" s="245" t="s">
        <v>21</v>
      </c>
      <c r="F544" s="246" t="s">
        <v>836</v>
      </c>
      <c r="G544" s="244"/>
      <c r="H544" s="247">
        <v>6690.6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AT544" s="253" t="s">
        <v>145</v>
      </c>
      <c r="AU544" s="253" t="s">
        <v>80</v>
      </c>
      <c r="AV544" s="12" t="s">
        <v>80</v>
      </c>
      <c r="AW544" s="12" t="s">
        <v>35</v>
      </c>
      <c r="AX544" s="12" t="s">
        <v>76</v>
      </c>
      <c r="AY544" s="253" t="s">
        <v>137</v>
      </c>
    </row>
    <row r="545" spans="2:65" s="1" customFormat="1" ht="25.5" customHeight="1">
      <c r="B545" s="45"/>
      <c r="C545" s="220" t="s">
        <v>837</v>
      </c>
      <c r="D545" s="220" t="s">
        <v>139</v>
      </c>
      <c r="E545" s="221" t="s">
        <v>838</v>
      </c>
      <c r="F545" s="222" t="s">
        <v>839</v>
      </c>
      <c r="G545" s="223" t="s">
        <v>149</v>
      </c>
      <c r="H545" s="224">
        <v>223.02</v>
      </c>
      <c r="I545" s="225"/>
      <c r="J545" s="226">
        <f>ROUND(I545*H545,2)</f>
        <v>0</v>
      </c>
      <c r="K545" s="222" t="s">
        <v>163</v>
      </c>
      <c r="L545" s="71"/>
      <c r="M545" s="227" t="s">
        <v>21</v>
      </c>
      <c r="N545" s="228" t="s">
        <v>42</v>
      </c>
      <c r="O545" s="46"/>
      <c r="P545" s="229">
        <f>O545*H545</f>
        <v>0</v>
      </c>
      <c r="Q545" s="229">
        <v>0</v>
      </c>
      <c r="R545" s="229">
        <f>Q545*H545</f>
        <v>0</v>
      </c>
      <c r="S545" s="229">
        <v>0</v>
      </c>
      <c r="T545" s="230">
        <f>S545*H545</f>
        <v>0</v>
      </c>
      <c r="AR545" s="23" t="s">
        <v>143</v>
      </c>
      <c r="AT545" s="23" t="s">
        <v>139</v>
      </c>
      <c r="AU545" s="23" t="s">
        <v>80</v>
      </c>
      <c r="AY545" s="23" t="s">
        <v>137</v>
      </c>
      <c r="BE545" s="231">
        <f>IF(N545="základní",J545,0)</f>
        <v>0</v>
      </c>
      <c r="BF545" s="231">
        <f>IF(N545="snížená",J545,0)</f>
        <v>0</v>
      </c>
      <c r="BG545" s="231">
        <f>IF(N545="zákl. přenesená",J545,0)</f>
        <v>0</v>
      </c>
      <c r="BH545" s="231">
        <f>IF(N545="sníž. přenesená",J545,0)</f>
        <v>0</v>
      </c>
      <c r="BI545" s="231">
        <f>IF(N545="nulová",J545,0)</f>
        <v>0</v>
      </c>
      <c r="BJ545" s="23" t="s">
        <v>76</v>
      </c>
      <c r="BK545" s="231">
        <f>ROUND(I545*H545,2)</f>
        <v>0</v>
      </c>
      <c r="BL545" s="23" t="s">
        <v>143</v>
      </c>
      <c r="BM545" s="23" t="s">
        <v>840</v>
      </c>
    </row>
    <row r="546" spans="2:51" s="12" customFormat="1" ht="13.5">
      <c r="B546" s="243"/>
      <c r="C546" s="244"/>
      <c r="D546" s="234" t="s">
        <v>145</v>
      </c>
      <c r="E546" s="245" t="s">
        <v>21</v>
      </c>
      <c r="F546" s="246" t="s">
        <v>841</v>
      </c>
      <c r="G546" s="244"/>
      <c r="H546" s="247">
        <v>223.02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AT546" s="253" t="s">
        <v>145</v>
      </c>
      <c r="AU546" s="253" t="s">
        <v>80</v>
      </c>
      <c r="AV546" s="12" t="s">
        <v>80</v>
      </c>
      <c r="AW546" s="12" t="s">
        <v>35</v>
      </c>
      <c r="AX546" s="12" t="s">
        <v>76</v>
      </c>
      <c r="AY546" s="253" t="s">
        <v>137</v>
      </c>
    </row>
    <row r="547" spans="2:65" s="1" customFormat="1" ht="16.5" customHeight="1">
      <c r="B547" s="45"/>
      <c r="C547" s="220" t="s">
        <v>842</v>
      </c>
      <c r="D547" s="220" t="s">
        <v>139</v>
      </c>
      <c r="E547" s="221" t="s">
        <v>843</v>
      </c>
      <c r="F547" s="222" t="s">
        <v>844</v>
      </c>
      <c r="G547" s="223" t="s">
        <v>149</v>
      </c>
      <c r="H547" s="224">
        <v>3064.4</v>
      </c>
      <c r="I547" s="225"/>
      <c r="J547" s="226">
        <f>ROUND(I547*H547,2)</f>
        <v>0</v>
      </c>
      <c r="K547" s="222" t="s">
        <v>163</v>
      </c>
      <c r="L547" s="71"/>
      <c r="M547" s="227" t="s">
        <v>21</v>
      </c>
      <c r="N547" s="228" t="s">
        <v>42</v>
      </c>
      <c r="O547" s="46"/>
      <c r="P547" s="229">
        <f>O547*H547</f>
        <v>0</v>
      </c>
      <c r="Q547" s="229">
        <v>4E-05</v>
      </c>
      <c r="R547" s="229">
        <f>Q547*H547</f>
        <v>0.12257600000000002</v>
      </c>
      <c r="S547" s="229">
        <v>0</v>
      </c>
      <c r="T547" s="230">
        <f>S547*H547</f>
        <v>0</v>
      </c>
      <c r="AR547" s="23" t="s">
        <v>143</v>
      </c>
      <c r="AT547" s="23" t="s">
        <v>139</v>
      </c>
      <c r="AU547" s="23" t="s">
        <v>80</v>
      </c>
      <c r="AY547" s="23" t="s">
        <v>137</v>
      </c>
      <c r="BE547" s="231">
        <f>IF(N547="základní",J547,0)</f>
        <v>0</v>
      </c>
      <c r="BF547" s="231">
        <f>IF(N547="snížená",J547,0)</f>
        <v>0</v>
      </c>
      <c r="BG547" s="231">
        <f>IF(N547="zákl. přenesená",J547,0)</f>
        <v>0</v>
      </c>
      <c r="BH547" s="231">
        <f>IF(N547="sníž. přenesená",J547,0)</f>
        <v>0</v>
      </c>
      <c r="BI547" s="231">
        <f>IF(N547="nulová",J547,0)</f>
        <v>0</v>
      </c>
      <c r="BJ547" s="23" t="s">
        <v>76</v>
      </c>
      <c r="BK547" s="231">
        <f>ROUND(I547*H547,2)</f>
        <v>0</v>
      </c>
      <c r="BL547" s="23" t="s">
        <v>143</v>
      </c>
      <c r="BM547" s="23" t="s">
        <v>845</v>
      </c>
    </row>
    <row r="548" spans="2:51" s="11" customFormat="1" ht="13.5">
      <c r="B548" s="232"/>
      <c r="C548" s="233"/>
      <c r="D548" s="234" t="s">
        <v>145</v>
      </c>
      <c r="E548" s="235" t="s">
        <v>21</v>
      </c>
      <c r="F548" s="236" t="s">
        <v>165</v>
      </c>
      <c r="G548" s="233"/>
      <c r="H548" s="235" t="s">
        <v>21</v>
      </c>
      <c r="I548" s="237"/>
      <c r="J548" s="233"/>
      <c r="K548" s="233"/>
      <c r="L548" s="238"/>
      <c r="M548" s="239"/>
      <c r="N548" s="240"/>
      <c r="O548" s="240"/>
      <c r="P548" s="240"/>
      <c r="Q548" s="240"/>
      <c r="R548" s="240"/>
      <c r="S548" s="240"/>
      <c r="T548" s="241"/>
      <c r="AT548" s="242" t="s">
        <v>145</v>
      </c>
      <c r="AU548" s="242" t="s">
        <v>80</v>
      </c>
      <c r="AV548" s="11" t="s">
        <v>76</v>
      </c>
      <c r="AW548" s="11" t="s">
        <v>35</v>
      </c>
      <c r="AX548" s="11" t="s">
        <v>71</v>
      </c>
      <c r="AY548" s="242" t="s">
        <v>137</v>
      </c>
    </row>
    <row r="549" spans="2:51" s="12" customFormat="1" ht="13.5">
      <c r="B549" s="243"/>
      <c r="C549" s="244"/>
      <c r="D549" s="234" t="s">
        <v>145</v>
      </c>
      <c r="E549" s="245" t="s">
        <v>21</v>
      </c>
      <c r="F549" s="246" t="s">
        <v>846</v>
      </c>
      <c r="G549" s="244"/>
      <c r="H549" s="247">
        <v>920.8</v>
      </c>
      <c r="I549" s="248"/>
      <c r="J549" s="244"/>
      <c r="K549" s="244"/>
      <c r="L549" s="249"/>
      <c r="M549" s="250"/>
      <c r="N549" s="251"/>
      <c r="O549" s="251"/>
      <c r="P549" s="251"/>
      <c r="Q549" s="251"/>
      <c r="R549" s="251"/>
      <c r="S549" s="251"/>
      <c r="T549" s="252"/>
      <c r="AT549" s="253" t="s">
        <v>145</v>
      </c>
      <c r="AU549" s="253" t="s">
        <v>80</v>
      </c>
      <c r="AV549" s="12" t="s">
        <v>80</v>
      </c>
      <c r="AW549" s="12" t="s">
        <v>35</v>
      </c>
      <c r="AX549" s="12" t="s">
        <v>71</v>
      </c>
      <c r="AY549" s="253" t="s">
        <v>137</v>
      </c>
    </row>
    <row r="550" spans="2:51" s="11" customFormat="1" ht="13.5">
      <c r="B550" s="232"/>
      <c r="C550" s="233"/>
      <c r="D550" s="234" t="s">
        <v>145</v>
      </c>
      <c r="E550" s="235" t="s">
        <v>21</v>
      </c>
      <c r="F550" s="236" t="s">
        <v>847</v>
      </c>
      <c r="G550" s="233"/>
      <c r="H550" s="235" t="s">
        <v>21</v>
      </c>
      <c r="I550" s="237"/>
      <c r="J550" s="233"/>
      <c r="K550" s="233"/>
      <c r="L550" s="238"/>
      <c r="M550" s="239"/>
      <c r="N550" s="240"/>
      <c r="O550" s="240"/>
      <c r="P550" s="240"/>
      <c r="Q550" s="240"/>
      <c r="R550" s="240"/>
      <c r="S550" s="240"/>
      <c r="T550" s="241"/>
      <c r="AT550" s="242" t="s">
        <v>145</v>
      </c>
      <c r="AU550" s="242" t="s">
        <v>80</v>
      </c>
      <c r="AV550" s="11" t="s">
        <v>76</v>
      </c>
      <c r="AW550" s="11" t="s">
        <v>35</v>
      </c>
      <c r="AX550" s="11" t="s">
        <v>71</v>
      </c>
      <c r="AY550" s="242" t="s">
        <v>137</v>
      </c>
    </row>
    <row r="551" spans="2:51" s="12" customFormat="1" ht="13.5">
      <c r="B551" s="243"/>
      <c r="C551" s="244"/>
      <c r="D551" s="234" t="s">
        <v>145</v>
      </c>
      <c r="E551" s="245" t="s">
        <v>21</v>
      </c>
      <c r="F551" s="246" t="s">
        <v>846</v>
      </c>
      <c r="G551" s="244"/>
      <c r="H551" s="247">
        <v>920.8</v>
      </c>
      <c r="I551" s="248"/>
      <c r="J551" s="244"/>
      <c r="K551" s="244"/>
      <c r="L551" s="249"/>
      <c r="M551" s="250"/>
      <c r="N551" s="251"/>
      <c r="O551" s="251"/>
      <c r="P551" s="251"/>
      <c r="Q551" s="251"/>
      <c r="R551" s="251"/>
      <c r="S551" s="251"/>
      <c r="T551" s="252"/>
      <c r="AT551" s="253" t="s">
        <v>145</v>
      </c>
      <c r="AU551" s="253" t="s">
        <v>80</v>
      </c>
      <c r="AV551" s="12" t="s">
        <v>80</v>
      </c>
      <c r="AW551" s="12" t="s">
        <v>35</v>
      </c>
      <c r="AX551" s="12" t="s">
        <v>71</v>
      </c>
      <c r="AY551" s="253" t="s">
        <v>137</v>
      </c>
    </row>
    <row r="552" spans="2:51" s="11" customFormat="1" ht="13.5">
      <c r="B552" s="232"/>
      <c r="C552" s="233"/>
      <c r="D552" s="234" t="s">
        <v>145</v>
      </c>
      <c r="E552" s="235" t="s">
        <v>21</v>
      </c>
      <c r="F552" s="236" t="s">
        <v>848</v>
      </c>
      <c r="G552" s="233"/>
      <c r="H552" s="235" t="s">
        <v>21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AT552" s="242" t="s">
        <v>145</v>
      </c>
      <c r="AU552" s="242" t="s">
        <v>80</v>
      </c>
      <c r="AV552" s="11" t="s">
        <v>76</v>
      </c>
      <c r="AW552" s="11" t="s">
        <v>35</v>
      </c>
      <c r="AX552" s="11" t="s">
        <v>71</v>
      </c>
      <c r="AY552" s="242" t="s">
        <v>137</v>
      </c>
    </row>
    <row r="553" spans="2:51" s="12" customFormat="1" ht="13.5">
      <c r="B553" s="243"/>
      <c r="C553" s="244"/>
      <c r="D553" s="234" t="s">
        <v>145</v>
      </c>
      <c r="E553" s="245" t="s">
        <v>21</v>
      </c>
      <c r="F553" s="246" t="s">
        <v>849</v>
      </c>
      <c r="G553" s="244"/>
      <c r="H553" s="247">
        <v>811.8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AT553" s="253" t="s">
        <v>145</v>
      </c>
      <c r="AU553" s="253" t="s">
        <v>80</v>
      </c>
      <c r="AV553" s="12" t="s">
        <v>80</v>
      </c>
      <c r="AW553" s="12" t="s">
        <v>35</v>
      </c>
      <c r="AX553" s="12" t="s">
        <v>71</v>
      </c>
      <c r="AY553" s="253" t="s">
        <v>137</v>
      </c>
    </row>
    <row r="554" spans="2:51" s="11" customFormat="1" ht="13.5">
      <c r="B554" s="232"/>
      <c r="C554" s="233"/>
      <c r="D554" s="234" t="s">
        <v>145</v>
      </c>
      <c r="E554" s="235" t="s">
        <v>21</v>
      </c>
      <c r="F554" s="236" t="s">
        <v>370</v>
      </c>
      <c r="G554" s="233"/>
      <c r="H554" s="235" t="s">
        <v>21</v>
      </c>
      <c r="I554" s="237"/>
      <c r="J554" s="233"/>
      <c r="K554" s="233"/>
      <c r="L554" s="238"/>
      <c r="M554" s="239"/>
      <c r="N554" s="240"/>
      <c r="O554" s="240"/>
      <c r="P554" s="240"/>
      <c r="Q554" s="240"/>
      <c r="R554" s="240"/>
      <c r="S554" s="240"/>
      <c r="T554" s="241"/>
      <c r="AT554" s="242" t="s">
        <v>145</v>
      </c>
      <c r="AU554" s="242" t="s">
        <v>80</v>
      </c>
      <c r="AV554" s="11" t="s">
        <v>76</v>
      </c>
      <c r="AW554" s="11" t="s">
        <v>35</v>
      </c>
      <c r="AX554" s="11" t="s">
        <v>71</v>
      </c>
      <c r="AY554" s="242" t="s">
        <v>137</v>
      </c>
    </row>
    <row r="555" spans="2:51" s="12" customFormat="1" ht="13.5">
      <c r="B555" s="243"/>
      <c r="C555" s="244"/>
      <c r="D555" s="234" t="s">
        <v>145</v>
      </c>
      <c r="E555" s="245" t="s">
        <v>21</v>
      </c>
      <c r="F555" s="246" t="s">
        <v>850</v>
      </c>
      <c r="G555" s="244"/>
      <c r="H555" s="247">
        <v>411</v>
      </c>
      <c r="I555" s="248"/>
      <c r="J555" s="244"/>
      <c r="K555" s="244"/>
      <c r="L555" s="249"/>
      <c r="M555" s="250"/>
      <c r="N555" s="251"/>
      <c r="O555" s="251"/>
      <c r="P555" s="251"/>
      <c r="Q555" s="251"/>
      <c r="R555" s="251"/>
      <c r="S555" s="251"/>
      <c r="T555" s="252"/>
      <c r="AT555" s="253" t="s">
        <v>145</v>
      </c>
      <c r="AU555" s="253" t="s">
        <v>80</v>
      </c>
      <c r="AV555" s="12" t="s">
        <v>80</v>
      </c>
      <c r="AW555" s="12" t="s">
        <v>35</v>
      </c>
      <c r="AX555" s="12" t="s">
        <v>71</v>
      </c>
      <c r="AY555" s="253" t="s">
        <v>137</v>
      </c>
    </row>
    <row r="556" spans="2:51" s="13" customFormat="1" ht="13.5">
      <c r="B556" s="254"/>
      <c r="C556" s="255"/>
      <c r="D556" s="234" t="s">
        <v>145</v>
      </c>
      <c r="E556" s="256" t="s">
        <v>21</v>
      </c>
      <c r="F556" s="257" t="s">
        <v>218</v>
      </c>
      <c r="G556" s="255"/>
      <c r="H556" s="258">
        <v>3064.4</v>
      </c>
      <c r="I556" s="259"/>
      <c r="J556" s="255"/>
      <c r="K556" s="255"/>
      <c r="L556" s="260"/>
      <c r="M556" s="261"/>
      <c r="N556" s="262"/>
      <c r="O556" s="262"/>
      <c r="P556" s="262"/>
      <c r="Q556" s="262"/>
      <c r="R556" s="262"/>
      <c r="S556" s="262"/>
      <c r="T556" s="263"/>
      <c r="AT556" s="264" t="s">
        <v>145</v>
      </c>
      <c r="AU556" s="264" t="s">
        <v>80</v>
      </c>
      <c r="AV556" s="13" t="s">
        <v>143</v>
      </c>
      <c r="AW556" s="13" t="s">
        <v>35</v>
      </c>
      <c r="AX556" s="13" t="s">
        <v>76</v>
      </c>
      <c r="AY556" s="264" t="s">
        <v>137</v>
      </c>
    </row>
    <row r="557" spans="2:65" s="1" customFormat="1" ht="25.5" customHeight="1">
      <c r="B557" s="45"/>
      <c r="C557" s="220" t="s">
        <v>851</v>
      </c>
      <c r="D557" s="220" t="s">
        <v>139</v>
      </c>
      <c r="E557" s="221" t="s">
        <v>852</v>
      </c>
      <c r="F557" s="222" t="s">
        <v>853</v>
      </c>
      <c r="G557" s="223" t="s">
        <v>149</v>
      </c>
      <c r="H557" s="224">
        <v>8.079</v>
      </c>
      <c r="I557" s="225"/>
      <c r="J557" s="226">
        <f>ROUND(I557*H557,2)</f>
        <v>0</v>
      </c>
      <c r="K557" s="222" t="s">
        <v>163</v>
      </c>
      <c r="L557" s="71"/>
      <c r="M557" s="227" t="s">
        <v>21</v>
      </c>
      <c r="N557" s="228" t="s">
        <v>42</v>
      </c>
      <c r="O557" s="46"/>
      <c r="P557" s="229">
        <f>O557*H557</f>
        <v>0</v>
      </c>
      <c r="Q557" s="229">
        <v>0.00119</v>
      </c>
      <c r="R557" s="229">
        <f>Q557*H557</f>
        <v>0.009614010000000001</v>
      </c>
      <c r="S557" s="229">
        <v>0</v>
      </c>
      <c r="T557" s="230">
        <f>S557*H557</f>
        <v>0</v>
      </c>
      <c r="AR557" s="23" t="s">
        <v>143</v>
      </c>
      <c r="AT557" s="23" t="s">
        <v>139</v>
      </c>
      <c r="AU557" s="23" t="s">
        <v>80</v>
      </c>
      <c r="AY557" s="23" t="s">
        <v>137</v>
      </c>
      <c r="BE557" s="231">
        <f>IF(N557="základní",J557,0)</f>
        <v>0</v>
      </c>
      <c r="BF557" s="231">
        <f>IF(N557="snížená",J557,0)</f>
        <v>0</v>
      </c>
      <c r="BG557" s="231">
        <f>IF(N557="zákl. přenesená",J557,0)</f>
        <v>0</v>
      </c>
      <c r="BH557" s="231">
        <f>IF(N557="sníž. přenesená",J557,0)</f>
        <v>0</v>
      </c>
      <c r="BI557" s="231">
        <f>IF(N557="nulová",J557,0)</f>
        <v>0</v>
      </c>
      <c r="BJ557" s="23" t="s">
        <v>76</v>
      </c>
      <c r="BK557" s="231">
        <f>ROUND(I557*H557,2)</f>
        <v>0</v>
      </c>
      <c r="BL557" s="23" t="s">
        <v>143</v>
      </c>
      <c r="BM557" s="23" t="s">
        <v>854</v>
      </c>
    </row>
    <row r="558" spans="2:51" s="11" customFormat="1" ht="13.5">
      <c r="B558" s="232"/>
      <c r="C558" s="233"/>
      <c r="D558" s="234" t="s">
        <v>145</v>
      </c>
      <c r="E558" s="235" t="s">
        <v>21</v>
      </c>
      <c r="F558" s="236" t="s">
        <v>297</v>
      </c>
      <c r="G558" s="233"/>
      <c r="H558" s="235" t="s">
        <v>21</v>
      </c>
      <c r="I558" s="237"/>
      <c r="J558" s="233"/>
      <c r="K558" s="233"/>
      <c r="L558" s="238"/>
      <c r="M558" s="239"/>
      <c r="N558" s="240"/>
      <c r="O558" s="240"/>
      <c r="P558" s="240"/>
      <c r="Q558" s="240"/>
      <c r="R558" s="240"/>
      <c r="S558" s="240"/>
      <c r="T558" s="241"/>
      <c r="AT558" s="242" t="s">
        <v>145</v>
      </c>
      <c r="AU558" s="242" t="s">
        <v>80</v>
      </c>
      <c r="AV558" s="11" t="s">
        <v>76</v>
      </c>
      <c r="AW558" s="11" t="s">
        <v>35</v>
      </c>
      <c r="AX558" s="11" t="s">
        <v>71</v>
      </c>
      <c r="AY558" s="242" t="s">
        <v>137</v>
      </c>
    </row>
    <row r="559" spans="2:51" s="12" customFormat="1" ht="13.5">
      <c r="B559" s="243"/>
      <c r="C559" s="244"/>
      <c r="D559" s="234" t="s">
        <v>145</v>
      </c>
      <c r="E559" s="245" t="s">
        <v>21</v>
      </c>
      <c r="F559" s="246" t="s">
        <v>855</v>
      </c>
      <c r="G559" s="244"/>
      <c r="H559" s="247">
        <v>8.079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AT559" s="253" t="s">
        <v>145</v>
      </c>
      <c r="AU559" s="253" t="s">
        <v>80</v>
      </c>
      <c r="AV559" s="12" t="s">
        <v>80</v>
      </c>
      <c r="AW559" s="12" t="s">
        <v>35</v>
      </c>
      <c r="AX559" s="12" t="s">
        <v>76</v>
      </c>
      <c r="AY559" s="253" t="s">
        <v>137</v>
      </c>
    </row>
    <row r="560" spans="2:65" s="1" customFormat="1" ht="16.5" customHeight="1">
      <c r="B560" s="45"/>
      <c r="C560" s="220" t="s">
        <v>856</v>
      </c>
      <c r="D560" s="220" t="s">
        <v>139</v>
      </c>
      <c r="E560" s="221" t="s">
        <v>857</v>
      </c>
      <c r="F560" s="222" t="s">
        <v>858</v>
      </c>
      <c r="G560" s="223" t="s">
        <v>149</v>
      </c>
      <c r="H560" s="224">
        <v>25.252</v>
      </c>
      <c r="I560" s="225"/>
      <c r="J560" s="226">
        <f>ROUND(I560*H560,2)</f>
        <v>0</v>
      </c>
      <c r="K560" s="222" t="s">
        <v>150</v>
      </c>
      <c r="L560" s="71"/>
      <c r="M560" s="227" t="s">
        <v>21</v>
      </c>
      <c r="N560" s="228" t="s">
        <v>42</v>
      </c>
      <c r="O560" s="46"/>
      <c r="P560" s="229">
        <f>O560*H560</f>
        <v>0</v>
      </c>
      <c r="Q560" s="229">
        <v>0</v>
      </c>
      <c r="R560" s="229">
        <f>Q560*H560</f>
        <v>0</v>
      </c>
      <c r="S560" s="229">
        <v>0.131</v>
      </c>
      <c r="T560" s="230">
        <f>S560*H560</f>
        <v>3.308012</v>
      </c>
      <c r="AR560" s="23" t="s">
        <v>143</v>
      </c>
      <c r="AT560" s="23" t="s">
        <v>139</v>
      </c>
      <c r="AU560" s="23" t="s">
        <v>80</v>
      </c>
      <c r="AY560" s="23" t="s">
        <v>137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23" t="s">
        <v>76</v>
      </c>
      <c r="BK560" s="231">
        <f>ROUND(I560*H560,2)</f>
        <v>0</v>
      </c>
      <c r="BL560" s="23" t="s">
        <v>143</v>
      </c>
      <c r="BM560" s="23" t="s">
        <v>859</v>
      </c>
    </row>
    <row r="561" spans="2:51" s="11" customFormat="1" ht="13.5">
      <c r="B561" s="232"/>
      <c r="C561" s="233"/>
      <c r="D561" s="234" t="s">
        <v>145</v>
      </c>
      <c r="E561" s="235" t="s">
        <v>21</v>
      </c>
      <c r="F561" s="236" t="s">
        <v>158</v>
      </c>
      <c r="G561" s="233"/>
      <c r="H561" s="235" t="s">
        <v>21</v>
      </c>
      <c r="I561" s="237"/>
      <c r="J561" s="233"/>
      <c r="K561" s="233"/>
      <c r="L561" s="238"/>
      <c r="M561" s="239"/>
      <c r="N561" s="240"/>
      <c r="O561" s="240"/>
      <c r="P561" s="240"/>
      <c r="Q561" s="240"/>
      <c r="R561" s="240"/>
      <c r="S561" s="240"/>
      <c r="T561" s="241"/>
      <c r="AT561" s="242" t="s">
        <v>145</v>
      </c>
      <c r="AU561" s="242" t="s">
        <v>80</v>
      </c>
      <c r="AV561" s="11" t="s">
        <v>76</v>
      </c>
      <c r="AW561" s="11" t="s">
        <v>35</v>
      </c>
      <c r="AX561" s="11" t="s">
        <v>71</v>
      </c>
      <c r="AY561" s="242" t="s">
        <v>137</v>
      </c>
    </row>
    <row r="562" spans="2:51" s="12" customFormat="1" ht="13.5">
      <c r="B562" s="243"/>
      <c r="C562" s="244"/>
      <c r="D562" s="234" t="s">
        <v>145</v>
      </c>
      <c r="E562" s="245" t="s">
        <v>21</v>
      </c>
      <c r="F562" s="246" t="s">
        <v>860</v>
      </c>
      <c r="G562" s="244"/>
      <c r="H562" s="247">
        <v>8.593</v>
      </c>
      <c r="I562" s="248"/>
      <c r="J562" s="244"/>
      <c r="K562" s="244"/>
      <c r="L562" s="249"/>
      <c r="M562" s="250"/>
      <c r="N562" s="251"/>
      <c r="O562" s="251"/>
      <c r="P562" s="251"/>
      <c r="Q562" s="251"/>
      <c r="R562" s="251"/>
      <c r="S562" s="251"/>
      <c r="T562" s="252"/>
      <c r="AT562" s="253" t="s">
        <v>145</v>
      </c>
      <c r="AU562" s="253" t="s">
        <v>80</v>
      </c>
      <c r="AV562" s="12" t="s">
        <v>80</v>
      </c>
      <c r="AW562" s="12" t="s">
        <v>35</v>
      </c>
      <c r="AX562" s="12" t="s">
        <v>71</v>
      </c>
      <c r="AY562" s="253" t="s">
        <v>137</v>
      </c>
    </row>
    <row r="563" spans="2:51" s="11" customFormat="1" ht="13.5">
      <c r="B563" s="232"/>
      <c r="C563" s="233"/>
      <c r="D563" s="234" t="s">
        <v>145</v>
      </c>
      <c r="E563" s="235" t="s">
        <v>21</v>
      </c>
      <c r="F563" s="236" t="s">
        <v>861</v>
      </c>
      <c r="G563" s="233"/>
      <c r="H563" s="235" t="s">
        <v>21</v>
      </c>
      <c r="I563" s="237"/>
      <c r="J563" s="233"/>
      <c r="K563" s="233"/>
      <c r="L563" s="238"/>
      <c r="M563" s="239"/>
      <c r="N563" s="240"/>
      <c r="O563" s="240"/>
      <c r="P563" s="240"/>
      <c r="Q563" s="240"/>
      <c r="R563" s="240"/>
      <c r="S563" s="240"/>
      <c r="T563" s="241"/>
      <c r="AT563" s="242" t="s">
        <v>145</v>
      </c>
      <c r="AU563" s="242" t="s">
        <v>80</v>
      </c>
      <c r="AV563" s="11" t="s">
        <v>76</v>
      </c>
      <c r="AW563" s="11" t="s">
        <v>35</v>
      </c>
      <c r="AX563" s="11" t="s">
        <v>71</v>
      </c>
      <c r="AY563" s="242" t="s">
        <v>137</v>
      </c>
    </row>
    <row r="564" spans="2:51" s="12" customFormat="1" ht="13.5">
      <c r="B564" s="243"/>
      <c r="C564" s="244"/>
      <c r="D564" s="234" t="s">
        <v>145</v>
      </c>
      <c r="E564" s="245" t="s">
        <v>21</v>
      </c>
      <c r="F564" s="246" t="s">
        <v>862</v>
      </c>
      <c r="G564" s="244"/>
      <c r="H564" s="247">
        <v>8.379</v>
      </c>
      <c r="I564" s="248"/>
      <c r="J564" s="244"/>
      <c r="K564" s="244"/>
      <c r="L564" s="249"/>
      <c r="M564" s="250"/>
      <c r="N564" s="251"/>
      <c r="O564" s="251"/>
      <c r="P564" s="251"/>
      <c r="Q564" s="251"/>
      <c r="R564" s="251"/>
      <c r="S564" s="251"/>
      <c r="T564" s="252"/>
      <c r="AT564" s="253" t="s">
        <v>145</v>
      </c>
      <c r="AU564" s="253" t="s">
        <v>80</v>
      </c>
      <c r="AV564" s="12" t="s">
        <v>80</v>
      </c>
      <c r="AW564" s="12" t="s">
        <v>35</v>
      </c>
      <c r="AX564" s="12" t="s">
        <v>71</v>
      </c>
      <c r="AY564" s="253" t="s">
        <v>137</v>
      </c>
    </row>
    <row r="565" spans="2:51" s="11" customFormat="1" ht="13.5">
      <c r="B565" s="232"/>
      <c r="C565" s="233"/>
      <c r="D565" s="234" t="s">
        <v>145</v>
      </c>
      <c r="E565" s="235" t="s">
        <v>21</v>
      </c>
      <c r="F565" s="236" t="s">
        <v>861</v>
      </c>
      <c r="G565" s="233"/>
      <c r="H565" s="235" t="s">
        <v>21</v>
      </c>
      <c r="I565" s="237"/>
      <c r="J565" s="233"/>
      <c r="K565" s="233"/>
      <c r="L565" s="238"/>
      <c r="M565" s="239"/>
      <c r="N565" s="240"/>
      <c r="O565" s="240"/>
      <c r="P565" s="240"/>
      <c r="Q565" s="240"/>
      <c r="R565" s="240"/>
      <c r="S565" s="240"/>
      <c r="T565" s="241"/>
      <c r="AT565" s="242" t="s">
        <v>145</v>
      </c>
      <c r="AU565" s="242" t="s">
        <v>80</v>
      </c>
      <c r="AV565" s="11" t="s">
        <v>76</v>
      </c>
      <c r="AW565" s="11" t="s">
        <v>35</v>
      </c>
      <c r="AX565" s="11" t="s">
        <v>71</v>
      </c>
      <c r="AY565" s="242" t="s">
        <v>137</v>
      </c>
    </row>
    <row r="566" spans="2:51" s="12" customFormat="1" ht="13.5">
      <c r="B566" s="243"/>
      <c r="C566" s="244"/>
      <c r="D566" s="234" t="s">
        <v>145</v>
      </c>
      <c r="E566" s="245" t="s">
        <v>21</v>
      </c>
      <c r="F566" s="246" t="s">
        <v>863</v>
      </c>
      <c r="G566" s="244"/>
      <c r="H566" s="247">
        <v>8.28</v>
      </c>
      <c r="I566" s="248"/>
      <c r="J566" s="244"/>
      <c r="K566" s="244"/>
      <c r="L566" s="249"/>
      <c r="M566" s="250"/>
      <c r="N566" s="251"/>
      <c r="O566" s="251"/>
      <c r="P566" s="251"/>
      <c r="Q566" s="251"/>
      <c r="R566" s="251"/>
      <c r="S566" s="251"/>
      <c r="T566" s="252"/>
      <c r="AT566" s="253" t="s">
        <v>145</v>
      </c>
      <c r="AU566" s="253" t="s">
        <v>80</v>
      </c>
      <c r="AV566" s="12" t="s">
        <v>80</v>
      </c>
      <c r="AW566" s="12" t="s">
        <v>35</v>
      </c>
      <c r="AX566" s="12" t="s">
        <v>71</v>
      </c>
      <c r="AY566" s="253" t="s">
        <v>137</v>
      </c>
    </row>
    <row r="567" spans="2:51" s="13" customFormat="1" ht="13.5">
      <c r="B567" s="254"/>
      <c r="C567" s="255"/>
      <c r="D567" s="234" t="s">
        <v>145</v>
      </c>
      <c r="E567" s="256" t="s">
        <v>21</v>
      </c>
      <c r="F567" s="257" t="s">
        <v>218</v>
      </c>
      <c r="G567" s="255"/>
      <c r="H567" s="258">
        <v>25.252</v>
      </c>
      <c r="I567" s="259"/>
      <c r="J567" s="255"/>
      <c r="K567" s="255"/>
      <c r="L567" s="260"/>
      <c r="M567" s="261"/>
      <c r="N567" s="262"/>
      <c r="O567" s="262"/>
      <c r="P567" s="262"/>
      <c r="Q567" s="262"/>
      <c r="R567" s="262"/>
      <c r="S567" s="262"/>
      <c r="T567" s="263"/>
      <c r="AT567" s="264" t="s">
        <v>145</v>
      </c>
      <c r="AU567" s="264" t="s">
        <v>80</v>
      </c>
      <c r="AV567" s="13" t="s">
        <v>143</v>
      </c>
      <c r="AW567" s="13" t="s">
        <v>35</v>
      </c>
      <c r="AX567" s="13" t="s">
        <v>76</v>
      </c>
      <c r="AY567" s="264" t="s">
        <v>137</v>
      </c>
    </row>
    <row r="568" spans="2:65" s="1" customFormat="1" ht="16.5" customHeight="1">
      <c r="B568" s="45"/>
      <c r="C568" s="220" t="s">
        <v>864</v>
      </c>
      <c r="D568" s="220" t="s">
        <v>139</v>
      </c>
      <c r="E568" s="221" t="s">
        <v>865</v>
      </c>
      <c r="F568" s="222" t="s">
        <v>866</v>
      </c>
      <c r="G568" s="223" t="s">
        <v>149</v>
      </c>
      <c r="H568" s="224">
        <v>5.505</v>
      </c>
      <c r="I568" s="225"/>
      <c r="J568" s="226">
        <f>ROUND(I568*H568,2)</f>
        <v>0</v>
      </c>
      <c r="K568" s="222" t="s">
        <v>150</v>
      </c>
      <c r="L568" s="71"/>
      <c r="M568" s="227" t="s">
        <v>21</v>
      </c>
      <c r="N568" s="228" t="s">
        <v>42</v>
      </c>
      <c r="O568" s="46"/>
      <c r="P568" s="229">
        <f>O568*H568</f>
        <v>0</v>
      </c>
      <c r="Q568" s="229">
        <v>0</v>
      </c>
      <c r="R568" s="229">
        <f>Q568*H568</f>
        <v>0</v>
      </c>
      <c r="S568" s="229">
        <v>0.261</v>
      </c>
      <c r="T568" s="230">
        <f>S568*H568</f>
        <v>1.436805</v>
      </c>
      <c r="AR568" s="23" t="s">
        <v>143</v>
      </c>
      <c r="AT568" s="23" t="s">
        <v>139</v>
      </c>
      <c r="AU568" s="23" t="s">
        <v>80</v>
      </c>
      <c r="AY568" s="23" t="s">
        <v>137</v>
      </c>
      <c r="BE568" s="231">
        <f>IF(N568="základní",J568,0)</f>
        <v>0</v>
      </c>
      <c r="BF568" s="231">
        <f>IF(N568="snížená",J568,0)</f>
        <v>0</v>
      </c>
      <c r="BG568" s="231">
        <f>IF(N568="zákl. přenesená",J568,0)</f>
        <v>0</v>
      </c>
      <c r="BH568" s="231">
        <f>IF(N568="sníž. přenesená",J568,0)</f>
        <v>0</v>
      </c>
      <c r="BI568" s="231">
        <f>IF(N568="nulová",J568,0)</f>
        <v>0</v>
      </c>
      <c r="BJ568" s="23" t="s">
        <v>76</v>
      </c>
      <c r="BK568" s="231">
        <f>ROUND(I568*H568,2)</f>
        <v>0</v>
      </c>
      <c r="BL568" s="23" t="s">
        <v>143</v>
      </c>
      <c r="BM568" s="23" t="s">
        <v>867</v>
      </c>
    </row>
    <row r="569" spans="2:51" s="11" customFormat="1" ht="13.5">
      <c r="B569" s="232"/>
      <c r="C569" s="233"/>
      <c r="D569" s="234" t="s">
        <v>145</v>
      </c>
      <c r="E569" s="235" t="s">
        <v>21</v>
      </c>
      <c r="F569" s="236" t="s">
        <v>158</v>
      </c>
      <c r="G569" s="233"/>
      <c r="H569" s="235" t="s">
        <v>21</v>
      </c>
      <c r="I569" s="237"/>
      <c r="J569" s="233"/>
      <c r="K569" s="233"/>
      <c r="L569" s="238"/>
      <c r="M569" s="239"/>
      <c r="N569" s="240"/>
      <c r="O569" s="240"/>
      <c r="P569" s="240"/>
      <c r="Q569" s="240"/>
      <c r="R569" s="240"/>
      <c r="S569" s="240"/>
      <c r="T569" s="241"/>
      <c r="AT569" s="242" t="s">
        <v>145</v>
      </c>
      <c r="AU569" s="242" t="s">
        <v>80</v>
      </c>
      <c r="AV569" s="11" t="s">
        <v>76</v>
      </c>
      <c r="AW569" s="11" t="s">
        <v>35</v>
      </c>
      <c r="AX569" s="11" t="s">
        <v>71</v>
      </c>
      <c r="AY569" s="242" t="s">
        <v>137</v>
      </c>
    </row>
    <row r="570" spans="2:51" s="12" customFormat="1" ht="13.5">
      <c r="B570" s="243"/>
      <c r="C570" s="244"/>
      <c r="D570" s="234" t="s">
        <v>145</v>
      </c>
      <c r="E570" s="245" t="s">
        <v>21</v>
      </c>
      <c r="F570" s="246" t="s">
        <v>868</v>
      </c>
      <c r="G570" s="244"/>
      <c r="H570" s="247">
        <v>2.68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AT570" s="253" t="s">
        <v>145</v>
      </c>
      <c r="AU570" s="253" t="s">
        <v>80</v>
      </c>
      <c r="AV570" s="12" t="s">
        <v>80</v>
      </c>
      <c r="AW570" s="12" t="s">
        <v>35</v>
      </c>
      <c r="AX570" s="12" t="s">
        <v>71</v>
      </c>
      <c r="AY570" s="253" t="s">
        <v>137</v>
      </c>
    </row>
    <row r="571" spans="2:51" s="12" customFormat="1" ht="13.5">
      <c r="B571" s="243"/>
      <c r="C571" s="244"/>
      <c r="D571" s="234" t="s">
        <v>145</v>
      </c>
      <c r="E571" s="245" t="s">
        <v>21</v>
      </c>
      <c r="F571" s="246" t="s">
        <v>869</v>
      </c>
      <c r="G571" s="244"/>
      <c r="H571" s="247">
        <v>2.825</v>
      </c>
      <c r="I571" s="248"/>
      <c r="J571" s="244"/>
      <c r="K571" s="244"/>
      <c r="L571" s="249"/>
      <c r="M571" s="250"/>
      <c r="N571" s="251"/>
      <c r="O571" s="251"/>
      <c r="P571" s="251"/>
      <c r="Q571" s="251"/>
      <c r="R571" s="251"/>
      <c r="S571" s="251"/>
      <c r="T571" s="252"/>
      <c r="AT571" s="253" t="s">
        <v>145</v>
      </c>
      <c r="AU571" s="253" t="s">
        <v>80</v>
      </c>
      <c r="AV571" s="12" t="s">
        <v>80</v>
      </c>
      <c r="AW571" s="12" t="s">
        <v>35</v>
      </c>
      <c r="AX571" s="12" t="s">
        <v>71</v>
      </c>
      <c r="AY571" s="253" t="s">
        <v>137</v>
      </c>
    </row>
    <row r="572" spans="2:51" s="13" customFormat="1" ht="13.5">
      <c r="B572" s="254"/>
      <c r="C572" s="255"/>
      <c r="D572" s="234" t="s">
        <v>145</v>
      </c>
      <c r="E572" s="256" t="s">
        <v>21</v>
      </c>
      <c r="F572" s="257" t="s">
        <v>218</v>
      </c>
      <c r="G572" s="255"/>
      <c r="H572" s="258">
        <v>5.505</v>
      </c>
      <c r="I572" s="259"/>
      <c r="J572" s="255"/>
      <c r="K572" s="255"/>
      <c r="L572" s="260"/>
      <c r="M572" s="261"/>
      <c r="N572" s="262"/>
      <c r="O572" s="262"/>
      <c r="P572" s="262"/>
      <c r="Q572" s="262"/>
      <c r="R572" s="262"/>
      <c r="S572" s="262"/>
      <c r="T572" s="263"/>
      <c r="AT572" s="264" t="s">
        <v>145</v>
      </c>
      <c r="AU572" s="264" t="s">
        <v>80</v>
      </c>
      <c r="AV572" s="13" t="s">
        <v>143</v>
      </c>
      <c r="AW572" s="13" t="s">
        <v>35</v>
      </c>
      <c r="AX572" s="13" t="s">
        <v>76</v>
      </c>
      <c r="AY572" s="264" t="s">
        <v>137</v>
      </c>
    </row>
    <row r="573" spans="2:65" s="1" customFormat="1" ht="25.5" customHeight="1">
      <c r="B573" s="45"/>
      <c r="C573" s="220" t="s">
        <v>870</v>
      </c>
      <c r="D573" s="220" t="s">
        <v>139</v>
      </c>
      <c r="E573" s="221" t="s">
        <v>871</v>
      </c>
      <c r="F573" s="222" t="s">
        <v>872</v>
      </c>
      <c r="G573" s="223" t="s">
        <v>162</v>
      </c>
      <c r="H573" s="224">
        <v>0.809</v>
      </c>
      <c r="I573" s="225"/>
      <c r="J573" s="226">
        <f>ROUND(I573*H573,2)</f>
        <v>0</v>
      </c>
      <c r="K573" s="222" t="s">
        <v>150</v>
      </c>
      <c r="L573" s="71"/>
      <c r="M573" s="227" t="s">
        <v>21</v>
      </c>
      <c r="N573" s="228" t="s">
        <v>42</v>
      </c>
      <c r="O573" s="46"/>
      <c r="P573" s="229">
        <f>O573*H573</f>
        <v>0</v>
      </c>
      <c r="Q573" s="229">
        <v>0</v>
      </c>
      <c r="R573" s="229">
        <f>Q573*H573</f>
        <v>0</v>
      </c>
      <c r="S573" s="229">
        <v>1.8</v>
      </c>
      <c r="T573" s="230">
        <f>S573*H573</f>
        <v>1.4562000000000002</v>
      </c>
      <c r="AR573" s="23" t="s">
        <v>143</v>
      </c>
      <c r="AT573" s="23" t="s">
        <v>139</v>
      </c>
      <c r="AU573" s="23" t="s">
        <v>80</v>
      </c>
      <c r="AY573" s="23" t="s">
        <v>137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23" t="s">
        <v>76</v>
      </c>
      <c r="BK573" s="231">
        <f>ROUND(I573*H573,2)</f>
        <v>0</v>
      </c>
      <c r="BL573" s="23" t="s">
        <v>143</v>
      </c>
      <c r="BM573" s="23" t="s">
        <v>873</v>
      </c>
    </row>
    <row r="574" spans="2:51" s="11" customFormat="1" ht="13.5">
      <c r="B574" s="232"/>
      <c r="C574" s="233"/>
      <c r="D574" s="234" t="s">
        <v>145</v>
      </c>
      <c r="E574" s="235" t="s">
        <v>21</v>
      </c>
      <c r="F574" s="236" t="s">
        <v>158</v>
      </c>
      <c r="G574" s="233"/>
      <c r="H574" s="235" t="s">
        <v>21</v>
      </c>
      <c r="I574" s="237"/>
      <c r="J574" s="233"/>
      <c r="K574" s="233"/>
      <c r="L574" s="238"/>
      <c r="M574" s="239"/>
      <c r="N574" s="240"/>
      <c r="O574" s="240"/>
      <c r="P574" s="240"/>
      <c r="Q574" s="240"/>
      <c r="R574" s="240"/>
      <c r="S574" s="240"/>
      <c r="T574" s="241"/>
      <c r="AT574" s="242" t="s">
        <v>145</v>
      </c>
      <c r="AU574" s="242" t="s">
        <v>80</v>
      </c>
      <c r="AV574" s="11" t="s">
        <v>76</v>
      </c>
      <c r="AW574" s="11" t="s">
        <v>35</v>
      </c>
      <c r="AX574" s="11" t="s">
        <v>71</v>
      </c>
      <c r="AY574" s="242" t="s">
        <v>137</v>
      </c>
    </row>
    <row r="575" spans="2:51" s="12" customFormat="1" ht="13.5">
      <c r="B575" s="243"/>
      <c r="C575" s="244"/>
      <c r="D575" s="234" t="s">
        <v>145</v>
      </c>
      <c r="E575" s="245" t="s">
        <v>21</v>
      </c>
      <c r="F575" s="246" t="s">
        <v>874</v>
      </c>
      <c r="G575" s="244"/>
      <c r="H575" s="247">
        <v>0.809</v>
      </c>
      <c r="I575" s="248"/>
      <c r="J575" s="244"/>
      <c r="K575" s="244"/>
      <c r="L575" s="249"/>
      <c r="M575" s="250"/>
      <c r="N575" s="251"/>
      <c r="O575" s="251"/>
      <c r="P575" s="251"/>
      <c r="Q575" s="251"/>
      <c r="R575" s="251"/>
      <c r="S575" s="251"/>
      <c r="T575" s="252"/>
      <c r="AT575" s="253" t="s">
        <v>145</v>
      </c>
      <c r="AU575" s="253" t="s">
        <v>80</v>
      </c>
      <c r="AV575" s="12" t="s">
        <v>80</v>
      </c>
      <c r="AW575" s="12" t="s">
        <v>35</v>
      </c>
      <c r="AX575" s="12" t="s">
        <v>76</v>
      </c>
      <c r="AY575" s="253" t="s">
        <v>137</v>
      </c>
    </row>
    <row r="576" spans="2:65" s="1" customFormat="1" ht="25.5" customHeight="1">
      <c r="B576" s="45"/>
      <c r="C576" s="220" t="s">
        <v>875</v>
      </c>
      <c r="D576" s="220" t="s">
        <v>139</v>
      </c>
      <c r="E576" s="221" t="s">
        <v>876</v>
      </c>
      <c r="F576" s="222" t="s">
        <v>877</v>
      </c>
      <c r="G576" s="223" t="s">
        <v>162</v>
      </c>
      <c r="H576" s="224">
        <v>5.408</v>
      </c>
      <c r="I576" s="225"/>
      <c r="J576" s="226">
        <f>ROUND(I576*H576,2)</f>
        <v>0</v>
      </c>
      <c r="K576" s="222" t="s">
        <v>150</v>
      </c>
      <c r="L576" s="71"/>
      <c r="M576" s="227" t="s">
        <v>21</v>
      </c>
      <c r="N576" s="228" t="s">
        <v>42</v>
      </c>
      <c r="O576" s="46"/>
      <c r="P576" s="229">
        <f>O576*H576</f>
        <v>0</v>
      </c>
      <c r="Q576" s="229">
        <v>0</v>
      </c>
      <c r="R576" s="229">
        <f>Q576*H576</f>
        <v>0</v>
      </c>
      <c r="S576" s="229">
        <v>1.8</v>
      </c>
      <c r="T576" s="230">
        <f>S576*H576</f>
        <v>9.7344</v>
      </c>
      <c r="AR576" s="23" t="s">
        <v>143</v>
      </c>
      <c r="AT576" s="23" t="s">
        <v>139</v>
      </c>
      <c r="AU576" s="23" t="s">
        <v>80</v>
      </c>
      <c r="AY576" s="23" t="s">
        <v>137</v>
      </c>
      <c r="BE576" s="231">
        <f>IF(N576="základní",J576,0)</f>
        <v>0</v>
      </c>
      <c r="BF576" s="231">
        <f>IF(N576="snížená",J576,0)</f>
        <v>0</v>
      </c>
      <c r="BG576" s="231">
        <f>IF(N576="zákl. přenesená",J576,0)</f>
        <v>0</v>
      </c>
      <c r="BH576" s="231">
        <f>IF(N576="sníž. přenesená",J576,0)</f>
        <v>0</v>
      </c>
      <c r="BI576" s="231">
        <f>IF(N576="nulová",J576,0)</f>
        <v>0</v>
      </c>
      <c r="BJ576" s="23" t="s">
        <v>76</v>
      </c>
      <c r="BK576" s="231">
        <f>ROUND(I576*H576,2)</f>
        <v>0</v>
      </c>
      <c r="BL576" s="23" t="s">
        <v>143</v>
      </c>
      <c r="BM576" s="23" t="s">
        <v>878</v>
      </c>
    </row>
    <row r="577" spans="2:51" s="11" customFormat="1" ht="13.5">
      <c r="B577" s="232"/>
      <c r="C577" s="233"/>
      <c r="D577" s="234" t="s">
        <v>145</v>
      </c>
      <c r="E577" s="235" t="s">
        <v>21</v>
      </c>
      <c r="F577" s="236" t="s">
        <v>158</v>
      </c>
      <c r="G577" s="233"/>
      <c r="H577" s="235" t="s">
        <v>21</v>
      </c>
      <c r="I577" s="237"/>
      <c r="J577" s="233"/>
      <c r="K577" s="233"/>
      <c r="L577" s="238"/>
      <c r="M577" s="239"/>
      <c r="N577" s="240"/>
      <c r="O577" s="240"/>
      <c r="P577" s="240"/>
      <c r="Q577" s="240"/>
      <c r="R577" s="240"/>
      <c r="S577" s="240"/>
      <c r="T577" s="241"/>
      <c r="AT577" s="242" t="s">
        <v>145</v>
      </c>
      <c r="AU577" s="242" t="s">
        <v>80</v>
      </c>
      <c r="AV577" s="11" t="s">
        <v>76</v>
      </c>
      <c r="AW577" s="11" t="s">
        <v>35</v>
      </c>
      <c r="AX577" s="11" t="s">
        <v>71</v>
      </c>
      <c r="AY577" s="242" t="s">
        <v>137</v>
      </c>
    </row>
    <row r="578" spans="2:51" s="12" customFormat="1" ht="13.5">
      <c r="B578" s="243"/>
      <c r="C578" s="244"/>
      <c r="D578" s="234" t="s">
        <v>145</v>
      </c>
      <c r="E578" s="245" t="s">
        <v>21</v>
      </c>
      <c r="F578" s="246" t="s">
        <v>879</v>
      </c>
      <c r="G578" s="244"/>
      <c r="H578" s="247">
        <v>1.035</v>
      </c>
      <c r="I578" s="248"/>
      <c r="J578" s="244"/>
      <c r="K578" s="244"/>
      <c r="L578" s="249"/>
      <c r="M578" s="250"/>
      <c r="N578" s="251"/>
      <c r="O578" s="251"/>
      <c r="P578" s="251"/>
      <c r="Q578" s="251"/>
      <c r="R578" s="251"/>
      <c r="S578" s="251"/>
      <c r="T578" s="252"/>
      <c r="AT578" s="253" t="s">
        <v>145</v>
      </c>
      <c r="AU578" s="253" t="s">
        <v>80</v>
      </c>
      <c r="AV578" s="12" t="s">
        <v>80</v>
      </c>
      <c r="AW578" s="12" t="s">
        <v>35</v>
      </c>
      <c r="AX578" s="12" t="s">
        <v>71</v>
      </c>
      <c r="AY578" s="253" t="s">
        <v>137</v>
      </c>
    </row>
    <row r="579" spans="2:51" s="11" customFormat="1" ht="13.5">
      <c r="B579" s="232"/>
      <c r="C579" s="233"/>
      <c r="D579" s="234" t="s">
        <v>145</v>
      </c>
      <c r="E579" s="235" t="s">
        <v>21</v>
      </c>
      <c r="F579" s="236" t="s">
        <v>861</v>
      </c>
      <c r="G579" s="233"/>
      <c r="H579" s="235" t="s">
        <v>21</v>
      </c>
      <c r="I579" s="237"/>
      <c r="J579" s="233"/>
      <c r="K579" s="233"/>
      <c r="L579" s="238"/>
      <c r="M579" s="239"/>
      <c r="N579" s="240"/>
      <c r="O579" s="240"/>
      <c r="P579" s="240"/>
      <c r="Q579" s="240"/>
      <c r="R579" s="240"/>
      <c r="S579" s="240"/>
      <c r="T579" s="241"/>
      <c r="AT579" s="242" t="s">
        <v>145</v>
      </c>
      <c r="AU579" s="242" t="s">
        <v>80</v>
      </c>
      <c r="AV579" s="11" t="s">
        <v>76</v>
      </c>
      <c r="AW579" s="11" t="s">
        <v>35</v>
      </c>
      <c r="AX579" s="11" t="s">
        <v>71</v>
      </c>
      <c r="AY579" s="242" t="s">
        <v>137</v>
      </c>
    </row>
    <row r="580" spans="2:51" s="12" customFormat="1" ht="13.5">
      <c r="B580" s="243"/>
      <c r="C580" s="244"/>
      <c r="D580" s="234" t="s">
        <v>145</v>
      </c>
      <c r="E580" s="245" t="s">
        <v>21</v>
      </c>
      <c r="F580" s="246" t="s">
        <v>880</v>
      </c>
      <c r="G580" s="244"/>
      <c r="H580" s="247">
        <v>2.145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AT580" s="253" t="s">
        <v>145</v>
      </c>
      <c r="AU580" s="253" t="s">
        <v>80</v>
      </c>
      <c r="AV580" s="12" t="s">
        <v>80</v>
      </c>
      <c r="AW580" s="12" t="s">
        <v>35</v>
      </c>
      <c r="AX580" s="12" t="s">
        <v>71</v>
      </c>
      <c r="AY580" s="253" t="s">
        <v>137</v>
      </c>
    </row>
    <row r="581" spans="2:51" s="11" customFormat="1" ht="13.5">
      <c r="B581" s="232"/>
      <c r="C581" s="233"/>
      <c r="D581" s="234" t="s">
        <v>145</v>
      </c>
      <c r="E581" s="235" t="s">
        <v>21</v>
      </c>
      <c r="F581" s="236" t="s">
        <v>881</v>
      </c>
      <c r="G581" s="233"/>
      <c r="H581" s="235" t="s">
        <v>21</v>
      </c>
      <c r="I581" s="237"/>
      <c r="J581" s="233"/>
      <c r="K581" s="233"/>
      <c r="L581" s="238"/>
      <c r="M581" s="239"/>
      <c r="N581" s="240"/>
      <c r="O581" s="240"/>
      <c r="P581" s="240"/>
      <c r="Q581" s="240"/>
      <c r="R581" s="240"/>
      <c r="S581" s="240"/>
      <c r="T581" s="241"/>
      <c r="AT581" s="242" t="s">
        <v>145</v>
      </c>
      <c r="AU581" s="242" t="s">
        <v>80</v>
      </c>
      <c r="AV581" s="11" t="s">
        <v>76</v>
      </c>
      <c r="AW581" s="11" t="s">
        <v>35</v>
      </c>
      <c r="AX581" s="11" t="s">
        <v>71</v>
      </c>
      <c r="AY581" s="242" t="s">
        <v>137</v>
      </c>
    </row>
    <row r="582" spans="2:51" s="12" customFormat="1" ht="13.5">
      <c r="B582" s="243"/>
      <c r="C582" s="244"/>
      <c r="D582" s="234" t="s">
        <v>145</v>
      </c>
      <c r="E582" s="245" t="s">
        <v>21</v>
      </c>
      <c r="F582" s="246" t="s">
        <v>882</v>
      </c>
      <c r="G582" s="244"/>
      <c r="H582" s="247">
        <v>2.228</v>
      </c>
      <c r="I582" s="248"/>
      <c r="J582" s="244"/>
      <c r="K582" s="244"/>
      <c r="L582" s="249"/>
      <c r="M582" s="250"/>
      <c r="N582" s="251"/>
      <c r="O582" s="251"/>
      <c r="P582" s="251"/>
      <c r="Q582" s="251"/>
      <c r="R582" s="251"/>
      <c r="S582" s="251"/>
      <c r="T582" s="252"/>
      <c r="AT582" s="253" t="s">
        <v>145</v>
      </c>
      <c r="AU582" s="253" t="s">
        <v>80</v>
      </c>
      <c r="AV582" s="12" t="s">
        <v>80</v>
      </c>
      <c r="AW582" s="12" t="s">
        <v>35</v>
      </c>
      <c r="AX582" s="12" t="s">
        <v>71</v>
      </c>
      <c r="AY582" s="253" t="s">
        <v>137</v>
      </c>
    </row>
    <row r="583" spans="2:51" s="13" customFormat="1" ht="13.5">
      <c r="B583" s="254"/>
      <c r="C583" s="255"/>
      <c r="D583" s="234" t="s">
        <v>145</v>
      </c>
      <c r="E583" s="256" t="s">
        <v>21</v>
      </c>
      <c r="F583" s="257" t="s">
        <v>218</v>
      </c>
      <c r="G583" s="255"/>
      <c r="H583" s="258">
        <v>5.408</v>
      </c>
      <c r="I583" s="259"/>
      <c r="J583" s="255"/>
      <c r="K583" s="255"/>
      <c r="L583" s="260"/>
      <c r="M583" s="261"/>
      <c r="N583" s="262"/>
      <c r="O583" s="262"/>
      <c r="P583" s="262"/>
      <c r="Q583" s="262"/>
      <c r="R583" s="262"/>
      <c r="S583" s="262"/>
      <c r="T583" s="263"/>
      <c r="AT583" s="264" t="s">
        <v>145</v>
      </c>
      <c r="AU583" s="264" t="s">
        <v>80</v>
      </c>
      <c r="AV583" s="13" t="s">
        <v>143</v>
      </c>
      <c r="AW583" s="13" t="s">
        <v>35</v>
      </c>
      <c r="AX583" s="13" t="s">
        <v>76</v>
      </c>
      <c r="AY583" s="264" t="s">
        <v>137</v>
      </c>
    </row>
    <row r="584" spans="2:65" s="1" customFormat="1" ht="25.5" customHeight="1">
      <c r="B584" s="45"/>
      <c r="C584" s="220" t="s">
        <v>883</v>
      </c>
      <c r="D584" s="220" t="s">
        <v>139</v>
      </c>
      <c r="E584" s="221" t="s">
        <v>884</v>
      </c>
      <c r="F584" s="222" t="s">
        <v>885</v>
      </c>
      <c r="G584" s="223" t="s">
        <v>142</v>
      </c>
      <c r="H584" s="224">
        <v>1</v>
      </c>
      <c r="I584" s="225"/>
      <c r="J584" s="226">
        <f>ROUND(I584*H584,2)</f>
        <v>0</v>
      </c>
      <c r="K584" s="222" t="s">
        <v>21</v>
      </c>
      <c r="L584" s="71"/>
      <c r="M584" s="227" t="s">
        <v>21</v>
      </c>
      <c r="N584" s="228" t="s">
        <v>42</v>
      </c>
      <c r="O584" s="46"/>
      <c r="P584" s="229">
        <f>O584*H584</f>
        <v>0</v>
      </c>
      <c r="Q584" s="229">
        <v>0</v>
      </c>
      <c r="R584" s="229">
        <f>Q584*H584</f>
        <v>0</v>
      </c>
      <c r="S584" s="229">
        <v>0</v>
      </c>
      <c r="T584" s="230">
        <f>S584*H584</f>
        <v>0</v>
      </c>
      <c r="AR584" s="23" t="s">
        <v>143</v>
      </c>
      <c r="AT584" s="23" t="s">
        <v>139</v>
      </c>
      <c r="AU584" s="23" t="s">
        <v>80</v>
      </c>
      <c r="AY584" s="23" t="s">
        <v>137</v>
      </c>
      <c r="BE584" s="231">
        <f>IF(N584="základní",J584,0)</f>
        <v>0</v>
      </c>
      <c r="BF584" s="231">
        <f>IF(N584="snížená",J584,0)</f>
        <v>0</v>
      </c>
      <c r="BG584" s="231">
        <f>IF(N584="zákl. přenesená",J584,0)</f>
        <v>0</v>
      </c>
      <c r="BH584" s="231">
        <f>IF(N584="sníž. přenesená",J584,0)</f>
        <v>0</v>
      </c>
      <c r="BI584" s="231">
        <f>IF(N584="nulová",J584,0)</f>
        <v>0</v>
      </c>
      <c r="BJ584" s="23" t="s">
        <v>76</v>
      </c>
      <c r="BK584" s="231">
        <f>ROUND(I584*H584,2)</f>
        <v>0</v>
      </c>
      <c r="BL584" s="23" t="s">
        <v>143</v>
      </c>
      <c r="BM584" s="23" t="s">
        <v>886</v>
      </c>
    </row>
    <row r="585" spans="2:51" s="11" customFormat="1" ht="13.5">
      <c r="B585" s="232"/>
      <c r="C585" s="233"/>
      <c r="D585" s="234" t="s">
        <v>145</v>
      </c>
      <c r="E585" s="235" t="s">
        <v>21</v>
      </c>
      <c r="F585" s="236" t="s">
        <v>152</v>
      </c>
      <c r="G585" s="233"/>
      <c r="H585" s="235" t="s">
        <v>21</v>
      </c>
      <c r="I585" s="237"/>
      <c r="J585" s="233"/>
      <c r="K585" s="233"/>
      <c r="L585" s="238"/>
      <c r="M585" s="239"/>
      <c r="N585" s="240"/>
      <c r="O585" s="240"/>
      <c r="P585" s="240"/>
      <c r="Q585" s="240"/>
      <c r="R585" s="240"/>
      <c r="S585" s="240"/>
      <c r="T585" s="241"/>
      <c r="AT585" s="242" t="s">
        <v>145</v>
      </c>
      <c r="AU585" s="242" t="s">
        <v>80</v>
      </c>
      <c r="AV585" s="11" t="s">
        <v>76</v>
      </c>
      <c r="AW585" s="11" t="s">
        <v>35</v>
      </c>
      <c r="AX585" s="11" t="s">
        <v>71</v>
      </c>
      <c r="AY585" s="242" t="s">
        <v>137</v>
      </c>
    </row>
    <row r="586" spans="2:51" s="12" customFormat="1" ht="13.5">
      <c r="B586" s="243"/>
      <c r="C586" s="244"/>
      <c r="D586" s="234" t="s">
        <v>145</v>
      </c>
      <c r="E586" s="245" t="s">
        <v>21</v>
      </c>
      <c r="F586" s="246" t="s">
        <v>76</v>
      </c>
      <c r="G586" s="244"/>
      <c r="H586" s="247">
        <v>1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AT586" s="253" t="s">
        <v>145</v>
      </c>
      <c r="AU586" s="253" t="s">
        <v>80</v>
      </c>
      <c r="AV586" s="12" t="s">
        <v>80</v>
      </c>
      <c r="AW586" s="12" t="s">
        <v>35</v>
      </c>
      <c r="AX586" s="12" t="s">
        <v>76</v>
      </c>
      <c r="AY586" s="253" t="s">
        <v>137</v>
      </c>
    </row>
    <row r="587" spans="2:65" s="1" customFormat="1" ht="25.5" customHeight="1">
      <c r="B587" s="45"/>
      <c r="C587" s="220" t="s">
        <v>887</v>
      </c>
      <c r="D587" s="220" t="s">
        <v>139</v>
      </c>
      <c r="E587" s="221" t="s">
        <v>888</v>
      </c>
      <c r="F587" s="222" t="s">
        <v>889</v>
      </c>
      <c r="G587" s="223" t="s">
        <v>142</v>
      </c>
      <c r="H587" s="224">
        <v>1</v>
      </c>
      <c r="I587" s="225"/>
      <c r="J587" s="226">
        <f>ROUND(I587*H587,2)</f>
        <v>0</v>
      </c>
      <c r="K587" s="222" t="s">
        <v>21</v>
      </c>
      <c r="L587" s="71"/>
      <c r="M587" s="227" t="s">
        <v>21</v>
      </c>
      <c r="N587" s="228" t="s">
        <v>42</v>
      </c>
      <c r="O587" s="46"/>
      <c r="P587" s="229">
        <f>O587*H587</f>
        <v>0</v>
      </c>
      <c r="Q587" s="229">
        <v>0</v>
      </c>
      <c r="R587" s="229">
        <f>Q587*H587</f>
        <v>0</v>
      </c>
      <c r="S587" s="229">
        <v>0</v>
      </c>
      <c r="T587" s="230">
        <f>S587*H587</f>
        <v>0</v>
      </c>
      <c r="AR587" s="23" t="s">
        <v>143</v>
      </c>
      <c r="AT587" s="23" t="s">
        <v>139</v>
      </c>
      <c r="AU587" s="23" t="s">
        <v>80</v>
      </c>
      <c r="AY587" s="23" t="s">
        <v>137</v>
      </c>
      <c r="BE587" s="231">
        <f>IF(N587="základní",J587,0)</f>
        <v>0</v>
      </c>
      <c r="BF587" s="231">
        <f>IF(N587="snížená",J587,0)</f>
        <v>0</v>
      </c>
      <c r="BG587" s="231">
        <f>IF(N587="zákl. přenesená",J587,0)</f>
        <v>0</v>
      </c>
      <c r="BH587" s="231">
        <f>IF(N587="sníž. přenesená",J587,0)</f>
        <v>0</v>
      </c>
      <c r="BI587" s="231">
        <f>IF(N587="nulová",J587,0)</f>
        <v>0</v>
      </c>
      <c r="BJ587" s="23" t="s">
        <v>76</v>
      </c>
      <c r="BK587" s="231">
        <f>ROUND(I587*H587,2)</f>
        <v>0</v>
      </c>
      <c r="BL587" s="23" t="s">
        <v>143</v>
      </c>
      <c r="BM587" s="23" t="s">
        <v>890</v>
      </c>
    </row>
    <row r="588" spans="2:51" s="11" customFormat="1" ht="13.5">
      <c r="B588" s="232"/>
      <c r="C588" s="233"/>
      <c r="D588" s="234" t="s">
        <v>145</v>
      </c>
      <c r="E588" s="235" t="s">
        <v>21</v>
      </c>
      <c r="F588" s="236" t="s">
        <v>152</v>
      </c>
      <c r="G588" s="233"/>
      <c r="H588" s="235" t="s">
        <v>21</v>
      </c>
      <c r="I588" s="237"/>
      <c r="J588" s="233"/>
      <c r="K588" s="233"/>
      <c r="L588" s="238"/>
      <c r="M588" s="239"/>
      <c r="N588" s="240"/>
      <c r="O588" s="240"/>
      <c r="P588" s="240"/>
      <c r="Q588" s="240"/>
      <c r="R588" s="240"/>
      <c r="S588" s="240"/>
      <c r="T588" s="241"/>
      <c r="AT588" s="242" t="s">
        <v>145</v>
      </c>
      <c r="AU588" s="242" t="s">
        <v>80</v>
      </c>
      <c r="AV588" s="11" t="s">
        <v>76</v>
      </c>
      <c r="AW588" s="11" t="s">
        <v>35</v>
      </c>
      <c r="AX588" s="11" t="s">
        <v>71</v>
      </c>
      <c r="AY588" s="242" t="s">
        <v>137</v>
      </c>
    </row>
    <row r="589" spans="2:51" s="12" customFormat="1" ht="13.5">
      <c r="B589" s="243"/>
      <c r="C589" s="244"/>
      <c r="D589" s="234" t="s">
        <v>145</v>
      </c>
      <c r="E589" s="245" t="s">
        <v>21</v>
      </c>
      <c r="F589" s="246" t="s">
        <v>76</v>
      </c>
      <c r="G589" s="244"/>
      <c r="H589" s="247">
        <v>1</v>
      </c>
      <c r="I589" s="248"/>
      <c r="J589" s="244"/>
      <c r="K589" s="244"/>
      <c r="L589" s="249"/>
      <c r="M589" s="250"/>
      <c r="N589" s="251"/>
      <c r="O589" s="251"/>
      <c r="P589" s="251"/>
      <c r="Q589" s="251"/>
      <c r="R589" s="251"/>
      <c r="S589" s="251"/>
      <c r="T589" s="252"/>
      <c r="AT589" s="253" t="s">
        <v>145</v>
      </c>
      <c r="AU589" s="253" t="s">
        <v>80</v>
      </c>
      <c r="AV589" s="12" t="s">
        <v>80</v>
      </c>
      <c r="AW589" s="12" t="s">
        <v>35</v>
      </c>
      <c r="AX589" s="12" t="s">
        <v>76</v>
      </c>
      <c r="AY589" s="253" t="s">
        <v>137</v>
      </c>
    </row>
    <row r="590" spans="2:65" s="1" customFormat="1" ht="16.5" customHeight="1">
      <c r="B590" s="45"/>
      <c r="C590" s="220" t="s">
        <v>891</v>
      </c>
      <c r="D590" s="220" t="s">
        <v>139</v>
      </c>
      <c r="E590" s="221" t="s">
        <v>892</v>
      </c>
      <c r="F590" s="222" t="s">
        <v>893</v>
      </c>
      <c r="G590" s="223" t="s">
        <v>142</v>
      </c>
      <c r="H590" s="224">
        <v>1</v>
      </c>
      <c r="I590" s="225"/>
      <c r="J590" s="226">
        <f>ROUND(I590*H590,2)</f>
        <v>0</v>
      </c>
      <c r="K590" s="222" t="s">
        <v>21</v>
      </c>
      <c r="L590" s="71"/>
      <c r="M590" s="227" t="s">
        <v>21</v>
      </c>
      <c r="N590" s="228" t="s">
        <v>42</v>
      </c>
      <c r="O590" s="46"/>
      <c r="P590" s="229">
        <f>O590*H590</f>
        <v>0</v>
      </c>
      <c r="Q590" s="229">
        <v>0</v>
      </c>
      <c r="R590" s="229">
        <f>Q590*H590</f>
        <v>0</v>
      </c>
      <c r="S590" s="229">
        <v>0</v>
      </c>
      <c r="T590" s="230">
        <f>S590*H590</f>
        <v>0</v>
      </c>
      <c r="AR590" s="23" t="s">
        <v>143</v>
      </c>
      <c r="AT590" s="23" t="s">
        <v>139</v>
      </c>
      <c r="AU590" s="23" t="s">
        <v>80</v>
      </c>
      <c r="AY590" s="23" t="s">
        <v>137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23" t="s">
        <v>76</v>
      </c>
      <c r="BK590" s="231">
        <f>ROUND(I590*H590,2)</f>
        <v>0</v>
      </c>
      <c r="BL590" s="23" t="s">
        <v>143</v>
      </c>
      <c r="BM590" s="23" t="s">
        <v>894</v>
      </c>
    </row>
    <row r="591" spans="2:51" s="11" customFormat="1" ht="13.5">
      <c r="B591" s="232"/>
      <c r="C591" s="233"/>
      <c r="D591" s="234" t="s">
        <v>145</v>
      </c>
      <c r="E591" s="235" t="s">
        <v>21</v>
      </c>
      <c r="F591" s="236" t="s">
        <v>152</v>
      </c>
      <c r="G591" s="233"/>
      <c r="H591" s="235" t="s">
        <v>21</v>
      </c>
      <c r="I591" s="237"/>
      <c r="J591" s="233"/>
      <c r="K591" s="233"/>
      <c r="L591" s="238"/>
      <c r="M591" s="239"/>
      <c r="N591" s="240"/>
      <c r="O591" s="240"/>
      <c r="P591" s="240"/>
      <c r="Q591" s="240"/>
      <c r="R591" s="240"/>
      <c r="S591" s="240"/>
      <c r="T591" s="241"/>
      <c r="AT591" s="242" t="s">
        <v>145</v>
      </c>
      <c r="AU591" s="242" t="s">
        <v>80</v>
      </c>
      <c r="AV591" s="11" t="s">
        <v>76</v>
      </c>
      <c r="AW591" s="11" t="s">
        <v>35</v>
      </c>
      <c r="AX591" s="11" t="s">
        <v>71</v>
      </c>
      <c r="AY591" s="242" t="s">
        <v>137</v>
      </c>
    </row>
    <row r="592" spans="2:51" s="12" customFormat="1" ht="13.5">
      <c r="B592" s="243"/>
      <c r="C592" s="244"/>
      <c r="D592" s="234" t="s">
        <v>145</v>
      </c>
      <c r="E592" s="245" t="s">
        <v>21</v>
      </c>
      <c r="F592" s="246" t="s">
        <v>76</v>
      </c>
      <c r="G592" s="244"/>
      <c r="H592" s="247">
        <v>1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AT592" s="253" t="s">
        <v>145</v>
      </c>
      <c r="AU592" s="253" t="s">
        <v>80</v>
      </c>
      <c r="AV592" s="12" t="s">
        <v>80</v>
      </c>
      <c r="AW592" s="12" t="s">
        <v>35</v>
      </c>
      <c r="AX592" s="12" t="s">
        <v>76</v>
      </c>
      <c r="AY592" s="253" t="s">
        <v>137</v>
      </c>
    </row>
    <row r="593" spans="2:65" s="1" customFormat="1" ht="16.5" customHeight="1">
      <c r="B593" s="45"/>
      <c r="C593" s="220" t="s">
        <v>895</v>
      </c>
      <c r="D593" s="220" t="s">
        <v>139</v>
      </c>
      <c r="E593" s="221" t="s">
        <v>896</v>
      </c>
      <c r="F593" s="222" t="s">
        <v>897</v>
      </c>
      <c r="G593" s="223" t="s">
        <v>142</v>
      </c>
      <c r="H593" s="224">
        <v>3</v>
      </c>
      <c r="I593" s="225"/>
      <c r="J593" s="226">
        <f>ROUND(I593*H593,2)</f>
        <v>0</v>
      </c>
      <c r="K593" s="222" t="s">
        <v>21</v>
      </c>
      <c r="L593" s="71"/>
      <c r="M593" s="227" t="s">
        <v>21</v>
      </c>
      <c r="N593" s="228" t="s">
        <v>42</v>
      </c>
      <c r="O593" s="46"/>
      <c r="P593" s="229">
        <f>O593*H593</f>
        <v>0</v>
      </c>
      <c r="Q593" s="229">
        <v>0</v>
      </c>
      <c r="R593" s="229">
        <f>Q593*H593</f>
        <v>0</v>
      </c>
      <c r="S593" s="229">
        <v>0</v>
      </c>
      <c r="T593" s="230">
        <f>S593*H593</f>
        <v>0</v>
      </c>
      <c r="AR593" s="23" t="s">
        <v>143</v>
      </c>
      <c r="AT593" s="23" t="s">
        <v>139</v>
      </c>
      <c r="AU593" s="23" t="s">
        <v>80</v>
      </c>
      <c r="AY593" s="23" t="s">
        <v>137</v>
      </c>
      <c r="BE593" s="231">
        <f>IF(N593="základní",J593,0)</f>
        <v>0</v>
      </c>
      <c r="BF593" s="231">
        <f>IF(N593="snížená",J593,0)</f>
        <v>0</v>
      </c>
      <c r="BG593" s="231">
        <f>IF(N593="zákl. přenesená",J593,0)</f>
        <v>0</v>
      </c>
      <c r="BH593" s="231">
        <f>IF(N593="sníž. přenesená",J593,0)</f>
        <v>0</v>
      </c>
      <c r="BI593" s="231">
        <f>IF(N593="nulová",J593,0)</f>
        <v>0</v>
      </c>
      <c r="BJ593" s="23" t="s">
        <v>76</v>
      </c>
      <c r="BK593" s="231">
        <f>ROUND(I593*H593,2)</f>
        <v>0</v>
      </c>
      <c r="BL593" s="23" t="s">
        <v>143</v>
      </c>
      <c r="BM593" s="23" t="s">
        <v>898</v>
      </c>
    </row>
    <row r="594" spans="2:51" s="11" customFormat="1" ht="13.5">
      <c r="B594" s="232"/>
      <c r="C594" s="233"/>
      <c r="D594" s="234" t="s">
        <v>145</v>
      </c>
      <c r="E594" s="235" t="s">
        <v>21</v>
      </c>
      <c r="F594" s="236" t="s">
        <v>158</v>
      </c>
      <c r="G594" s="233"/>
      <c r="H594" s="235" t="s">
        <v>21</v>
      </c>
      <c r="I594" s="237"/>
      <c r="J594" s="233"/>
      <c r="K594" s="233"/>
      <c r="L594" s="238"/>
      <c r="M594" s="239"/>
      <c r="N594" s="240"/>
      <c r="O594" s="240"/>
      <c r="P594" s="240"/>
      <c r="Q594" s="240"/>
      <c r="R594" s="240"/>
      <c r="S594" s="240"/>
      <c r="T594" s="241"/>
      <c r="AT594" s="242" t="s">
        <v>145</v>
      </c>
      <c r="AU594" s="242" t="s">
        <v>80</v>
      </c>
      <c r="AV594" s="11" t="s">
        <v>76</v>
      </c>
      <c r="AW594" s="11" t="s">
        <v>35</v>
      </c>
      <c r="AX594" s="11" t="s">
        <v>71</v>
      </c>
      <c r="AY594" s="242" t="s">
        <v>137</v>
      </c>
    </row>
    <row r="595" spans="2:51" s="12" customFormat="1" ht="13.5">
      <c r="B595" s="243"/>
      <c r="C595" s="244"/>
      <c r="D595" s="234" t="s">
        <v>145</v>
      </c>
      <c r="E595" s="245" t="s">
        <v>21</v>
      </c>
      <c r="F595" s="246" t="s">
        <v>899</v>
      </c>
      <c r="G595" s="244"/>
      <c r="H595" s="247">
        <v>1</v>
      </c>
      <c r="I595" s="248"/>
      <c r="J595" s="244"/>
      <c r="K595" s="244"/>
      <c r="L595" s="249"/>
      <c r="M595" s="250"/>
      <c r="N595" s="251"/>
      <c r="O595" s="251"/>
      <c r="P595" s="251"/>
      <c r="Q595" s="251"/>
      <c r="R595" s="251"/>
      <c r="S595" s="251"/>
      <c r="T595" s="252"/>
      <c r="AT595" s="253" t="s">
        <v>145</v>
      </c>
      <c r="AU595" s="253" t="s">
        <v>80</v>
      </c>
      <c r="AV595" s="12" t="s">
        <v>80</v>
      </c>
      <c r="AW595" s="12" t="s">
        <v>35</v>
      </c>
      <c r="AX595" s="12" t="s">
        <v>71</v>
      </c>
      <c r="AY595" s="253" t="s">
        <v>137</v>
      </c>
    </row>
    <row r="596" spans="2:51" s="11" customFormat="1" ht="13.5">
      <c r="B596" s="232"/>
      <c r="C596" s="233"/>
      <c r="D596" s="234" t="s">
        <v>145</v>
      </c>
      <c r="E596" s="235" t="s">
        <v>21</v>
      </c>
      <c r="F596" s="236" t="s">
        <v>861</v>
      </c>
      <c r="G596" s="233"/>
      <c r="H596" s="235" t="s">
        <v>21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AT596" s="242" t="s">
        <v>145</v>
      </c>
      <c r="AU596" s="242" t="s">
        <v>80</v>
      </c>
      <c r="AV596" s="11" t="s">
        <v>76</v>
      </c>
      <c r="AW596" s="11" t="s">
        <v>35</v>
      </c>
      <c r="AX596" s="11" t="s">
        <v>71</v>
      </c>
      <c r="AY596" s="242" t="s">
        <v>137</v>
      </c>
    </row>
    <row r="597" spans="2:51" s="12" customFormat="1" ht="13.5">
      <c r="B597" s="243"/>
      <c r="C597" s="244"/>
      <c r="D597" s="234" t="s">
        <v>145</v>
      </c>
      <c r="E597" s="245" t="s">
        <v>21</v>
      </c>
      <c r="F597" s="246" t="s">
        <v>899</v>
      </c>
      <c r="G597" s="244"/>
      <c r="H597" s="247">
        <v>1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AT597" s="253" t="s">
        <v>145</v>
      </c>
      <c r="AU597" s="253" t="s">
        <v>80</v>
      </c>
      <c r="AV597" s="12" t="s">
        <v>80</v>
      </c>
      <c r="AW597" s="12" t="s">
        <v>35</v>
      </c>
      <c r="AX597" s="12" t="s">
        <v>71</v>
      </c>
      <c r="AY597" s="253" t="s">
        <v>137</v>
      </c>
    </row>
    <row r="598" spans="2:51" s="11" customFormat="1" ht="13.5">
      <c r="B598" s="232"/>
      <c r="C598" s="233"/>
      <c r="D598" s="234" t="s">
        <v>145</v>
      </c>
      <c r="E598" s="235" t="s">
        <v>21</v>
      </c>
      <c r="F598" s="236" t="s">
        <v>881</v>
      </c>
      <c r="G598" s="233"/>
      <c r="H598" s="235" t="s">
        <v>21</v>
      </c>
      <c r="I598" s="237"/>
      <c r="J598" s="233"/>
      <c r="K598" s="233"/>
      <c r="L598" s="238"/>
      <c r="M598" s="239"/>
      <c r="N598" s="240"/>
      <c r="O598" s="240"/>
      <c r="P598" s="240"/>
      <c r="Q598" s="240"/>
      <c r="R598" s="240"/>
      <c r="S598" s="240"/>
      <c r="T598" s="241"/>
      <c r="AT598" s="242" t="s">
        <v>145</v>
      </c>
      <c r="AU598" s="242" t="s">
        <v>80</v>
      </c>
      <c r="AV598" s="11" t="s">
        <v>76</v>
      </c>
      <c r="AW598" s="11" t="s">
        <v>35</v>
      </c>
      <c r="AX598" s="11" t="s">
        <v>71</v>
      </c>
      <c r="AY598" s="242" t="s">
        <v>137</v>
      </c>
    </row>
    <row r="599" spans="2:51" s="12" customFormat="1" ht="13.5">
      <c r="B599" s="243"/>
      <c r="C599" s="244"/>
      <c r="D599" s="234" t="s">
        <v>145</v>
      </c>
      <c r="E599" s="245" t="s">
        <v>21</v>
      </c>
      <c r="F599" s="246" t="s">
        <v>899</v>
      </c>
      <c r="G599" s="244"/>
      <c r="H599" s="247">
        <v>1</v>
      </c>
      <c r="I599" s="248"/>
      <c r="J599" s="244"/>
      <c r="K599" s="244"/>
      <c r="L599" s="249"/>
      <c r="M599" s="250"/>
      <c r="N599" s="251"/>
      <c r="O599" s="251"/>
      <c r="P599" s="251"/>
      <c r="Q599" s="251"/>
      <c r="R599" s="251"/>
      <c r="S599" s="251"/>
      <c r="T599" s="252"/>
      <c r="AT599" s="253" t="s">
        <v>145</v>
      </c>
      <c r="AU599" s="253" t="s">
        <v>80</v>
      </c>
      <c r="AV599" s="12" t="s">
        <v>80</v>
      </c>
      <c r="AW599" s="12" t="s">
        <v>35</v>
      </c>
      <c r="AX599" s="12" t="s">
        <v>71</v>
      </c>
      <c r="AY599" s="253" t="s">
        <v>137</v>
      </c>
    </row>
    <row r="600" spans="2:51" s="13" customFormat="1" ht="13.5">
      <c r="B600" s="254"/>
      <c r="C600" s="255"/>
      <c r="D600" s="234" t="s">
        <v>145</v>
      </c>
      <c r="E600" s="256" t="s">
        <v>21</v>
      </c>
      <c r="F600" s="257" t="s">
        <v>218</v>
      </c>
      <c r="G600" s="255"/>
      <c r="H600" s="258">
        <v>3</v>
      </c>
      <c r="I600" s="259"/>
      <c r="J600" s="255"/>
      <c r="K600" s="255"/>
      <c r="L600" s="260"/>
      <c r="M600" s="261"/>
      <c r="N600" s="262"/>
      <c r="O600" s="262"/>
      <c r="P600" s="262"/>
      <c r="Q600" s="262"/>
      <c r="R600" s="262"/>
      <c r="S600" s="262"/>
      <c r="T600" s="263"/>
      <c r="AT600" s="264" t="s">
        <v>145</v>
      </c>
      <c r="AU600" s="264" t="s">
        <v>80</v>
      </c>
      <c r="AV600" s="13" t="s">
        <v>143</v>
      </c>
      <c r="AW600" s="13" t="s">
        <v>35</v>
      </c>
      <c r="AX600" s="13" t="s">
        <v>76</v>
      </c>
      <c r="AY600" s="264" t="s">
        <v>137</v>
      </c>
    </row>
    <row r="601" spans="2:65" s="1" customFormat="1" ht="16.5" customHeight="1">
      <c r="B601" s="45"/>
      <c r="C601" s="220" t="s">
        <v>900</v>
      </c>
      <c r="D601" s="220" t="s">
        <v>139</v>
      </c>
      <c r="E601" s="221" t="s">
        <v>901</v>
      </c>
      <c r="F601" s="222" t="s">
        <v>902</v>
      </c>
      <c r="G601" s="223" t="s">
        <v>142</v>
      </c>
      <c r="H601" s="224">
        <v>1</v>
      </c>
      <c r="I601" s="225"/>
      <c r="J601" s="226">
        <f>ROUND(I601*H601,2)</f>
        <v>0</v>
      </c>
      <c r="K601" s="222" t="s">
        <v>21</v>
      </c>
      <c r="L601" s="71"/>
      <c r="M601" s="227" t="s">
        <v>21</v>
      </c>
      <c r="N601" s="228" t="s">
        <v>42</v>
      </c>
      <c r="O601" s="46"/>
      <c r="P601" s="229">
        <f>O601*H601</f>
        <v>0</v>
      </c>
      <c r="Q601" s="229">
        <v>0</v>
      </c>
      <c r="R601" s="229">
        <f>Q601*H601</f>
        <v>0</v>
      </c>
      <c r="S601" s="229">
        <v>0</v>
      </c>
      <c r="T601" s="230">
        <f>S601*H601</f>
        <v>0</v>
      </c>
      <c r="AR601" s="23" t="s">
        <v>143</v>
      </c>
      <c r="AT601" s="23" t="s">
        <v>139</v>
      </c>
      <c r="AU601" s="23" t="s">
        <v>80</v>
      </c>
      <c r="AY601" s="23" t="s">
        <v>137</v>
      </c>
      <c r="BE601" s="231">
        <f>IF(N601="základní",J601,0)</f>
        <v>0</v>
      </c>
      <c r="BF601" s="231">
        <f>IF(N601="snížená",J601,0)</f>
        <v>0</v>
      </c>
      <c r="BG601" s="231">
        <f>IF(N601="zákl. přenesená",J601,0)</f>
        <v>0</v>
      </c>
      <c r="BH601" s="231">
        <f>IF(N601="sníž. přenesená",J601,0)</f>
        <v>0</v>
      </c>
      <c r="BI601" s="231">
        <f>IF(N601="nulová",J601,0)</f>
        <v>0</v>
      </c>
      <c r="BJ601" s="23" t="s">
        <v>76</v>
      </c>
      <c r="BK601" s="231">
        <f>ROUND(I601*H601,2)</f>
        <v>0</v>
      </c>
      <c r="BL601" s="23" t="s">
        <v>143</v>
      </c>
      <c r="BM601" s="23" t="s">
        <v>903</v>
      </c>
    </row>
    <row r="602" spans="2:51" s="11" customFormat="1" ht="13.5">
      <c r="B602" s="232"/>
      <c r="C602" s="233"/>
      <c r="D602" s="234" t="s">
        <v>145</v>
      </c>
      <c r="E602" s="235" t="s">
        <v>21</v>
      </c>
      <c r="F602" s="236" t="s">
        <v>861</v>
      </c>
      <c r="G602" s="233"/>
      <c r="H602" s="235" t="s">
        <v>21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AT602" s="242" t="s">
        <v>145</v>
      </c>
      <c r="AU602" s="242" t="s">
        <v>80</v>
      </c>
      <c r="AV602" s="11" t="s">
        <v>76</v>
      </c>
      <c r="AW602" s="11" t="s">
        <v>35</v>
      </c>
      <c r="AX602" s="11" t="s">
        <v>71</v>
      </c>
      <c r="AY602" s="242" t="s">
        <v>137</v>
      </c>
    </row>
    <row r="603" spans="2:51" s="12" customFormat="1" ht="13.5">
      <c r="B603" s="243"/>
      <c r="C603" s="244"/>
      <c r="D603" s="234" t="s">
        <v>145</v>
      </c>
      <c r="E603" s="245" t="s">
        <v>21</v>
      </c>
      <c r="F603" s="246" t="s">
        <v>904</v>
      </c>
      <c r="G603" s="244"/>
      <c r="H603" s="247">
        <v>1</v>
      </c>
      <c r="I603" s="248"/>
      <c r="J603" s="244"/>
      <c r="K603" s="244"/>
      <c r="L603" s="249"/>
      <c r="M603" s="250"/>
      <c r="N603" s="251"/>
      <c r="O603" s="251"/>
      <c r="P603" s="251"/>
      <c r="Q603" s="251"/>
      <c r="R603" s="251"/>
      <c r="S603" s="251"/>
      <c r="T603" s="252"/>
      <c r="AT603" s="253" t="s">
        <v>145</v>
      </c>
      <c r="AU603" s="253" t="s">
        <v>80</v>
      </c>
      <c r="AV603" s="12" t="s">
        <v>80</v>
      </c>
      <c r="AW603" s="12" t="s">
        <v>35</v>
      </c>
      <c r="AX603" s="12" t="s">
        <v>76</v>
      </c>
      <c r="AY603" s="253" t="s">
        <v>137</v>
      </c>
    </row>
    <row r="604" spans="2:65" s="1" customFormat="1" ht="25.5" customHeight="1">
      <c r="B604" s="45"/>
      <c r="C604" s="220" t="s">
        <v>905</v>
      </c>
      <c r="D604" s="220" t="s">
        <v>139</v>
      </c>
      <c r="E604" s="221" t="s">
        <v>906</v>
      </c>
      <c r="F604" s="222" t="s">
        <v>907</v>
      </c>
      <c r="G604" s="223" t="s">
        <v>162</v>
      </c>
      <c r="H604" s="224">
        <v>7.448</v>
      </c>
      <c r="I604" s="225"/>
      <c r="J604" s="226">
        <f>ROUND(I604*H604,2)</f>
        <v>0</v>
      </c>
      <c r="K604" s="222" t="s">
        <v>150</v>
      </c>
      <c r="L604" s="71"/>
      <c r="M604" s="227" t="s">
        <v>21</v>
      </c>
      <c r="N604" s="228" t="s">
        <v>42</v>
      </c>
      <c r="O604" s="46"/>
      <c r="P604" s="229">
        <f>O604*H604</f>
        <v>0</v>
      </c>
      <c r="Q604" s="229">
        <v>0</v>
      </c>
      <c r="R604" s="229">
        <f>Q604*H604</f>
        <v>0</v>
      </c>
      <c r="S604" s="229">
        <v>2.2</v>
      </c>
      <c r="T604" s="230">
        <f>S604*H604</f>
        <v>16.385600000000004</v>
      </c>
      <c r="AR604" s="23" t="s">
        <v>143</v>
      </c>
      <c r="AT604" s="23" t="s">
        <v>139</v>
      </c>
      <c r="AU604" s="23" t="s">
        <v>80</v>
      </c>
      <c r="AY604" s="23" t="s">
        <v>137</v>
      </c>
      <c r="BE604" s="231">
        <f>IF(N604="základní",J604,0)</f>
        <v>0</v>
      </c>
      <c r="BF604" s="231">
        <f>IF(N604="snížená",J604,0)</f>
        <v>0</v>
      </c>
      <c r="BG604" s="231">
        <f>IF(N604="zákl. přenesená",J604,0)</f>
        <v>0</v>
      </c>
      <c r="BH604" s="231">
        <f>IF(N604="sníž. přenesená",J604,0)</f>
        <v>0</v>
      </c>
      <c r="BI604" s="231">
        <f>IF(N604="nulová",J604,0)</f>
        <v>0</v>
      </c>
      <c r="BJ604" s="23" t="s">
        <v>76</v>
      </c>
      <c r="BK604" s="231">
        <f>ROUND(I604*H604,2)</f>
        <v>0</v>
      </c>
      <c r="BL604" s="23" t="s">
        <v>143</v>
      </c>
      <c r="BM604" s="23" t="s">
        <v>908</v>
      </c>
    </row>
    <row r="605" spans="2:51" s="11" customFormat="1" ht="13.5">
      <c r="B605" s="232"/>
      <c r="C605" s="233"/>
      <c r="D605" s="234" t="s">
        <v>145</v>
      </c>
      <c r="E605" s="235" t="s">
        <v>21</v>
      </c>
      <c r="F605" s="236" t="s">
        <v>152</v>
      </c>
      <c r="G605" s="233"/>
      <c r="H605" s="235" t="s">
        <v>21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AT605" s="242" t="s">
        <v>145</v>
      </c>
      <c r="AU605" s="242" t="s">
        <v>80</v>
      </c>
      <c r="AV605" s="11" t="s">
        <v>76</v>
      </c>
      <c r="AW605" s="11" t="s">
        <v>35</v>
      </c>
      <c r="AX605" s="11" t="s">
        <v>71</v>
      </c>
      <c r="AY605" s="242" t="s">
        <v>137</v>
      </c>
    </row>
    <row r="606" spans="2:51" s="12" customFormat="1" ht="13.5">
      <c r="B606" s="243"/>
      <c r="C606" s="244"/>
      <c r="D606" s="234" t="s">
        <v>145</v>
      </c>
      <c r="E606" s="245" t="s">
        <v>21</v>
      </c>
      <c r="F606" s="246" t="s">
        <v>909</v>
      </c>
      <c r="G606" s="244"/>
      <c r="H606" s="247">
        <v>2.948</v>
      </c>
      <c r="I606" s="248"/>
      <c r="J606" s="244"/>
      <c r="K606" s="244"/>
      <c r="L606" s="249"/>
      <c r="M606" s="250"/>
      <c r="N606" s="251"/>
      <c r="O606" s="251"/>
      <c r="P606" s="251"/>
      <c r="Q606" s="251"/>
      <c r="R606" s="251"/>
      <c r="S606" s="251"/>
      <c r="T606" s="252"/>
      <c r="AT606" s="253" t="s">
        <v>145</v>
      </c>
      <c r="AU606" s="253" t="s">
        <v>80</v>
      </c>
      <c r="AV606" s="12" t="s">
        <v>80</v>
      </c>
      <c r="AW606" s="12" t="s">
        <v>35</v>
      </c>
      <c r="AX606" s="12" t="s">
        <v>71</v>
      </c>
      <c r="AY606" s="253" t="s">
        <v>137</v>
      </c>
    </row>
    <row r="607" spans="2:51" s="12" customFormat="1" ht="13.5">
      <c r="B607" s="243"/>
      <c r="C607" s="244"/>
      <c r="D607" s="234" t="s">
        <v>145</v>
      </c>
      <c r="E607" s="245" t="s">
        <v>21</v>
      </c>
      <c r="F607" s="246" t="s">
        <v>910</v>
      </c>
      <c r="G607" s="244"/>
      <c r="H607" s="247">
        <v>4.5</v>
      </c>
      <c r="I607" s="248"/>
      <c r="J607" s="244"/>
      <c r="K607" s="244"/>
      <c r="L607" s="249"/>
      <c r="M607" s="250"/>
      <c r="N607" s="251"/>
      <c r="O607" s="251"/>
      <c r="P607" s="251"/>
      <c r="Q607" s="251"/>
      <c r="R607" s="251"/>
      <c r="S607" s="251"/>
      <c r="T607" s="252"/>
      <c r="AT607" s="253" t="s">
        <v>145</v>
      </c>
      <c r="AU607" s="253" t="s">
        <v>80</v>
      </c>
      <c r="AV607" s="12" t="s">
        <v>80</v>
      </c>
      <c r="AW607" s="12" t="s">
        <v>35</v>
      </c>
      <c r="AX607" s="12" t="s">
        <v>71</v>
      </c>
      <c r="AY607" s="253" t="s">
        <v>137</v>
      </c>
    </row>
    <row r="608" spans="2:51" s="13" customFormat="1" ht="13.5">
      <c r="B608" s="254"/>
      <c r="C608" s="255"/>
      <c r="D608" s="234" t="s">
        <v>145</v>
      </c>
      <c r="E608" s="256" t="s">
        <v>21</v>
      </c>
      <c r="F608" s="257" t="s">
        <v>218</v>
      </c>
      <c r="G608" s="255"/>
      <c r="H608" s="258">
        <v>7.448</v>
      </c>
      <c r="I608" s="259"/>
      <c r="J608" s="255"/>
      <c r="K608" s="255"/>
      <c r="L608" s="260"/>
      <c r="M608" s="261"/>
      <c r="N608" s="262"/>
      <c r="O608" s="262"/>
      <c r="P608" s="262"/>
      <c r="Q608" s="262"/>
      <c r="R608" s="262"/>
      <c r="S608" s="262"/>
      <c r="T608" s="263"/>
      <c r="AT608" s="264" t="s">
        <v>145</v>
      </c>
      <c r="AU608" s="264" t="s">
        <v>80</v>
      </c>
      <c r="AV608" s="13" t="s">
        <v>143</v>
      </c>
      <c r="AW608" s="13" t="s">
        <v>35</v>
      </c>
      <c r="AX608" s="13" t="s">
        <v>76</v>
      </c>
      <c r="AY608" s="264" t="s">
        <v>137</v>
      </c>
    </row>
    <row r="609" spans="2:65" s="1" customFormat="1" ht="25.5" customHeight="1">
      <c r="B609" s="45"/>
      <c r="C609" s="220" t="s">
        <v>911</v>
      </c>
      <c r="D609" s="220" t="s">
        <v>139</v>
      </c>
      <c r="E609" s="221" t="s">
        <v>912</v>
      </c>
      <c r="F609" s="222" t="s">
        <v>913</v>
      </c>
      <c r="G609" s="223" t="s">
        <v>162</v>
      </c>
      <c r="H609" s="224">
        <v>7.448</v>
      </c>
      <c r="I609" s="225"/>
      <c r="J609" s="226">
        <f>ROUND(I609*H609,2)</f>
        <v>0</v>
      </c>
      <c r="K609" s="222" t="s">
        <v>150</v>
      </c>
      <c r="L609" s="71"/>
      <c r="M609" s="227" t="s">
        <v>21</v>
      </c>
      <c r="N609" s="228" t="s">
        <v>42</v>
      </c>
      <c r="O609" s="46"/>
      <c r="P609" s="229">
        <f>O609*H609</f>
        <v>0</v>
      </c>
      <c r="Q609" s="229">
        <v>0</v>
      </c>
      <c r="R609" s="229">
        <f>Q609*H609</f>
        <v>0</v>
      </c>
      <c r="S609" s="229">
        <v>0.029</v>
      </c>
      <c r="T609" s="230">
        <f>S609*H609</f>
        <v>0.21599200000000002</v>
      </c>
      <c r="AR609" s="23" t="s">
        <v>143</v>
      </c>
      <c r="AT609" s="23" t="s">
        <v>139</v>
      </c>
      <c r="AU609" s="23" t="s">
        <v>80</v>
      </c>
      <c r="AY609" s="23" t="s">
        <v>137</v>
      </c>
      <c r="BE609" s="231">
        <f>IF(N609="základní",J609,0)</f>
        <v>0</v>
      </c>
      <c r="BF609" s="231">
        <f>IF(N609="snížená",J609,0)</f>
        <v>0</v>
      </c>
      <c r="BG609" s="231">
        <f>IF(N609="zákl. přenesená",J609,0)</f>
        <v>0</v>
      </c>
      <c r="BH609" s="231">
        <f>IF(N609="sníž. přenesená",J609,0)</f>
        <v>0</v>
      </c>
      <c r="BI609" s="231">
        <f>IF(N609="nulová",J609,0)</f>
        <v>0</v>
      </c>
      <c r="BJ609" s="23" t="s">
        <v>76</v>
      </c>
      <c r="BK609" s="231">
        <f>ROUND(I609*H609,2)</f>
        <v>0</v>
      </c>
      <c r="BL609" s="23" t="s">
        <v>143</v>
      </c>
      <c r="BM609" s="23" t="s">
        <v>914</v>
      </c>
    </row>
    <row r="610" spans="2:51" s="12" customFormat="1" ht="13.5">
      <c r="B610" s="243"/>
      <c r="C610" s="244"/>
      <c r="D610" s="234" t="s">
        <v>145</v>
      </c>
      <c r="E610" s="245" t="s">
        <v>21</v>
      </c>
      <c r="F610" s="246" t="s">
        <v>915</v>
      </c>
      <c r="G610" s="244"/>
      <c r="H610" s="247">
        <v>7.448</v>
      </c>
      <c r="I610" s="248"/>
      <c r="J610" s="244"/>
      <c r="K610" s="244"/>
      <c r="L610" s="249"/>
      <c r="M610" s="250"/>
      <c r="N610" s="251"/>
      <c r="O610" s="251"/>
      <c r="P610" s="251"/>
      <c r="Q610" s="251"/>
      <c r="R610" s="251"/>
      <c r="S610" s="251"/>
      <c r="T610" s="252"/>
      <c r="AT610" s="253" t="s">
        <v>145</v>
      </c>
      <c r="AU610" s="253" t="s">
        <v>80</v>
      </c>
      <c r="AV610" s="12" t="s">
        <v>80</v>
      </c>
      <c r="AW610" s="12" t="s">
        <v>35</v>
      </c>
      <c r="AX610" s="12" t="s">
        <v>76</v>
      </c>
      <c r="AY610" s="253" t="s">
        <v>137</v>
      </c>
    </row>
    <row r="611" spans="2:65" s="1" customFormat="1" ht="16.5" customHeight="1">
      <c r="B611" s="45"/>
      <c r="C611" s="220" t="s">
        <v>916</v>
      </c>
      <c r="D611" s="220" t="s">
        <v>139</v>
      </c>
      <c r="E611" s="221" t="s">
        <v>917</v>
      </c>
      <c r="F611" s="222" t="s">
        <v>918</v>
      </c>
      <c r="G611" s="223" t="s">
        <v>149</v>
      </c>
      <c r="H611" s="224">
        <v>155.1</v>
      </c>
      <c r="I611" s="225"/>
      <c r="J611" s="226">
        <f>ROUND(I611*H611,2)</f>
        <v>0</v>
      </c>
      <c r="K611" s="222" t="s">
        <v>163</v>
      </c>
      <c r="L611" s="71"/>
      <c r="M611" s="227" t="s">
        <v>21</v>
      </c>
      <c r="N611" s="228" t="s">
        <v>42</v>
      </c>
      <c r="O611" s="46"/>
      <c r="P611" s="229">
        <f>O611*H611</f>
        <v>0</v>
      </c>
      <c r="Q611" s="229">
        <v>0</v>
      </c>
      <c r="R611" s="229">
        <f>Q611*H611</f>
        <v>0</v>
      </c>
      <c r="S611" s="229">
        <v>0.067</v>
      </c>
      <c r="T611" s="230">
        <f>S611*H611</f>
        <v>10.3917</v>
      </c>
      <c r="AR611" s="23" t="s">
        <v>143</v>
      </c>
      <c r="AT611" s="23" t="s">
        <v>139</v>
      </c>
      <c r="AU611" s="23" t="s">
        <v>80</v>
      </c>
      <c r="AY611" s="23" t="s">
        <v>137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23" t="s">
        <v>76</v>
      </c>
      <c r="BK611" s="231">
        <f>ROUND(I611*H611,2)</f>
        <v>0</v>
      </c>
      <c r="BL611" s="23" t="s">
        <v>143</v>
      </c>
      <c r="BM611" s="23" t="s">
        <v>919</v>
      </c>
    </row>
    <row r="612" spans="2:51" s="11" customFormat="1" ht="13.5">
      <c r="B612" s="232"/>
      <c r="C612" s="233"/>
      <c r="D612" s="234" t="s">
        <v>145</v>
      </c>
      <c r="E612" s="235" t="s">
        <v>21</v>
      </c>
      <c r="F612" s="236" t="s">
        <v>920</v>
      </c>
      <c r="G612" s="233"/>
      <c r="H612" s="235" t="s">
        <v>21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AT612" s="242" t="s">
        <v>145</v>
      </c>
      <c r="AU612" s="242" t="s">
        <v>80</v>
      </c>
      <c r="AV612" s="11" t="s">
        <v>76</v>
      </c>
      <c r="AW612" s="11" t="s">
        <v>35</v>
      </c>
      <c r="AX612" s="11" t="s">
        <v>71</v>
      </c>
      <c r="AY612" s="242" t="s">
        <v>137</v>
      </c>
    </row>
    <row r="613" spans="2:51" s="12" customFormat="1" ht="13.5">
      <c r="B613" s="243"/>
      <c r="C613" s="244"/>
      <c r="D613" s="234" t="s">
        <v>145</v>
      </c>
      <c r="E613" s="245" t="s">
        <v>21</v>
      </c>
      <c r="F613" s="246" t="s">
        <v>921</v>
      </c>
      <c r="G613" s="244"/>
      <c r="H613" s="247">
        <v>11.88</v>
      </c>
      <c r="I613" s="248"/>
      <c r="J613" s="244"/>
      <c r="K613" s="244"/>
      <c r="L613" s="249"/>
      <c r="M613" s="250"/>
      <c r="N613" s="251"/>
      <c r="O613" s="251"/>
      <c r="P613" s="251"/>
      <c r="Q613" s="251"/>
      <c r="R613" s="251"/>
      <c r="S613" s="251"/>
      <c r="T613" s="252"/>
      <c r="AT613" s="253" t="s">
        <v>145</v>
      </c>
      <c r="AU613" s="253" t="s">
        <v>80</v>
      </c>
      <c r="AV613" s="12" t="s">
        <v>80</v>
      </c>
      <c r="AW613" s="12" t="s">
        <v>35</v>
      </c>
      <c r="AX613" s="12" t="s">
        <v>71</v>
      </c>
      <c r="AY613" s="253" t="s">
        <v>137</v>
      </c>
    </row>
    <row r="614" spans="2:51" s="11" customFormat="1" ht="13.5">
      <c r="B614" s="232"/>
      <c r="C614" s="233"/>
      <c r="D614" s="234" t="s">
        <v>145</v>
      </c>
      <c r="E614" s="235" t="s">
        <v>21</v>
      </c>
      <c r="F614" s="236" t="s">
        <v>158</v>
      </c>
      <c r="G614" s="233"/>
      <c r="H614" s="235" t="s">
        <v>21</v>
      </c>
      <c r="I614" s="237"/>
      <c r="J614" s="233"/>
      <c r="K614" s="233"/>
      <c r="L614" s="238"/>
      <c r="M614" s="239"/>
      <c r="N614" s="240"/>
      <c r="O614" s="240"/>
      <c r="P614" s="240"/>
      <c r="Q614" s="240"/>
      <c r="R614" s="240"/>
      <c r="S614" s="240"/>
      <c r="T614" s="241"/>
      <c r="AT614" s="242" t="s">
        <v>145</v>
      </c>
      <c r="AU614" s="242" t="s">
        <v>80</v>
      </c>
      <c r="AV614" s="11" t="s">
        <v>76</v>
      </c>
      <c r="AW614" s="11" t="s">
        <v>35</v>
      </c>
      <c r="AX614" s="11" t="s">
        <v>71</v>
      </c>
      <c r="AY614" s="242" t="s">
        <v>137</v>
      </c>
    </row>
    <row r="615" spans="2:51" s="12" customFormat="1" ht="13.5">
      <c r="B615" s="243"/>
      <c r="C615" s="244"/>
      <c r="D615" s="234" t="s">
        <v>145</v>
      </c>
      <c r="E615" s="245" t="s">
        <v>21</v>
      </c>
      <c r="F615" s="246" t="s">
        <v>922</v>
      </c>
      <c r="G615" s="244"/>
      <c r="H615" s="247">
        <v>25.17</v>
      </c>
      <c r="I615" s="248"/>
      <c r="J615" s="244"/>
      <c r="K615" s="244"/>
      <c r="L615" s="249"/>
      <c r="M615" s="250"/>
      <c r="N615" s="251"/>
      <c r="O615" s="251"/>
      <c r="P615" s="251"/>
      <c r="Q615" s="251"/>
      <c r="R615" s="251"/>
      <c r="S615" s="251"/>
      <c r="T615" s="252"/>
      <c r="AT615" s="253" t="s">
        <v>145</v>
      </c>
      <c r="AU615" s="253" t="s">
        <v>80</v>
      </c>
      <c r="AV615" s="12" t="s">
        <v>80</v>
      </c>
      <c r="AW615" s="12" t="s">
        <v>35</v>
      </c>
      <c r="AX615" s="12" t="s">
        <v>71</v>
      </c>
      <c r="AY615" s="253" t="s">
        <v>137</v>
      </c>
    </row>
    <row r="616" spans="2:51" s="11" customFormat="1" ht="13.5">
      <c r="B616" s="232"/>
      <c r="C616" s="233"/>
      <c r="D616" s="234" t="s">
        <v>145</v>
      </c>
      <c r="E616" s="235" t="s">
        <v>21</v>
      </c>
      <c r="F616" s="236" t="s">
        <v>861</v>
      </c>
      <c r="G616" s="233"/>
      <c r="H616" s="235" t="s">
        <v>21</v>
      </c>
      <c r="I616" s="237"/>
      <c r="J616" s="233"/>
      <c r="K616" s="233"/>
      <c r="L616" s="238"/>
      <c r="M616" s="239"/>
      <c r="N616" s="240"/>
      <c r="O616" s="240"/>
      <c r="P616" s="240"/>
      <c r="Q616" s="240"/>
      <c r="R616" s="240"/>
      <c r="S616" s="240"/>
      <c r="T616" s="241"/>
      <c r="AT616" s="242" t="s">
        <v>145</v>
      </c>
      <c r="AU616" s="242" t="s">
        <v>80</v>
      </c>
      <c r="AV616" s="11" t="s">
        <v>76</v>
      </c>
      <c r="AW616" s="11" t="s">
        <v>35</v>
      </c>
      <c r="AX616" s="11" t="s">
        <v>71</v>
      </c>
      <c r="AY616" s="242" t="s">
        <v>137</v>
      </c>
    </row>
    <row r="617" spans="2:51" s="12" customFormat="1" ht="13.5">
      <c r="B617" s="243"/>
      <c r="C617" s="244"/>
      <c r="D617" s="234" t="s">
        <v>145</v>
      </c>
      <c r="E617" s="245" t="s">
        <v>21</v>
      </c>
      <c r="F617" s="246" t="s">
        <v>923</v>
      </c>
      <c r="G617" s="244"/>
      <c r="H617" s="247">
        <v>61.8</v>
      </c>
      <c r="I617" s="248"/>
      <c r="J617" s="244"/>
      <c r="K617" s="244"/>
      <c r="L617" s="249"/>
      <c r="M617" s="250"/>
      <c r="N617" s="251"/>
      <c r="O617" s="251"/>
      <c r="P617" s="251"/>
      <c r="Q617" s="251"/>
      <c r="R617" s="251"/>
      <c r="S617" s="251"/>
      <c r="T617" s="252"/>
      <c r="AT617" s="253" t="s">
        <v>145</v>
      </c>
      <c r="AU617" s="253" t="s">
        <v>80</v>
      </c>
      <c r="AV617" s="12" t="s">
        <v>80</v>
      </c>
      <c r="AW617" s="12" t="s">
        <v>35</v>
      </c>
      <c r="AX617" s="12" t="s">
        <v>71</v>
      </c>
      <c r="AY617" s="253" t="s">
        <v>137</v>
      </c>
    </row>
    <row r="618" spans="2:51" s="11" customFormat="1" ht="13.5">
      <c r="B618" s="232"/>
      <c r="C618" s="233"/>
      <c r="D618" s="234" t="s">
        <v>145</v>
      </c>
      <c r="E618" s="235" t="s">
        <v>21</v>
      </c>
      <c r="F618" s="236" t="s">
        <v>881</v>
      </c>
      <c r="G618" s="233"/>
      <c r="H618" s="235" t="s">
        <v>21</v>
      </c>
      <c r="I618" s="237"/>
      <c r="J618" s="233"/>
      <c r="K618" s="233"/>
      <c r="L618" s="238"/>
      <c r="M618" s="239"/>
      <c r="N618" s="240"/>
      <c r="O618" s="240"/>
      <c r="P618" s="240"/>
      <c r="Q618" s="240"/>
      <c r="R618" s="240"/>
      <c r="S618" s="240"/>
      <c r="T618" s="241"/>
      <c r="AT618" s="242" t="s">
        <v>145</v>
      </c>
      <c r="AU618" s="242" t="s">
        <v>80</v>
      </c>
      <c r="AV618" s="11" t="s">
        <v>76</v>
      </c>
      <c r="AW618" s="11" t="s">
        <v>35</v>
      </c>
      <c r="AX618" s="11" t="s">
        <v>71</v>
      </c>
      <c r="AY618" s="242" t="s">
        <v>137</v>
      </c>
    </row>
    <row r="619" spans="2:51" s="12" customFormat="1" ht="13.5">
      <c r="B619" s="243"/>
      <c r="C619" s="244"/>
      <c r="D619" s="234" t="s">
        <v>145</v>
      </c>
      <c r="E619" s="245" t="s">
        <v>21</v>
      </c>
      <c r="F619" s="246" t="s">
        <v>924</v>
      </c>
      <c r="G619" s="244"/>
      <c r="H619" s="247">
        <v>49.35</v>
      </c>
      <c r="I619" s="248"/>
      <c r="J619" s="244"/>
      <c r="K619" s="244"/>
      <c r="L619" s="249"/>
      <c r="M619" s="250"/>
      <c r="N619" s="251"/>
      <c r="O619" s="251"/>
      <c r="P619" s="251"/>
      <c r="Q619" s="251"/>
      <c r="R619" s="251"/>
      <c r="S619" s="251"/>
      <c r="T619" s="252"/>
      <c r="AT619" s="253" t="s">
        <v>145</v>
      </c>
      <c r="AU619" s="253" t="s">
        <v>80</v>
      </c>
      <c r="AV619" s="12" t="s">
        <v>80</v>
      </c>
      <c r="AW619" s="12" t="s">
        <v>35</v>
      </c>
      <c r="AX619" s="12" t="s">
        <v>71</v>
      </c>
      <c r="AY619" s="253" t="s">
        <v>137</v>
      </c>
    </row>
    <row r="620" spans="2:51" s="11" customFormat="1" ht="13.5">
      <c r="B620" s="232"/>
      <c r="C620" s="233"/>
      <c r="D620" s="234" t="s">
        <v>145</v>
      </c>
      <c r="E620" s="235" t="s">
        <v>21</v>
      </c>
      <c r="F620" s="236" t="s">
        <v>925</v>
      </c>
      <c r="G620" s="233"/>
      <c r="H620" s="235" t="s">
        <v>21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AT620" s="242" t="s">
        <v>145</v>
      </c>
      <c r="AU620" s="242" t="s">
        <v>80</v>
      </c>
      <c r="AV620" s="11" t="s">
        <v>76</v>
      </c>
      <c r="AW620" s="11" t="s">
        <v>35</v>
      </c>
      <c r="AX620" s="11" t="s">
        <v>71</v>
      </c>
      <c r="AY620" s="242" t="s">
        <v>137</v>
      </c>
    </row>
    <row r="621" spans="2:51" s="12" customFormat="1" ht="13.5">
      <c r="B621" s="243"/>
      <c r="C621" s="244"/>
      <c r="D621" s="234" t="s">
        <v>145</v>
      </c>
      <c r="E621" s="245" t="s">
        <v>21</v>
      </c>
      <c r="F621" s="246" t="s">
        <v>926</v>
      </c>
      <c r="G621" s="244"/>
      <c r="H621" s="247">
        <v>6.9</v>
      </c>
      <c r="I621" s="248"/>
      <c r="J621" s="244"/>
      <c r="K621" s="244"/>
      <c r="L621" s="249"/>
      <c r="M621" s="250"/>
      <c r="N621" s="251"/>
      <c r="O621" s="251"/>
      <c r="P621" s="251"/>
      <c r="Q621" s="251"/>
      <c r="R621" s="251"/>
      <c r="S621" s="251"/>
      <c r="T621" s="252"/>
      <c r="AT621" s="253" t="s">
        <v>145</v>
      </c>
      <c r="AU621" s="253" t="s">
        <v>80</v>
      </c>
      <c r="AV621" s="12" t="s">
        <v>80</v>
      </c>
      <c r="AW621" s="12" t="s">
        <v>35</v>
      </c>
      <c r="AX621" s="12" t="s">
        <v>71</v>
      </c>
      <c r="AY621" s="253" t="s">
        <v>137</v>
      </c>
    </row>
    <row r="622" spans="2:51" s="13" customFormat="1" ht="13.5">
      <c r="B622" s="254"/>
      <c r="C622" s="255"/>
      <c r="D622" s="234" t="s">
        <v>145</v>
      </c>
      <c r="E622" s="256" t="s">
        <v>21</v>
      </c>
      <c r="F622" s="257" t="s">
        <v>218</v>
      </c>
      <c r="G622" s="255"/>
      <c r="H622" s="258">
        <v>155.1</v>
      </c>
      <c r="I622" s="259"/>
      <c r="J622" s="255"/>
      <c r="K622" s="255"/>
      <c r="L622" s="260"/>
      <c r="M622" s="261"/>
      <c r="N622" s="262"/>
      <c r="O622" s="262"/>
      <c r="P622" s="262"/>
      <c r="Q622" s="262"/>
      <c r="R622" s="262"/>
      <c r="S622" s="262"/>
      <c r="T622" s="263"/>
      <c r="AT622" s="264" t="s">
        <v>145</v>
      </c>
      <c r="AU622" s="264" t="s">
        <v>80</v>
      </c>
      <c r="AV622" s="13" t="s">
        <v>143</v>
      </c>
      <c r="AW622" s="13" t="s">
        <v>35</v>
      </c>
      <c r="AX622" s="13" t="s">
        <v>76</v>
      </c>
      <c r="AY622" s="264" t="s">
        <v>137</v>
      </c>
    </row>
    <row r="623" spans="2:65" s="1" customFormat="1" ht="16.5" customHeight="1">
      <c r="B623" s="45"/>
      <c r="C623" s="220" t="s">
        <v>927</v>
      </c>
      <c r="D623" s="220" t="s">
        <v>139</v>
      </c>
      <c r="E623" s="221" t="s">
        <v>928</v>
      </c>
      <c r="F623" s="222" t="s">
        <v>929</v>
      </c>
      <c r="G623" s="223" t="s">
        <v>149</v>
      </c>
      <c r="H623" s="224">
        <v>3.6</v>
      </c>
      <c r="I623" s="225"/>
      <c r="J623" s="226">
        <f>ROUND(I623*H623,2)</f>
        <v>0</v>
      </c>
      <c r="K623" s="222" t="s">
        <v>150</v>
      </c>
      <c r="L623" s="71"/>
      <c r="M623" s="227" t="s">
        <v>21</v>
      </c>
      <c r="N623" s="228" t="s">
        <v>42</v>
      </c>
      <c r="O623" s="46"/>
      <c r="P623" s="229">
        <f>O623*H623</f>
        <v>0</v>
      </c>
      <c r="Q623" s="229">
        <v>0</v>
      </c>
      <c r="R623" s="229">
        <f>Q623*H623</f>
        <v>0</v>
      </c>
      <c r="S623" s="229">
        <v>0.076</v>
      </c>
      <c r="T623" s="230">
        <f>S623*H623</f>
        <v>0.2736</v>
      </c>
      <c r="AR623" s="23" t="s">
        <v>143</v>
      </c>
      <c r="AT623" s="23" t="s">
        <v>139</v>
      </c>
      <c r="AU623" s="23" t="s">
        <v>80</v>
      </c>
      <c r="AY623" s="23" t="s">
        <v>137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23" t="s">
        <v>76</v>
      </c>
      <c r="BK623" s="231">
        <f>ROUND(I623*H623,2)</f>
        <v>0</v>
      </c>
      <c r="BL623" s="23" t="s">
        <v>143</v>
      </c>
      <c r="BM623" s="23" t="s">
        <v>930</v>
      </c>
    </row>
    <row r="624" spans="2:51" s="11" customFormat="1" ht="13.5">
      <c r="B624" s="232"/>
      <c r="C624" s="233"/>
      <c r="D624" s="234" t="s">
        <v>145</v>
      </c>
      <c r="E624" s="235" t="s">
        <v>21</v>
      </c>
      <c r="F624" s="236" t="s">
        <v>920</v>
      </c>
      <c r="G624" s="233"/>
      <c r="H624" s="235" t="s">
        <v>21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AT624" s="242" t="s">
        <v>145</v>
      </c>
      <c r="AU624" s="242" t="s">
        <v>80</v>
      </c>
      <c r="AV624" s="11" t="s">
        <v>76</v>
      </c>
      <c r="AW624" s="11" t="s">
        <v>35</v>
      </c>
      <c r="AX624" s="11" t="s">
        <v>71</v>
      </c>
      <c r="AY624" s="242" t="s">
        <v>137</v>
      </c>
    </row>
    <row r="625" spans="2:51" s="12" customFormat="1" ht="13.5">
      <c r="B625" s="243"/>
      <c r="C625" s="244"/>
      <c r="D625" s="234" t="s">
        <v>145</v>
      </c>
      <c r="E625" s="245" t="s">
        <v>21</v>
      </c>
      <c r="F625" s="246" t="s">
        <v>931</v>
      </c>
      <c r="G625" s="244"/>
      <c r="H625" s="247">
        <v>1.8</v>
      </c>
      <c r="I625" s="248"/>
      <c r="J625" s="244"/>
      <c r="K625" s="244"/>
      <c r="L625" s="249"/>
      <c r="M625" s="250"/>
      <c r="N625" s="251"/>
      <c r="O625" s="251"/>
      <c r="P625" s="251"/>
      <c r="Q625" s="251"/>
      <c r="R625" s="251"/>
      <c r="S625" s="251"/>
      <c r="T625" s="252"/>
      <c r="AT625" s="253" t="s">
        <v>145</v>
      </c>
      <c r="AU625" s="253" t="s">
        <v>80</v>
      </c>
      <c r="AV625" s="12" t="s">
        <v>80</v>
      </c>
      <c r="AW625" s="12" t="s">
        <v>35</v>
      </c>
      <c r="AX625" s="12" t="s">
        <v>71</v>
      </c>
      <c r="AY625" s="253" t="s">
        <v>137</v>
      </c>
    </row>
    <row r="626" spans="2:51" s="12" customFormat="1" ht="13.5">
      <c r="B626" s="243"/>
      <c r="C626" s="244"/>
      <c r="D626" s="234" t="s">
        <v>145</v>
      </c>
      <c r="E626" s="245" t="s">
        <v>21</v>
      </c>
      <c r="F626" s="246" t="s">
        <v>932</v>
      </c>
      <c r="G626" s="244"/>
      <c r="H626" s="247">
        <v>1.8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AT626" s="253" t="s">
        <v>145</v>
      </c>
      <c r="AU626" s="253" t="s">
        <v>80</v>
      </c>
      <c r="AV626" s="12" t="s">
        <v>80</v>
      </c>
      <c r="AW626" s="12" t="s">
        <v>35</v>
      </c>
      <c r="AX626" s="12" t="s">
        <v>71</v>
      </c>
      <c r="AY626" s="253" t="s">
        <v>137</v>
      </c>
    </row>
    <row r="627" spans="2:51" s="13" customFormat="1" ht="13.5">
      <c r="B627" s="254"/>
      <c r="C627" s="255"/>
      <c r="D627" s="234" t="s">
        <v>145</v>
      </c>
      <c r="E627" s="256" t="s">
        <v>21</v>
      </c>
      <c r="F627" s="257" t="s">
        <v>218</v>
      </c>
      <c r="G627" s="255"/>
      <c r="H627" s="258">
        <v>3.6</v>
      </c>
      <c r="I627" s="259"/>
      <c r="J627" s="255"/>
      <c r="K627" s="255"/>
      <c r="L627" s="260"/>
      <c r="M627" s="261"/>
      <c r="N627" s="262"/>
      <c r="O627" s="262"/>
      <c r="P627" s="262"/>
      <c r="Q627" s="262"/>
      <c r="R627" s="262"/>
      <c r="S627" s="262"/>
      <c r="T627" s="263"/>
      <c r="AT627" s="264" t="s">
        <v>145</v>
      </c>
      <c r="AU627" s="264" t="s">
        <v>80</v>
      </c>
      <c r="AV627" s="13" t="s">
        <v>143</v>
      </c>
      <c r="AW627" s="13" t="s">
        <v>35</v>
      </c>
      <c r="AX627" s="13" t="s">
        <v>76</v>
      </c>
      <c r="AY627" s="264" t="s">
        <v>137</v>
      </c>
    </row>
    <row r="628" spans="2:65" s="1" customFormat="1" ht="16.5" customHeight="1">
      <c r="B628" s="45"/>
      <c r="C628" s="220" t="s">
        <v>933</v>
      </c>
      <c r="D628" s="220" t="s">
        <v>139</v>
      </c>
      <c r="E628" s="221" t="s">
        <v>934</v>
      </c>
      <c r="F628" s="222" t="s">
        <v>935</v>
      </c>
      <c r="G628" s="223" t="s">
        <v>149</v>
      </c>
      <c r="H628" s="224">
        <v>10.4</v>
      </c>
      <c r="I628" s="225"/>
      <c r="J628" s="226">
        <f>ROUND(I628*H628,2)</f>
        <v>0</v>
      </c>
      <c r="K628" s="222" t="s">
        <v>150</v>
      </c>
      <c r="L628" s="71"/>
      <c r="M628" s="227" t="s">
        <v>21</v>
      </c>
      <c r="N628" s="228" t="s">
        <v>42</v>
      </c>
      <c r="O628" s="46"/>
      <c r="P628" s="229">
        <f>O628*H628</f>
        <v>0</v>
      </c>
      <c r="Q628" s="229">
        <v>0</v>
      </c>
      <c r="R628" s="229">
        <f>Q628*H628</f>
        <v>0</v>
      </c>
      <c r="S628" s="229">
        <v>0.063</v>
      </c>
      <c r="T628" s="230">
        <f>S628*H628</f>
        <v>0.6552</v>
      </c>
      <c r="AR628" s="23" t="s">
        <v>143</v>
      </c>
      <c r="AT628" s="23" t="s">
        <v>139</v>
      </c>
      <c r="AU628" s="23" t="s">
        <v>80</v>
      </c>
      <c r="AY628" s="23" t="s">
        <v>137</v>
      </c>
      <c r="BE628" s="231">
        <f>IF(N628="základní",J628,0)</f>
        <v>0</v>
      </c>
      <c r="BF628" s="231">
        <f>IF(N628="snížená",J628,0)</f>
        <v>0</v>
      </c>
      <c r="BG628" s="231">
        <f>IF(N628="zákl. přenesená",J628,0)</f>
        <v>0</v>
      </c>
      <c r="BH628" s="231">
        <f>IF(N628="sníž. přenesená",J628,0)</f>
        <v>0</v>
      </c>
      <c r="BI628" s="231">
        <f>IF(N628="nulová",J628,0)</f>
        <v>0</v>
      </c>
      <c r="BJ628" s="23" t="s">
        <v>76</v>
      </c>
      <c r="BK628" s="231">
        <f>ROUND(I628*H628,2)</f>
        <v>0</v>
      </c>
      <c r="BL628" s="23" t="s">
        <v>143</v>
      </c>
      <c r="BM628" s="23" t="s">
        <v>936</v>
      </c>
    </row>
    <row r="629" spans="2:51" s="11" customFormat="1" ht="13.5">
      <c r="B629" s="232"/>
      <c r="C629" s="233"/>
      <c r="D629" s="234" t="s">
        <v>145</v>
      </c>
      <c r="E629" s="235" t="s">
        <v>21</v>
      </c>
      <c r="F629" s="236" t="s">
        <v>158</v>
      </c>
      <c r="G629" s="233"/>
      <c r="H629" s="235" t="s">
        <v>21</v>
      </c>
      <c r="I629" s="237"/>
      <c r="J629" s="233"/>
      <c r="K629" s="233"/>
      <c r="L629" s="238"/>
      <c r="M629" s="239"/>
      <c r="N629" s="240"/>
      <c r="O629" s="240"/>
      <c r="P629" s="240"/>
      <c r="Q629" s="240"/>
      <c r="R629" s="240"/>
      <c r="S629" s="240"/>
      <c r="T629" s="241"/>
      <c r="AT629" s="242" t="s">
        <v>145</v>
      </c>
      <c r="AU629" s="242" t="s">
        <v>80</v>
      </c>
      <c r="AV629" s="11" t="s">
        <v>76</v>
      </c>
      <c r="AW629" s="11" t="s">
        <v>35</v>
      </c>
      <c r="AX629" s="11" t="s">
        <v>71</v>
      </c>
      <c r="AY629" s="242" t="s">
        <v>137</v>
      </c>
    </row>
    <row r="630" spans="2:51" s="12" customFormat="1" ht="13.5">
      <c r="B630" s="243"/>
      <c r="C630" s="244"/>
      <c r="D630" s="234" t="s">
        <v>145</v>
      </c>
      <c r="E630" s="245" t="s">
        <v>21</v>
      </c>
      <c r="F630" s="246" t="s">
        <v>937</v>
      </c>
      <c r="G630" s="244"/>
      <c r="H630" s="247">
        <v>3.2</v>
      </c>
      <c r="I630" s="248"/>
      <c r="J630" s="244"/>
      <c r="K630" s="244"/>
      <c r="L630" s="249"/>
      <c r="M630" s="250"/>
      <c r="N630" s="251"/>
      <c r="O630" s="251"/>
      <c r="P630" s="251"/>
      <c r="Q630" s="251"/>
      <c r="R630" s="251"/>
      <c r="S630" s="251"/>
      <c r="T630" s="252"/>
      <c r="AT630" s="253" t="s">
        <v>145</v>
      </c>
      <c r="AU630" s="253" t="s">
        <v>80</v>
      </c>
      <c r="AV630" s="12" t="s">
        <v>80</v>
      </c>
      <c r="AW630" s="12" t="s">
        <v>35</v>
      </c>
      <c r="AX630" s="12" t="s">
        <v>71</v>
      </c>
      <c r="AY630" s="253" t="s">
        <v>137</v>
      </c>
    </row>
    <row r="631" spans="2:51" s="11" customFormat="1" ht="13.5">
      <c r="B631" s="232"/>
      <c r="C631" s="233"/>
      <c r="D631" s="234" t="s">
        <v>145</v>
      </c>
      <c r="E631" s="235" t="s">
        <v>21</v>
      </c>
      <c r="F631" s="236" t="s">
        <v>861</v>
      </c>
      <c r="G631" s="233"/>
      <c r="H631" s="235" t="s">
        <v>21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AT631" s="242" t="s">
        <v>145</v>
      </c>
      <c r="AU631" s="242" t="s">
        <v>80</v>
      </c>
      <c r="AV631" s="11" t="s">
        <v>76</v>
      </c>
      <c r="AW631" s="11" t="s">
        <v>35</v>
      </c>
      <c r="AX631" s="11" t="s">
        <v>71</v>
      </c>
      <c r="AY631" s="242" t="s">
        <v>137</v>
      </c>
    </row>
    <row r="632" spans="2:51" s="12" customFormat="1" ht="13.5">
      <c r="B632" s="243"/>
      <c r="C632" s="244"/>
      <c r="D632" s="234" t="s">
        <v>145</v>
      </c>
      <c r="E632" s="245" t="s">
        <v>21</v>
      </c>
      <c r="F632" s="246" t="s">
        <v>938</v>
      </c>
      <c r="G632" s="244"/>
      <c r="H632" s="247">
        <v>3.6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2"/>
      <c r="AT632" s="253" t="s">
        <v>145</v>
      </c>
      <c r="AU632" s="253" t="s">
        <v>80</v>
      </c>
      <c r="AV632" s="12" t="s">
        <v>80</v>
      </c>
      <c r="AW632" s="12" t="s">
        <v>35</v>
      </c>
      <c r="AX632" s="12" t="s">
        <v>71</v>
      </c>
      <c r="AY632" s="253" t="s">
        <v>137</v>
      </c>
    </row>
    <row r="633" spans="2:51" s="11" customFormat="1" ht="13.5">
      <c r="B633" s="232"/>
      <c r="C633" s="233"/>
      <c r="D633" s="234" t="s">
        <v>145</v>
      </c>
      <c r="E633" s="235" t="s">
        <v>21</v>
      </c>
      <c r="F633" s="236" t="s">
        <v>881</v>
      </c>
      <c r="G633" s="233"/>
      <c r="H633" s="235" t="s">
        <v>21</v>
      </c>
      <c r="I633" s="237"/>
      <c r="J633" s="233"/>
      <c r="K633" s="233"/>
      <c r="L633" s="238"/>
      <c r="M633" s="239"/>
      <c r="N633" s="240"/>
      <c r="O633" s="240"/>
      <c r="P633" s="240"/>
      <c r="Q633" s="240"/>
      <c r="R633" s="240"/>
      <c r="S633" s="240"/>
      <c r="T633" s="241"/>
      <c r="AT633" s="242" t="s">
        <v>145</v>
      </c>
      <c r="AU633" s="242" t="s">
        <v>80</v>
      </c>
      <c r="AV633" s="11" t="s">
        <v>76</v>
      </c>
      <c r="AW633" s="11" t="s">
        <v>35</v>
      </c>
      <c r="AX633" s="11" t="s">
        <v>71</v>
      </c>
      <c r="AY633" s="242" t="s">
        <v>137</v>
      </c>
    </row>
    <row r="634" spans="2:51" s="12" customFormat="1" ht="13.5">
      <c r="B634" s="243"/>
      <c r="C634" s="244"/>
      <c r="D634" s="234" t="s">
        <v>145</v>
      </c>
      <c r="E634" s="245" t="s">
        <v>21</v>
      </c>
      <c r="F634" s="246" t="s">
        <v>938</v>
      </c>
      <c r="G634" s="244"/>
      <c r="H634" s="247">
        <v>3.6</v>
      </c>
      <c r="I634" s="248"/>
      <c r="J634" s="244"/>
      <c r="K634" s="244"/>
      <c r="L634" s="249"/>
      <c r="M634" s="250"/>
      <c r="N634" s="251"/>
      <c r="O634" s="251"/>
      <c r="P634" s="251"/>
      <c r="Q634" s="251"/>
      <c r="R634" s="251"/>
      <c r="S634" s="251"/>
      <c r="T634" s="252"/>
      <c r="AT634" s="253" t="s">
        <v>145</v>
      </c>
      <c r="AU634" s="253" t="s">
        <v>80</v>
      </c>
      <c r="AV634" s="12" t="s">
        <v>80</v>
      </c>
      <c r="AW634" s="12" t="s">
        <v>35</v>
      </c>
      <c r="AX634" s="12" t="s">
        <v>71</v>
      </c>
      <c r="AY634" s="253" t="s">
        <v>137</v>
      </c>
    </row>
    <row r="635" spans="2:51" s="13" customFormat="1" ht="13.5">
      <c r="B635" s="254"/>
      <c r="C635" s="255"/>
      <c r="D635" s="234" t="s">
        <v>145</v>
      </c>
      <c r="E635" s="256" t="s">
        <v>21</v>
      </c>
      <c r="F635" s="257" t="s">
        <v>218</v>
      </c>
      <c r="G635" s="255"/>
      <c r="H635" s="258">
        <v>10.4</v>
      </c>
      <c r="I635" s="259"/>
      <c r="J635" s="255"/>
      <c r="K635" s="255"/>
      <c r="L635" s="260"/>
      <c r="M635" s="261"/>
      <c r="N635" s="262"/>
      <c r="O635" s="262"/>
      <c r="P635" s="262"/>
      <c r="Q635" s="262"/>
      <c r="R635" s="262"/>
      <c r="S635" s="262"/>
      <c r="T635" s="263"/>
      <c r="AT635" s="264" t="s">
        <v>145</v>
      </c>
      <c r="AU635" s="264" t="s">
        <v>80</v>
      </c>
      <c r="AV635" s="13" t="s">
        <v>143</v>
      </c>
      <c r="AW635" s="13" t="s">
        <v>35</v>
      </c>
      <c r="AX635" s="13" t="s">
        <v>76</v>
      </c>
      <c r="AY635" s="264" t="s">
        <v>137</v>
      </c>
    </row>
    <row r="636" spans="2:65" s="1" customFormat="1" ht="16.5" customHeight="1">
      <c r="B636" s="45"/>
      <c r="C636" s="220" t="s">
        <v>939</v>
      </c>
      <c r="D636" s="220" t="s">
        <v>139</v>
      </c>
      <c r="E636" s="221" t="s">
        <v>940</v>
      </c>
      <c r="F636" s="222" t="s">
        <v>941</v>
      </c>
      <c r="G636" s="223" t="s">
        <v>149</v>
      </c>
      <c r="H636" s="224">
        <v>2.91</v>
      </c>
      <c r="I636" s="225"/>
      <c r="J636" s="226">
        <f>ROUND(I636*H636,2)</f>
        <v>0</v>
      </c>
      <c r="K636" s="222" t="s">
        <v>150</v>
      </c>
      <c r="L636" s="71"/>
      <c r="M636" s="227" t="s">
        <v>21</v>
      </c>
      <c r="N636" s="228" t="s">
        <v>42</v>
      </c>
      <c r="O636" s="46"/>
      <c r="P636" s="229">
        <f>O636*H636</f>
        <v>0</v>
      </c>
      <c r="Q636" s="229">
        <v>0</v>
      </c>
      <c r="R636" s="229">
        <f>Q636*H636</f>
        <v>0</v>
      </c>
      <c r="S636" s="229">
        <v>0.073</v>
      </c>
      <c r="T636" s="230">
        <f>S636*H636</f>
        <v>0.21243</v>
      </c>
      <c r="AR636" s="23" t="s">
        <v>143</v>
      </c>
      <c r="AT636" s="23" t="s">
        <v>139</v>
      </c>
      <c r="AU636" s="23" t="s">
        <v>80</v>
      </c>
      <c r="AY636" s="23" t="s">
        <v>137</v>
      </c>
      <c r="BE636" s="231">
        <f>IF(N636="základní",J636,0)</f>
        <v>0</v>
      </c>
      <c r="BF636" s="231">
        <f>IF(N636="snížená",J636,0)</f>
        <v>0</v>
      </c>
      <c r="BG636" s="231">
        <f>IF(N636="zákl. přenesená",J636,0)</f>
        <v>0</v>
      </c>
      <c r="BH636" s="231">
        <f>IF(N636="sníž. přenesená",J636,0)</f>
        <v>0</v>
      </c>
      <c r="BI636" s="231">
        <f>IF(N636="nulová",J636,0)</f>
        <v>0</v>
      </c>
      <c r="BJ636" s="23" t="s">
        <v>76</v>
      </c>
      <c r="BK636" s="231">
        <f>ROUND(I636*H636,2)</f>
        <v>0</v>
      </c>
      <c r="BL636" s="23" t="s">
        <v>143</v>
      </c>
      <c r="BM636" s="23" t="s">
        <v>942</v>
      </c>
    </row>
    <row r="637" spans="2:51" s="11" customFormat="1" ht="13.5">
      <c r="B637" s="232"/>
      <c r="C637" s="233"/>
      <c r="D637" s="234" t="s">
        <v>145</v>
      </c>
      <c r="E637" s="235" t="s">
        <v>21</v>
      </c>
      <c r="F637" s="236" t="s">
        <v>943</v>
      </c>
      <c r="G637" s="233"/>
      <c r="H637" s="235" t="s">
        <v>21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AT637" s="242" t="s">
        <v>145</v>
      </c>
      <c r="AU637" s="242" t="s">
        <v>80</v>
      </c>
      <c r="AV637" s="11" t="s">
        <v>76</v>
      </c>
      <c r="AW637" s="11" t="s">
        <v>35</v>
      </c>
      <c r="AX637" s="11" t="s">
        <v>71</v>
      </c>
      <c r="AY637" s="242" t="s">
        <v>137</v>
      </c>
    </row>
    <row r="638" spans="2:51" s="12" customFormat="1" ht="13.5">
      <c r="B638" s="243"/>
      <c r="C638" s="244"/>
      <c r="D638" s="234" t="s">
        <v>145</v>
      </c>
      <c r="E638" s="245" t="s">
        <v>21</v>
      </c>
      <c r="F638" s="246" t="s">
        <v>944</v>
      </c>
      <c r="G638" s="244"/>
      <c r="H638" s="247">
        <v>1.23</v>
      </c>
      <c r="I638" s="248"/>
      <c r="J638" s="244"/>
      <c r="K638" s="244"/>
      <c r="L638" s="249"/>
      <c r="M638" s="250"/>
      <c r="N638" s="251"/>
      <c r="O638" s="251"/>
      <c r="P638" s="251"/>
      <c r="Q638" s="251"/>
      <c r="R638" s="251"/>
      <c r="S638" s="251"/>
      <c r="T638" s="252"/>
      <c r="AT638" s="253" t="s">
        <v>145</v>
      </c>
      <c r="AU638" s="253" t="s">
        <v>80</v>
      </c>
      <c r="AV638" s="12" t="s">
        <v>80</v>
      </c>
      <c r="AW638" s="12" t="s">
        <v>35</v>
      </c>
      <c r="AX638" s="12" t="s">
        <v>71</v>
      </c>
      <c r="AY638" s="253" t="s">
        <v>137</v>
      </c>
    </row>
    <row r="639" spans="2:51" s="11" customFormat="1" ht="13.5">
      <c r="B639" s="232"/>
      <c r="C639" s="233"/>
      <c r="D639" s="234" t="s">
        <v>145</v>
      </c>
      <c r="E639" s="235" t="s">
        <v>21</v>
      </c>
      <c r="F639" s="236" t="s">
        <v>158</v>
      </c>
      <c r="G639" s="233"/>
      <c r="H639" s="235" t="s">
        <v>21</v>
      </c>
      <c r="I639" s="237"/>
      <c r="J639" s="233"/>
      <c r="K639" s="233"/>
      <c r="L639" s="238"/>
      <c r="M639" s="239"/>
      <c r="N639" s="240"/>
      <c r="O639" s="240"/>
      <c r="P639" s="240"/>
      <c r="Q639" s="240"/>
      <c r="R639" s="240"/>
      <c r="S639" s="240"/>
      <c r="T639" s="241"/>
      <c r="AT639" s="242" t="s">
        <v>145</v>
      </c>
      <c r="AU639" s="242" t="s">
        <v>80</v>
      </c>
      <c r="AV639" s="11" t="s">
        <v>76</v>
      </c>
      <c r="AW639" s="11" t="s">
        <v>35</v>
      </c>
      <c r="AX639" s="11" t="s">
        <v>71</v>
      </c>
      <c r="AY639" s="242" t="s">
        <v>137</v>
      </c>
    </row>
    <row r="640" spans="2:51" s="12" customFormat="1" ht="13.5">
      <c r="B640" s="243"/>
      <c r="C640" s="244"/>
      <c r="D640" s="234" t="s">
        <v>145</v>
      </c>
      <c r="E640" s="245" t="s">
        <v>21</v>
      </c>
      <c r="F640" s="246" t="s">
        <v>945</v>
      </c>
      <c r="G640" s="244"/>
      <c r="H640" s="247">
        <v>1.68</v>
      </c>
      <c r="I640" s="248"/>
      <c r="J640" s="244"/>
      <c r="K640" s="244"/>
      <c r="L640" s="249"/>
      <c r="M640" s="250"/>
      <c r="N640" s="251"/>
      <c r="O640" s="251"/>
      <c r="P640" s="251"/>
      <c r="Q640" s="251"/>
      <c r="R640" s="251"/>
      <c r="S640" s="251"/>
      <c r="T640" s="252"/>
      <c r="AT640" s="253" t="s">
        <v>145</v>
      </c>
      <c r="AU640" s="253" t="s">
        <v>80</v>
      </c>
      <c r="AV640" s="12" t="s">
        <v>80</v>
      </c>
      <c r="AW640" s="12" t="s">
        <v>35</v>
      </c>
      <c r="AX640" s="12" t="s">
        <v>71</v>
      </c>
      <c r="AY640" s="253" t="s">
        <v>137</v>
      </c>
    </row>
    <row r="641" spans="2:51" s="13" customFormat="1" ht="13.5">
      <c r="B641" s="254"/>
      <c r="C641" s="255"/>
      <c r="D641" s="234" t="s">
        <v>145</v>
      </c>
      <c r="E641" s="256" t="s">
        <v>21</v>
      </c>
      <c r="F641" s="257" t="s">
        <v>218</v>
      </c>
      <c r="G641" s="255"/>
      <c r="H641" s="258">
        <v>2.91</v>
      </c>
      <c r="I641" s="259"/>
      <c r="J641" s="255"/>
      <c r="K641" s="255"/>
      <c r="L641" s="260"/>
      <c r="M641" s="261"/>
      <c r="N641" s="262"/>
      <c r="O641" s="262"/>
      <c r="P641" s="262"/>
      <c r="Q641" s="262"/>
      <c r="R641" s="262"/>
      <c r="S641" s="262"/>
      <c r="T641" s="263"/>
      <c r="AT641" s="264" t="s">
        <v>145</v>
      </c>
      <c r="AU641" s="264" t="s">
        <v>80</v>
      </c>
      <c r="AV641" s="13" t="s">
        <v>143</v>
      </c>
      <c r="AW641" s="13" t="s">
        <v>35</v>
      </c>
      <c r="AX641" s="13" t="s">
        <v>76</v>
      </c>
      <c r="AY641" s="264" t="s">
        <v>137</v>
      </c>
    </row>
    <row r="642" spans="2:65" s="1" customFormat="1" ht="16.5" customHeight="1">
      <c r="B642" s="45"/>
      <c r="C642" s="220" t="s">
        <v>946</v>
      </c>
      <c r="D642" s="220" t="s">
        <v>139</v>
      </c>
      <c r="E642" s="221" t="s">
        <v>947</v>
      </c>
      <c r="F642" s="222" t="s">
        <v>948</v>
      </c>
      <c r="G642" s="223" t="s">
        <v>149</v>
      </c>
      <c r="H642" s="224">
        <v>2.705</v>
      </c>
      <c r="I642" s="225"/>
      <c r="J642" s="226">
        <f>ROUND(I642*H642,2)</f>
        <v>0</v>
      </c>
      <c r="K642" s="222" t="s">
        <v>150</v>
      </c>
      <c r="L642" s="71"/>
      <c r="M642" s="227" t="s">
        <v>21</v>
      </c>
      <c r="N642" s="228" t="s">
        <v>42</v>
      </c>
      <c r="O642" s="46"/>
      <c r="P642" s="229">
        <f>O642*H642</f>
        <v>0</v>
      </c>
      <c r="Q642" s="229">
        <v>0</v>
      </c>
      <c r="R642" s="229">
        <f>Q642*H642</f>
        <v>0</v>
      </c>
      <c r="S642" s="229">
        <v>0.059</v>
      </c>
      <c r="T642" s="230">
        <f>S642*H642</f>
        <v>0.159595</v>
      </c>
      <c r="AR642" s="23" t="s">
        <v>143</v>
      </c>
      <c r="AT642" s="23" t="s">
        <v>139</v>
      </c>
      <c r="AU642" s="23" t="s">
        <v>80</v>
      </c>
      <c r="AY642" s="23" t="s">
        <v>137</v>
      </c>
      <c r="BE642" s="231">
        <f>IF(N642="základní",J642,0)</f>
        <v>0</v>
      </c>
      <c r="BF642" s="231">
        <f>IF(N642="snížená",J642,0)</f>
        <v>0</v>
      </c>
      <c r="BG642" s="231">
        <f>IF(N642="zákl. přenesená",J642,0)</f>
        <v>0</v>
      </c>
      <c r="BH642" s="231">
        <f>IF(N642="sníž. přenesená",J642,0)</f>
        <v>0</v>
      </c>
      <c r="BI642" s="231">
        <f>IF(N642="nulová",J642,0)</f>
        <v>0</v>
      </c>
      <c r="BJ642" s="23" t="s">
        <v>76</v>
      </c>
      <c r="BK642" s="231">
        <f>ROUND(I642*H642,2)</f>
        <v>0</v>
      </c>
      <c r="BL642" s="23" t="s">
        <v>143</v>
      </c>
      <c r="BM642" s="23" t="s">
        <v>949</v>
      </c>
    </row>
    <row r="643" spans="2:51" s="11" customFormat="1" ht="13.5">
      <c r="B643" s="232"/>
      <c r="C643" s="233"/>
      <c r="D643" s="234" t="s">
        <v>145</v>
      </c>
      <c r="E643" s="235" t="s">
        <v>21</v>
      </c>
      <c r="F643" s="236" t="s">
        <v>950</v>
      </c>
      <c r="G643" s="233"/>
      <c r="H643" s="235" t="s">
        <v>21</v>
      </c>
      <c r="I643" s="237"/>
      <c r="J643" s="233"/>
      <c r="K643" s="233"/>
      <c r="L643" s="238"/>
      <c r="M643" s="239"/>
      <c r="N643" s="240"/>
      <c r="O643" s="240"/>
      <c r="P643" s="240"/>
      <c r="Q643" s="240"/>
      <c r="R643" s="240"/>
      <c r="S643" s="240"/>
      <c r="T643" s="241"/>
      <c r="AT643" s="242" t="s">
        <v>145</v>
      </c>
      <c r="AU643" s="242" t="s">
        <v>80</v>
      </c>
      <c r="AV643" s="11" t="s">
        <v>76</v>
      </c>
      <c r="AW643" s="11" t="s">
        <v>35</v>
      </c>
      <c r="AX643" s="11" t="s">
        <v>71</v>
      </c>
      <c r="AY643" s="242" t="s">
        <v>137</v>
      </c>
    </row>
    <row r="644" spans="2:51" s="12" customFormat="1" ht="13.5">
      <c r="B644" s="243"/>
      <c r="C644" s="244"/>
      <c r="D644" s="234" t="s">
        <v>145</v>
      </c>
      <c r="E644" s="245" t="s">
        <v>21</v>
      </c>
      <c r="F644" s="246" t="s">
        <v>951</v>
      </c>
      <c r="G644" s="244"/>
      <c r="H644" s="247">
        <v>1.265</v>
      </c>
      <c r="I644" s="248"/>
      <c r="J644" s="244"/>
      <c r="K644" s="244"/>
      <c r="L644" s="249"/>
      <c r="M644" s="250"/>
      <c r="N644" s="251"/>
      <c r="O644" s="251"/>
      <c r="P644" s="251"/>
      <c r="Q644" s="251"/>
      <c r="R644" s="251"/>
      <c r="S644" s="251"/>
      <c r="T644" s="252"/>
      <c r="AT644" s="253" t="s">
        <v>145</v>
      </c>
      <c r="AU644" s="253" t="s">
        <v>80</v>
      </c>
      <c r="AV644" s="12" t="s">
        <v>80</v>
      </c>
      <c r="AW644" s="12" t="s">
        <v>35</v>
      </c>
      <c r="AX644" s="12" t="s">
        <v>71</v>
      </c>
      <c r="AY644" s="253" t="s">
        <v>137</v>
      </c>
    </row>
    <row r="645" spans="2:51" s="11" customFormat="1" ht="13.5">
      <c r="B645" s="232"/>
      <c r="C645" s="233"/>
      <c r="D645" s="234" t="s">
        <v>145</v>
      </c>
      <c r="E645" s="235" t="s">
        <v>21</v>
      </c>
      <c r="F645" s="236" t="s">
        <v>158</v>
      </c>
      <c r="G645" s="233"/>
      <c r="H645" s="235" t="s">
        <v>21</v>
      </c>
      <c r="I645" s="237"/>
      <c r="J645" s="233"/>
      <c r="K645" s="233"/>
      <c r="L645" s="238"/>
      <c r="M645" s="239"/>
      <c r="N645" s="240"/>
      <c r="O645" s="240"/>
      <c r="P645" s="240"/>
      <c r="Q645" s="240"/>
      <c r="R645" s="240"/>
      <c r="S645" s="240"/>
      <c r="T645" s="241"/>
      <c r="AT645" s="242" t="s">
        <v>145</v>
      </c>
      <c r="AU645" s="242" t="s">
        <v>80</v>
      </c>
      <c r="AV645" s="11" t="s">
        <v>76</v>
      </c>
      <c r="AW645" s="11" t="s">
        <v>35</v>
      </c>
      <c r="AX645" s="11" t="s">
        <v>71</v>
      </c>
      <c r="AY645" s="242" t="s">
        <v>137</v>
      </c>
    </row>
    <row r="646" spans="2:51" s="12" customFormat="1" ht="13.5">
      <c r="B646" s="243"/>
      <c r="C646" s="244"/>
      <c r="D646" s="234" t="s">
        <v>145</v>
      </c>
      <c r="E646" s="245" t="s">
        <v>21</v>
      </c>
      <c r="F646" s="246" t="s">
        <v>952</v>
      </c>
      <c r="G646" s="244"/>
      <c r="H646" s="247">
        <v>1.44</v>
      </c>
      <c r="I646" s="248"/>
      <c r="J646" s="244"/>
      <c r="K646" s="244"/>
      <c r="L646" s="249"/>
      <c r="M646" s="250"/>
      <c r="N646" s="251"/>
      <c r="O646" s="251"/>
      <c r="P646" s="251"/>
      <c r="Q646" s="251"/>
      <c r="R646" s="251"/>
      <c r="S646" s="251"/>
      <c r="T646" s="252"/>
      <c r="AT646" s="253" t="s">
        <v>145</v>
      </c>
      <c r="AU646" s="253" t="s">
        <v>80</v>
      </c>
      <c r="AV646" s="12" t="s">
        <v>80</v>
      </c>
      <c r="AW646" s="12" t="s">
        <v>35</v>
      </c>
      <c r="AX646" s="12" t="s">
        <v>71</v>
      </c>
      <c r="AY646" s="253" t="s">
        <v>137</v>
      </c>
    </row>
    <row r="647" spans="2:51" s="13" customFormat="1" ht="13.5">
      <c r="B647" s="254"/>
      <c r="C647" s="255"/>
      <c r="D647" s="234" t="s">
        <v>145</v>
      </c>
      <c r="E647" s="256" t="s">
        <v>21</v>
      </c>
      <c r="F647" s="257" t="s">
        <v>218</v>
      </c>
      <c r="G647" s="255"/>
      <c r="H647" s="258">
        <v>2.705</v>
      </c>
      <c r="I647" s="259"/>
      <c r="J647" s="255"/>
      <c r="K647" s="255"/>
      <c r="L647" s="260"/>
      <c r="M647" s="261"/>
      <c r="N647" s="262"/>
      <c r="O647" s="262"/>
      <c r="P647" s="262"/>
      <c r="Q647" s="262"/>
      <c r="R647" s="262"/>
      <c r="S647" s="262"/>
      <c r="T647" s="263"/>
      <c r="AT647" s="264" t="s">
        <v>145</v>
      </c>
      <c r="AU647" s="264" t="s">
        <v>80</v>
      </c>
      <c r="AV647" s="13" t="s">
        <v>143</v>
      </c>
      <c r="AW647" s="13" t="s">
        <v>35</v>
      </c>
      <c r="AX647" s="13" t="s">
        <v>76</v>
      </c>
      <c r="AY647" s="264" t="s">
        <v>137</v>
      </c>
    </row>
    <row r="648" spans="2:65" s="1" customFormat="1" ht="16.5" customHeight="1">
      <c r="B648" s="45"/>
      <c r="C648" s="220" t="s">
        <v>953</v>
      </c>
      <c r="D648" s="220" t="s">
        <v>139</v>
      </c>
      <c r="E648" s="221" t="s">
        <v>954</v>
      </c>
      <c r="F648" s="222" t="s">
        <v>955</v>
      </c>
      <c r="G648" s="223" t="s">
        <v>149</v>
      </c>
      <c r="H648" s="224">
        <v>5.81</v>
      </c>
      <c r="I648" s="225"/>
      <c r="J648" s="226">
        <f>ROUND(I648*H648,2)</f>
        <v>0</v>
      </c>
      <c r="K648" s="222" t="s">
        <v>150</v>
      </c>
      <c r="L648" s="71"/>
      <c r="M648" s="227" t="s">
        <v>21</v>
      </c>
      <c r="N648" s="228" t="s">
        <v>42</v>
      </c>
      <c r="O648" s="46"/>
      <c r="P648" s="229">
        <f>O648*H648</f>
        <v>0</v>
      </c>
      <c r="Q648" s="229">
        <v>0</v>
      </c>
      <c r="R648" s="229">
        <f>Q648*H648</f>
        <v>0</v>
      </c>
      <c r="S648" s="229">
        <v>0.051</v>
      </c>
      <c r="T648" s="230">
        <f>S648*H648</f>
        <v>0.29630999999999996</v>
      </c>
      <c r="AR648" s="23" t="s">
        <v>143</v>
      </c>
      <c r="AT648" s="23" t="s">
        <v>139</v>
      </c>
      <c r="AU648" s="23" t="s">
        <v>80</v>
      </c>
      <c r="AY648" s="23" t="s">
        <v>137</v>
      </c>
      <c r="BE648" s="231">
        <f>IF(N648="základní",J648,0)</f>
        <v>0</v>
      </c>
      <c r="BF648" s="231">
        <f>IF(N648="snížená",J648,0)</f>
        <v>0</v>
      </c>
      <c r="BG648" s="231">
        <f>IF(N648="zákl. přenesená",J648,0)</f>
        <v>0</v>
      </c>
      <c r="BH648" s="231">
        <f>IF(N648="sníž. přenesená",J648,0)</f>
        <v>0</v>
      </c>
      <c r="BI648" s="231">
        <f>IF(N648="nulová",J648,0)</f>
        <v>0</v>
      </c>
      <c r="BJ648" s="23" t="s">
        <v>76</v>
      </c>
      <c r="BK648" s="231">
        <f>ROUND(I648*H648,2)</f>
        <v>0</v>
      </c>
      <c r="BL648" s="23" t="s">
        <v>143</v>
      </c>
      <c r="BM648" s="23" t="s">
        <v>956</v>
      </c>
    </row>
    <row r="649" spans="2:51" s="11" customFormat="1" ht="13.5">
      <c r="B649" s="232"/>
      <c r="C649" s="233"/>
      <c r="D649" s="234" t="s">
        <v>145</v>
      </c>
      <c r="E649" s="235" t="s">
        <v>21</v>
      </c>
      <c r="F649" s="236" t="s">
        <v>158</v>
      </c>
      <c r="G649" s="233"/>
      <c r="H649" s="235" t="s">
        <v>21</v>
      </c>
      <c r="I649" s="237"/>
      <c r="J649" s="233"/>
      <c r="K649" s="233"/>
      <c r="L649" s="238"/>
      <c r="M649" s="239"/>
      <c r="N649" s="240"/>
      <c r="O649" s="240"/>
      <c r="P649" s="240"/>
      <c r="Q649" s="240"/>
      <c r="R649" s="240"/>
      <c r="S649" s="240"/>
      <c r="T649" s="241"/>
      <c r="AT649" s="242" t="s">
        <v>145</v>
      </c>
      <c r="AU649" s="242" t="s">
        <v>80</v>
      </c>
      <c r="AV649" s="11" t="s">
        <v>76</v>
      </c>
      <c r="AW649" s="11" t="s">
        <v>35</v>
      </c>
      <c r="AX649" s="11" t="s">
        <v>71</v>
      </c>
      <c r="AY649" s="242" t="s">
        <v>137</v>
      </c>
    </row>
    <row r="650" spans="2:51" s="12" customFormat="1" ht="13.5">
      <c r="B650" s="243"/>
      <c r="C650" s="244"/>
      <c r="D650" s="234" t="s">
        <v>145</v>
      </c>
      <c r="E650" s="245" t="s">
        <v>21</v>
      </c>
      <c r="F650" s="246" t="s">
        <v>957</v>
      </c>
      <c r="G650" s="244"/>
      <c r="H650" s="247">
        <v>3.29</v>
      </c>
      <c r="I650" s="248"/>
      <c r="J650" s="244"/>
      <c r="K650" s="244"/>
      <c r="L650" s="249"/>
      <c r="M650" s="250"/>
      <c r="N650" s="251"/>
      <c r="O650" s="251"/>
      <c r="P650" s="251"/>
      <c r="Q650" s="251"/>
      <c r="R650" s="251"/>
      <c r="S650" s="251"/>
      <c r="T650" s="252"/>
      <c r="AT650" s="253" t="s">
        <v>145</v>
      </c>
      <c r="AU650" s="253" t="s">
        <v>80</v>
      </c>
      <c r="AV650" s="12" t="s">
        <v>80</v>
      </c>
      <c r="AW650" s="12" t="s">
        <v>35</v>
      </c>
      <c r="AX650" s="12" t="s">
        <v>71</v>
      </c>
      <c r="AY650" s="253" t="s">
        <v>137</v>
      </c>
    </row>
    <row r="651" spans="2:51" s="12" customFormat="1" ht="13.5">
      <c r="B651" s="243"/>
      <c r="C651" s="244"/>
      <c r="D651" s="234" t="s">
        <v>145</v>
      </c>
      <c r="E651" s="245" t="s">
        <v>21</v>
      </c>
      <c r="F651" s="246" t="s">
        <v>958</v>
      </c>
      <c r="G651" s="244"/>
      <c r="H651" s="247">
        <v>2.52</v>
      </c>
      <c r="I651" s="248"/>
      <c r="J651" s="244"/>
      <c r="K651" s="244"/>
      <c r="L651" s="249"/>
      <c r="M651" s="250"/>
      <c r="N651" s="251"/>
      <c r="O651" s="251"/>
      <c r="P651" s="251"/>
      <c r="Q651" s="251"/>
      <c r="R651" s="251"/>
      <c r="S651" s="251"/>
      <c r="T651" s="252"/>
      <c r="AT651" s="253" t="s">
        <v>145</v>
      </c>
      <c r="AU651" s="253" t="s">
        <v>80</v>
      </c>
      <c r="AV651" s="12" t="s">
        <v>80</v>
      </c>
      <c r="AW651" s="12" t="s">
        <v>35</v>
      </c>
      <c r="AX651" s="12" t="s">
        <v>71</v>
      </c>
      <c r="AY651" s="253" t="s">
        <v>137</v>
      </c>
    </row>
    <row r="652" spans="2:51" s="13" customFormat="1" ht="13.5">
      <c r="B652" s="254"/>
      <c r="C652" s="255"/>
      <c r="D652" s="234" t="s">
        <v>145</v>
      </c>
      <c r="E652" s="256" t="s">
        <v>21</v>
      </c>
      <c r="F652" s="257" t="s">
        <v>218</v>
      </c>
      <c r="G652" s="255"/>
      <c r="H652" s="258">
        <v>5.81</v>
      </c>
      <c r="I652" s="259"/>
      <c r="J652" s="255"/>
      <c r="K652" s="255"/>
      <c r="L652" s="260"/>
      <c r="M652" s="261"/>
      <c r="N652" s="262"/>
      <c r="O652" s="262"/>
      <c r="P652" s="262"/>
      <c r="Q652" s="262"/>
      <c r="R652" s="262"/>
      <c r="S652" s="262"/>
      <c r="T652" s="263"/>
      <c r="AT652" s="264" t="s">
        <v>145</v>
      </c>
      <c r="AU652" s="264" t="s">
        <v>80</v>
      </c>
      <c r="AV652" s="13" t="s">
        <v>143</v>
      </c>
      <c r="AW652" s="13" t="s">
        <v>35</v>
      </c>
      <c r="AX652" s="13" t="s">
        <v>76</v>
      </c>
      <c r="AY652" s="264" t="s">
        <v>137</v>
      </c>
    </row>
    <row r="653" spans="2:65" s="1" customFormat="1" ht="25.5" customHeight="1">
      <c r="B653" s="45"/>
      <c r="C653" s="220" t="s">
        <v>959</v>
      </c>
      <c r="D653" s="220" t="s">
        <v>139</v>
      </c>
      <c r="E653" s="221" t="s">
        <v>960</v>
      </c>
      <c r="F653" s="222" t="s">
        <v>961</v>
      </c>
      <c r="G653" s="223" t="s">
        <v>315</v>
      </c>
      <c r="H653" s="224">
        <v>4</v>
      </c>
      <c r="I653" s="225"/>
      <c r="J653" s="226">
        <f>ROUND(I653*H653,2)</f>
        <v>0</v>
      </c>
      <c r="K653" s="222" t="s">
        <v>150</v>
      </c>
      <c r="L653" s="71"/>
      <c r="M653" s="227" t="s">
        <v>21</v>
      </c>
      <c r="N653" s="228" t="s">
        <v>42</v>
      </c>
      <c r="O653" s="46"/>
      <c r="P653" s="229">
        <f>O653*H653</f>
        <v>0</v>
      </c>
      <c r="Q653" s="229">
        <v>0</v>
      </c>
      <c r="R653" s="229">
        <f>Q653*H653</f>
        <v>0</v>
      </c>
      <c r="S653" s="229">
        <v>0.004</v>
      </c>
      <c r="T653" s="230">
        <f>S653*H653</f>
        <v>0.016</v>
      </c>
      <c r="AR653" s="23" t="s">
        <v>143</v>
      </c>
      <c r="AT653" s="23" t="s">
        <v>139</v>
      </c>
      <c r="AU653" s="23" t="s">
        <v>80</v>
      </c>
      <c r="AY653" s="23" t="s">
        <v>137</v>
      </c>
      <c r="BE653" s="231">
        <f>IF(N653="základní",J653,0)</f>
        <v>0</v>
      </c>
      <c r="BF653" s="231">
        <f>IF(N653="snížená",J653,0)</f>
        <v>0</v>
      </c>
      <c r="BG653" s="231">
        <f>IF(N653="zákl. přenesená",J653,0)</f>
        <v>0</v>
      </c>
      <c r="BH653" s="231">
        <f>IF(N653="sníž. přenesená",J653,0)</f>
        <v>0</v>
      </c>
      <c r="BI653" s="231">
        <f>IF(N653="nulová",J653,0)</f>
        <v>0</v>
      </c>
      <c r="BJ653" s="23" t="s">
        <v>76</v>
      </c>
      <c r="BK653" s="231">
        <f>ROUND(I653*H653,2)</f>
        <v>0</v>
      </c>
      <c r="BL653" s="23" t="s">
        <v>143</v>
      </c>
      <c r="BM653" s="23" t="s">
        <v>962</v>
      </c>
    </row>
    <row r="654" spans="2:51" s="11" customFormat="1" ht="13.5">
      <c r="B654" s="232"/>
      <c r="C654" s="233"/>
      <c r="D654" s="234" t="s">
        <v>145</v>
      </c>
      <c r="E654" s="235" t="s">
        <v>21</v>
      </c>
      <c r="F654" s="236" t="s">
        <v>158</v>
      </c>
      <c r="G654" s="233"/>
      <c r="H654" s="235" t="s">
        <v>21</v>
      </c>
      <c r="I654" s="237"/>
      <c r="J654" s="233"/>
      <c r="K654" s="233"/>
      <c r="L654" s="238"/>
      <c r="M654" s="239"/>
      <c r="N654" s="240"/>
      <c r="O654" s="240"/>
      <c r="P654" s="240"/>
      <c r="Q654" s="240"/>
      <c r="R654" s="240"/>
      <c r="S654" s="240"/>
      <c r="T654" s="241"/>
      <c r="AT654" s="242" t="s">
        <v>145</v>
      </c>
      <c r="AU654" s="242" t="s">
        <v>80</v>
      </c>
      <c r="AV654" s="11" t="s">
        <v>76</v>
      </c>
      <c r="AW654" s="11" t="s">
        <v>35</v>
      </c>
      <c r="AX654" s="11" t="s">
        <v>71</v>
      </c>
      <c r="AY654" s="242" t="s">
        <v>137</v>
      </c>
    </row>
    <row r="655" spans="2:51" s="12" customFormat="1" ht="13.5">
      <c r="B655" s="243"/>
      <c r="C655" s="244"/>
      <c r="D655" s="234" t="s">
        <v>145</v>
      </c>
      <c r="E655" s="245" t="s">
        <v>21</v>
      </c>
      <c r="F655" s="246" t="s">
        <v>963</v>
      </c>
      <c r="G655" s="244"/>
      <c r="H655" s="247">
        <v>2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AT655" s="253" t="s">
        <v>145</v>
      </c>
      <c r="AU655" s="253" t="s">
        <v>80</v>
      </c>
      <c r="AV655" s="12" t="s">
        <v>80</v>
      </c>
      <c r="AW655" s="12" t="s">
        <v>35</v>
      </c>
      <c r="AX655" s="12" t="s">
        <v>71</v>
      </c>
      <c r="AY655" s="253" t="s">
        <v>137</v>
      </c>
    </row>
    <row r="656" spans="2:51" s="12" customFormat="1" ht="13.5">
      <c r="B656" s="243"/>
      <c r="C656" s="244"/>
      <c r="D656" s="234" t="s">
        <v>145</v>
      </c>
      <c r="E656" s="245" t="s">
        <v>21</v>
      </c>
      <c r="F656" s="246" t="s">
        <v>964</v>
      </c>
      <c r="G656" s="244"/>
      <c r="H656" s="247">
        <v>2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AT656" s="253" t="s">
        <v>145</v>
      </c>
      <c r="AU656" s="253" t="s">
        <v>80</v>
      </c>
      <c r="AV656" s="12" t="s">
        <v>80</v>
      </c>
      <c r="AW656" s="12" t="s">
        <v>35</v>
      </c>
      <c r="AX656" s="12" t="s">
        <v>71</v>
      </c>
      <c r="AY656" s="253" t="s">
        <v>137</v>
      </c>
    </row>
    <row r="657" spans="2:51" s="13" customFormat="1" ht="13.5">
      <c r="B657" s="254"/>
      <c r="C657" s="255"/>
      <c r="D657" s="234" t="s">
        <v>145</v>
      </c>
      <c r="E657" s="256" t="s">
        <v>21</v>
      </c>
      <c r="F657" s="257" t="s">
        <v>218</v>
      </c>
      <c r="G657" s="255"/>
      <c r="H657" s="258">
        <v>4</v>
      </c>
      <c r="I657" s="259"/>
      <c r="J657" s="255"/>
      <c r="K657" s="255"/>
      <c r="L657" s="260"/>
      <c r="M657" s="261"/>
      <c r="N657" s="262"/>
      <c r="O657" s="262"/>
      <c r="P657" s="262"/>
      <c r="Q657" s="262"/>
      <c r="R657" s="262"/>
      <c r="S657" s="262"/>
      <c r="T657" s="263"/>
      <c r="AT657" s="264" t="s">
        <v>145</v>
      </c>
      <c r="AU657" s="264" t="s">
        <v>80</v>
      </c>
      <c r="AV657" s="13" t="s">
        <v>143</v>
      </c>
      <c r="AW657" s="13" t="s">
        <v>35</v>
      </c>
      <c r="AX657" s="13" t="s">
        <v>76</v>
      </c>
      <c r="AY657" s="264" t="s">
        <v>137</v>
      </c>
    </row>
    <row r="658" spans="2:65" s="1" customFormat="1" ht="25.5" customHeight="1">
      <c r="B658" s="45"/>
      <c r="C658" s="220" t="s">
        <v>965</v>
      </c>
      <c r="D658" s="220" t="s">
        <v>139</v>
      </c>
      <c r="E658" s="221" t="s">
        <v>966</v>
      </c>
      <c r="F658" s="222" t="s">
        <v>967</v>
      </c>
      <c r="G658" s="223" t="s">
        <v>315</v>
      </c>
      <c r="H658" s="224">
        <v>1</v>
      </c>
      <c r="I658" s="225"/>
      <c r="J658" s="226">
        <f>ROUND(I658*H658,2)</f>
        <v>0</v>
      </c>
      <c r="K658" s="222" t="s">
        <v>150</v>
      </c>
      <c r="L658" s="71"/>
      <c r="M658" s="227" t="s">
        <v>21</v>
      </c>
      <c r="N658" s="228" t="s">
        <v>42</v>
      </c>
      <c r="O658" s="46"/>
      <c r="P658" s="229">
        <f>O658*H658</f>
        <v>0</v>
      </c>
      <c r="Q658" s="229">
        <v>0</v>
      </c>
      <c r="R658" s="229">
        <f>Q658*H658</f>
        <v>0</v>
      </c>
      <c r="S658" s="229">
        <v>0.149</v>
      </c>
      <c r="T658" s="230">
        <f>S658*H658</f>
        <v>0.149</v>
      </c>
      <c r="AR658" s="23" t="s">
        <v>143</v>
      </c>
      <c r="AT658" s="23" t="s">
        <v>139</v>
      </c>
      <c r="AU658" s="23" t="s">
        <v>80</v>
      </c>
      <c r="AY658" s="23" t="s">
        <v>137</v>
      </c>
      <c r="BE658" s="231">
        <f>IF(N658="základní",J658,0)</f>
        <v>0</v>
      </c>
      <c r="BF658" s="231">
        <f>IF(N658="snížená",J658,0)</f>
        <v>0</v>
      </c>
      <c r="BG658" s="231">
        <f>IF(N658="zákl. přenesená",J658,0)</f>
        <v>0</v>
      </c>
      <c r="BH658" s="231">
        <f>IF(N658="sníž. přenesená",J658,0)</f>
        <v>0</v>
      </c>
      <c r="BI658" s="231">
        <f>IF(N658="nulová",J658,0)</f>
        <v>0</v>
      </c>
      <c r="BJ658" s="23" t="s">
        <v>76</v>
      </c>
      <c r="BK658" s="231">
        <f>ROUND(I658*H658,2)</f>
        <v>0</v>
      </c>
      <c r="BL658" s="23" t="s">
        <v>143</v>
      </c>
      <c r="BM658" s="23" t="s">
        <v>968</v>
      </c>
    </row>
    <row r="659" spans="2:51" s="11" customFormat="1" ht="13.5">
      <c r="B659" s="232"/>
      <c r="C659" s="233"/>
      <c r="D659" s="234" t="s">
        <v>145</v>
      </c>
      <c r="E659" s="235" t="s">
        <v>21</v>
      </c>
      <c r="F659" s="236" t="s">
        <v>881</v>
      </c>
      <c r="G659" s="233"/>
      <c r="H659" s="235" t="s">
        <v>21</v>
      </c>
      <c r="I659" s="237"/>
      <c r="J659" s="233"/>
      <c r="K659" s="233"/>
      <c r="L659" s="238"/>
      <c r="M659" s="239"/>
      <c r="N659" s="240"/>
      <c r="O659" s="240"/>
      <c r="P659" s="240"/>
      <c r="Q659" s="240"/>
      <c r="R659" s="240"/>
      <c r="S659" s="240"/>
      <c r="T659" s="241"/>
      <c r="AT659" s="242" t="s">
        <v>145</v>
      </c>
      <c r="AU659" s="242" t="s">
        <v>80</v>
      </c>
      <c r="AV659" s="11" t="s">
        <v>76</v>
      </c>
      <c r="AW659" s="11" t="s">
        <v>35</v>
      </c>
      <c r="AX659" s="11" t="s">
        <v>71</v>
      </c>
      <c r="AY659" s="242" t="s">
        <v>137</v>
      </c>
    </row>
    <row r="660" spans="2:51" s="12" customFormat="1" ht="13.5">
      <c r="B660" s="243"/>
      <c r="C660" s="244"/>
      <c r="D660" s="234" t="s">
        <v>145</v>
      </c>
      <c r="E660" s="245" t="s">
        <v>21</v>
      </c>
      <c r="F660" s="246" t="s">
        <v>969</v>
      </c>
      <c r="G660" s="244"/>
      <c r="H660" s="247">
        <v>1</v>
      </c>
      <c r="I660" s="248"/>
      <c r="J660" s="244"/>
      <c r="K660" s="244"/>
      <c r="L660" s="249"/>
      <c r="M660" s="250"/>
      <c r="N660" s="251"/>
      <c r="O660" s="251"/>
      <c r="P660" s="251"/>
      <c r="Q660" s="251"/>
      <c r="R660" s="251"/>
      <c r="S660" s="251"/>
      <c r="T660" s="252"/>
      <c r="AT660" s="253" t="s">
        <v>145</v>
      </c>
      <c r="AU660" s="253" t="s">
        <v>80</v>
      </c>
      <c r="AV660" s="12" t="s">
        <v>80</v>
      </c>
      <c r="AW660" s="12" t="s">
        <v>35</v>
      </c>
      <c r="AX660" s="12" t="s">
        <v>76</v>
      </c>
      <c r="AY660" s="253" t="s">
        <v>137</v>
      </c>
    </row>
    <row r="661" spans="2:65" s="1" customFormat="1" ht="25.5" customHeight="1">
      <c r="B661" s="45"/>
      <c r="C661" s="220" t="s">
        <v>970</v>
      </c>
      <c r="D661" s="220" t="s">
        <v>139</v>
      </c>
      <c r="E661" s="221" t="s">
        <v>971</v>
      </c>
      <c r="F661" s="222" t="s">
        <v>972</v>
      </c>
      <c r="G661" s="223" t="s">
        <v>315</v>
      </c>
      <c r="H661" s="224">
        <v>15</v>
      </c>
      <c r="I661" s="225"/>
      <c r="J661" s="226">
        <f>ROUND(I661*H661,2)</f>
        <v>0</v>
      </c>
      <c r="K661" s="222" t="s">
        <v>163</v>
      </c>
      <c r="L661" s="71"/>
      <c r="M661" s="227" t="s">
        <v>21</v>
      </c>
      <c r="N661" s="228" t="s">
        <v>42</v>
      </c>
      <c r="O661" s="46"/>
      <c r="P661" s="229">
        <f>O661*H661</f>
        <v>0</v>
      </c>
      <c r="Q661" s="229">
        <v>0</v>
      </c>
      <c r="R661" s="229">
        <f>Q661*H661</f>
        <v>0</v>
      </c>
      <c r="S661" s="229">
        <v>0.276</v>
      </c>
      <c r="T661" s="230">
        <f>S661*H661</f>
        <v>4.140000000000001</v>
      </c>
      <c r="AR661" s="23" t="s">
        <v>143</v>
      </c>
      <c r="AT661" s="23" t="s">
        <v>139</v>
      </c>
      <c r="AU661" s="23" t="s">
        <v>80</v>
      </c>
      <c r="AY661" s="23" t="s">
        <v>137</v>
      </c>
      <c r="BE661" s="231">
        <f>IF(N661="základní",J661,0)</f>
        <v>0</v>
      </c>
      <c r="BF661" s="231">
        <f>IF(N661="snížená",J661,0)</f>
        <v>0</v>
      </c>
      <c r="BG661" s="231">
        <f>IF(N661="zákl. přenesená",J661,0)</f>
        <v>0</v>
      </c>
      <c r="BH661" s="231">
        <f>IF(N661="sníž. přenesená",J661,0)</f>
        <v>0</v>
      </c>
      <c r="BI661" s="231">
        <f>IF(N661="nulová",J661,0)</f>
        <v>0</v>
      </c>
      <c r="BJ661" s="23" t="s">
        <v>76</v>
      </c>
      <c r="BK661" s="231">
        <f>ROUND(I661*H661,2)</f>
        <v>0</v>
      </c>
      <c r="BL661" s="23" t="s">
        <v>143</v>
      </c>
      <c r="BM661" s="23" t="s">
        <v>973</v>
      </c>
    </row>
    <row r="662" spans="2:51" s="11" customFormat="1" ht="13.5">
      <c r="B662" s="232"/>
      <c r="C662" s="233"/>
      <c r="D662" s="234" t="s">
        <v>145</v>
      </c>
      <c r="E662" s="235" t="s">
        <v>21</v>
      </c>
      <c r="F662" s="236" t="s">
        <v>158</v>
      </c>
      <c r="G662" s="233"/>
      <c r="H662" s="235" t="s">
        <v>21</v>
      </c>
      <c r="I662" s="237"/>
      <c r="J662" s="233"/>
      <c r="K662" s="233"/>
      <c r="L662" s="238"/>
      <c r="M662" s="239"/>
      <c r="N662" s="240"/>
      <c r="O662" s="240"/>
      <c r="P662" s="240"/>
      <c r="Q662" s="240"/>
      <c r="R662" s="240"/>
      <c r="S662" s="240"/>
      <c r="T662" s="241"/>
      <c r="AT662" s="242" t="s">
        <v>145</v>
      </c>
      <c r="AU662" s="242" t="s">
        <v>80</v>
      </c>
      <c r="AV662" s="11" t="s">
        <v>76</v>
      </c>
      <c r="AW662" s="11" t="s">
        <v>35</v>
      </c>
      <c r="AX662" s="11" t="s">
        <v>71</v>
      </c>
      <c r="AY662" s="242" t="s">
        <v>137</v>
      </c>
    </row>
    <row r="663" spans="2:51" s="12" customFormat="1" ht="13.5">
      <c r="B663" s="243"/>
      <c r="C663" s="244"/>
      <c r="D663" s="234" t="s">
        <v>145</v>
      </c>
      <c r="E663" s="245" t="s">
        <v>21</v>
      </c>
      <c r="F663" s="246" t="s">
        <v>974</v>
      </c>
      <c r="G663" s="244"/>
      <c r="H663" s="247">
        <v>2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AT663" s="253" t="s">
        <v>145</v>
      </c>
      <c r="AU663" s="253" t="s">
        <v>80</v>
      </c>
      <c r="AV663" s="12" t="s">
        <v>80</v>
      </c>
      <c r="AW663" s="12" t="s">
        <v>35</v>
      </c>
      <c r="AX663" s="12" t="s">
        <v>71</v>
      </c>
      <c r="AY663" s="253" t="s">
        <v>137</v>
      </c>
    </row>
    <row r="664" spans="2:51" s="12" customFormat="1" ht="13.5">
      <c r="B664" s="243"/>
      <c r="C664" s="244"/>
      <c r="D664" s="234" t="s">
        <v>145</v>
      </c>
      <c r="E664" s="245" t="s">
        <v>21</v>
      </c>
      <c r="F664" s="246" t="s">
        <v>975</v>
      </c>
      <c r="G664" s="244"/>
      <c r="H664" s="247">
        <v>2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AT664" s="253" t="s">
        <v>145</v>
      </c>
      <c r="AU664" s="253" t="s">
        <v>80</v>
      </c>
      <c r="AV664" s="12" t="s">
        <v>80</v>
      </c>
      <c r="AW664" s="12" t="s">
        <v>35</v>
      </c>
      <c r="AX664" s="12" t="s">
        <v>71</v>
      </c>
      <c r="AY664" s="253" t="s">
        <v>137</v>
      </c>
    </row>
    <row r="665" spans="2:51" s="11" customFormat="1" ht="13.5">
      <c r="B665" s="232"/>
      <c r="C665" s="233"/>
      <c r="D665" s="234" t="s">
        <v>145</v>
      </c>
      <c r="E665" s="235" t="s">
        <v>21</v>
      </c>
      <c r="F665" s="236" t="s">
        <v>861</v>
      </c>
      <c r="G665" s="233"/>
      <c r="H665" s="235" t="s">
        <v>21</v>
      </c>
      <c r="I665" s="237"/>
      <c r="J665" s="233"/>
      <c r="K665" s="233"/>
      <c r="L665" s="238"/>
      <c r="M665" s="239"/>
      <c r="N665" s="240"/>
      <c r="O665" s="240"/>
      <c r="P665" s="240"/>
      <c r="Q665" s="240"/>
      <c r="R665" s="240"/>
      <c r="S665" s="240"/>
      <c r="T665" s="241"/>
      <c r="AT665" s="242" t="s">
        <v>145</v>
      </c>
      <c r="AU665" s="242" t="s">
        <v>80</v>
      </c>
      <c r="AV665" s="11" t="s">
        <v>76</v>
      </c>
      <c r="AW665" s="11" t="s">
        <v>35</v>
      </c>
      <c r="AX665" s="11" t="s">
        <v>71</v>
      </c>
      <c r="AY665" s="242" t="s">
        <v>137</v>
      </c>
    </row>
    <row r="666" spans="2:51" s="12" customFormat="1" ht="13.5">
      <c r="B666" s="243"/>
      <c r="C666" s="244"/>
      <c r="D666" s="234" t="s">
        <v>145</v>
      </c>
      <c r="E666" s="245" t="s">
        <v>21</v>
      </c>
      <c r="F666" s="246" t="s">
        <v>976</v>
      </c>
      <c r="G666" s="244"/>
      <c r="H666" s="247">
        <v>6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AT666" s="253" t="s">
        <v>145</v>
      </c>
      <c r="AU666" s="253" t="s">
        <v>80</v>
      </c>
      <c r="AV666" s="12" t="s">
        <v>80</v>
      </c>
      <c r="AW666" s="12" t="s">
        <v>35</v>
      </c>
      <c r="AX666" s="12" t="s">
        <v>71</v>
      </c>
      <c r="AY666" s="253" t="s">
        <v>137</v>
      </c>
    </row>
    <row r="667" spans="2:51" s="11" customFormat="1" ht="13.5">
      <c r="B667" s="232"/>
      <c r="C667" s="233"/>
      <c r="D667" s="234" t="s">
        <v>145</v>
      </c>
      <c r="E667" s="235" t="s">
        <v>21</v>
      </c>
      <c r="F667" s="236" t="s">
        <v>881</v>
      </c>
      <c r="G667" s="233"/>
      <c r="H667" s="235" t="s">
        <v>21</v>
      </c>
      <c r="I667" s="237"/>
      <c r="J667" s="233"/>
      <c r="K667" s="233"/>
      <c r="L667" s="238"/>
      <c r="M667" s="239"/>
      <c r="N667" s="240"/>
      <c r="O667" s="240"/>
      <c r="P667" s="240"/>
      <c r="Q667" s="240"/>
      <c r="R667" s="240"/>
      <c r="S667" s="240"/>
      <c r="T667" s="241"/>
      <c r="AT667" s="242" t="s">
        <v>145</v>
      </c>
      <c r="AU667" s="242" t="s">
        <v>80</v>
      </c>
      <c r="AV667" s="11" t="s">
        <v>76</v>
      </c>
      <c r="AW667" s="11" t="s">
        <v>35</v>
      </c>
      <c r="AX667" s="11" t="s">
        <v>71</v>
      </c>
      <c r="AY667" s="242" t="s">
        <v>137</v>
      </c>
    </row>
    <row r="668" spans="2:51" s="12" customFormat="1" ht="13.5">
      <c r="B668" s="243"/>
      <c r="C668" s="244"/>
      <c r="D668" s="234" t="s">
        <v>145</v>
      </c>
      <c r="E668" s="245" t="s">
        <v>21</v>
      </c>
      <c r="F668" s="246" t="s">
        <v>977</v>
      </c>
      <c r="G668" s="244"/>
      <c r="H668" s="247">
        <v>5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AT668" s="253" t="s">
        <v>145</v>
      </c>
      <c r="AU668" s="253" t="s">
        <v>80</v>
      </c>
      <c r="AV668" s="12" t="s">
        <v>80</v>
      </c>
      <c r="AW668" s="12" t="s">
        <v>35</v>
      </c>
      <c r="AX668" s="12" t="s">
        <v>71</v>
      </c>
      <c r="AY668" s="253" t="s">
        <v>137</v>
      </c>
    </row>
    <row r="669" spans="2:51" s="13" customFormat="1" ht="13.5">
      <c r="B669" s="254"/>
      <c r="C669" s="255"/>
      <c r="D669" s="234" t="s">
        <v>145</v>
      </c>
      <c r="E669" s="256" t="s">
        <v>21</v>
      </c>
      <c r="F669" s="257" t="s">
        <v>218</v>
      </c>
      <c r="G669" s="255"/>
      <c r="H669" s="258">
        <v>15</v>
      </c>
      <c r="I669" s="259"/>
      <c r="J669" s="255"/>
      <c r="K669" s="255"/>
      <c r="L669" s="260"/>
      <c r="M669" s="261"/>
      <c r="N669" s="262"/>
      <c r="O669" s="262"/>
      <c r="P669" s="262"/>
      <c r="Q669" s="262"/>
      <c r="R669" s="262"/>
      <c r="S669" s="262"/>
      <c r="T669" s="263"/>
      <c r="AT669" s="264" t="s">
        <v>145</v>
      </c>
      <c r="AU669" s="264" t="s">
        <v>80</v>
      </c>
      <c r="AV669" s="13" t="s">
        <v>143</v>
      </c>
      <c r="AW669" s="13" t="s">
        <v>35</v>
      </c>
      <c r="AX669" s="13" t="s">
        <v>76</v>
      </c>
      <c r="AY669" s="264" t="s">
        <v>137</v>
      </c>
    </row>
    <row r="670" spans="2:65" s="1" customFormat="1" ht="25.5" customHeight="1">
      <c r="B670" s="45"/>
      <c r="C670" s="220" t="s">
        <v>978</v>
      </c>
      <c r="D670" s="220" t="s">
        <v>139</v>
      </c>
      <c r="E670" s="221" t="s">
        <v>979</v>
      </c>
      <c r="F670" s="222" t="s">
        <v>980</v>
      </c>
      <c r="G670" s="223" t="s">
        <v>162</v>
      </c>
      <c r="H670" s="224">
        <v>12</v>
      </c>
      <c r="I670" s="225"/>
      <c r="J670" s="226">
        <f>ROUND(I670*H670,2)</f>
        <v>0</v>
      </c>
      <c r="K670" s="222" t="s">
        <v>163</v>
      </c>
      <c r="L670" s="71"/>
      <c r="M670" s="227" t="s">
        <v>21</v>
      </c>
      <c r="N670" s="228" t="s">
        <v>42</v>
      </c>
      <c r="O670" s="46"/>
      <c r="P670" s="229">
        <f>O670*H670</f>
        <v>0</v>
      </c>
      <c r="Q670" s="229">
        <v>0</v>
      </c>
      <c r="R670" s="229">
        <f>Q670*H670</f>
        <v>0</v>
      </c>
      <c r="S670" s="229">
        <v>1.8</v>
      </c>
      <c r="T670" s="230">
        <f>S670*H670</f>
        <v>21.6</v>
      </c>
      <c r="AR670" s="23" t="s">
        <v>143</v>
      </c>
      <c r="AT670" s="23" t="s">
        <v>139</v>
      </c>
      <c r="AU670" s="23" t="s">
        <v>80</v>
      </c>
      <c r="AY670" s="23" t="s">
        <v>137</v>
      </c>
      <c r="BE670" s="231">
        <f>IF(N670="základní",J670,0)</f>
        <v>0</v>
      </c>
      <c r="BF670" s="231">
        <f>IF(N670="snížená",J670,0)</f>
        <v>0</v>
      </c>
      <c r="BG670" s="231">
        <f>IF(N670="zákl. přenesená",J670,0)</f>
        <v>0</v>
      </c>
      <c r="BH670" s="231">
        <f>IF(N670="sníž. přenesená",J670,0)</f>
        <v>0</v>
      </c>
      <c r="BI670" s="231">
        <f>IF(N670="nulová",J670,0)</f>
        <v>0</v>
      </c>
      <c r="BJ670" s="23" t="s">
        <v>76</v>
      </c>
      <c r="BK670" s="231">
        <f>ROUND(I670*H670,2)</f>
        <v>0</v>
      </c>
      <c r="BL670" s="23" t="s">
        <v>143</v>
      </c>
      <c r="BM670" s="23" t="s">
        <v>981</v>
      </c>
    </row>
    <row r="671" spans="2:51" s="11" customFormat="1" ht="13.5">
      <c r="B671" s="232"/>
      <c r="C671" s="233"/>
      <c r="D671" s="234" t="s">
        <v>145</v>
      </c>
      <c r="E671" s="235" t="s">
        <v>21</v>
      </c>
      <c r="F671" s="236" t="s">
        <v>158</v>
      </c>
      <c r="G671" s="233"/>
      <c r="H671" s="235" t="s">
        <v>21</v>
      </c>
      <c r="I671" s="237"/>
      <c r="J671" s="233"/>
      <c r="K671" s="233"/>
      <c r="L671" s="238"/>
      <c r="M671" s="239"/>
      <c r="N671" s="240"/>
      <c r="O671" s="240"/>
      <c r="P671" s="240"/>
      <c r="Q671" s="240"/>
      <c r="R671" s="240"/>
      <c r="S671" s="240"/>
      <c r="T671" s="241"/>
      <c r="AT671" s="242" t="s">
        <v>145</v>
      </c>
      <c r="AU671" s="242" t="s">
        <v>80</v>
      </c>
      <c r="AV671" s="11" t="s">
        <v>76</v>
      </c>
      <c r="AW671" s="11" t="s">
        <v>35</v>
      </c>
      <c r="AX671" s="11" t="s">
        <v>71</v>
      </c>
      <c r="AY671" s="242" t="s">
        <v>137</v>
      </c>
    </row>
    <row r="672" spans="2:51" s="12" customFormat="1" ht="13.5">
      <c r="B672" s="243"/>
      <c r="C672" s="244"/>
      <c r="D672" s="234" t="s">
        <v>145</v>
      </c>
      <c r="E672" s="245" t="s">
        <v>21</v>
      </c>
      <c r="F672" s="246" t="s">
        <v>964</v>
      </c>
      <c r="G672" s="244"/>
      <c r="H672" s="247">
        <v>2</v>
      </c>
      <c r="I672" s="248"/>
      <c r="J672" s="244"/>
      <c r="K672" s="244"/>
      <c r="L672" s="249"/>
      <c r="M672" s="250"/>
      <c r="N672" s="251"/>
      <c r="O672" s="251"/>
      <c r="P672" s="251"/>
      <c r="Q672" s="251"/>
      <c r="R672" s="251"/>
      <c r="S672" s="251"/>
      <c r="T672" s="252"/>
      <c r="AT672" s="253" t="s">
        <v>145</v>
      </c>
      <c r="AU672" s="253" t="s">
        <v>80</v>
      </c>
      <c r="AV672" s="12" t="s">
        <v>80</v>
      </c>
      <c r="AW672" s="12" t="s">
        <v>35</v>
      </c>
      <c r="AX672" s="12" t="s">
        <v>71</v>
      </c>
      <c r="AY672" s="253" t="s">
        <v>137</v>
      </c>
    </row>
    <row r="673" spans="2:51" s="12" customFormat="1" ht="13.5">
      <c r="B673" s="243"/>
      <c r="C673" s="244"/>
      <c r="D673" s="234" t="s">
        <v>145</v>
      </c>
      <c r="E673" s="245" t="s">
        <v>21</v>
      </c>
      <c r="F673" s="246" t="s">
        <v>975</v>
      </c>
      <c r="G673" s="244"/>
      <c r="H673" s="247">
        <v>2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AT673" s="253" t="s">
        <v>145</v>
      </c>
      <c r="AU673" s="253" t="s">
        <v>80</v>
      </c>
      <c r="AV673" s="12" t="s">
        <v>80</v>
      </c>
      <c r="AW673" s="12" t="s">
        <v>35</v>
      </c>
      <c r="AX673" s="12" t="s">
        <v>71</v>
      </c>
      <c r="AY673" s="253" t="s">
        <v>137</v>
      </c>
    </row>
    <row r="674" spans="2:51" s="11" customFormat="1" ht="13.5">
      <c r="B674" s="232"/>
      <c r="C674" s="233"/>
      <c r="D674" s="234" t="s">
        <v>145</v>
      </c>
      <c r="E674" s="235" t="s">
        <v>21</v>
      </c>
      <c r="F674" s="236" t="s">
        <v>861</v>
      </c>
      <c r="G674" s="233"/>
      <c r="H674" s="235" t="s">
        <v>21</v>
      </c>
      <c r="I674" s="237"/>
      <c r="J674" s="233"/>
      <c r="K674" s="233"/>
      <c r="L674" s="238"/>
      <c r="M674" s="239"/>
      <c r="N674" s="240"/>
      <c r="O674" s="240"/>
      <c r="P674" s="240"/>
      <c r="Q674" s="240"/>
      <c r="R674" s="240"/>
      <c r="S674" s="240"/>
      <c r="T674" s="241"/>
      <c r="AT674" s="242" t="s">
        <v>145</v>
      </c>
      <c r="AU674" s="242" t="s">
        <v>80</v>
      </c>
      <c r="AV674" s="11" t="s">
        <v>76</v>
      </c>
      <c r="AW674" s="11" t="s">
        <v>35</v>
      </c>
      <c r="AX674" s="11" t="s">
        <v>71</v>
      </c>
      <c r="AY674" s="242" t="s">
        <v>137</v>
      </c>
    </row>
    <row r="675" spans="2:51" s="12" customFormat="1" ht="13.5">
      <c r="B675" s="243"/>
      <c r="C675" s="244"/>
      <c r="D675" s="234" t="s">
        <v>145</v>
      </c>
      <c r="E675" s="245" t="s">
        <v>21</v>
      </c>
      <c r="F675" s="246" t="s">
        <v>982</v>
      </c>
      <c r="G675" s="244"/>
      <c r="H675" s="247">
        <v>4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AT675" s="253" t="s">
        <v>145</v>
      </c>
      <c r="AU675" s="253" t="s">
        <v>80</v>
      </c>
      <c r="AV675" s="12" t="s">
        <v>80</v>
      </c>
      <c r="AW675" s="12" t="s">
        <v>35</v>
      </c>
      <c r="AX675" s="12" t="s">
        <v>71</v>
      </c>
      <c r="AY675" s="253" t="s">
        <v>137</v>
      </c>
    </row>
    <row r="676" spans="2:51" s="11" customFormat="1" ht="13.5">
      <c r="B676" s="232"/>
      <c r="C676" s="233"/>
      <c r="D676" s="234" t="s">
        <v>145</v>
      </c>
      <c r="E676" s="235" t="s">
        <v>21</v>
      </c>
      <c r="F676" s="236" t="s">
        <v>881</v>
      </c>
      <c r="G676" s="233"/>
      <c r="H676" s="235" t="s">
        <v>21</v>
      </c>
      <c r="I676" s="237"/>
      <c r="J676" s="233"/>
      <c r="K676" s="233"/>
      <c r="L676" s="238"/>
      <c r="M676" s="239"/>
      <c r="N676" s="240"/>
      <c r="O676" s="240"/>
      <c r="P676" s="240"/>
      <c r="Q676" s="240"/>
      <c r="R676" s="240"/>
      <c r="S676" s="240"/>
      <c r="T676" s="241"/>
      <c r="AT676" s="242" t="s">
        <v>145</v>
      </c>
      <c r="AU676" s="242" t="s">
        <v>80</v>
      </c>
      <c r="AV676" s="11" t="s">
        <v>76</v>
      </c>
      <c r="AW676" s="11" t="s">
        <v>35</v>
      </c>
      <c r="AX676" s="11" t="s">
        <v>71</v>
      </c>
      <c r="AY676" s="242" t="s">
        <v>137</v>
      </c>
    </row>
    <row r="677" spans="2:51" s="12" customFormat="1" ht="13.5">
      <c r="B677" s="243"/>
      <c r="C677" s="244"/>
      <c r="D677" s="234" t="s">
        <v>145</v>
      </c>
      <c r="E677" s="245" t="s">
        <v>21</v>
      </c>
      <c r="F677" s="246" t="s">
        <v>983</v>
      </c>
      <c r="G677" s="244"/>
      <c r="H677" s="247">
        <v>4</v>
      </c>
      <c r="I677" s="248"/>
      <c r="J677" s="244"/>
      <c r="K677" s="244"/>
      <c r="L677" s="249"/>
      <c r="M677" s="250"/>
      <c r="N677" s="251"/>
      <c r="O677" s="251"/>
      <c r="P677" s="251"/>
      <c r="Q677" s="251"/>
      <c r="R677" s="251"/>
      <c r="S677" s="251"/>
      <c r="T677" s="252"/>
      <c r="AT677" s="253" t="s">
        <v>145</v>
      </c>
      <c r="AU677" s="253" t="s">
        <v>80</v>
      </c>
      <c r="AV677" s="12" t="s">
        <v>80</v>
      </c>
      <c r="AW677" s="12" t="s">
        <v>35</v>
      </c>
      <c r="AX677" s="12" t="s">
        <v>71</v>
      </c>
      <c r="AY677" s="253" t="s">
        <v>137</v>
      </c>
    </row>
    <row r="678" spans="2:51" s="13" customFormat="1" ht="13.5">
      <c r="B678" s="254"/>
      <c r="C678" s="255"/>
      <c r="D678" s="234" t="s">
        <v>145</v>
      </c>
      <c r="E678" s="256" t="s">
        <v>21</v>
      </c>
      <c r="F678" s="257" t="s">
        <v>218</v>
      </c>
      <c r="G678" s="255"/>
      <c r="H678" s="258">
        <v>12</v>
      </c>
      <c r="I678" s="259"/>
      <c r="J678" s="255"/>
      <c r="K678" s="255"/>
      <c r="L678" s="260"/>
      <c r="M678" s="261"/>
      <c r="N678" s="262"/>
      <c r="O678" s="262"/>
      <c r="P678" s="262"/>
      <c r="Q678" s="262"/>
      <c r="R678" s="262"/>
      <c r="S678" s="262"/>
      <c r="T678" s="263"/>
      <c r="AT678" s="264" t="s">
        <v>145</v>
      </c>
      <c r="AU678" s="264" t="s">
        <v>80</v>
      </c>
      <c r="AV678" s="13" t="s">
        <v>143</v>
      </c>
      <c r="AW678" s="13" t="s">
        <v>35</v>
      </c>
      <c r="AX678" s="13" t="s">
        <v>76</v>
      </c>
      <c r="AY678" s="264" t="s">
        <v>137</v>
      </c>
    </row>
    <row r="679" spans="2:65" s="1" customFormat="1" ht="25.5" customHeight="1">
      <c r="B679" s="45"/>
      <c r="C679" s="220" t="s">
        <v>984</v>
      </c>
      <c r="D679" s="220" t="s">
        <v>139</v>
      </c>
      <c r="E679" s="221" t="s">
        <v>985</v>
      </c>
      <c r="F679" s="222" t="s">
        <v>986</v>
      </c>
      <c r="G679" s="223" t="s">
        <v>315</v>
      </c>
      <c r="H679" s="224">
        <v>2</v>
      </c>
      <c r="I679" s="225"/>
      <c r="J679" s="226">
        <f>ROUND(I679*H679,2)</f>
        <v>0</v>
      </c>
      <c r="K679" s="222" t="s">
        <v>21</v>
      </c>
      <c r="L679" s="71"/>
      <c r="M679" s="227" t="s">
        <v>21</v>
      </c>
      <c r="N679" s="228" t="s">
        <v>42</v>
      </c>
      <c r="O679" s="46"/>
      <c r="P679" s="229">
        <f>O679*H679</f>
        <v>0</v>
      </c>
      <c r="Q679" s="229">
        <v>0</v>
      </c>
      <c r="R679" s="229">
        <f>Q679*H679</f>
        <v>0</v>
      </c>
      <c r="S679" s="229">
        <v>0.008</v>
      </c>
      <c r="T679" s="230">
        <f>S679*H679</f>
        <v>0.016</v>
      </c>
      <c r="AR679" s="23" t="s">
        <v>143</v>
      </c>
      <c r="AT679" s="23" t="s">
        <v>139</v>
      </c>
      <c r="AU679" s="23" t="s">
        <v>80</v>
      </c>
      <c r="AY679" s="23" t="s">
        <v>137</v>
      </c>
      <c r="BE679" s="231">
        <f>IF(N679="základní",J679,0)</f>
        <v>0</v>
      </c>
      <c r="BF679" s="231">
        <f>IF(N679="snížená",J679,0)</f>
        <v>0</v>
      </c>
      <c r="BG679" s="231">
        <f>IF(N679="zákl. přenesená",J679,0)</f>
        <v>0</v>
      </c>
      <c r="BH679" s="231">
        <f>IF(N679="sníž. přenesená",J679,0)</f>
        <v>0</v>
      </c>
      <c r="BI679" s="231">
        <f>IF(N679="nulová",J679,0)</f>
        <v>0</v>
      </c>
      <c r="BJ679" s="23" t="s">
        <v>76</v>
      </c>
      <c r="BK679" s="231">
        <f>ROUND(I679*H679,2)</f>
        <v>0</v>
      </c>
      <c r="BL679" s="23" t="s">
        <v>143</v>
      </c>
      <c r="BM679" s="23" t="s">
        <v>987</v>
      </c>
    </row>
    <row r="680" spans="2:51" s="11" customFormat="1" ht="13.5">
      <c r="B680" s="232"/>
      <c r="C680" s="233"/>
      <c r="D680" s="234" t="s">
        <v>145</v>
      </c>
      <c r="E680" s="235" t="s">
        <v>21</v>
      </c>
      <c r="F680" s="236" t="s">
        <v>861</v>
      </c>
      <c r="G680" s="233"/>
      <c r="H680" s="235" t="s">
        <v>21</v>
      </c>
      <c r="I680" s="237"/>
      <c r="J680" s="233"/>
      <c r="K680" s="233"/>
      <c r="L680" s="238"/>
      <c r="M680" s="239"/>
      <c r="N680" s="240"/>
      <c r="O680" s="240"/>
      <c r="P680" s="240"/>
      <c r="Q680" s="240"/>
      <c r="R680" s="240"/>
      <c r="S680" s="240"/>
      <c r="T680" s="241"/>
      <c r="AT680" s="242" t="s">
        <v>145</v>
      </c>
      <c r="AU680" s="242" t="s">
        <v>80</v>
      </c>
      <c r="AV680" s="11" t="s">
        <v>76</v>
      </c>
      <c r="AW680" s="11" t="s">
        <v>35</v>
      </c>
      <c r="AX680" s="11" t="s">
        <v>71</v>
      </c>
      <c r="AY680" s="242" t="s">
        <v>137</v>
      </c>
    </row>
    <row r="681" spans="2:51" s="12" customFormat="1" ht="13.5">
      <c r="B681" s="243"/>
      <c r="C681" s="244"/>
      <c r="D681" s="234" t="s">
        <v>145</v>
      </c>
      <c r="E681" s="245" t="s">
        <v>21</v>
      </c>
      <c r="F681" s="246" t="s">
        <v>969</v>
      </c>
      <c r="G681" s="244"/>
      <c r="H681" s="247">
        <v>1</v>
      </c>
      <c r="I681" s="248"/>
      <c r="J681" s="244"/>
      <c r="K681" s="244"/>
      <c r="L681" s="249"/>
      <c r="M681" s="250"/>
      <c r="N681" s="251"/>
      <c r="O681" s="251"/>
      <c r="P681" s="251"/>
      <c r="Q681" s="251"/>
      <c r="R681" s="251"/>
      <c r="S681" s="251"/>
      <c r="T681" s="252"/>
      <c r="AT681" s="253" t="s">
        <v>145</v>
      </c>
      <c r="AU681" s="253" t="s">
        <v>80</v>
      </c>
      <c r="AV681" s="12" t="s">
        <v>80</v>
      </c>
      <c r="AW681" s="12" t="s">
        <v>35</v>
      </c>
      <c r="AX681" s="12" t="s">
        <v>71</v>
      </c>
      <c r="AY681" s="253" t="s">
        <v>137</v>
      </c>
    </row>
    <row r="682" spans="2:51" s="11" customFormat="1" ht="13.5">
      <c r="B682" s="232"/>
      <c r="C682" s="233"/>
      <c r="D682" s="234" t="s">
        <v>145</v>
      </c>
      <c r="E682" s="235" t="s">
        <v>21</v>
      </c>
      <c r="F682" s="236" t="s">
        <v>881</v>
      </c>
      <c r="G682" s="233"/>
      <c r="H682" s="235" t="s">
        <v>21</v>
      </c>
      <c r="I682" s="237"/>
      <c r="J682" s="233"/>
      <c r="K682" s="233"/>
      <c r="L682" s="238"/>
      <c r="M682" s="239"/>
      <c r="N682" s="240"/>
      <c r="O682" s="240"/>
      <c r="P682" s="240"/>
      <c r="Q682" s="240"/>
      <c r="R682" s="240"/>
      <c r="S682" s="240"/>
      <c r="T682" s="241"/>
      <c r="AT682" s="242" t="s">
        <v>145</v>
      </c>
      <c r="AU682" s="242" t="s">
        <v>80</v>
      </c>
      <c r="AV682" s="11" t="s">
        <v>76</v>
      </c>
      <c r="AW682" s="11" t="s">
        <v>35</v>
      </c>
      <c r="AX682" s="11" t="s">
        <v>71</v>
      </c>
      <c r="AY682" s="242" t="s">
        <v>137</v>
      </c>
    </row>
    <row r="683" spans="2:51" s="12" customFormat="1" ht="13.5">
      <c r="B683" s="243"/>
      <c r="C683" s="244"/>
      <c r="D683" s="234" t="s">
        <v>145</v>
      </c>
      <c r="E683" s="245" t="s">
        <v>21</v>
      </c>
      <c r="F683" s="246" t="s">
        <v>988</v>
      </c>
      <c r="G683" s="244"/>
      <c r="H683" s="247">
        <v>1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AT683" s="253" t="s">
        <v>145</v>
      </c>
      <c r="AU683" s="253" t="s">
        <v>80</v>
      </c>
      <c r="AV683" s="12" t="s">
        <v>80</v>
      </c>
      <c r="AW683" s="12" t="s">
        <v>35</v>
      </c>
      <c r="AX683" s="12" t="s">
        <v>71</v>
      </c>
      <c r="AY683" s="253" t="s">
        <v>137</v>
      </c>
    </row>
    <row r="684" spans="2:51" s="13" customFormat="1" ht="13.5">
      <c r="B684" s="254"/>
      <c r="C684" s="255"/>
      <c r="D684" s="234" t="s">
        <v>145</v>
      </c>
      <c r="E684" s="256" t="s">
        <v>21</v>
      </c>
      <c r="F684" s="257" t="s">
        <v>218</v>
      </c>
      <c r="G684" s="255"/>
      <c r="H684" s="258">
        <v>2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AT684" s="264" t="s">
        <v>145</v>
      </c>
      <c r="AU684" s="264" t="s">
        <v>80</v>
      </c>
      <c r="AV684" s="13" t="s">
        <v>143</v>
      </c>
      <c r="AW684" s="13" t="s">
        <v>35</v>
      </c>
      <c r="AX684" s="13" t="s">
        <v>76</v>
      </c>
      <c r="AY684" s="264" t="s">
        <v>137</v>
      </c>
    </row>
    <row r="685" spans="2:65" s="1" customFormat="1" ht="16.5" customHeight="1">
      <c r="B685" s="45"/>
      <c r="C685" s="220" t="s">
        <v>989</v>
      </c>
      <c r="D685" s="220" t="s">
        <v>139</v>
      </c>
      <c r="E685" s="221" t="s">
        <v>990</v>
      </c>
      <c r="F685" s="222" t="s">
        <v>991</v>
      </c>
      <c r="G685" s="223" t="s">
        <v>156</v>
      </c>
      <c r="H685" s="224">
        <v>22.985</v>
      </c>
      <c r="I685" s="225"/>
      <c r="J685" s="226">
        <f>ROUND(I685*H685,2)</f>
        <v>0</v>
      </c>
      <c r="K685" s="222" t="s">
        <v>163</v>
      </c>
      <c r="L685" s="71"/>
      <c r="M685" s="227" t="s">
        <v>21</v>
      </c>
      <c r="N685" s="228" t="s">
        <v>42</v>
      </c>
      <c r="O685" s="46"/>
      <c r="P685" s="229">
        <f>O685*H685</f>
        <v>0</v>
      </c>
      <c r="Q685" s="229">
        <v>0</v>
      </c>
      <c r="R685" s="229">
        <f>Q685*H685</f>
        <v>0</v>
      </c>
      <c r="S685" s="229">
        <v>0.04</v>
      </c>
      <c r="T685" s="230">
        <f>S685*H685</f>
        <v>0.9194</v>
      </c>
      <c r="AR685" s="23" t="s">
        <v>143</v>
      </c>
      <c r="AT685" s="23" t="s">
        <v>139</v>
      </c>
      <c r="AU685" s="23" t="s">
        <v>80</v>
      </c>
      <c r="AY685" s="23" t="s">
        <v>137</v>
      </c>
      <c r="BE685" s="231">
        <f>IF(N685="základní",J685,0)</f>
        <v>0</v>
      </c>
      <c r="BF685" s="231">
        <f>IF(N685="snížená",J685,0)</f>
        <v>0</v>
      </c>
      <c r="BG685" s="231">
        <f>IF(N685="zákl. přenesená",J685,0)</f>
        <v>0</v>
      </c>
      <c r="BH685" s="231">
        <f>IF(N685="sníž. přenesená",J685,0)</f>
        <v>0</v>
      </c>
      <c r="BI685" s="231">
        <f>IF(N685="nulová",J685,0)</f>
        <v>0</v>
      </c>
      <c r="BJ685" s="23" t="s">
        <v>76</v>
      </c>
      <c r="BK685" s="231">
        <f>ROUND(I685*H685,2)</f>
        <v>0</v>
      </c>
      <c r="BL685" s="23" t="s">
        <v>143</v>
      </c>
      <c r="BM685" s="23" t="s">
        <v>992</v>
      </c>
    </row>
    <row r="686" spans="2:51" s="11" customFormat="1" ht="13.5">
      <c r="B686" s="232"/>
      <c r="C686" s="233"/>
      <c r="D686" s="234" t="s">
        <v>145</v>
      </c>
      <c r="E686" s="235" t="s">
        <v>21</v>
      </c>
      <c r="F686" s="236" t="s">
        <v>376</v>
      </c>
      <c r="G686" s="233"/>
      <c r="H686" s="235" t="s">
        <v>21</v>
      </c>
      <c r="I686" s="237"/>
      <c r="J686" s="233"/>
      <c r="K686" s="233"/>
      <c r="L686" s="238"/>
      <c r="M686" s="239"/>
      <c r="N686" s="240"/>
      <c r="O686" s="240"/>
      <c r="P686" s="240"/>
      <c r="Q686" s="240"/>
      <c r="R686" s="240"/>
      <c r="S686" s="240"/>
      <c r="T686" s="241"/>
      <c r="AT686" s="242" t="s">
        <v>145</v>
      </c>
      <c r="AU686" s="242" t="s">
        <v>80</v>
      </c>
      <c r="AV686" s="11" t="s">
        <v>76</v>
      </c>
      <c r="AW686" s="11" t="s">
        <v>35</v>
      </c>
      <c r="AX686" s="11" t="s">
        <v>71</v>
      </c>
      <c r="AY686" s="242" t="s">
        <v>137</v>
      </c>
    </row>
    <row r="687" spans="2:51" s="12" customFormat="1" ht="13.5">
      <c r="B687" s="243"/>
      <c r="C687" s="244"/>
      <c r="D687" s="234" t="s">
        <v>145</v>
      </c>
      <c r="E687" s="245" t="s">
        <v>21</v>
      </c>
      <c r="F687" s="246" t="s">
        <v>993</v>
      </c>
      <c r="G687" s="244"/>
      <c r="H687" s="247">
        <v>1.6</v>
      </c>
      <c r="I687" s="248"/>
      <c r="J687" s="244"/>
      <c r="K687" s="244"/>
      <c r="L687" s="249"/>
      <c r="M687" s="250"/>
      <c r="N687" s="251"/>
      <c r="O687" s="251"/>
      <c r="P687" s="251"/>
      <c r="Q687" s="251"/>
      <c r="R687" s="251"/>
      <c r="S687" s="251"/>
      <c r="T687" s="252"/>
      <c r="AT687" s="253" t="s">
        <v>145</v>
      </c>
      <c r="AU687" s="253" t="s">
        <v>80</v>
      </c>
      <c r="AV687" s="12" t="s">
        <v>80</v>
      </c>
      <c r="AW687" s="12" t="s">
        <v>35</v>
      </c>
      <c r="AX687" s="12" t="s">
        <v>71</v>
      </c>
      <c r="AY687" s="253" t="s">
        <v>137</v>
      </c>
    </row>
    <row r="688" spans="2:51" s="11" customFormat="1" ht="13.5">
      <c r="B688" s="232"/>
      <c r="C688" s="233"/>
      <c r="D688" s="234" t="s">
        <v>145</v>
      </c>
      <c r="E688" s="235" t="s">
        <v>21</v>
      </c>
      <c r="F688" s="236" t="s">
        <v>444</v>
      </c>
      <c r="G688" s="233"/>
      <c r="H688" s="235" t="s">
        <v>21</v>
      </c>
      <c r="I688" s="237"/>
      <c r="J688" s="233"/>
      <c r="K688" s="233"/>
      <c r="L688" s="238"/>
      <c r="M688" s="239"/>
      <c r="N688" s="240"/>
      <c r="O688" s="240"/>
      <c r="P688" s="240"/>
      <c r="Q688" s="240"/>
      <c r="R688" s="240"/>
      <c r="S688" s="240"/>
      <c r="T688" s="241"/>
      <c r="AT688" s="242" t="s">
        <v>145</v>
      </c>
      <c r="AU688" s="242" t="s">
        <v>80</v>
      </c>
      <c r="AV688" s="11" t="s">
        <v>76</v>
      </c>
      <c r="AW688" s="11" t="s">
        <v>35</v>
      </c>
      <c r="AX688" s="11" t="s">
        <v>71</v>
      </c>
      <c r="AY688" s="242" t="s">
        <v>137</v>
      </c>
    </row>
    <row r="689" spans="2:51" s="12" customFormat="1" ht="13.5">
      <c r="B689" s="243"/>
      <c r="C689" s="244"/>
      <c r="D689" s="234" t="s">
        <v>145</v>
      </c>
      <c r="E689" s="245" t="s">
        <v>21</v>
      </c>
      <c r="F689" s="246" t="s">
        <v>143</v>
      </c>
      <c r="G689" s="244"/>
      <c r="H689" s="247">
        <v>4</v>
      </c>
      <c r="I689" s="248"/>
      <c r="J689" s="244"/>
      <c r="K689" s="244"/>
      <c r="L689" s="249"/>
      <c r="M689" s="250"/>
      <c r="N689" s="251"/>
      <c r="O689" s="251"/>
      <c r="P689" s="251"/>
      <c r="Q689" s="251"/>
      <c r="R689" s="251"/>
      <c r="S689" s="251"/>
      <c r="T689" s="252"/>
      <c r="AT689" s="253" t="s">
        <v>145</v>
      </c>
      <c r="AU689" s="253" t="s">
        <v>80</v>
      </c>
      <c r="AV689" s="12" t="s">
        <v>80</v>
      </c>
      <c r="AW689" s="12" t="s">
        <v>35</v>
      </c>
      <c r="AX689" s="12" t="s">
        <v>71</v>
      </c>
      <c r="AY689" s="253" t="s">
        <v>137</v>
      </c>
    </row>
    <row r="690" spans="2:51" s="11" customFormat="1" ht="13.5">
      <c r="B690" s="232"/>
      <c r="C690" s="233"/>
      <c r="D690" s="234" t="s">
        <v>145</v>
      </c>
      <c r="E690" s="235" t="s">
        <v>21</v>
      </c>
      <c r="F690" s="236" t="s">
        <v>381</v>
      </c>
      <c r="G690" s="233"/>
      <c r="H690" s="235" t="s">
        <v>21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AT690" s="242" t="s">
        <v>145</v>
      </c>
      <c r="AU690" s="242" t="s">
        <v>80</v>
      </c>
      <c r="AV690" s="11" t="s">
        <v>76</v>
      </c>
      <c r="AW690" s="11" t="s">
        <v>35</v>
      </c>
      <c r="AX690" s="11" t="s">
        <v>71</v>
      </c>
      <c r="AY690" s="242" t="s">
        <v>137</v>
      </c>
    </row>
    <row r="691" spans="2:51" s="12" customFormat="1" ht="13.5">
      <c r="B691" s="243"/>
      <c r="C691" s="244"/>
      <c r="D691" s="234" t="s">
        <v>145</v>
      </c>
      <c r="E691" s="245" t="s">
        <v>21</v>
      </c>
      <c r="F691" s="246" t="s">
        <v>994</v>
      </c>
      <c r="G691" s="244"/>
      <c r="H691" s="247">
        <v>7.5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AT691" s="253" t="s">
        <v>145</v>
      </c>
      <c r="AU691" s="253" t="s">
        <v>80</v>
      </c>
      <c r="AV691" s="12" t="s">
        <v>80</v>
      </c>
      <c r="AW691" s="12" t="s">
        <v>35</v>
      </c>
      <c r="AX691" s="12" t="s">
        <v>71</v>
      </c>
      <c r="AY691" s="253" t="s">
        <v>137</v>
      </c>
    </row>
    <row r="692" spans="2:51" s="11" customFormat="1" ht="13.5">
      <c r="B692" s="232"/>
      <c r="C692" s="233"/>
      <c r="D692" s="234" t="s">
        <v>145</v>
      </c>
      <c r="E692" s="235" t="s">
        <v>21</v>
      </c>
      <c r="F692" s="236" t="s">
        <v>389</v>
      </c>
      <c r="G692" s="233"/>
      <c r="H692" s="235" t="s">
        <v>21</v>
      </c>
      <c r="I692" s="237"/>
      <c r="J692" s="233"/>
      <c r="K692" s="233"/>
      <c r="L692" s="238"/>
      <c r="M692" s="239"/>
      <c r="N692" s="240"/>
      <c r="O692" s="240"/>
      <c r="P692" s="240"/>
      <c r="Q692" s="240"/>
      <c r="R692" s="240"/>
      <c r="S692" s="240"/>
      <c r="T692" s="241"/>
      <c r="AT692" s="242" t="s">
        <v>145</v>
      </c>
      <c r="AU692" s="242" t="s">
        <v>80</v>
      </c>
      <c r="AV692" s="11" t="s">
        <v>76</v>
      </c>
      <c r="AW692" s="11" t="s">
        <v>35</v>
      </c>
      <c r="AX692" s="11" t="s">
        <v>71</v>
      </c>
      <c r="AY692" s="242" t="s">
        <v>137</v>
      </c>
    </row>
    <row r="693" spans="2:51" s="12" customFormat="1" ht="13.5">
      <c r="B693" s="243"/>
      <c r="C693" s="244"/>
      <c r="D693" s="234" t="s">
        <v>145</v>
      </c>
      <c r="E693" s="245" t="s">
        <v>21</v>
      </c>
      <c r="F693" s="246" t="s">
        <v>995</v>
      </c>
      <c r="G693" s="244"/>
      <c r="H693" s="247">
        <v>9.885</v>
      </c>
      <c r="I693" s="248"/>
      <c r="J693" s="244"/>
      <c r="K693" s="244"/>
      <c r="L693" s="249"/>
      <c r="M693" s="250"/>
      <c r="N693" s="251"/>
      <c r="O693" s="251"/>
      <c r="P693" s="251"/>
      <c r="Q693" s="251"/>
      <c r="R693" s="251"/>
      <c r="S693" s="251"/>
      <c r="T693" s="252"/>
      <c r="AT693" s="253" t="s">
        <v>145</v>
      </c>
      <c r="AU693" s="253" t="s">
        <v>80</v>
      </c>
      <c r="AV693" s="12" t="s">
        <v>80</v>
      </c>
      <c r="AW693" s="12" t="s">
        <v>35</v>
      </c>
      <c r="AX693" s="12" t="s">
        <v>71</v>
      </c>
      <c r="AY693" s="253" t="s">
        <v>137</v>
      </c>
    </row>
    <row r="694" spans="2:51" s="13" customFormat="1" ht="13.5">
      <c r="B694" s="254"/>
      <c r="C694" s="255"/>
      <c r="D694" s="234" t="s">
        <v>145</v>
      </c>
      <c r="E694" s="256" t="s">
        <v>21</v>
      </c>
      <c r="F694" s="257" t="s">
        <v>218</v>
      </c>
      <c r="G694" s="255"/>
      <c r="H694" s="258">
        <v>22.985</v>
      </c>
      <c r="I694" s="259"/>
      <c r="J694" s="255"/>
      <c r="K694" s="255"/>
      <c r="L694" s="260"/>
      <c r="M694" s="261"/>
      <c r="N694" s="262"/>
      <c r="O694" s="262"/>
      <c r="P694" s="262"/>
      <c r="Q694" s="262"/>
      <c r="R694" s="262"/>
      <c r="S694" s="262"/>
      <c r="T694" s="263"/>
      <c r="AT694" s="264" t="s">
        <v>145</v>
      </c>
      <c r="AU694" s="264" t="s">
        <v>80</v>
      </c>
      <c r="AV694" s="13" t="s">
        <v>143</v>
      </c>
      <c r="AW694" s="13" t="s">
        <v>35</v>
      </c>
      <c r="AX694" s="13" t="s">
        <v>76</v>
      </c>
      <c r="AY694" s="264" t="s">
        <v>137</v>
      </c>
    </row>
    <row r="695" spans="2:65" s="1" customFormat="1" ht="25.5" customHeight="1">
      <c r="B695" s="45"/>
      <c r="C695" s="220" t="s">
        <v>996</v>
      </c>
      <c r="D695" s="220" t="s">
        <v>139</v>
      </c>
      <c r="E695" s="221" t="s">
        <v>997</v>
      </c>
      <c r="F695" s="222" t="s">
        <v>998</v>
      </c>
      <c r="G695" s="223" t="s">
        <v>156</v>
      </c>
      <c r="H695" s="224">
        <v>13.1</v>
      </c>
      <c r="I695" s="225"/>
      <c r="J695" s="226">
        <f>ROUND(I695*H695,2)</f>
        <v>0</v>
      </c>
      <c r="K695" s="222" t="s">
        <v>163</v>
      </c>
      <c r="L695" s="71"/>
      <c r="M695" s="227" t="s">
        <v>21</v>
      </c>
      <c r="N695" s="228" t="s">
        <v>42</v>
      </c>
      <c r="O695" s="46"/>
      <c r="P695" s="229">
        <f>O695*H695</f>
        <v>0</v>
      </c>
      <c r="Q695" s="229">
        <v>0</v>
      </c>
      <c r="R695" s="229">
        <f>Q695*H695</f>
        <v>0</v>
      </c>
      <c r="S695" s="229">
        <v>0.04</v>
      </c>
      <c r="T695" s="230">
        <f>S695*H695</f>
        <v>0.524</v>
      </c>
      <c r="AR695" s="23" t="s">
        <v>143</v>
      </c>
      <c r="AT695" s="23" t="s">
        <v>139</v>
      </c>
      <c r="AU695" s="23" t="s">
        <v>80</v>
      </c>
      <c r="AY695" s="23" t="s">
        <v>137</v>
      </c>
      <c r="BE695" s="231">
        <f>IF(N695="základní",J695,0)</f>
        <v>0</v>
      </c>
      <c r="BF695" s="231">
        <f>IF(N695="snížená",J695,0)</f>
        <v>0</v>
      </c>
      <c r="BG695" s="231">
        <f>IF(N695="zákl. přenesená",J695,0)</f>
        <v>0</v>
      </c>
      <c r="BH695" s="231">
        <f>IF(N695="sníž. přenesená",J695,0)</f>
        <v>0</v>
      </c>
      <c r="BI695" s="231">
        <f>IF(N695="nulová",J695,0)</f>
        <v>0</v>
      </c>
      <c r="BJ695" s="23" t="s">
        <v>76</v>
      </c>
      <c r="BK695" s="231">
        <f>ROUND(I695*H695,2)</f>
        <v>0</v>
      </c>
      <c r="BL695" s="23" t="s">
        <v>143</v>
      </c>
      <c r="BM695" s="23" t="s">
        <v>999</v>
      </c>
    </row>
    <row r="696" spans="2:51" s="11" customFormat="1" ht="13.5">
      <c r="B696" s="232"/>
      <c r="C696" s="233"/>
      <c r="D696" s="234" t="s">
        <v>145</v>
      </c>
      <c r="E696" s="235" t="s">
        <v>21</v>
      </c>
      <c r="F696" s="236" t="s">
        <v>376</v>
      </c>
      <c r="G696" s="233"/>
      <c r="H696" s="235" t="s">
        <v>21</v>
      </c>
      <c r="I696" s="237"/>
      <c r="J696" s="233"/>
      <c r="K696" s="233"/>
      <c r="L696" s="238"/>
      <c r="M696" s="239"/>
      <c r="N696" s="240"/>
      <c r="O696" s="240"/>
      <c r="P696" s="240"/>
      <c r="Q696" s="240"/>
      <c r="R696" s="240"/>
      <c r="S696" s="240"/>
      <c r="T696" s="241"/>
      <c r="AT696" s="242" t="s">
        <v>145</v>
      </c>
      <c r="AU696" s="242" t="s">
        <v>80</v>
      </c>
      <c r="AV696" s="11" t="s">
        <v>76</v>
      </c>
      <c r="AW696" s="11" t="s">
        <v>35</v>
      </c>
      <c r="AX696" s="11" t="s">
        <v>71</v>
      </c>
      <c r="AY696" s="242" t="s">
        <v>137</v>
      </c>
    </row>
    <row r="697" spans="2:51" s="12" customFormat="1" ht="13.5">
      <c r="B697" s="243"/>
      <c r="C697" s="244"/>
      <c r="D697" s="234" t="s">
        <v>145</v>
      </c>
      <c r="E697" s="245" t="s">
        <v>21</v>
      </c>
      <c r="F697" s="246" t="s">
        <v>993</v>
      </c>
      <c r="G697" s="244"/>
      <c r="H697" s="247">
        <v>1.6</v>
      </c>
      <c r="I697" s="248"/>
      <c r="J697" s="244"/>
      <c r="K697" s="244"/>
      <c r="L697" s="249"/>
      <c r="M697" s="250"/>
      <c r="N697" s="251"/>
      <c r="O697" s="251"/>
      <c r="P697" s="251"/>
      <c r="Q697" s="251"/>
      <c r="R697" s="251"/>
      <c r="S697" s="251"/>
      <c r="T697" s="252"/>
      <c r="AT697" s="253" t="s">
        <v>145</v>
      </c>
      <c r="AU697" s="253" t="s">
        <v>80</v>
      </c>
      <c r="AV697" s="12" t="s">
        <v>80</v>
      </c>
      <c r="AW697" s="12" t="s">
        <v>35</v>
      </c>
      <c r="AX697" s="12" t="s">
        <v>71</v>
      </c>
      <c r="AY697" s="253" t="s">
        <v>137</v>
      </c>
    </row>
    <row r="698" spans="2:51" s="11" customFormat="1" ht="13.5">
      <c r="B698" s="232"/>
      <c r="C698" s="233"/>
      <c r="D698" s="234" t="s">
        <v>145</v>
      </c>
      <c r="E698" s="235" t="s">
        <v>21</v>
      </c>
      <c r="F698" s="236" t="s">
        <v>444</v>
      </c>
      <c r="G698" s="233"/>
      <c r="H698" s="235" t="s">
        <v>21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AT698" s="242" t="s">
        <v>145</v>
      </c>
      <c r="AU698" s="242" t="s">
        <v>80</v>
      </c>
      <c r="AV698" s="11" t="s">
        <v>76</v>
      </c>
      <c r="AW698" s="11" t="s">
        <v>35</v>
      </c>
      <c r="AX698" s="11" t="s">
        <v>71</v>
      </c>
      <c r="AY698" s="242" t="s">
        <v>137</v>
      </c>
    </row>
    <row r="699" spans="2:51" s="12" customFormat="1" ht="13.5">
      <c r="B699" s="243"/>
      <c r="C699" s="244"/>
      <c r="D699" s="234" t="s">
        <v>145</v>
      </c>
      <c r="E699" s="245" t="s">
        <v>21</v>
      </c>
      <c r="F699" s="246" t="s">
        <v>143</v>
      </c>
      <c r="G699" s="244"/>
      <c r="H699" s="247">
        <v>4</v>
      </c>
      <c r="I699" s="248"/>
      <c r="J699" s="244"/>
      <c r="K699" s="244"/>
      <c r="L699" s="249"/>
      <c r="M699" s="250"/>
      <c r="N699" s="251"/>
      <c r="O699" s="251"/>
      <c r="P699" s="251"/>
      <c r="Q699" s="251"/>
      <c r="R699" s="251"/>
      <c r="S699" s="251"/>
      <c r="T699" s="252"/>
      <c r="AT699" s="253" t="s">
        <v>145</v>
      </c>
      <c r="AU699" s="253" t="s">
        <v>80</v>
      </c>
      <c r="AV699" s="12" t="s">
        <v>80</v>
      </c>
      <c r="AW699" s="12" t="s">
        <v>35</v>
      </c>
      <c r="AX699" s="12" t="s">
        <v>71</v>
      </c>
      <c r="AY699" s="253" t="s">
        <v>137</v>
      </c>
    </row>
    <row r="700" spans="2:51" s="11" customFormat="1" ht="13.5">
      <c r="B700" s="232"/>
      <c r="C700" s="233"/>
      <c r="D700" s="234" t="s">
        <v>145</v>
      </c>
      <c r="E700" s="235" t="s">
        <v>21</v>
      </c>
      <c r="F700" s="236" t="s">
        <v>381</v>
      </c>
      <c r="G700" s="233"/>
      <c r="H700" s="235" t="s">
        <v>21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AT700" s="242" t="s">
        <v>145</v>
      </c>
      <c r="AU700" s="242" t="s">
        <v>80</v>
      </c>
      <c r="AV700" s="11" t="s">
        <v>76</v>
      </c>
      <c r="AW700" s="11" t="s">
        <v>35</v>
      </c>
      <c r="AX700" s="11" t="s">
        <v>71</v>
      </c>
      <c r="AY700" s="242" t="s">
        <v>137</v>
      </c>
    </row>
    <row r="701" spans="2:51" s="12" customFormat="1" ht="13.5">
      <c r="B701" s="243"/>
      <c r="C701" s="244"/>
      <c r="D701" s="234" t="s">
        <v>145</v>
      </c>
      <c r="E701" s="245" t="s">
        <v>21</v>
      </c>
      <c r="F701" s="246" t="s">
        <v>994</v>
      </c>
      <c r="G701" s="244"/>
      <c r="H701" s="247">
        <v>7.5</v>
      </c>
      <c r="I701" s="248"/>
      <c r="J701" s="244"/>
      <c r="K701" s="244"/>
      <c r="L701" s="249"/>
      <c r="M701" s="250"/>
      <c r="N701" s="251"/>
      <c r="O701" s="251"/>
      <c r="P701" s="251"/>
      <c r="Q701" s="251"/>
      <c r="R701" s="251"/>
      <c r="S701" s="251"/>
      <c r="T701" s="252"/>
      <c r="AT701" s="253" t="s">
        <v>145</v>
      </c>
      <c r="AU701" s="253" t="s">
        <v>80</v>
      </c>
      <c r="AV701" s="12" t="s">
        <v>80</v>
      </c>
      <c r="AW701" s="12" t="s">
        <v>35</v>
      </c>
      <c r="AX701" s="12" t="s">
        <v>71</v>
      </c>
      <c r="AY701" s="253" t="s">
        <v>137</v>
      </c>
    </row>
    <row r="702" spans="2:51" s="13" customFormat="1" ht="13.5">
      <c r="B702" s="254"/>
      <c r="C702" s="255"/>
      <c r="D702" s="234" t="s">
        <v>145</v>
      </c>
      <c r="E702" s="256" t="s">
        <v>21</v>
      </c>
      <c r="F702" s="257" t="s">
        <v>218</v>
      </c>
      <c r="G702" s="255"/>
      <c r="H702" s="258">
        <v>13.1</v>
      </c>
      <c r="I702" s="259"/>
      <c r="J702" s="255"/>
      <c r="K702" s="255"/>
      <c r="L702" s="260"/>
      <c r="M702" s="261"/>
      <c r="N702" s="262"/>
      <c r="O702" s="262"/>
      <c r="P702" s="262"/>
      <c r="Q702" s="262"/>
      <c r="R702" s="262"/>
      <c r="S702" s="262"/>
      <c r="T702" s="263"/>
      <c r="AT702" s="264" t="s">
        <v>145</v>
      </c>
      <c r="AU702" s="264" t="s">
        <v>80</v>
      </c>
      <c r="AV702" s="13" t="s">
        <v>143</v>
      </c>
      <c r="AW702" s="13" t="s">
        <v>35</v>
      </c>
      <c r="AX702" s="13" t="s">
        <v>76</v>
      </c>
      <c r="AY702" s="264" t="s">
        <v>137</v>
      </c>
    </row>
    <row r="703" spans="2:65" s="1" customFormat="1" ht="16.5" customHeight="1">
      <c r="B703" s="45"/>
      <c r="C703" s="220" t="s">
        <v>1000</v>
      </c>
      <c r="D703" s="220" t="s">
        <v>139</v>
      </c>
      <c r="E703" s="221" t="s">
        <v>1001</v>
      </c>
      <c r="F703" s="222" t="s">
        <v>1002</v>
      </c>
      <c r="G703" s="223" t="s">
        <v>156</v>
      </c>
      <c r="H703" s="224">
        <v>31.7</v>
      </c>
      <c r="I703" s="225"/>
      <c r="J703" s="226">
        <f>ROUND(I703*H703,2)</f>
        <v>0</v>
      </c>
      <c r="K703" s="222" t="s">
        <v>150</v>
      </c>
      <c r="L703" s="71"/>
      <c r="M703" s="227" t="s">
        <v>21</v>
      </c>
      <c r="N703" s="228" t="s">
        <v>42</v>
      </c>
      <c r="O703" s="46"/>
      <c r="P703" s="229">
        <f>O703*H703</f>
        <v>0</v>
      </c>
      <c r="Q703" s="229">
        <v>0.11903</v>
      </c>
      <c r="R703" s="229">
        <f>Q703*H703</f>
        <v>3.7732509999999997</v>
      </c>
      <c r="S703" s="229">
        <v>0</v>
      </c>
      <c r="T703" s="230">
        <f>S703*H703</f>
        <v>0</v>
      </c>
      <c r="AR703" s="23" t="s">
        <v>143</v>
      </c>
      <c r="AT703" s="23" t="s">
        <v>139</v>
      </c>
      <c r="AU703" s="23" t="s">
        <v>80</v>
      </c>
      <c r="AY703" s="23" t="s">
        <v>137</v>
      </c>
      <c r="BE703" s="231">
        <f>IF(N703="základní",J703,0)</f>
        <v>0</v>
      </c>
      <c r="BF703" s="231">
        <f>IF(N703="snížená",J703,0)</f>
        <v>0</v>
      </c>
      <c r="BG703" s="231">
        <f>IF(N703="zákl. přenesená",J703,0)</f>
        <v>0</v>
      </c>
      <c r="BH703" s="231">
        <f>IF(N703="sníž. přenesená",J703,0)</f>
        <v>0</v>
      </c>
      <c r="BI703" s="231">
        <f>IF(N703="nulová",J703,0)</f>
        <v>0</v>
      </c>
      <c r="BJ703" s="23" t="s">
        <v>76</v>
      </c>
      <c r="BK703" s="231">
        <f>ROUND(I703*H703,2)</f>
        <v>0</v>
      </c>
      <c r="BL703" s="23" t="s">
        <v>143</v>
      </c>
      <c r="BM703" s="23" t="s">
        <v>1003</v>
      </c>
    </row>
    <row r="704" spans="2:51" s="11" customFormat="1" ht="13.5">
      <c r="B704" s="232"/>
      <c r="C704" s="233"/>
      <c r="D704" s="234" t="s">
        <v>145</v>
      </c>
      <c r="E704" s="235" t="s">
        <v>21</v>
      </c>
      <c r="F704" s="236" t="s">
        <v>158</v>
      </c>
      <c r="G704" s="233"/>
      <c r="H704" s="235" t="s">
        <v>21</v>
      </c>
      <c r="I704" s="237"/>
      <c r="J704" s="233"/>
      <c r="K704" s="233"/>
      <c r="L704" s="238"/>
      <c r="M704" s="239"/>
      <c r="N704" s="240"/>
      <c r="O704" s="240"/>
      <c r="P704" s="240"/>
      <c r="Q704" s="240"/>
      <c r="R704" s="240"/>
      <c r="S704" s="240"/>
      <c r="T704" s="241"/>
      <c r="AT704" s="242" t="s">
        <v>145</v>
      </c>
      <c r="AU704" s="242" t="s">
        <v>80</v>
      </c>
      <c r="AV704" s="11" t="s">
        <v>76</v>
      </c>
      <c r="AW704" s="11" t="s">
        <v>35</v>
      </c>
      <c r="AX704" s="11" t="s">
        <v>71</v>
      </c>
      <c r="AY704" s="242" t="s">
        <v>137</v>
      </c>
    </row>
    <row r="705" spans="2:51" s="12" customFormat="1" ht="13.5">
      <c r="B705" s="243"/>
      <c r="C705" s="244"/>
      <c r="D705" s="234" t="s">
        <v>145</v>
      </c>
      <c r="E705" s="245" t="s">
        <v>21</v>
      </c>
      <c r="F705" s="246" t="s">
        <v>1004</v>
      </c>
      <c r="G705" s="244"/>
      <c r="H705" s="247">
        <v>4</v>
      </c>
      <c r="I705" s="248"/>
      <c r="J705" s="244"/>
      <c r="K705" s="244"/>
      <c r="L705" s="249"/>
      <c r="M705" s="250"/>
      <c r="N705" s="251"/>
      <c r="O705" s="251"/>
      <c r="P705" s="251"/>
      <c r="Q705" s="251"/>
      <c r="R705" s="251"/>
      <c r="S705" s="251"/>
      <c r="T705" s="252"/>
      <c r="AT705" s="253" t="s">
        <v>145</v>
      </c>
      <c r="AU705" s="253" t="s">
        <v>80</v>
      </c>
      <c r="AV705" s="12" t="s">
        <v>80</v>
      </c>
      <c r="AW705" s="12" t="s">
        <v>35</v>
      </c>
      <c r="AX705" s="12" t="s">
        <v>71</v>
      </c>
      <c r="AY705" s="253" t="s">
        <v>137</v>
      </c>
    </row>
    <row r="706" spans="2:51" s="11" customFormat="1" ht="13.5">
      <c r="B706" s="232"/>
      <c r="C706" s="233"/>
      <c r="D706" s="234" t="s">
        <v>145</v>
      </c>
      <c r="E706" s="235" t="s">
        <v>21</v>
      </c>
      <c r="F706" s="236" t="s">
        <v>861</v>
      </c>
      <c r="G706" s="233"/>
      <c r="H706" s="235" t="s">
        <v>21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AT706" s="242" t="s">
        <v>145</v>
      </c>
      <c r="AU706" s="242" t="s">
        <v>80</v>
      </c>
      <c r="AV706" s="11" t="s">
        <v>76</v>
      </c>
      <c r="AW706" s="11" t="s">
        <v>35</v>
      </c>
      <c r="AX706" s="11" t="s">
        <v>71</v>
      </c>
      <c r="AY706" s="242" t="s">
        <v>137</v>
      </c>
    </row>
    <row r="707" spans="2:51" s="12" customFormat="1" ht="13.5">
      <c r="B707" s="243"/>
      <c r="C707" s="244"/>
      <c r="D707" s="234" t="s">
        <v>145</v>
      </c>
      <c r="E707" s="245" t="s">
        <v>21</v>
      </c>
      <c r="F707" s="246" t="s">
        <v>1005</v>
      </c>
      <c r="G707" s="244"/>
      <c r="H707" s="247">
        <v>11.7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AT707" s="253" t="s">
        <v>145</v>
      </c>
      <c r="AU707" s="253" t="s">
        <v>80</v>
      </c>
      <c r="AV707" s="12" t="s">
        <v>80</v>
      </c>
      <c r="AW707" s="12" t="s">
        <v>35</v>
      </c>
      <c r="AX707" s="12" t="s">
        <v>71</v>
      </c>
      <c r="AY707" s="253" t="s">
        <v>137</v>
      </c>
    </row>
    <row r="708" spans="2:51" s="11" customFormat="1" ht="13.5">
      <c r="B708" s="232"/>
      <c r="C708" s="233"/>
      <c r="D708" s="234" t="s">
        <v>145</v>
      </c>
      <c r="E708" s="235" t="s">
        <v>21</v>
      </c>
      <c r="F708" s="236" t="s">
        <v>881</v>
      </c>
      <c r="G708" s="233"/>
      <c r="H708" s="235" t="s">
        <v>21</v>
      </c>
      <c r="I708" s="237"/>
      <c r="J708" s="233"/>
      <c r="K708" s="233"/>
      <c r="L708" s="238"/>
      <c r="M708" s="239"/>
      <c r="N708" s="240"/>
      <c r="O708" s="240"/>
      <c r="P708" s="240"/>
      <c r="Q708" s="240"/>
      <c r="R708" s="240"/>
      <c r="S708" s="240"/>
      <c r="T708" s="241"/>
      <c r="AT708" s="242" t="s">
        <v>145</v>
      </c>
      <c r="AU708" s="242" t="s">
        <v>80</v>
      </c>
      <c r="AV708" s="11" t="s">
        <v>76</v>
      </c>
      <c r="AW708" s="11" t="s">
        <v>35</v>
      </c>
      <c r="AX708" s="11" t="s">
        <v>71</v>
      </c>
      <c r="AY708" s="242" t="s">
        <v>137</v>
      </c>
    </row>
    <row r="709" spans="2:51" s="12" customFormat="1" ht="13.5">
      <c r="B709" s="243"/>
      <c r="C709" s="244"/>
      <c r="D709" s="234" t="s">
        <v>145</v>
      </c>
      <c r="E709" s="245" t="s">
        <v>21</v>
      </c>
      <c r="F709" s="246" t="s">
        <v>1006</v>
      </c>
      <c r="G709" s="244"/>
      <c r="H709" s="247">
        <v>16</v>
      </c>
      <c r="I709" s="248"/>
      <c r="J709" s="244"/>
      <c r="K709" s="244"/>
      <c r="L709" s="249"/>
      <c r="M709" s="250"/>
      <c r="N709" s="251"/>
      <c r="O709" s="251"/>
      <c r="P709" s="251"/>
      <c r="Q709" s="251"/>
      <c r="R709" s="251"/>
      <c r="S709" s="251"/>
      <c r="T709" s="252"/>
      <c r="AT709" s="253" t="s">
        <v>145</v>
      </c>
      <c r="AU709" s="253" t="s">
        <v>80</v>
      </c>
      <c r="AV709" s="12" t="s">
        <v>80</v>
      </c>
      <c r="AW709" s="12" t="s">
        <v>35</v>
      </c>
      <c r="AX709" s="12" t="s">
        <v>71</v>
      </c>
      <c r="AY709" s="253" t="s">
        <v>137</v>
      </c>
    </row>
    <row r="710" spans="2:51" s="13" customFormat="1" ht="13.5">
      <c r="B710" s="254"/>
      <c r="C710" s="255"/>
      <c r="D710" s="234" t="s">
        <v>145</v>
      </c>
      <c r="E710" s="256" t="s">
        <v>21</v>
      </c>
      <c r="F710" s="257" t="s">
        <v>218</v>
      </c>
      <c r="G710" s="255"/>
      <c r="H710" s="258">
        <v>31.7</v>
      </c>
      <c r="I710" s="259"/>
      <c r="J710" s="255"/>
      <c r="K710" s="255"/>
      <c r="L710" s="260"/>
      <c r="M710" s="261"/>
      <c r="N710" s="262"/>
      <c r="O710" s="262"/>
      <c r="P710" s="262"/>
      <c r="Q710" s="262"/>
      <c r="R710" s="262"/>
      <c r="S710" s="262"/>
      <c r="T710" s="263"/>
      <c r="AT710" s="264" t="s">
        <v>145</v>
      </c>
      <c r="AU710" s="264" t="s">
        <v>80</v>
      </c>
      <c r="AV710" s="13" t="s">
        <v>143</v>
      </c>
      <c r="AW710" s="13" t="s">
        <v>35</v>
      </c>
      <c r="AX710" s="13" t="s">
        <v>76</v>
      </c>
      <c r="AY710" s="264" t="s">
        <v>137</v>
      </c>
    </row>
    <row r="711" spans="2:65" s="1" customFormat="1" ht="25.5" customHeight="1">
      <c r="B711" s="45"/>
      <c r="C711" s="220" t="s">
        <v>1007</v>
      </c>
      <c r="D711" s="220" t="s">
        <v>139</v>
      </c>
      <c r="E711" s="221" t="s">
        <v>1008</v>
      </c>
      <c r="F711" s="222" t="s">
        <v>1009</v>
      </c>
      <c r="G711" s="223" t="s">
        <v>156</v>
      </c>
      <c r="H711" s="224">
        <v>31.7</v>
      </c>
      <c r="I711" s="225"/>
      <c r="J711" s="226">
        <f>ROUND(I711*H711,2)</f>
        <v>0</v>
      </c>
      <c r="K711" s="222" t="s">
        <v>150</v>
      </c>
      <c r="L711" s="71"/>
      <c r="M711" s="227" t="s">
        <v>21</v>
      </c>
      <c r="N711" s="228" t="s">
        <v>42</v>
      </c>
      <c r="O711" s="46"/>
      <c r="P711" s="229">
        <f>O711*H711</f>
        <v>0</v>
      </c>
      <c r="Q711" s="229">
        <v>0.02362</v>
      </c>
      <c r="R711" s="229">
        <f>Q711*H711</f>
        <v>0.7487539999999999</v>
      </c>
      <c r="S711" s="229">
        <v>0</v>
      </c>
      <c r="T711" s="230">
        <f>S711*H711</f>
        <v>0</v>
      </c>
      <c r="AR711" s="23" t="s">
        <v>143</v>
      </c>
      <c r="AT711" s="23" t="s">
        <v>139</v>
      </c>
      <c r="AU711" s="23" t="s">
        <v>80</v>
      </c>
      <c r="AY711" s="23" t="s">
        <v>137</v>
      </c>
      <c r="BE711" s="231">
        <f>IF(N711="základní",J711,0)</f>
        <v>0</v>
      </c>
      <c r="BF711" s="231">
        <f>IF(N711="snížená",J711,0)</f>
        <v>0</v>
      </c>
      <c r="BG711" s="231">
        <f>IF(N711="zákl. přenesená",J711,0)</f>
        <v>0</v>
      </c>
      <c r="BH711" s="231">
        <f>IF(N711="sníž. přenesená",J711,0)</f>
        <v>0</v>
      </c>
      <c r="BI711" s="231">
        <f>IF(N711="nulová",J711,0)</f>
        <v>0</v>
      </c>
      <c r="BJ711" s="23" t="s">
        <v>76</v>
      </c>
      <c r="BK711" s="231">
        <f>ROUND(I711*H711,2)</f>
        <v>0</v>
      </c>
      <c r="BL711" s="23" t="s">
        <v>143</v>
      </c>
      <c r="BM711" s="23" t="s">
        <v>1010</v>
      </c>
    </row>
    <row r="712" spans="2:51" s="11" customFormat="1" ht="13.5">
      <c r="B712" s="232"/>
      <c r="C712" s="233"/>
      <c r="D712" s="234" t="s">
        <v>145</v>
      </c>
      <c r="E712" s="235" t="s">
        <v>21</v>
      </c>
      <c r="F712" s="236" t="s">
        <v>158</v>
      </c>
      <c r="G712" s="233"/>
      <c r="H712" s="235" t="s">
        <v>21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AT712" s="242" t="s">
        <v>145</v>
      </c>
      <c r="AU712" s="242" t="s">
        <v>80</v>
      </c>
      <c r="AV712" s="11" t="s">
        <v>76</v>
      </c>
      <c r="AW712" s="11" t="s">
        <v>35</v>
      </c>
      <c r="AX712" s="11" t="s">
        <v>71</v>
      </c>
      <c r="AY712" s="242" t="s">
        <v>137</v>
      </c>
    </row>
    <row r="713" spans="2:51" s="12" customFormat="1" ht="13.5">
      <c r="B713" s="243"/>
      <c r="C713" s="244"/>
      <c r="D713" s="234" t="s">
        <v>145</v>
      </c>
      <c r="E713" s="245" t="s">
        <v>21</v>
      </c>
      <c r="F713" s="246" t="s">
        <v>1004</v>
      </c>
      <c r="G713" s="244"/>
      <c r="H713" s="247">
        <v>4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AT713" s="253" t="s">
        <v>145</v>
      </c>
      <c r="AU713" s="253" t="s">
        <v>80</v>
      </c>
      <c r="AV713" s="12" t="s">
        <v>80</v>
      </c>
      <c r="AW713" s="12" t="s">
        <v>35</v>
      </c>
      <c r="AX713" s="12" t="s">
        <v>71</v>
      </c>
      <c r="AY713" s="253" t="s">
        <v>137</v>
      </c>
    </row>
    <row r="714" spans="2:51" s="11" customFormat="1" ht="13.5">
      <c r="B714" s="232"/>
      <c r="C714" s="233"/>
      <c r="D714" s="234" t="s">
        <v>145</v>
      </c>
      <c r="E714" s="235" t="s">
        <v>21</v>
      </c>
      <c r="F714" s="236" t="s">
        <v>861</v>
      </c>
      <c r="G714" s="233"/>
      <c r="H714" s="235" t="s">
        <v>21</v>
      </c>
      <c r="I714" s="237"/>
      <c r="J714" s="233"/>
      <c r="K714" s="233"/>
      <c r="L714" s="238"/>
      <c r="M714" s="239"/>
      <c r="N714" s="240"/>
      <c r="O714" s="240"/>
      <c r="P714" s="240"/>
      <c r="Q714" s="240"/>
      <c r="R714" s="240"/>
      <c r="S714" s="240"/>
      <c r="T714" s="241"/>
      <c r="AT714" s="242" t="s">
        <v>145</v>
      </c>
      <c r="AU714" s="242" t="s">
        <v>80</v>
      </c>
      <c r="AV714" s="11" t="s">
        <v>76</v>
      </c>
      <c r="AW714" s="11" t="s">
        <v>35</v>
      </c>
      <c r="AX714" s="11" t="s">
        <v>71</v>
      </c>
      <c r="AY714" s="242" t="s">
        <v>137</v>
      </c>
    </row>
    <row r="715" spans="2:51" s="12" customFormat="1" ht="13.5">
      <c r="B715" s="243"/>
      <c r="C715" s="244"/>
      <c r="D715" s="234" t="s">
        <v>145</v>
      </c>
      <c r="E715" s="245" t="s">
        <v>21</v>
      </c>
      <c r="F715" s="246" t="s">
        <v>1005</v>
      </c>
      <c r="G715" s="244"/>
      <c r="H715" s="247">
        <v>11.7</v>
      </c>
      <c r="I715" s="248"/>
      <c r="J715" s="244"/>
      <c r="K715" s="244"/>
      <c r="L715" s="249"/>
      <c r="M715" s="250"/>
      <c r="N715" s="251"/>
      <c r="O715" s="251"/>
      <c r="P715" s="251"/>
      <c r="Q715" s="251"/>
      <c r="R715" s="251"/>
      <c r="S715" s="251"/>
      <c r="T715" s="252"/>
      <c r="AT715" s="253" t="s">
        <v>145</v>
      </c>
      <c r="AU715" s="253" t="s">
        <v>80</v>
      </c>
      <c r="AV715" s="12" t="s">
        <v>80</v>
      </c>
      <c r="AW715" s="12" t="s">
        <v>35</v>
      </c>
      <c r="AX715" s="12" t="s">
        <v>71</v>
      </c>
      <c r="AY715" s="253" t="s">
        <v>137</v>
      </c>
    </row>
    <row r="716" spans="2:51" s="11" customFormat="1" ht="13.5">
      <c r="B716" s="232"/>
      <c r="C716" s="233"/>
      <c r="D716" s="234" t="s">
        <v>145</v>
      </c>
      <c r="E716" s="235" t="s">
        <v>21</v>
      </c>
      <c r="F716" s="236" t="s">
        <v>881</v>
      </c>
      <c r="G716" s="233"/>
      <c r="H716" s="235" t="s">
        <v>21</v>
      </c>
      <c r="I716" s="237"/>
      <c r="J716" s="233"/>
      <c r="K716" s="233"/>
      <c r="L716" s="238"/>
      <c r="M716" s="239"/>
      <c r="N716" s="240"/>
      <c r="O716" s="240"/>
      <c r="P716" s="240"/>
      <c r="Q716" s="240"/>
      <c r="R716" s="240"/>
      <c r="S716" s="240"/>
      <c r="T716" s="241"/>
      <c r="AT716" s="242" t="s">
        <v>145</v>
      </c>
      <c r="AU716" s="242" t="s">
        <v>80</v>
      </c>
      <c r="AV716" s="11" t="s">
        <v>76</v>
      </c>
      <c r="AW716" s="11" t="s">
        <v>35</v>
      </c>
      <c r="AX716" s="11" t="s">
        <v>71</v>
      </c>
      <c r="AY716" s="242" t="s">
        <v>137</v>
      </c>
    </row>
    <row r="717" spans="2:51" s="12" customFormat="1" ht="13.5">
      <c r="B717" s="243"/>
      <c r="C717" s="244"/>
      <c r="D717" s="234" t="s">
        <v>145</v>
      </c>
      <c r="E717" s="245" t="s">
        <v>21</v>
      </c>
      <c r="F717" s="246" t="s">
        <v>1006</v>
      </c>
      <c r="G717" s="244"/>
      <c r="H717" s="247">
        <v>16</v>
      </c>
      <c r="I717" s="248"/>
      <c r="J717" s="244"/>
      <c r="K717" s="244"/>
      <c r="L717" s="249"/>
      <c r="M717" s="250"/>
      <c r="N717" s="251"/>
      <c r="O717" s="251"/>
      <c r="P717" s="251"/>
      <c r="Q717" s="251"/>
      <c r="R717" s="251"/>
      <c r="S717" s="251"/>
      <c r="T717" s="252"/>
      <c r="AT717" s="253" t="s">
        <v>145</v>
      </c>
      <c r="AU717" s="253" t="s">
        <v>80</v>
      </c>
      <c r="AV717" s="12" t="s">
        <v>80</v>
      </c>
      <c r="AW717" s="12" t="s">
        <v>35</v>
      </c>
      <c r="AX717" s="12" t="s">
        <v>71</v>
      </c>
      <c r="AY717" s="253" t="s">
        <v>137</v>
      </c>
    </row>
    <row r="718" spans="2:51" s="13" customFormat="1" ht="13.5">
      <c r="B718" s="254"/>
      <c r="C718" s="255"/>
      <c r="D718" s="234" t="s">
        <v>145</v>
      </c>
      <c r="E718" s="256" t="s">
        <v>21</v>
      </c>
      <c r="F718" s="257" t="s">
        <v>218</v>
      </c>
      <c r="G718" s="255"/>
      <c r="H718" s="258">
        <v>31.7</v>
      </c>
      <c r="I718" s="259"/>
      <c r="J718" s="255"/>
      <c r="K718" s="255"/>
      <c r="L718" s="260"/>
      <c r="M718" s="261"/>
      <c r="N718" s="262"/>
      <c r="O718" s="262"/>
      <c r="P718" s="262"/>
      <c r="Q718" s="262"/>
      <c r="R718" s="262"/>
      <c r="S718" s="262"/>
      <c r="T718" s="263"/>
      <c r="AT718" s="264" t="s">
        <v>145</v>
      </c>
      <c r="AU718" s="264" t="s">
        <v>80</v>
      </c>
      <c r="AV718" s="13" t="s">
        <v>143</v>
      </c>
      <c r="AW718" s="13" t="s">
        <v>35</v>
      </c>
      <c r="AX718" s="13" t="s">
        <v>76</v>
      </c>
      <c r="AY718" s="264" t="s">
        <v>137</v>
      </c>
    </row>
    <row r="719" spans="2:65" s="1" customFormat="1" ht="25.5" customHeight="1">
      <c r="B719" s="45"/>
      <c r="C719" s="220" t="s">
        <v>1011</v>
      </c>
      <c r="D719" s="220" t="s">
        <v>139</v>
      </c>
      <c r="E719" s="221" t="s">
        <v>1012</v>
      </c>
      <c r="F719" s="222" t="s">
        <v>1013</v>
      </c>
      <c r="G719" s="223" t="s">
        <v>156</v>
      </c>
      <c r="H719" s="224">
        <v>38.93</v>
      </c>
      <c r="I719" s="225"/>
      <c r="J719" s="226">
        <f>ROUND(I719*H719,2)</f>
        <v>0</v>
      </c>
      <c r="K719" s="222" t="s">
        <v>150</v>
      </c>
      <c r="L719" s="71"/>
      <c r="M719" s="227" t="s">
        <v>21</v>
      </c>
      <c r="N719" s="228" t="s">
        <v>42</v>
      </c>
      <c r="O719" s="46"/>
      <c r="P719" s="229">
        <f>O719*H719</f>
        <v>0</v>
      </c>
      <c r="Q719" s="229">
        <v>3E-05</v>
      </c>
      <c r="R719" s="229">
        <f>Q719*H719</f>
        <v>0.0011679</v>
      </c>
      <c r="S719" s="229">
        <v>0</v>
      </c>
      <c r="T719" s="230">
        <f>S719*H719</f>
        <v>0</v>
      </c>
      <c r="AR719" s="23" t="s">
        <v>143</v>
      </c>
      <c r="AT719" s="23" t="s">
        <v>139</v>
      </c>
      <c r="AU719" s="23" t="s">
        <v>80</v>
      </c>
      <c r="AY719" s="23" t="s">
        <v>137</v>
      </c>
      <c r="BE719" s="231">
        <f>IF(N719="základní",J719,0)</f>
        <v>0</v>
      </c>
      <c r="BF719" s="231">
        <f>IF(N719="snížená",J719,0)</f>
        <v>0</v>
      </c>
      <c r="BG719" s="231">
        <f>IF(N719="zákl. přenesená",J719,0)</f>
        <v>0</v>
      </c>
      <c r="BH719" s="231">
        <f>IF(N719="sníž. přenesená",J719,0)</f>
        <v>0</v>
      </c>
      <c r="BI719" s="231">
        <f>IF(N719="nulová",J719,0)</f>
        <v>0</v>
      </c>
      <c r="BJ719" s="23" t="s">
        <v>76</v>
      </c>
      <c r="BK719" s="231">
        <f>ROUND(I719*H719,2)</f>
        <v>0</v>
      </c>
      <c r="BL719" s="23" t="s">
        <v>143</v>
      </c>
      <c r="BM719" s="23" t="s">
        <v>1014</v>
      </c>
    </row>
    <row r="720" spans="2:51" s="11" customFormat="1" ht="13.5">
      <c r="B720" s="232"/>
      <c r="C720" s="233"/>
      <c r="D720" s="234" t="s">
        <v>145</v>
      </c>
      <c r="E720" s="235" t="s">
        <v>21</v>
      </c>
      <c r="F720" s="236" t="s">
        <v>920</v>
      </c>
      <c r="G720" s="233"/>
      <c r="H720" s="235" t="s">
        <v>21</v>
      </c>
      <c r="I720" s="237"/>
      <c r="J720" s="233"/>
      <c r="K720" s="233"/>
      <c r="L720" s="238"/>
      <c r="M720" s="239"/>
      <c r="N720" s="240"/>
      <c r="O720" s="240"/>
      <c r="P720" s="240"/>
      <c r="Q720" s="240"/>
      <c r="R720" s="240"/>
      <c r="S720" s="240"/>
      <c r="T720" s="241"/>
      <c r="AT720" s="242" t="s">
        <v>145</v>
      </c>
      <c r="AU720" s="242" t="s">
        <v>80</v>
      </c>
      <c r="AV720" s="11" t="s">
        <v>76</v>
      </c>
      <c r="AW720" s="11" t="s">
        <v>35</v>
      </c>
      <c r="AX720" s="11" t="s">
        <v>71</v>
      </c>
      <c r="AY720" s="242" t="s">
        <v>137</v>
      </c>
    </row>
    <row r="721" spans="2:51" s="12" customFormat="1" ht="13.5">
      <c r="B721" s="243"/>
      <c r="C721" s="244"/>
      <c r="D721" s="234" t="s">
        <v>145</v>
      </c>
      <c r="E721" s="245" t="s">
        <v>21</v>
      </c>
      <c r="F721" s="246" t="s">
        <v>1015</v>
      </c>
      <c r="G721" s="244"/>
      <c r="H721" s="247">
        <v>36.87</v>
      </c>
      <c r="I721" s="248"/>
      <c r="J721" s="244"/>
      <c r="K721" s="244"/>
      <c r="L721" s="249"/>
      <c r="M721" s="250"/>
      <c r="N721" s="251"/>
      <c r="O721" s="251"/>
      <c r="P721" s="251"/>
      <c r="Q721" s="251"/>
      <c r="R721" s="251"/>
      <c r="S721" s="251"/>
      <c r="T721" s="252"/>
      <c r="AT721" s="253" t="s">
        <v>145</v>
      </c>
      <c r="AU721" s="253" t="s">
        <v>80</v>
      </c>
      <c r="AV721" s="12" t="s">
        <v>80</v>
      </c>
      <c r="AW721" s="12" t="s">
        <v>35</v>
      </c>
      <c r="AX721" s="12" t="s">
        <v>71</v>
      </c>
      <c r="AY721" s="253" t="s">
        <v>137</v>
      </c>
    </row>
    <row r="722" spans="2:51" s="11" customFormat="1" ht="13.5">
      <c r="B722" s="232"/>
      <c r="C722" s="233"/>
      <c r="D722" s="234" t="s">
        <v>145</v>
      </c>
      <c r="E722" s="235" t="s">
        <v>21</v>
      </c>
      <c r="F722" s="236" t="s">
        <v>925</v>
      </c>
      <c r="G722" s="233"/>
      <c r="H722" s="235" t="s">
        <v>21</v>
      </c>
      <c r="I722" s="237"/>
      <c r="J722" s="233"/>
      <c r="K722" s="233"/>
      <c r="L722" s="238"/>
      <c r="M722" s="239"/>
      <c r="N722" s="240"/>
      <c r="O722" s="240"/>
      <c r="P722" s="240"/>
      <c r="Q722" s="240"/>
      <c r="R722" s="240"/>
      <c r="S722" s="240"/>
      <c r="T722" s="241"/>
      <c r="AT722" s="242" t="s">
        <v>145</v>
      </c>
      <c r="AU722" s="242" t="s">
        <v>80</v>
      </c>
      <c r="AV722" s="11" t="s">
        <v>76</v>
      </c>
      <c r="AW722" s="11" t="s">
        <v>35</v>
      </c>
      <c r="AX722" s="11" t="s">
        <v>71</v>
      </c>
      <c r="AY722" s="242" t="s">
        <v>137</v>
      </c>
    </row>
    <row r="723" spans="2:51" s="12" customFormat="1" ht="13.5">
      <c r="B723" s="243"/>
      <c r="C723" s="244"/>
      <c r="D723" s="234" t="s">
        <v>145</v>
      </c>
      <c r="E723" s="245" t="s">
        <v>21</v>
      </c>
      <c r="F723" s="246" t="s">
        <v>1016</v>
      </c>
      <c r="G723" s="244"/>
      <c r="H723" s="247">
        <v>2.06</v>
      </c>
      <c r="I723" s="248"/>
      <c r="J723" s="244"/>
      <c r="K723" s="244"/>
      <c r="L723" s="249"/>
      <c r="M723" s="250"/>
      <c r="N723" s="251"/>
      <c r="O723" s="251"/>
      <c r="P723" s="251"/>
      <c r="Q723" s="251"/>
      <c r="R723" s="251"/>
      <c r="S723" s="251"/>
      <c r="T723" s="252"/>
      <c r="AT723" s="253" t="s">
        <v>145</v>
      </c>
      <c r="AU723" s="253" t="s">
        <v>80</v>
      </c>
      <c r="AV723" s="12" t="s">
        <v>80</v>
      </c>
      <c r="AW723" s="12" t="s">
        <v>35</v>
      </c>
      <c r="AX723" s="12" t="s">
        <v>71</v>
      </c>
      <c r="AY723" s="253" t="s">
        <v>137</v>
      </c>
    </row>
    <row r="724" spans="2:51" s="13" customFormat="1" ht="13.5">
      <c r="B724" s="254"/>
      <c r="C724" s="255"/>
      <c r="D724" s="234" t="s">
        <v>145</v>
      </c>
      <c r="E724" s="256" t="s">
        <v>21</v>
      </c>
      <c r="F724" s="257" t="s">
        <v>218</v>
      </c>
      <c r="G724" s="255"/>
      <c r="H724" s="258">
        <v>38.93</v>
      </c>
      <c r="I724" s="259"/>
      <c r="J724" s="255"/>
      <c r="K724" s="255"/>
      <c r="L724" s="260"/>
      <c r="M724" s="261"/>
      <c r="N724" s="262"/>
      <c r="O724" s="262"/>
      <c r="P724" s="262"/>
      <c r="Q724" s="262"/>
      <c r="R724" s="262"/>
      <c r="S724" s="262"/>
      <c r="T724" s="263"/>
      <c r="AT724" s="264" t="s">
        <v>145</v>
      </c>
      <c r="AU724" s="264" t="s">
        <v>80</v>
      </c>
      <c r="AV724" s="13" t="s">
        <v>143</v>
      </c>
      <c r="AW724" s="13" t="s">
        <v>35</v>
      </c>
      <c r="AX724" s="13" t="s">
        <v>76</v>
      </c>
      <c r="AY724" s="264" t="s">
        <v>137</v>
      </c>
    </row>
    <row r="725" spans="2:63" s="10" customFormat="1" ht="29.85" customHeight="1">
      <c r="B725" s="204"/>
      <c r="C725" s="205"/>
      <c r="D725" s="206" t="s">
        <v>70</v>
      </c>
      <c r="E725" s="218" t="s">
        <v>1017</v>
      </c>
      <c r="F725" s="218" t="s">
        <v>1018</v>
      </c>
      <c r="G725" s="205"/>
      <c r="H725" s="205"/>
      <c r="I725" s="208"/>
      <c r="J725" s="219">
        <f>BK725</f>
        <v>0</v>
      </c>
      <c r="K725" s="205"/>
      <c r="L725" s="210"/>
      <c r="M725" s="211"/>
      <c r="N725" s="212"/>
      <c r="O725" s="212"/>
      <c r="P725" s="213">
        <f>SUM(P726:P735)</f>
        <v>0</v>
      </c>
      <c r="Q725" s="212"/>
      <c r="R725" s="213">
        <f>SUM(R726:R735)</f>
        <v>0</v>
      </c>
      <c r="S725" s="212"/>
      <c r="T725" s="214">
        <f>SUM(T726:T735)</f>
        <v>0</v>
      </c>
      <c r="AR725" s="215" t="s">
        <v>76</v>
      </c>
      <c r="AT725" s="216" t="s">
        <v>70</v>
      </c>
      <c r="AU725" s="216" t="s">
        <v>76</v>
      </c>
      <c r="AY725" s="215" t="s">
        <v>137</v>
      </c>
      <c r="BK725" s="217">
        <f>SUM(BK726:BK735)</f>
        <v>0</v>
      </c>
    </row>
    <row r="726" spans="2:65" s="1" customFormat="1" ht="25.5" customHeight="1">
      <c r="B726" s="45"/>
      <c r="C726" s="220" t="s">
        <v>1019</v>
      </c>
      <c r="D726" s="220" t="s">
        <v>139</v>
      </c>
      <c r="E726" s="221" t="s">
        <v>1020</v>
      </c>
      <c r="F726" s="222" t="s">
        <v>1021</v>
      </c>
      <c r="G726" s="223" t="s">
        <v>226</v>
      </c>
      <c r="H726" s="224">
        <v>78.611</v>
      </c>
      <c r="I726" s="225"/>
      <c r="J726" s="226">
        <f>ROUND(I726*H726,2)</f>
        <v>0</v>
      </c>
      <c r="K726" s="222" t="s">
        <v>150</v>
      </c>
      <c r="L726" s="71"/>
      <c r="M726" s="227" t="s">
        <v>21</v>
      </c>
      <c r="N726" s="228" t="s">
        <v>42</v>
      </c>
      <c r="O726" s="46"/>
      <c r="P726" s="229">
        <f>O726*H726</f>
        <v>0</v>
      </c>
      <c r="Q726" s="229">
        <v>0</v>
      </c>
      <c r="R726" s="229">
        <f>Q726*H726</f>
        <v>0</v>
      </c>
      <c r="S726" s="229">
        <v>0</v>
      </c>
      <c r="T726" s="230">
        <f>S726*H726</f>
        <v>0</v>
      </c>
      <c r="AR726" s="23" t="s">
        <v>143</v>
      </c>
      <c r="AT726" s="23" t="s">
        <v>139</v>
      </c>
      <c r="AU726" s="23" t="s">
        <v>80</v>
      </c>
      <c r="AY726" s="23" t="s">
        <v>137</v>
      </c>
      <c r="BE726" s="231">
        <f>IF(N726="základní",J726,0)</f>
        <v>0</v>
      </c>
      <c r="BF726" s="231">
        <f>IF(N726="snížená",J726,0)</f>
        <v>0</v>
      </c>
      <c r="BG726" s="231">
        <f>IF(N726="zákl. přenesená",J726,0)</f>
        <v>0</v>
      </c>
      <c r="BH726" s="231">
        <f>IF(N726="sníž. přenesená",J726,0)</f>
        <v>0</v>
      </c>
      <c r="BI726" s="231">
        <f>IF(N726="nulová",J726,0)</f>
        <v>0</v>
      </c>
      <c r="BJ726" s="23" t="s">
        <v>76</v>
      </c>
      <c r="BK726" s="231">
        <f>ROUND(I726*H726,2)</f>
        <v>0</v>
      </c>
      <c r="BL726" s="23" t="s">
        <v>143</v>
      </c>
      <c r="BM726" s="23" t="s">
        <v>1022</v>
      </c>
    </row>
    <row r="727" spans="2:51" s="12" customFormat="1" ht="13.5">
      <c r="B727" s="243"/>
      <c r="C727" s="244"/>
      <c r="D727" s="234" t="s">
        <v>145</v>
      </c>
      <c r="E727" s="245" t="s">
        <v>21</v>
      </c>
      <c r="F727" s="246" t="s">
        <v>1023</v>
      </c>
      <c r="G727" s="244"/>
      <c r="H727" s="247">
        <v>78.611</v>
      </c>
      <c r="I727" s="248"/>
      <c r="J727" s="244"/>
      <c r="K727" s="244"/>
      <c r="L727" s="249"/>
      <c r="M727" s="250"/>
      <c r="N727" s="251"/>
      <c r="O727" s="251"/>
      <c r="P727" s="251"/>
      <c r="Q727" s="251"/>
      <c r="R727" s="251"/>
      <c r="S727" s="251"/>
      <c r="T727" s="252"/>
      <c r="AT727" s="253" t="s">
        <v>145</v>
      </c>
      <c r="AU727" s="253" t="s">
        <v>80</v>
      </c>
      <c r="AV727" s="12" t="s">
        <v>80</v>
      </c>
      <c r="AW727" s="12" t="s">
        <v>35</v>
      </c>
      <c r="AX727" s="12" t="s">
        <v>76</v>
      </c>
      <c r="AY727" s="253" t="s">
        <v>137</v>
      </c>
    </row>
    <row r="728" spans="2:65" s="1" customFormat="1" ht="25.5" customHeight="1">
      <c r="B728" s="45"/>
      <c r="C728" s="220" t="s">
        <v>1024</v>
      </c>
      <c r="D728" s="220" t="s">
        <v>139</v>
      </c>
      <c r="E728" s="221" t="s">
        <v>1025</v>
      </c>
      <c r="F728" s="222" t="s">
        <v>1026</v>
      </c>
      <c r="G728" s="223" t="s">
        <v>226</v>
      </c>
      <c r="H728" s="224">
        <v>78.611</v>
      </c>
      <c r="I728" s="225"/>
      <c r="J728" s="226">
        <f>ROUND(I728*H728,2)</f>
        <v>0</v>
      </c>
      <c r="K728" s="222" t="s">
        <v>1027</v>
      </c>
      <c r="L728" s="71"/>
      <c r="M728" s="227" t="s">
        <v>21</v>
      </c>
      <c r="N728" s="228" t="s">
        <v>42</v>
      </c>
      <c r="O728" s="46"/>
      <c r="P728" s="229">
        <f>O728*H728</f>
        <v>0</v>
      </c>
      <c r="Q728" s="229">
        <v>0</v>
      </c>
      <c r="R728" s="229">
        <f>Q728*H728</f>
        <v>0</v>
      </c>
      <c r="S728" s="229">
        <v>0</v>
      </c>
      <c r="T728" s="230">
        <f>S728*H728</f>
        <v>0</v>
      </c>
      <c r="AR728" s="23" t="s">
        <v>143</v>
      </c>
      <c r="AT728" s="23" t="s">
        <v>139</v>
      </c>
      <c r="AU728" s="23" t="s">
        <v>80</v>
      </c>
      <c r="AY728" s="23" t="s">
        <v>137</v>
      </c>
      <c r="BE728" s="231">
        <f>IF(N728="základní",J728,0)</f>
        <v>0</v>
      </c>
      <c r="BF728" s="231">
        <f>IF(N728="snížená",J728,0)</f>
        <v>0</v>
      </c>
      <c r="BG728" s="231">
        <f>IF(N728="zákl. přenesená",J728,0)</f>
        <v>0</v>
      </c>
      <c r="BH728" s="231">
        <f>IF(N728="sníž. přenesená",J728,0)</f>
        <v>0</v>
      </c>
      <c r="BI728" s="231">
        <f>IF(N728="nulová",J728,0)</f>
        <v>0</v>
      </c>
      <c r="BJ728" s="23" t="s">
        <v>76</v>
      </c>
      <c r="BK728" s="231">
        <f>ROUND(I728*H728,2)</f>
        <v>0</v>
      </c>
      <c r="BL728" s="23" t="s">
        <v>143</v>
      </c>
      <c r="BM728" s="23" t="s">
        <v>1028</v>
      </c>
    </row>
    <row r="729" spans="2:51" s="12" customFormat="1" ht="13.5">
      <c r="B729" s="243"/>
      <c r="C729" s="244"/>
      <c r="D729" s="234" t="s">
        <v>145</v>
      </c>
      <c r="E729" s="245" t="s">
        <v>21</v>
      </c>
      <c r="F729" s="246" t="s">
        <v>1029</v>
      </c>
      <c r="G729" s="244"/>
      <c r="H729" s="247">
        <v>78.611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AT729" s="253" t="s">
        <v>145</v>
      </c>
      <c r="AU729" s="253" t="s">
        <v>80</v>
      </c>
      <c r="AV729" s="12" t="s">
        <v>80</v>
      </c>
      <c r="AW729" s="12" t="s">
        <v>35</v>
      </c>
      <c r="AX729" s="12" t="s">
        <v>76</v>
      </c>
      <c r="AY729" s="253" t="s">
        <v>137</v>
      </c>
    </row>
    <row r="730" spans="2:65" s="1" customFormat="1" ht="25.5" customHeight="1">
      <c r="B730" s="45"/>
      <c r="C730" s="220" t="s">
        <v>1030</v>
      </c>
      <c r="D730" s="220" t="s">
        <v>139</v>
      </c>
      <c r="E730" s="221" t="s">
        <v>1031</v>
      </c>
      <c r="F730" s="222" t="s">
        <v>1032</v>
      </c>
      <c r="G730" s="223" t="s">
        <v>226</v>
      </c>
      <c r="H730" s="224">
        <v>1493.609</v>
      </c>
      <c r="I730" s="225"/>
      <c r="J730" s="226">
        <f>ROUND(I730*H730,2)</f>
        <v>0</v>
      </c>
      <c r="K730" s="222" t="s">
        <v>1027</v>
      </c>
      <c r="L730" s="71"/>
      <c r="M730" s="227" t="s">
        <v>21</v>
      </c>
      <c r="N730" s="228" t="s">
        <v>42</v>
      </c>
      <c r="O730" s="46"/>
      <c r="P730" s="229">
        <f>O730*H730</f>
        <v>0</v>
      </c>
      <c r="Q730" s="229">
        <v>0</v>
      </c>
      <c r="R730" s="229">
        <f>Q730*H730</f>
        <v>0</v>
      </c>
      <c r="S730" s="229">
        <v>0</v>
      </c>
      <c r="T730" s="230">
        <f>S730*H730</f>
        <v>0</v>
      </c>
      <c r="AR730" s="23" t="s">
        <v>143</v>
      </c>
      <c r="AT730" s="23" t="s">
        <v>139</v>
      </c>
      <c r="AU730" s="23" t="s">
        <v>80</v>
      </c>
      <c r="AY730" s="23" t="s">
        <v>137</v>
      </c>
      <c r="BE730" s="231">
        <f>IF(N730="základní",J730,0)</f>
        <v>0</v>
      </c>
      <c r="BF730" s="231">
        <f>IF(N730="snížená",J730,0)</f>
        <v>0</v>
      </c>
      <c r="BG730" s="231">
        <f>IF(N730="zákl. přenesená",J730,0)</f>
        <v>0</v>
      </c>
      <c r="BH730" s="231">
        <f>IF(N730="sníž. přenesená",J730,0)</f>
        <v>0</v>
      </c>
      <c r="BI730" s="231">
        <f>IF(N730="nulová",J730,0)</f>
        <v>0</v>
      </c>
      <c r="BJ730" s="23" t="s">
        <v>76</v>
      </c>
      <c r="BK730" s="231">
        <f>ROUND(I730*H730,2)</f>
        <v>0</v>
      </c>
      <c r="BL730" s="23" t="s">
        <v>143</v>
      </c>
      <c r="BM730" s="23" t="s">
        <v>1033</v>
      </c>
    </row>
    <row r="731" spans="2:51" s="12" customFormat="1" ht="13.5">
      <c r="B731" s="243"/>
      <c r="C731" s="244"/>
      <c r="D731" s="234" t="s">
        <v>145</v>
      </c>
      <c r="E731" s="245" t="s">
        <v>21</v>
      </c>
      <c r="F731" s="246" t="s">
        <v>1034</v>
      </c>
      <c r="G731" s="244"/>
      <c r="H731" s="247">
        <v>1493.609</v>
      </c>
      <c r="I731" s="248"/>
      <c r="J731" s="244"/>
      <c r="K731" s="244"/>
      <c r="L731" s="249"/>
      <c r="M731" s="250"/>
      <c r="N731" s="251"/>
      <c r="O731" s="251"/>
      <c r="P731" s="251"/>
      <c r="Q731" s="251"/>
      <c r="R731" s="251"/>
      <c r="S731" s="251"/>
      <c r="T731" s="252"/>
      <c r="AT731" s="253" t="s">
        <v>145</v>
      </c>
      <c r="AU731" s="253" t="s">
        <v>80</v>
      </c>
      <c r="AV731" s="12" t="s">
        <v>80</v>
      </c>
      <c r="AW731" s="12" t="s">
        <v>35</v>
      </c>
      <c r="AX731" s="12" t="s">
        <v>76</v>
      </c>
      <c r="AY731" s="253" t="s">
        <v>137</v>
      </c>
    </row>
    <row r="732" spans="2:65" s="1" customFormat="1" ht="25.5" customHeight="1">
      <c r="B732" s="45"/>
      <c r="C732" s="220" t="s">
        <v>1035</v>
      </c>
      <c r="D732" s="220" t="s">
        <v>139</v>
      </c>
      <c r="E732" s="221" t="s">
        <v>1036</v>
      </c>
      <c r="F732" s="222" t="s">
        <v>1037</v>
      </c>
      <c r="G732" s="223" t="s">
        <v>226</v>
      </c>
      <c r="H732" s="224">
        <v>16.758</v>
      </c>
      <c r="I732" s="225"/>
      <c r="J732" s="226">
        <f>ROUND(I732*H732,2)</f>
        <v>0</v>
      </c>
      <c r="K732" s="222" t="s">
        <v>21</v>
      </c>
      <c r="L732" s="71"/>
      <c r="M732" s="227" t="s">
        <v>21</v>
      </c>
      <c r="N732" s="228" t="s">
        <v>42</v>
      </c>
      <c r="O732" s="46"/>
      <c r="P732" s="229">
        <f>O732*H732</f>
        <v>0</v>
      </c>
      <c r="Q732" s="229">
        <v>0</v>
      </c>
      <c r="R732" s="229">
        <f>Q732*H732</f>
        <v>0</v>
      </c>
      <c r="S732" s="229">
        <v>0</v>
      </c>
      <c r="T732" s="230">
        <f>S732*H732</f>
        <v>0</v>
      </c>
      <c r="AR732" s="23" t="s">
        <v>143</v>
      </c>
      <c r="AT732" s="23" t="s">
        <v>139</v>
      </c>
      <c r="AU732" s="23" t="s">
        <v>80</v>
      </c>
      <c r="AY732" s="23" t="s">
        <v>137</v>
      </c>
      <c r="BE732" s="231">
        <f>IF(N732="základní",J732,0)</f>
        <v>0</v>
      </c>
      <c r="BF732" s="231">
        <f>IF(N732="snížená",J732,0)</f>
        <v>0</v>
      </c>
      <c r="BG732" s="231">
        <f>IF(N732="zákl. přenesená",J732,0)</f>
        <v>0</v>
      </c>
      <c r="BH732" s="231">
        <f>IF(N732="sníž. přenesená",J732,0)</f>
        <v>0</v>
      </c>
      <c r="BI732" s="231">
        <f>IF(N732="nulová",J732,0)</f>
        <v>0</v>
      </c>
      <c r="BJ732" s="23" t="s">
        <v>76</v>
      </c>
      <c r="BK732" s="231">
        <f>ROUND(I732*H732,2)</f>
        <v>0</v>
      </c>
      <c r="BL732" s="23" t="s">
        <v>143</v>
      </c>
      <c r="BM732" s="23" t="s">
        <v>1038</v>
      </c>
    </row>
    <row r="733" spans="2:51" s="12" customFormat="1" ht="13.5">
      <c r="B733" s="243"/>
      <c r="C733" s="244"/>
      <c r="D733" s="234" t="s">
        <v>145</v>
      </c>
      <c r="E733" s="245" t="s">
        <v>21</v>
      </c>
      <c r="F733" s="246" t="s">
        <v>1039</v>
      </c>
      <c r="G733" s="244"/>
      <c r="H733" s="247">
        <v>16.758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AT733" s="253" t="s">
        <v>145</v>
      </c>
      <c r="AU733" s="253" t="s">
        <v>80</v>
      </c>
      <c r="AV733" s="12" t="s">
        <v>80</v>
      </c>
      <c r="AW733" s="12" t="s">
        <v>35</v>
      </c>
      <c r="AX733" s="12" t="s">
        <v>76</v>
      </c>
      <c r="AY733" s="253" t="s">
        <v>137</v>
      </c>
    </row>
    <row r="734" spans="2:65" s="1" customFormat="1" ht="16.5" customHeight="1">
      <c r="B734" s="45"/>
      <c r="C734" s="220" t="s">
        <v>1040</v>
      </c>
      <c r="D734" s="220" t="s">
        <v>139</v>
      </c>
      <c r="E734" s="221" t="s">
        <v>1041</v>
      </c>
      <c r="F734" s="222" t="s">
        <v>1042</v>
      </c>
      <c r="G734" s="223" t="s">
        <v>226</v>
      </c>
      <c r="H734" s="224">
        <v>61.853</v>
      </c>
      <c r="I734" s="225"/>
      <c r="J734" s="226">
        <f>ROUND(I734*H734,2)</f>
        <v>0</v>
      </c>
      <c r="K734" s="222" t="s">
        <v>1027</v>
      </c>
      <c r="L734" s="71"/>
      <c r="M734" s="227" t="s">
        <v>21</v>
      </c>
      <c r="N734" s="228" t="s">
        <v>42</v>
      </c>
      <c r="O734" s="46"/>
      <c r="P734" s="229">
        <f>O734*H734</f>
        <v>0</v>
      </c>
      <c r="Q734" s="229">
        <v>0</v>
      </c>
      <c r="R734" s="229">
        <f>Q734*H734</f>
        <v>0</v>
      </c>
      <c r="S734" s="229">
        <v>0</v>
      </c>
      <c r="T734" s="230">
        <f>S734*H734</f>
        <v>0</v>
      </c>
      <c r="AR734" s="23" t="s">
        <v>143</v>
      </c>
      <c r="AT734" s="23" t="s">
        <v>139</v>
      </c>
      <c r="AU734" s="23" t="s">
        <v>80</v>
      </c>
      <c r="AY734" s="23" t="s">
        <v>137</v>
      </c>
      <c r="BE734" s="231">
        <f>IF(N734="základní",J734,0)</f>
        <v>0</v>
      </c>
      <c r="BF734" s="231">
        <f>IF(N734="snížená",J734,0)</f>
        <v>0</v>
      </c>
      <c r="BG734" s="231">
        <f>IF(N734="zákl. přenesená",J734,0)</f>
        <v>0</v>
      </c>
      <c r="BH734" s="231">
        <f>IF(N734="sníž. přenesená",J734,0)</f>
        <v>0</v>
      </c>
      <c r="BI734" s="231">
        <f>IF(N734="nulová",J734,0)</f>
        <v>0</v>
      </c>
      <c r="BJ734" s="23" t="s">
        <v>76</v>
      </c>
      <c r="BK734" s="231">
        <f>ROUND(I734*H734,2)</f>
        <v>0</v>
      </c>
      <c r="BL734" s="23" t="s">
        <v>143</v>
      </c>
      <c r="BM734" s="23" t="s">
        <v>1043</v>
      </c>
    </row>
    <row r="735" spans="2:51" s="12" customFormat="1" ht="13.5">
      <c r="B735" s="243"/>
      <c r="C735" s="244"/>
      <c r="D735" s="234" t="s">
        <v>145</v>
      </c>
      <c r="E735" s="245" t="s">
        <v>21</v>
      </c>
      <c r="F735" s="246" t="s">
        <v>1044</v>
      </c>
      <c r="G735" s="244"/>
      <c r="H735" s="247">
        <v>61.853</v>
      </c>
      <c r="I735" s="248"/>
      <c r="J735" s="244"/>
      <c r="K735" s="244"/>
      <c r="L735" s="249"/>
      <c r="M735" s="250"/>
      <c r="N735" s="251"/>
      <c r="O735" s="251"/>
      <c r="P735" s="251"/>
      <c r="Q735" s="251"/>
      <c r="R735" s="251"/>
      <c r="S735" s="251"/>
      <c r="T735" s="252"/>
      <c r="AT735" s="253" t="s">
        <v>145</v>
      </c>
      <c r="AU735" s="253" t="s">
        <v>80</v>
      </c>
      <c r="AV735" s="12" t="s">
        <v>80</v>
      </c>
      <c r="AW735" s="12" t="s">
        <v>35</v>
      </c>
      <c r="AX735" s="12" t="s">
        <v>76</v>
      </c>
      <c r="AY735" s="253" t="s">
        <v>137</v>
      </c>
    </row>
    <row r="736" spans="2:63" s="10" customFormat="1" ht="29.85" customHeight="1">
      <c r="B736" s="204"/>
      <c r="C736" s="205"/>
      <c r="D736" s="206" t="s">
        <v>70</v>
      </c>
      <c r="E736" s="218" t="s">
        <v>1045</v>
      </c>
      <c r="F736" s="218" t="s">
        <v>1046</v>
      </c>
      <c r="G736" s="205"/>
      <c r="H736" s="205"/>
      <c r="I736" s="208"/>
      <c r="J736" s="219">
        <f>BK736</f>
        <v>0</v>
      </c>
      <c r="K736" s="205"/>
      <c r="L736" s="210"/>
      <c r="M736" s="211"/>
      <c r="N736" s="212"/>
      <c r="O736" s="212"/>
      <c r="P736" s="213">
        <f>P737</f>
        <v>0</v>
      </c>
      <c r="Q736" s="212"/>
      <c r="R736" s="213">
        <f>R737</f>
        <v>0</v>
      </c>
      <c r="S736" s="212"/>
      <c r="T736" s="214">
        <f>T737</f>
        <v>0</v>
      </c>
      <c r="AR736" s="215" t="s">
        <v>76</v>
      </c>
      <c r="AT736" s="216" t="s">
        <v>70</v>
      </c>
      <c r="AU736" s="216" t="s">
        <v>76</v>
      </c>
      <c r="AY736" s="215" t="s">
        <v>137</v>
      </c>
      <c r="BK736" s="217">
        <f>BK737</f>
        <v>0</v>
      </c>
    </row>
    <row r="737" spans="2:65" s="1" customFormat="1" ht="16.5" customHeight="1">
      <c r="B737" s="45"/>
      <c r="C737" s="220" t="s">
        <v>1047</v>
      </c>
      <c r="D737" s="220" t="s">
        <v>139</v>
      </c>
      <c r="E737" s="221" t="s">
        <v>1048</v>
      </c>
      <c r="F737" s="222" t="s">
        <v>1049</v>
      </c>
      <c r="G737" s="223" t="s">
        <v>226</v>
      </c>
      <c r="H737" s="224">
        <v>289.885</v>
      </c>
      <c r="I737" s="225"/>
      <c r="J737" s="226">
        <f>ROUND(I737*H737,2)</f>
        <v>0</v>
      </c>
      <c r="K737" s="222" t="s">
        <v>163</v>
      </c>
      <c r="L737" s="71"/>
      <c r="M737" s="227" t="s">
        <v>21</v>
      </c>
      <c r="N737" s="228" t="s">
        <v>42</v>
      </c>
      <c r="O737" s="46"/>
      <c r="P737" s="229">
        <f>O737*H737</f>
        <v>0</v>
      </c>
      <c r="Q737" s="229">
        <v>0</v>
      </c>
      <c r="R737" s="229">
        <f>Q737*H737</f>
        <v>0</v>
      </c>
      <c r="S737" s="229">
        <v>0</v>
      </c>
      <c r="T737" s="230">
        <f>S737*H737</f>
        <v>0</v>
      </c>
      <c r="AR737" s="23" t="s">
        <v>143</v>
      </c>
      <c r="AT737" s="23" t="s">
        <v>139</v>
      </c>
      <c r="AU737" s="23" t="s">
        <v>80</v>
      </c>
      <c r="AY737" s="23" t="s">
        <v>137</v>
      </c>
      <c r="BE737" s="231">
        <f>IF(N737="základní",J737,0)</f>
        <v>0</v>
      </c>
      <c r="BF737" s="231">
        <f>IF(N737="snížená",J737,0)</f>
        <v>0</v>
      </c>
      <c r="BG737" s="231">
        <f>IF(N737="zákl. přenesená",J737,0)</f>
        <v>0</v>
      </c>
      <c r="BH737" s="231">
        <f>IF(N737="sníž. přenesená",J737,0)</f>
        <v>0</v>
      </c>
      <c r="BI737" s="231">
        <f>IF(N737="nulová",J737,0)</f>
        <v>0</v>
      </c>
      <c r="BJ737" s="23" t="s">
        <v>76</v>
      </c>
      <c r="BK737" s="231">
        <f>ROUND(I737*H737,2)</f>
        <v>0</v>
      </c>
      <c r="BL737" s="23" t="s">
        <v>143</v>
      </c>
      <c r="BM737" s="23" t="s">
        <v>1050</v>
      </c>
    </row>
    <row r="738" spans="2:63" s="10" customFormat="1" ht="37.4" customHeight="1">
      <c r="B738" s="204"/>
      <c r="C738" s="205"/>
      <c r="D738" s="206" t="s">
        <v>70</v>
      </c>
      <c r="E738" s="207" t="s">
        <v>1051</v>
      </c>
      <c r="F738" s="207" t="s">
        <v>1052</v>
      </c>
      <c r="G738" s="205"/>
      <c r="H738" s="205"/>
      <c r="I738" s="208"/>
      <c r="J738" s="209">
        <f>BK738</f>
        <v>0</v>
      </c>
      <c r="K738" s="205"/>
      <c r="L738" s="210"/>
      <c r="M738" s="211"/>
      <c r="N738" s="212"/>
      <c r="O738" s="212"/>
      <c r="P738" s="213">
        <f>P739+P756+P775+P809+P813+P818+P845+P867+P983+P1045+P1127+P1132</f>
        <v>0</v>
      </c>
      <c r="Q738" s="212"/>
      <c r="R738" s="213">
        <f>R739+R756+R775+R809+R813+R818+R845+R867+R983+R1045+R1127+R1132</f>
        <v>20.601130299999998</v>
      </c>
      <c r="S738" s="212"/>
      <c r="T738" s="214">
        <f>T739+T756+T775+T809+T813+T818+T845+T867+T983+T1045+T1127+T1132</f>
        <v>6.72160256</v>
      </c>
      <c r="AR738" s="215" t="s">
        <v>80</v>
      </c>
      <c r="AT738" s="216" t="s">
        <v>70</v>
      </c>
      <c r="AU738" s="216" t="s">
        <v>71</v>
      </c>
      <c r="AY738" s="215" t="s">
        <v>137</v>
      </c>
      <c r="BK738" s="217">
        <f>BK739+BK756+BK775+BK809+BK813+BK818+BK845+BK867+BK983+BK1045+BK1127+BK1132</f>
        <v>0</v>
      </c>
    </row>
    <row r="739" spans="2:63" s="10" customFormat="1" ht="19.9" customHeight="1">
      <c r="B739" s="204"/>
      <c r="C739" s="205"/>
      <c r="D739" s="206" t="s">
        <v>70</v>
      </c>
      <c r="E739" s="218" t="s">
        <v>1053</v>
      </c>
      <c r="F739" s="218" t="s">
        <v>1054</v>
      </c>
      <c r="G739" s="205"/>
      <c r="H739" s="205"/>
      <c r="I739" s="208"/>
      <c r="J739" s="219">
        <f>BK739</f>
        <v>0</v>
      </c>
      <c r="K739" s="205"/>
      <c r="L739" s="210"/>
      <c r="M739" s="211"/>
      <c r="N739" s="212"/>
      <c r="O739" s="212"/>
      <c r="P739" s="213">
        <f>SUM(P740:P755)</f>
        <v>0</v>
      </c>
      <c r="Q739" s="212"/>
      <c r="R739" s="213">
        <f>SUM(R740:R755)</f>
        <v>0.252594</v>
      </c>
      <c r="S739" s="212"/>
      <c r="T739" s="214">
        <f>SUM(T740:T755)</f>
        <v>0</v>
      </c>
      <c r="AR739" s="215" t="s">
        <v>80</v>
      </c>
      <c r="AT739" s="216" t="s">
        <v>70</v>
      </c>
      <c r="AU739" s="216" t="s">
        <v>76</v>
      </c>
      <c r="AY739" s="215" t="s">
        <v>137</v>
      </c>
      <c r="BK739" s="217">
        <f>SUM(BK740:BK755)</f>
        <v>0</v>
      </c>
    </row>
    <row r="740" spans="2:65" s="1" customFormat="1" ht="25.5" customHeight="1">
      <c r="B740" s="45"/>
      <c r="C740" s="220" t="s">
        <v>1055</v>
      </c>
      <c r="D740" s="220" t="s">
        <v>139</v>
      </c>
      <c r="E740" s="221" t="s">
        <v>1056</v>
      </c>
      <c r="F740" s="222" t="s">
        <v>1057</v>
      </c>
      <c r="G740" s="223" t="s">
        <v>149</v>
      </c>
      <c r="H740" s="224">
        <v>34.966</v>
      </c>
      <c r="I740" s="225"/>
      <c r="J740" s="226">
        <f>ROUND(I740*H740,2)</f>
        <v>0</v>
      </c>
      <c r="K740" s="222" t="s">
        <v>163</v>
      </c>
      <c r="L740" s="71"/>
      <c r="M740" s="227" t="s">
        <v>21</v>
      </c>
      <c r="N740" s="228" t="s">
        <v>42</v>
      </c>
      <c r="O740" s="46"/>
      <c r="P740" s="229">
        <f>O740*H740</f>
        <v>0</v>
      </c>
      <c r="Q740" s="229">
        <v>0</v>
      </c>
      <c r="R740" s="229">
        <f>Q740*H740</f>
        <v>0</v>
      </c>
      <c r="S740" s="229">
        <v>0</v>
      </c>
      <c r="T740" s="230">
        <f>S740*H740</f>
        <v>0</v>
      </c>
      <c r="AR740" s="23" t="s">
        <v>223</v>
      </c>
      <c r="AT740" s="23" t="s">
        <v>139</v>
      </c>
      <c r="AU740" s="23" t="s">
        <v>80</v>
      </c>
      <c r="AY740" s="23" t="s">
        <v>137</v>
      </c>
      <c r="BE740" s="231">
        <f>IF(N740="základní",J740,0)</f>
        <v>0</v>
      </c>
      <c r="BF740" s="231">
        <f>IF(N740="snížená",J740,0)</f>
        <v>0</v>
      </c>
      <c r="BG740" s="231">
        <f>IF(N740="zákl. přenesená",J740,0)</f>
        <v>0</v>
      </c>
      <c r="BH740" s="231">
        <f>IF(N740="sníž. přenesená",J740,0)</f>
        <v>0</v>
      </c>
      <c r="BI740" s="231">
        <f>IF(N740="nulová",J740,0)</f>
        <v>0</v>
      </c>
      <c r="BJ740" s="23" t="s">
        <v>76</v>
      </c>
      <c r="BK740" s="231">
        <f>ROUND(I740*H740,2)</f>
        <v>0</v>
      </c>
      <c r="BL740" s="23" t="s">
        <v>223</v>
      </c>
      <c r="BM740" s="23" t="s">
        <v>1058</v>
      </c>
    </row>
    <row r="741" spans="2:51" s="11" customFormat="1" ht="13.5">
      <c r="B741" s="232"/>
      <c r="C741" s="233"/>
      <c r="D741" s="234" t="s">
        <v>145</v>
      </c>
      <c r="E741" s="235" t="s">
        <v>21</v>
      </c>
      <c r="F741" s="236" t="s">
        <v>302</v>
      </c>
      <c r="G741" s="233"/>
      <c r="H741" s="235" t="s">
        <v>21</v>
      </c>
      <c r="I741" s="237"/>
      <c r="J741" s="233"/>
      <c r="K741" s="233"/>
      <c r="L741" s="238"/>
      <c r="M741" s="239"/>
      <c r="N741" s="240"/>
      <c r="O741" s="240"/>
      <c r="P741" s="240"/>
      <c r="Q741" s="240"/>
      <c r="R741" s="240"/>
      <c r="S741" s="240"/>
      <c r="T741" s="241"/>
      <c r="AT741" s="242" t="s">
        <v>145</v>
      </c>
      <c r="AU741" s="242" t="s">
        <v>80</v>
      </c>
      <c r="AV741" s="11" t="s">
        <v>76</v>
      </c>
      <c r="AW741" s="11" t="s">
        <v>35</v>
      </c>
      <c r="AX741" s="11" t="s">
        <v>71</v>
      </c>
      <c r="AY741" s="242" t="s">
        <v>137</v>
      </c>
    </row>
    <row r="742" spans="2:51" s="12" customFormat="1" ht="13.5">
      <c r="B742" s="243"/>
      <c r="C742" s="244"/>
      <c r="D742" s="234" t="s">
        <v>145</v>
      </c>
      <c r="E742" s="245" t="s">
        <v>21</v>
      </c>
      <c r="F742" s="246" t="s">
        <v>1059</v>
      </c>
      <c r="G742" s="244"/>
      <c r="H742" s="247">
        <v>34.966</v>
      </c>
      <c r="I742" s="248"/>
      <c r="J742" s="244"/>
      <c r="K742" s="244"/>
      <c r="L742" s="249"/>
      <c r="M742" s="250"/>
      <c r="N742" s="251"/>
      <c r="O742" s="251"/>
      <c r="P742" s="251"/>
      <c r="Q742" s="251"/>
      <c r="R742" s="251"/>
      <c r="S742" s="251"/>
      <c r="T742" s="252"/>
      <c r="AT742" s="253" t="s">
        <v>145</v>
      </c>
      <c r="AU742" s="253" t="s">
        <v>80</v>
      </c>
      <c r="AV742" s="12" t="s">
        <v>80</v>
      </c>
      <c r="AW742" s="12" t="s">
        <v>35</v>
      </c>
      <c r="AX742" s="12" t="s">
        <v>76</v>
      </c>
      <c r="AY742" s="253" t="s">
        <v>137</v>
      </c>
    </row>
    <row r="743" spans="2:65" s="1" customFormat="1" ht="16.5" customHeight="1">
      <c r="B743" s="45"/>
      <c r="C743" s="220" t="s">
        <v>1060</v>
      </c>
      <c r="D743" s="220" t="s">
        <v>139</v>
      </c>
      <c r="E743" s="221" t="s">
        <v>1061</v>
      </c>
      <c r="F743" s="222" t="s">
        <v>1062</v>
      </c>
      <c r="G743" s="223" t="s">
        <v>149</v>
      </c>
      <c r="H743" s="224">
        <v>2.588</v>
      </c>
      <c r="I743" s="225"/>
      <c r="J743" s="226">
        <f>ROUND(I743*H743,2)</f>
        <v>0</v>
      </c>
      <c r="K743" s="222" t="s">
        <v>163</v>
      </c>
      <c r="L743" s="71"/>
      <c r="M743" s="227" t="s">
        <v>21</v>
      </c>
      <c r="N743" s="228" t="s">
        <v>42</v>
      </c>
      <c r="O743" s="46"/>
      <c r="P743" s="229">
        <f>O743*H743</f>
        <v>0</v>
      </c>
      <c r="Q743" s="229">
        <v>0</v>
      </c>
      <c r="R743" s="229">
        <f>Q743*H743</f>
        <v>0</v>
      </c>
      <c r="S743" s="229">
        <v>0</v>
      </c>
      <c r="T743" s="230">
        <f>S743*H743</f>
        <v>0</v>
      </c>
      <c r="AR743" s="23" t="s">
        <v>223</v>
      </c>
      <c r="AT743" s="23" t="s">
        <v>139</v>
      </c>
      <c r="AU743" s="23" t="s">
        <v>80</v>
      </c>
      <c r="AY743" s="23" t="s">
        <v>137</v>
      </c>
      <c r="BE743" s="231">
        <f>IF(N743="základní",J743,0)</f>
        <v>0</v>
      </c>
      <c r="BF743" s="231">
        <f>IF(N743="snížená",J743,0)</f>
        <v>0</v>
      </c>
      <c r="BG743" s="231">
        <f>IF(N743="zákl. přenesená",J743,0)</f>
        <v>0</v>
      </c>
      <c r="BH743" s="231">
        <f>IF(N743="sníž. přenesená",J743,0)</f>
        <v>0</v>
      </c>
      <c r="BI743" s="231">
        <f>IF(N743="nulová",J743,0)</f>
        <v>0</v>
      </c>
      <c r="BJ743" s="23" t="s">
        <v>76</v>
      </c>
      <c r="BK743" s="231">
        <f>ROUND(I743*H743,2)</f>
        <v>0</v>
      </c>
      <c r="BL743" s="23" t="s">
        <v>223</v>
      </c>
      <c r="BM743" s="23" t="s">
        <v>1063</v>
      </c>
    </row>
    <row r="744" spans="2:51" s="11" customFormat="1" ht="13.5">
      <c r="B744" s="232"/>
      <c r="C744" s="233"/>
      <c r="D744" s="234" t="s">
        <v>145</v>
      </c>
      <c r="E744" s="235" t="s">
        <v>21</v>
      </c>
      <c r="F744" s="236" t="s">
        <v>302</v>
      </c>
      <c r="G744" s="233"/>
      <c r="H744" s="235" t="s">
        <v>21</v>
      </c>
      <c r="I744" s="237"/>
      <c r="J744" s="233"/>
      <c r="K744" s="233"/>
      <c r="L744" s="238"/>
      <c r="M744" s="239"/>
      <c r="N744" s="240"/>
      <c r="O744" s="240"/>
      <c r="P744" s="240"/>
      <c r="Q744" s="240"/>
      <c r="R744" s="240"/>
      <c r="S744" s="240"/>
      <c r="T744" s="241"/>
      <c r="AT744" s="242" t="s">
        <v>145</v>
      </c>
      <c r="AU744" s="242" t="s">
        <v>80</v>
      </c>
      <c r="AV744" s="11" t="s">
        <v>76</v>
      </c>
      <c r="AW744" s="11" t="s">
        <v>35</v>
      </c>
      <c r="AX744" s="11" t="s">
        <v>71</v>
      </c>
      <c r="AY744" s="242" t="s">
        <v>137</v>
      </c>
    </row>
    <row r="745" spans="2:51" s="12" customFormat="1" ht="13.5">
      <c r="B745" s="243"/>
      <c r="C745" s="244"/>
      <c r="D745" s="234" t="s">
        <v>145</v>
      </c>
      <c r="E745" s="245" t="s">
        <v>21</v>
      </c>
      <c r="F745" s="246" t="s">
        <v>1064</v>
      </c>
      <c r="G745" s="244"/>
      <c r="H745" s="247">
        <v>2.588</v>
      </c>
      <c r="I745" s="248"/>
      <c r="J745" s="244"/>
      <c r="K745" s="244"/>
      <c r="L745" s="249"/>
      <c r="M745" s="250"/>
      <c r="N745" s="251"/>
      <c r="O745" s="251"/>
      <c r="P745" s="251"/>
      <c r="Q745" s="251"/>
      <c r="R745" s="251"/>
      <c r="S745" s="251"/>
      <c r="T745" s="252"/>
      <c r="AT745" s="253" t="s">
        <v>145</v>
      </c>
      <c r="AU745" s="253" t="s">
        <v>80</v>
      </c>
      <c r="AV745" s="12" t="s">
        <v>80</v>
      </c>
      <c r="AW745" s="12" t="s">
        <v>35</v>
      </c>
      <c r="AX745" s="12" t="s">
        <v>76</v>
      </c>
      <c r="AY745" s="253" t="s">
        <v>137</v>
      </c>
    </row>
    <row r="746" spans="2:65" s="1" customFormat="1" ht="16.5" customHeight="1">
      <c r="B746" s="45"/>
      <c r="C746" s="265" t="s">
        <v>1065</v>
      </c>
      <c r="D746" s="265" t="s">
        <v>348</v>
      </c>
      <c r="E746" s="266" t="s">
        <v>1066</v>
      </c>
      <c r="F746" s="267" t="s">
        <v>1067</v>
      </c>
      <c r="G746" s="268" t="s">
        <v>226</v>
      </c>
      <c r="H746" s="269">
        <v>0.013</v>
      </c>
      <c r="I746" s="270"/>
      <c r="J746" s="271">
        <f>ROUND(I746*H746,2)</f>
        <v>0</v>
      </c>
      <c r="K746" s="267" t="s">
        <v>163</v>
      </c>
      <c r="L746" s="272"/>
      <c r="M746" s="273" t="s">
        <v>21</v>
      </c>
      <c r="N746" s="274" t="s">
        <v>42</v>
      </c>
      <c r="O746" s="46"/>
      <c r="P746" s="229">
        <f>O746*H746</f>
        <v>0</v>
      </c>
      <c r="Q746" s="229">
        <v>1</v>
      </c>
      <c r="R746" s="229">
        <f>Q746*H746</f>
        <v>0.013</v>
      </c>
      <c r="S746" s="229">
        <v>0</v>
      </c>
      <c r="T746" s="230">
        <f>S746*H746</f>
        <v>0</v>
      </c>
      <c r="AR746" s="23" t="s">
        <v>312</v>
      </c>
      <c r="AT746" s="23" t="s">
        <v>348</v>
      </c>
      <c r="AU746" s="23" t="s">
        <v>80</v>
      </c>
      <c r="AY746" s="23" t="s">
        <v>137</v>
      </c>
      <c r="BE746" s="231">
        <f>IF(N746="základní",J746,0)</f>
        <v>0</v>
      </c>
      <c r="BF746" s="231">
        <f>IF(N746="snížená",J746,0)</f>
        <v>0</v>
      </c>
      <c r="BG746" s="231">
        <f>IF(N746="zákl. přenesená",J746,0)</f>
        <v>0</v>
      </c>
      <c r="BH746" s="231">
        <f>IF(N746="sníž. přenesená",J746,0)</f>
        <v>0</v>
      </c>
      <c r="BI746" s="231">
        <f>IF(N746="nulová",J746,0)</f>
        <v>0</v>
      </c>
      <c r="BJ746" s="23" t="s">
        <v>76</v>
      </c>
      <c r="BK746" s="231">
        <f>ROUND(I746*H746,2)</f>
        <v>0</v>
      </c>
      <c r="BL746" s="23" t="s">
        <v>223</v>
      </c>
      <c r="BM746" s="23" t="s">
        <v>1068</v>
      </c>
    </row>
    <row r="747" spans="2:47" s="1" customFormat="1" ht="13.5">
      <c r="B747" s="45"/>
      <c r="C747" s="73"/>
      <c r="D747" s="234" t="s">
        <v>352</v>
      </c>
      <c r="E747" s="73"/>
      <c r="F747" s="275" t="s">
        <v>1069</v>
      </c>
      <c r="G747" s="73"/>
      <c r="H747" s="73"/>
      <c r="I747" s="190"/>
      <c r="J747" s="73"/>
      <c r="K747" s="73"/>
      <c r="L747" s="71"/>
      <c r="M747" s="276"/>
      <c r="N747" s="46"/>
      <c r="O747" s="46"/>
      <c r="P747" s="46"/>
      <c r="Q747" s="46"/>
      <c r="R747" s="46"/>
      <c r="S747" s="46"/>
      <c r="T747" s="94"/>
      <c r="AT747" s="23" t="s">
        <v>352</v>
      </c>
      <c r="AU747" s="23" t="s">
        <v>80</v>
      </c>
    </row>
    <row r="748" spans="2:51" s="12" customFormat="1" ht="13.5">
      <c r="B748" s="243"/>
      <c r="C748" s="244"/>
      <c r="D748" s="234" t="s">
        <v>145</v>
      </c>
      <c r="E748" s="244"/>
      <c r="F748" s="246" t="s">
        <v>1070</v>
      </c>
      <c r="G748" s="244"/>
      <c r="H748" s="247">
        <v>0.013</v>
      </c>
      <c r="I748" s="248"/>
      <c r="J748" s="244"/>
      <c r="K748" s="244"/>
      <c r="L748" s="249"/>
      <c r="M748" s="250"/>
      <c r="N748" s="251"/>
      <c r="O748" s="251"/>
      <c r="P748" s="251"/>
      <c r="Q748" s="251"/>
      <c r="R748" s="251"/>
      <c r="S748" s="251"/>
      <c r="T748" s="252"/>
      <c r="AT748" s="253" t="s">
        <v>145</v>
      </c>
      <c r="AU748" s="253" t="s">
        <v>80</v>
      </c>
      <c r="AV748" s="12" t="s">
        <v>80</v>
      </c>
      <c r="AW748" s="12" t="s">
        <v>6</v>
      </c>
      <c r="AX748" s="12" t="s">
        <v>76</v>
      </c>
      <c r="AY748" s="253" t="s">
        <v>137</v>
      </c>
    </row>
    <row r="749" spans="2:65" s="1" customFormat="1" ht="16.5" customHeight="1">
      <c r="B749" s="45"/>
      <c r="C749" s="220" t="s">
        <v>1071</v>
      </c>
      <c r="D749" s="220" t="s">
        <v>139</v>
      </c>
      <c r="E749" s="221" t="s">
        <v>1072</v>
      </c>
      <c r="F749" s="222" t="s">
        <v>1073</v>
      </c>
      <c r="G749" s="223" t="s">
        <v>149</v>
      </c>
      <c r="H749" s="224">
        <v>34.966</v>
      </c>
      <c r="I749" s="225"/>
      <c r="J749" s="226">
        <f>ROUND(I749*H749,2)</f>
        <v>0</v>
      </c>
      <c r="K749" s="222" t="s">
        <v>163</v>
      </c>
      <c r="L749" s="71"/>
      <c r="M749" s="227" t="s">
        <v>21</v>
      </c>
      <c r="N749" s="228" t="s">
        <v>42</v>
      </c>
      <c r="O749" s="46"/>
      <c r="P749" s="229">
        <f>O749*H749</f>
        <v>0</v>
      </c>
      <c r="Q749" s="229">
        <v>0.0004</v>
      </c>
      <c r="R749" s="229">
        <f>Q749*H749</f>
        <v>0.013986400000000001</v>
      </c>
      <c r="S749" s="229">
        <v>0</v>
      </c>
      <c r="T749" s="230">
        <f>S749*H749</f>
        <v>0</v>
      </c>
      <c r="AR749" s="23" t="s">
        <v>223</v>
      </c>
      <c r="AT749" s="23" t="s">
        <v>139</v>
      </c>
      <c r="AU749" s="23" t="s">
        <v>80</v>
      </c>
      <c r="AY749" s="23" t="s">
        <v>137</v>
      </c>
      <c r="BE749" s="231">
        <f>IF(N749="základní",J749,0)</f>
        <v>0</v>
      </c>
      <c r="BF749" s="231">
        <f>IF(N749="snížená",J749,0)</f>
        <v>0</v>
      </c>
      <c r="BG749" s="231">
        <f>IF(N749="zákl. přenesená",J749,0)</f>
        <v>0</v>
      </c>
      <c r="BH749" s="231">
        <f>IF(N749="sníž. přenesená",J749,0)</f>
        <v>0</v>
      </c>
      <c r="BI749" s="231">
        <f>IF(N749="nulová",J749,0)</f>
        <v>0</v>
      </c>
      <c r="BJ749" s="23" t="s">
        <v>76</v>
      </c>
      <c r="BK749" s="231">
        <f>ROUND(I749*H749,2)</f>
        <v>0</v>
      </c>
      <c r="BL749" s="23" t="s">
        <v>223</v>
      </c>
      <c r="BM749" s="23" t="s">
        <v>1074</v>
      </c>
    </row>
    <row r="750" spans="2:51" s="12" customFormat="1" ht="13.5">
      <c r="B750" s="243"/>
      <c r="C750" s="244"/>
      <c r="D750" s="234" t="s">
        <v>145</v>
      </c>
      <c r="E750" s="245" t="s">
        <v>21</v>
      </c>
      <c r="F750" s="246" t="s">
        <v>1075</v>
      </c>
      <c r="G750" s="244"/>
      <c r="H750" s="247">
        <v>34.966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AT750" s="253" t="s">
        <v>145</v>
      </c>
      <c r="AU750" s="253" t="s">
        <v>80</v>
      </c>
      <c r="AV750" s="12" t="s">
        <v>80</v>
      </c>
      <c r="AW750" s="12" t="s">
        <v>35</v>
      </c>
      <c r="AX750" s="12" t="s">
        <v>76</v>
      </c>
      <c r="AY750" s="253" t="s">
        <v>137</v>
      </c>
    </row>
    <row r="751" spans="2:65" s="1" customFormat="1" ht="16.5" customHeight="1">
      <c r="B751" s="45"/>
      <c r="C751" s="220" t="s">
        <v>1076</v>
      </c>
      <c r="D751" s="220" t="s">
        <v>139</v>
      </c>
      <c r="E751" s="221" t="s">
        <v>1077</v>
      </c>
      <c r="F751" s="222" t="s">
        <v>1078</v>
      </c>
      <c r="G751" s="223" t="s">
        <v>149</v>
      </c>
      <c r="H751" s="224">
        <v>2.588</v>
      </c>
      <c r="I751" s="225"/>
      <c r="J751" s="226">
        <f>ROUND(I751*H751,2)</f>
        <v>0</v>
      </c>
      <c r="K751" s="222" t="s">
        <v>163</v>
      </c>
      <c r="L751" s="71"/>
      <c r="M751" s="227" t="s">
        <v>21</v>
      </c>
      <c r="N751" s="228" t="s">
        <v>42</v>
      </c>
      <c r="O751" s="46"/>
      <c r="P751" s="229">
        <f>O751*H751</f>
        <v>0</v>
      </c>
      <c r="Q751" s="229">
        <v>0.0004</v>
      </c>
      <c r="R751" s="229">
        <f>Q751*H751</f>
        <v>0.0010352</v>
      </c>
      <c r="S751" s="229">
        <v>0</v>
      </c>
      <c r="T751" s="230">
        <f>S751*H751</f>
        <v>0</v>
      </c>
      <c r="AR751" s="23" t="s">
        <v>223</v>
      </c>
      <c r="AT751" s="23" t="s">
        <v>139</v>
      </c>
      <c r="AU751" s="23" t="s">
        <v>80</v>
      </c>
      <c r="AY751" s="23" t="s">
        <v>137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23" t="s">
        <v>76</v>
      </c>
      <c r="BK751" s="231">
        <f>ROUND(I751*H751,2)</f>
        <v>0</v>
      </c>
      <c r="BL751" s="23" t="s">
        <v>223</v>
      </c>
      <c r="BM751" s="23" t="s">
        <v>1079</v>
      </c>
    </row>
    <row r="752" spans="2:51" s="12" customFormat="1" ht="13.5">
      <c r="B752" s="243"/>
      <c r="C752" s="244"/>
      <c r="D752" s="234" t="s">
        <v>145</v>
      </c>
      <c r="E752" s="245" t="s">
        <v>21</v>
      </c>
      <c r="F752" s="246" t="s">
        <v>1080</v>
      </c>
      <c r="G752" s="244"/>
      <c r="H752" s="247">
        <v>2.588</v>
      </c>
      <c r="I752" s="248"/>
      <c r="J752" s="244"/>
      <c r="K752" s="244"/>
      <c r="L752" s="249"/>
      <c r="M752" s="250"/>
      <c r="N752" s="251"/>
      <c r="O752" s="251"/>
      <c r="P752" s="251"/>
      <c r="Q752" s="251"/>
      <c r="R752" s="251"/>
      <c r="S752" s="251"/>
      <c r="T752" s="252"/>
      <c r="AT752" s="253" t="s">
        <v>145</v>
      </c>
      <c r="AU752" s="253" t="s">
        <v>80</v>
      </c>
      <c r="AV752" s="12" t="s">
        <v>80</v>
      </c>
      <c r="AW752" s="12" t="s">
        <v>35</v>
      </c>
      <c r="AX752" s="12" t="s">
        <v>76</v>
      </c>
      <c r="AY752" s="253" t="s">
        <v>137</v>
      </c>
    </row>
    <row r="753" spans="2:65" s="1" customFormat="1" ht="25.5" customHeight="1">
      <c r="B753" s="45"/>
      <c r="C753" s="265" t="s">
        <v>1081</v>
      </c>
      <c r="D753" s="265" t="s">
        <v>348</v>
      </c>
      <c r="E753" s="266" t="s">
        <v>1082</v>
      </c>
      <c r="F753" s="267" t="s">
        <v>1083</v>
      </c>
      <c r="G753" s="268" t="s">
        <v>149</v>
      </c>
      <c r="H753" s="269">
        <v>43.187</v>
      </c>
      <c r="I753" s="270"/>
      <c r="J753" s="271">
        <f>ROUND(I753*H753,2)</f>
        <v>0</v>
      </c>
      <c r="K753" s="267" t="s">
        <v>163</v>
      </c>
      <c r="L753" s="272"/>
      <c r="M753" s="273" t="s">
        <v>21</v>
      </c>
      <c r="N753" s="274" t="s">
        <v>42</v>
      </c>
      <c r="O753" s="46"/>
      <c r="P753" s="229">
        <f>O753*H753</f>
        <v>0</v>
      </c>
      <c r="Q753" s="229">
        <v>0.0052</v>
      </c>
      <c r="R753" s="229">
        <f>Q753*H753</f>
        <v>0.22457239999999998</v>
      </c>
      <c r="S753" s="229">
        <v>0</v>
      </c>
      <c r="T753" s="230">
        <f>S753*H753</f>
        <v>0</v>
      </c>
      <c r="AR753" s="23" t="s">
        <v>312</v>
      </c>
      <c r="AT753" s="23" t="s">
        <v>348</v>
      </c>
      <c r="AU753" s="23" t="s">
        <v>80</v>
      </c>
      <c r="AY753" s="23" t="s">
        <v>137</v>
      </c>
      <c r="BE753" s="231">
        <f>IF(N753="základní",J753,0)</f>
        <v>0</v>
      </c>
      <c r="BF753" s="231">
        <f>IF(N753="snížená",J753,0)</f>
        <v>0</v>
      </c>
      <c r="BG753" s="231">
        <f>IF(N753="zákl. přenesená",J753,0)</f>
        <v>0</v>
      </c>
      <c r="BH753" s="231">
        <f>IF(N753="sníž. přenesená",J753,0)</f>
        <v>0</v>
      </c>
      <c r="BI753" s="231">
        <f>IF(N753="nulová",J753,0)</f>
        <v>0</v>
      </c>
      <c r="BJ753" s="23" t="s">
        <v>76</v>
      </c>
      <c r="BK753" s="231">
        <f>ROUND(I753*H753,2)</f>
        <v>0</v>
      </c>
      <c r="BL753" s="23" t="s">
        <v>223</v>
      </c>
      <c r="BM753" s="23" t="s">
        <v>1084</v>
      </c>
    </row>
    <row r="754" spans="2:51" s="12" customFormat="1" ht="13.5">
      <c r="B754" s="243"/>
      <c r="C754" s="244"/>
      <c r="D754" s="234" t="s">
        <v>145</v>
      </c>
      <c r="E754" s="244"/>
      <c r="F754" s="246" t="s">
        <v>1085</v>
      </c>
      <c r="G754" s="244"/>
      <c r="H754" s="247">
        <v>43.187</v>
      </c>
      <c r="I754" s="248"/>
      <c r="J754" s="244"/>
      <c r="K754" s="244"/>
      <c r="L754" s="249"/>
      <c r="M754" s="250"/>
      <c r="N754" s="251"/>
      <c r="O754" s="251"/>
      <c r="P754" s="251"/>
      <c r="Q754" s="251"/>
      <c r="R754" s="251"/>
      <c r="S754" s="251"/>
      <c r="T754" s="252"/>
      <c r="AT754" s="253" t="s">
        <v>145</v>
      </c>
      <c r="AU754" s="253" t="s">
        <v>80</v>
      </c>
      <c r="AV754" s="12" t="s">
        <v>80</v>
      </c>
      <c r="AW754" s="12" t="s">
        <v>6</v>
      </c>
      <c r="AX754" s="12" t="s">
        <v>76</v>
      </c>
      <c r="AY754" s="253" t="s">
        <v>137</v>
      </c>
    </row>
    <row r="755" spans="2:65" s="1" customFormat="1" ht="25.5" customHeight="1">
      <c r="B755" s="45"/>
      <c r="C755" s="220" t="s">
        <v>1086</v>
      </c>
      <c r="D755" s="220" t="s">
        <v>139</v>
      </c>
      <c r="E755" s="221" t="s">
        <v>1087</v>
      </c>
      <c r="F755" s="222" t="s">
        <v>1088</v>
      </c>
      <c r="G755" s="223" t="s">
        <v>226</v>
      </c>
      <c r="H755" s="224">
        <v>0.253</v>
      </c>
      <c r="I755" s="225"/>
      <c r="J755" s="226">
        <f>ROUND(I755*H755,2)</f>
        <v>0</v>
      </c>
      <c r="K755" s="222" t="s">
        <v>163</v>
      </c>
      <c r="L755" s="71"/>
      <c r="M755" s="227" t="s">
        <v>21</v>
      </c>
      <c r="N755" s="228" t="s">
        <v>42</v>
      </c>
      <c r="O755" s="46"/>
      <c r="P755" s="229">
        <f>O755*H755</f>
        <v>0</v>
      </c>
      <c r="Q755" s="229">
        <v>0</v>
      </c>
      <c r="R755" s="229">
        <f>Q755*H755</f>
        <v>0</v>
      </c>
      <c r="S755" s="229">
        <v>0</v>
      </c>
      <c r="T755" s="230">
        <f>S755*H755</f>
        <v>0</v>
      </c>
      <c r="AR755" s="23" t="s">
        <v>223</v>
      </c>
      <c r="AT755" s="23" t="s">
        <v>139</v>
      </c>
      <c r="AU755" s="23" t="s">
        <v>80</v>
      </c>
      <c r="AY755" s="23" t="s">
        <v>137</v>
      </c>
      <c r="BE755" s="231">
        <f>IF(N755="základní",J755,0)</f>
        <v>0</v>
      </c>
      <c r="BF755" s="231">
        <f>IF(N755="snížená",J755,0)</f>
        <v>0</v>
      </c>
      <c r="BG755" s="231">
        <f>IF(N755="zákl. přenesená",J755,0)</f>
        <v>0</v>
      </c>
      <c r="BH755" s="231">
        <f>IF(N755="sníž. přenesená",J755,0)</f>
        <v>0</v>
      </c>
      <c r="BI755" s="231">
        <f>IF(N755="nulová",J755,0)</f>
        <v>0</v>
      </c>
      <c r="BJ755" s="23" t="s">
        <v>76</v>
      </c>
      <c r="BK755" s="231">
        <f>ROUND(I755*H755,2)</f>
        <v>0</v>
      </c>
      <c r="BL755" s="23" t="s">
        <v>223</v>
      </c>
      <c r="BM755" s="23" t="s">
        <v>1089</v>
      </c>
    </row>
    <row r="756" spans="2:63" s="10" customFormat="1" ht="29.85" customHeight="1">
      <c r="B756" s="204"/>
      <c r="C756" s="205"/>
      <c r="D756" s="206" t="s">
        <v>70</v>
      </c>
      <c r="E756" s="218" t="s">
        <v>1090</v>
      </c>
      <c r="F756" s="218" t="s">
        <v>1091</v>
      </c>
      <c r="G756" s="205"/>
      <c r="H756" s="205"/>
      <c r="I756" s="208"/>
      <c r="J756" s="219">
        <f>BK756</f>
        <v>0</v>
      </c>
      <c r="K756" s="205"/>
      <c r="L756" s="210"/>
      <c r="M756" s="211"/>
      <c r="N756" s="212"/>
      <c r="O756" s="212"/>
      <c r="P756" s="213">
        <f>SUM(P757:P774)</f>
        <v>0</v>
      </c>
      <c r="Q756" s="212"/>
      <c r="R756" s="213">
        <f>SUM(R757:R774)</f>
        <v>0.4232143399999999</v>
      </c>
      <c r="S756" s="212"/>
      <c r="T756" s="214">
        <f>SUM(T757:T774)</f>
        <v>0</v>
      </c>
      <c r="AR756" s="215" t="s">
        <v>80</v>
      </c>
      <c r="AT756" s="216" t="s">
        <v>70</v>
      </c>
      <c r="AU756" s="216" t="s">
        <v>76</v>
      </c>
      <c r="AY756" s="215" t="s">
        <v>137</v>
      </c>
      <c r="BK756" s="217">
        <f>SUM(BK757:BK774)</f>
        <v>0</v>
      </c>
    </row>
    <row r="757" spans="2:65" s="1" customFormat="1" ht="25.5" customHeight="1">
      <c r="B757" s="45"/>
      <c r="C757" s="220" t="s">
        <v>1092</v>
      </c>
      <c r="D757" s="220" t="s">
        <v>139</v>
      </c>
      <c r="E757" s="221" t="s">
        <v>1093</v>
      </c>
      <c r="F757" s="222" t="s">
        <v>1094</v>
      </c>
      <c r="G757" s="223" t="s">
        <v>149</v>
      </c>
      <c r="H757" s="224">
        <v>38.325</v>
      </c>
      <c r="I757" s="225"/>
      <c r="J757" s="226">
        <f>ROUND(I757*H757,2)</f>
        <v>0</v>
      </c>
      <c r="K757" s="222" t="s">
        <v>163</v>
      </c>
      <c r="L757" s="71"/>
      <c r="M757" s="227" t="s">
        <v>21</v>
      </c>
      <c r="N757" s="228" t="s">
        <v>42</v>
      </c>
      <c r="O757" s="46"/>
      <c r="P757" s="229">
        <f>O757*H757</f>
        <v>0</v>
      </c>
      <c r="Q757" s="229">
        <v>0</v>
      </c>
      <c r="R757" s="229">
        <f>Q757*H757</f>
        <v>0</v>
      </c>
      <c r="S757" s="229">
        <v>0</v>
      </c>
      <c r="T757" s="230">
        <f>S757*H757</f>
        <v>0</v>
      </c>
      <c r="AR757" s="23" t="s">
        <v>223</v>
      </c>
      <c r="AT757" s="23" t="s">
        <v>139</v>
      </c>
      <c r="AU757" s="23" t="s">
        <v>80</v>
      </c>
      <c r="AY757" s="23" t="s">
        <v>137</v>
      </c>
      <c r="BE757" s="231">
        <f>IF(N757="základní",J757,0)</f>
        <v>0</v>
      </c>
      <c r="BF757" s="231">
        <f>IF(N757="snížená",J757,0)</f>
        <v>0</v>
      </c>
      <c r="BG757" s="231">
        <f>IF(N757="zákl. přenesená",J757,0)</f>
        <v>0</v>
      </c>
      <c r="BH757" s="231">
        <f>IF(N757="sníž. přenesená",J757,0)</f>
        <v>0</v>
      </c>
      <c r="BI757" s="231">
        <f>IF(N757="nulová",J757,0)</f>
        <v>0</v>
      </c>
      <c r="BJ757" s="23" t="s">
        <v>76</v>
      </c>
      <c r="BK757" s="231">
        <f>ROUND(I757*H757,2)</f>
        <v>0</v>
      </c>
      <c r="BL757" s="23" t="s">
        <v>223</v>
      </c>
      <c r="BM757" s="23" t="s">
        <v>1095</v>
      </c>
    </row>
    <row r="758" spans="2:51" s="11" customFormat="1" ht="13.5">
      <c r="B758" s="232"/>
      <c r="C758" s="233"/>
      <c r="D758" s="234" t="s">
        <v>145</v>
      </c>
      <c r="E758" s="235" t="s">
        <v>21</v>
      </c>
      <c r="F758" s="236" t="s">
        <v>1096</v>
      </c>
      <c r="G758" s="233"/>
      <c r="H758" s="235" t="s">
        <v>21</v>
      </c>
      <c r="I758" s="237"/>
      <c r="J758" s="233"/>
      <c r="K758" s="233"/>
      <c r="L758" s="238"/>
      <c r="M758" s="239"/>
      <c r="N758" s="240"/>
      <c r="O758" s="240"/>
      <c r="P758" s="240"/>
      <c r="Q758" s="240"/>
      <c r="R758" s="240"/>
      <c r="S758" s="240"/>
      <c r="T758" s="241"/>
      <c r="AT758" s="242" t="s">
        <v>145</v>
      </c>
      <c r="AU758" s="242" t="s">
        <v>80</v>
      </c>
      <c r="AV758" s="11" t="s">
        <v>76</v>
      </c>
      <c r="AW758" s="11" t="s">
        <v>35</v>
      </c>
      <c r="AX758" s="11" t="s">
        <v>71</v>
      </c>
      <c r="AY758" s="242" t="s">
        <v>137</v>
      </c>
    </row>
    <row r="759" spans="2:51" s="12" customFormat="1" ht="13.5">
      <c r="B759" s="243"/>
      <c r="C759" s="244"/>
      <c r="D759" s="234" t="s">
        <v>145</v>
      </c>
      <c r="E759" s="245" t="s">
        <v>21</v>
      </c>
      <c r="F759" s="246" t="s">
        <v>1097</v>
      </c>
      <c r="G759" s="244"/>
      <c r="H759" s="247">
        <v>38.325</v>
      </c>
      <c r="I759" s="248"/>
      <c r="J759" s="244"/>
      <c r="K759" s="244"/>
      <c r="L759" s="249"/>
      <c r="M759" s="250"/>
      <c r="N759" s="251"/>
      <c r="O759" s="251"/>
      <c r="P759" s="251"/>
      <c r="Q759" s="251"/>
      <c r="R759" s="251"/>
      <c r="S759" s="251"/>
      <c r="T759" s="252"/>
      <c r="AT759" s="253" t="s">
        <v>145</v>
      </c>
      <c r="AU759" s="253" t="s">
        <v>80</v>
      </c>
      <c r="AV759" s="12" t="s">
        <v>80</v>
      </c>
      <c r="AW759" s="12" t="s">
        <v>35</v>
      </c>
      <c r="AX759" s="12" t="s">
        <v>76</v>
      </c>
      <c r="AY759" s="253" t="s">
        <v>137</v>
      </c>
    </row>
    <row r="760" spans="2:65" s="1" customFormat="1" ht="16.5" customHeight="1">
      <c r="B760" s="45"/>
      <c r="C760" s="265" t="s">
        <v>1098</v>
      </c>
      <c r="D760" s="265" t="s">
        <v>348</v>
      </c>
      <c r="E760" s="266" t="s">
        <v>1066</v>
      </c>
      <c r="F760" s="267" t="s">
        <v>1067</v>
      </c>
      <c r="G760" s="268" t="s">
        <v>226</v>
      </c>
      <c r="H760" s="269">
        <v>0.011</v>
      </c>
      <c r="I760" s="270"/>
      <c r="J760" s="271">
        <f>ROUND(I760*H760,2)</f>
        <v>0</v>
      </c>
      <c r="K760" s="267" t="s">
        <v>163</v>
      </c>
      <c r="L760" s="272"/>
      <c r="M760" s="273" t="s">
        <v>21</v>
      </c>
      <c r="N760" s="274" t="s">
        <v>42</v>
      </c>
      <c r="O760" s="46"/>
      <c r="P760" s="229">
        <f>O760*H760</f>
        <v>0</v>
      </c>
      <c r="Q760" s="229">
        <v>1</v>
      </c>
      <c r="R760" s="229">
        <f>Q760*H760</f>
        <v>0.011</v>
      </c>
      <c r="S760" s="229">
        <v>0</v>
      </c>
      <c r="T760" s="230">
        <f>S760*H760</f>
        <v>0</v>
      </c>
      <c r="AR760" s="23" t="s">
        <v>312</v>
      </c>
      <c r="AT760" s="23" t="s">
        <v>348</v>
      </c>
      <c r="AU760" s="23" t="s">
        <v>80</v>
      </c>
      <c r="AY760" s="23" t="s">
        <v>137</v>
      </c>
      <c r="BE760" s="231">
        <f>IF(N760="základní",J760,0)</f>
        <v>0</v>
      </c>
      <c r="BF760" s="231">
        <f>IF(N760="snížená",J760,0)</f>
        <v>0</v>
      </c>
      <c r="BG760" s="231">
        <f>IF(N760="zákl. přenesená",J760,0)</f>
        <v>0</v>
      </c>
      <c r="BH760" s="231">
        <f>IF(N760="sníž. přenesená",J760,0)</f>
        <v>0</v>
      </c>
      <c r="BI760" s="231">
        <f>IF(N760="nulová",J760,0)</f>
        <v>0</v>
      </c>
      <c r="BJ760" s="23" t="s">
        <v>76</v>
      </c>
      <c r="BK760" s="231">
        <f>ROUND(I760*H760,2)</f>
        <v>0</v>
      </c>
      <c r="BL760" s="23" t="s">
        <v>223</v>
      </c>
      <c r="BM760" s="23" t="s">
        <v>1099</v>
      </c>
    </row>
    <row r="761" spans="2:47" s="1" customFormat="1" ht="13.5">
      <c r="B761" s="45"/>
      <c r="C761" s="73"/>
      <c r="D761" s="234" t="s">
        <v>352</v>
      </c>
      <c r="E761" s="73"/>
      <c r="F761" s="275" t="s">
        <v>1069</v>
      </c>
      <c r="G761" s="73"/>
      <c r="H761" s="73"/>
      <c r="I761" s="190"/>
      <c r="J761" s="73"/>
      <c r="K761" s="73"/>
      <c r="L761" s="71"/>
      <c r="M761" s="276"/>
      <c r="N761" s="46"/>
      <c r="O761" s="46"/>
      <c r="P761" s="46"/>
      <c r="Q761" s="46"/>
      <c r="R761" s="46"/>
      <c r="S761" s="46"/>
      <c r="T761" s="94"/>
      <c r="AT761" s="23" t="s">
        <v>352</v>
      </c>
      <c r="AU761" s="23" t="s">
        <v>80</v>
      </c>
    </row>
    <row r="762" spans="2:51" s="12" customFormat="1" ht="13.5">
      <c r="B762" s="243"/>
      <c r="C762" s="244"/>
      <c r="D762" s="234" t="s">
        <v>145</v>
      </c>
      <c r="E762" s="245" t="s">
        <v>21</v>
      </c>
      <c r="F762" s="246" t="s">
        <v>1100</v>
      </c>
      <c r="G762" s="244"/>
      <c r="H762" s="247">
        <v>0.011</v>
      </c>
      <c r="I762" s="248"/>
      <c r="J762" s="244"/>
      <c r="K762" s="244"/>
      <c r="L762" s="249"/>
      <c r="M762" s="250"/>
      <c r="N762" s="251"/>
      <c r="O762" s="251"/>
      <c r="P762" s="251"/>
      <c r="Q762" s="251"/>
      <c r="R762" s="251"/>
      <c r="S762" s="251"/>
      <c r="T762" s="252"/>
      <c r="AT762" s="253" t="s">
        <v>145</v>
      </c>
      <c r="AU762" s="253" t="s">
        <v>80</v>
      </c>
      <c r="AV762" s="12" t="s">
        <v>80</v>
      </c>
      <c r="AW762" s="12" t="s">
        <v>35</v>
      </c>
      <c r="AX762" s="12" t="s">
        <v>76</v>
      </c>
      <c r="AY762" s="253" t="s">
        <v>137</v>
      </c>
    </row>
    <row r="763" spans="2:65" s="1" customFormat="1" ht="25.5" customHeight="1">
      <c r="B763" s="45"/>
      <c r="C763" s="220" t="s">
        <v>1101</v>
      </c>
      <c r="D763" s="220" t="s">
        <v>139</v>
      </c>
      <c r="E763" s="221" t="s">
        <v>1102</v>
      </c>
      <c r="F763" s="222" t="s">
        <v>1103</v>
      </c>
      <c r="G763" s="223" t="s">
        <v>149</v>
      </c>
      <c r="H763" s="224">
        <v>47.183</v>
      </c>
      <c r="I763" s="225"/>
      <c r="J763" s="226">
        <f>ROUND(I763*H763,2)</f>
        <v>0</v>
      </c>
      <c r="K763" s="222" t="s">
        <v>163</v>
      </c>
      <c r="L763" s="71"/>
      <c r="M763" s="227" t="s">
        <v>21</v>
      </c>
      <c r="N763" s="228" t="s">
        <v>42</v>
      </c>
      <c r="O763" s="46"/>
      <c r="P763" s="229">
        <f>O763*H763</f>
        <v>0</v>
      </c>
      <c r="Q763" s="229">
        <v>0.00088</v>
      </c>
      <c r="R763" s="229">
        <f>Q763*H763</f>
        <v>0.04152104</v>
      </c>
      <c r="S763" s="229">
        <v>0</v>
      </c>
      <c r="T763" s="230">
        <f>S763*H763</f>
        <v>0</v>
      </c>
      <c r="AR763" s="23" t="s">
        <v>223</v>
      </c>
      <c r="AT763" s="23" t="s">
        <v>139</v>
      </c>
      <c r="AU763" s="23" t="s">
        <v>80</v>
      </c>
      <c r="AY763" s="23" t="s">
        <v>137</v>
      </c>
      <c r="BE763" s="231">
        <f>IF(N763="základní",J763,0)</f>
        <v>0</v>
      </c>
      <c r="BF763" s="231">
        <f>IF(N763="snížená",J763,0)</f>
        <v>0</v>
      </c>
      <c r="BG763" s="231">
        <f>IF(N763="zákl. přenesená",J763,0)</f>
        <v>0</v>
      </c>
      <c r="BH763" s="231">
        <f>IF(N763="sníž. přenesená",J763,0)</f>
        <v>0</v>
      </c>
      <c r="BI763" s="231">
        <f>IF(N763="nulová",J763,0)</f>
        <v>0</v>
      </c>
      <c r="BJ763" s="23" t="s">
        <v>76</v>
      </c>
      <c r="BK763" s="231">
        <f>ROUND(I763*H763,2)</f>
        <v>0</v>
      </c>
      <c r="BL763" s="23" t="s">
        <v>223</v>
      </c>
      <c r="BM763" s="23" t="s">
        <v>1104</v>
      </c>
    </row>
    <row r="764" spans="2:51" s="12" customFormat="1" ht="13.5">
      <c r="B764" s="243"/>
      <c r="C764" s="244"/>
      <c r="D764" s="234" t="s">
        <v>145</v>
      </c>
      <c r="E764" s="245" t="s">
        <v>21</v>
      </c>
      <c r="F764" s="246" t="s">
        <v>1105</v>
      </c>
      <c r="G764" s="244"/>
      <c r="H764" s="247">
        <v>47.183</v>
      </c>
      <c r="I764" s="248"/>
      <c r="J764" s="244"/>
      <c r="K764" s="244"/>
      <c r="L764" s="249"/>
      <c r="M764" s="250"/>
      <c r="N764" s="251"/>
      <c r="O764" s="251"/>
      <c r="P764" s="251"/>
      <c r="Q764" s="251"/>
      <c r="R764" s="251"/>
      <c r="S764" s="251"/>
      <c r="T764" s="252"/>
      <c r="AT764" s="253" t="s">
        <v>145</v>
      </c>
      <c r="AU764" s="253" t="s">
        <v>80</v>
      </c>
      <c r="AV764" s="12" t="s">
        <v>80</v>
      </c>
      <c r="AW764" s="12" t="s">
        <v>35</v>
      </c>
      <c r="AX764" s="12" t="s">
        <v>76</v>
      </c>
      <c r="AY764" s="253" t="s">
        <v>137</v>
      </c>
    </row>
    <row r="765" spans="2:65" s="1" customFormat="1" ht="25.5" customHeight="1">
      <c r="B765" s="45"/>
      <c r="C765" s="265" t="s">
        <v>1106</v>
      </c>
      <c r="D765" s="265" t="s">
        <v>348</v>
      </c>
      <c r="E765" s="266" t="s">
        <v>1107</v>
      </c>
      <c r="F765" s="267" t="s">
        <v>1108</v>
      </c>
      <c r="G765" s="268" t="s">
        <v>149</v>
      </c>
      <c r="H765" s="269">
        <v>54.26</v>
      </c>
      <c r="I765" s="270"/>
      <c r="J765" s="271">
        <f>ROUND(I765*H765,2)</f>
        <v>0</v>
      </c>
      <c r="K765" s="267" t="s">
        <v>163</v>
      </c>
      <c r="L765" s="272"/>
      <c r="M765" s="273" t="s">
        <v>21</v>
      </c>
      <c r="N765" s="274" t="s">
        <v>42</v>
      </c>
      <c r="O765" s="46"/>
      <c r="P765" s="229">
        <f>O765*H765</f>
        <v>0</v>
      </c>
      <c r="Q765" s="229">
        <v>0.0045</v>
      </c>
      <c r="R765" s="229">
        <f>Q765*H765</f>
        <v>0.24416999999999997</v>
      </c>
      <c r="S765" s="229">
        <v>0</v>
      </c>
      <c r="T765" s="230">
        <f>S765*H765</f>
        <v>0</v>
      </c>
      <c r="AR765" s="23" t="s">
        <v>312</v>
      </c>
      <c r="AT765" s="23" t="s">
        <v>348</v>
      </c>
      <c r="AU765" s="23" t="s">
        <v>80</v>
      </c>
      <c r="AY765" s="23" t="s">
        <v>137</v>
      </c>
      <c r="BE765" s="231">
        <f>IF(N765="základní",J765,0)</f>
        <v>0</v>
      </c>
      <c r="BF765" s="231">
        <f>IF(N765="snížená",J765,0)</f>
        <v>0</v>
      </c>
      <c r="BG765" s="231">
        <f>IF(N765="zákl. přenesená",J765,0)</f>
        <v>0</v>
      </c>
      <c r="BH765" s="231">
        <f>IF(N765="sníž. přenesená",J765,0)</f>
        <v>0</v>
      </c>
      <c r="BI765" s="231">
        <f>IF(N765="nulová",J765,0)</f>
        <v>0</v>
      </c>
      <c r="BJ765" s="23" t="s">
        <v>76</v>
      </c>
      <c r="BK765" s="231">
        <f>ROUND(I765*H765,2)</f>
        <v>0</v>
      </c>
      <c r="BL765" s="23" t="s">
        <v>223</v>
      </c>
      <c r="BM765" s="23" t="s">
        <v>1109</v>
      </c>
    </row>
    <row r="766" spans="2:51" s="12" customFormat="1" ht="13.5">
      <c r="B766" s="243"/>
      <c r="C766" s="244"/>
      <c r="D766" s="234" t="s">
        <v>145</v>
      </c>
      <c r="E766" s="244"/>
      <c r="F766" s="246" t="s">
        <v>1110</v>
      </c>
      <c r="G766" s="244"/>
      <c r="H766" s="247">
        <v>54.26</v>
      </c>
      <c r="I766" s="248"/>
      <c r="J766" s="244"/>
      <c r="K766" s="244"/>
      <c r="L766" s="249"/>
      <c r="M766" s="250"/>
      <c r="N766" s="251"/>
      <c r="O766" s="251"/>
      <c r="P766" s="251"/>
      <c r="Q766" s="251"/>
      <c r="R766" s="251"/>
      <c r="S766" s="251"/>
      <c r="T766" s="252"/>
      <c r="AT766" s="253" t="s">
        <v>145</v>
      </c>
      <c r="AU766" s="253" t="s">
        <v>80</v>
      </c>
      <c r="AV766" s="12" t="s">
        <v>80</v>
      </c>
      <c r="AW766" s="12" t="s">
        <v>6</v>
      </c>
      <c r="AX766" s="12" t="s">
        <v>76</v>
      </c>
      <c r="AY766" s="253" t="s">
        <v>137</v>
      </c>
    </row>
    <row r="767" spans="2:65" s="1" customFormat="1" ht="25.5" customHeight="1">
      <c r="B767" s="45"/>
      <c r="C767" s="220" t="s">
        <v>1111</v>
      </c>
      <c r="D767" s="220" t="s">
        <v>139</v>
      </c>
      <c r="E767" s="221" t="s">
        <v>1112</v>
      </c>
      <c r="F767" s="222" t="s">
        <v>1113</v>
      </c>
      <c r="G767" s="223" t="s">
        <v>156</v>
      </c>
      <c r="H767" s="224">
        <v>11.55</v>
      </c>
      <c r="I767" s="225"/>
      <c r="J767" s="226">
        <f>ROUND(I767*H767,2)</f>
        <v>0</v>
      </c>
      <c r="K767" s="222" t="s">
        <v>163</v>
      </c>
      <c r="L767" s="71"/>
      <c r="M767" s="227" t="s">
        <v>21</v>
      </c>
      <c r="N767" s="228" t="s">
        <v>42</v>
      </c>
      <c r="O767" s="46"/>
      <c r="P767" s="229">
        <f>O767*H767</f>
        <v>0</v>
      </c>
      <c r="Q767" s="229">
        <v>0.00162</v>
      </c>
      <c r="R767" s="229">
        <f>Q767*H767</f>
        <v>0.018711</v>
      </c>
      <c r="S767" s="229">
        <v>0</v>
      </c>
      <c r="T767" s="230">
        <f>S767*H767</f>
        <v>0</v>
      </c>
      <c r="AR767" s="23" t="s">
        <v>223</v>
      </c>
      <c r="AT767" s="23" t="s">
        <v>139</v>
      </c>
      <c r="AU767" s="23" t="s">
        <v>80</v>
      </c>
      <c r="AY767" s="23" t="s">
        <v>137</v>
      </c>
      <c r="BE767" s="231">
        <f>IF(N767="základní",J767,0)</f>
        <v>0</v>
      </c>
      <c r="BF767" s="231">
        <f>IF(N767="snížená",J767,0)</f>
        <v>0</v>
      </c>
      <c r="BG767" s="231">
        <f>IF(N767="zákl. přenesená",J767,0)</f>
        <v>0</v>
      </c>
      <c r="BH767" s="231">
        <f>IF(N767="sníž. přenesená",J767,0)</f>
        <v>0</v>
      </c>
      <c r="BI767" s="231">
        <f>IF(N767="nulová",J767,0)</f>
        <v>0</v>
      </c>
      <c r="BJ767" s="23" t="s">
        <v>76</v>
      </c>
      <c r="BK767" s="231">
        <f>ROUND(I767*H767,2)</f>
        <v>0</v>
      </c>
      <c r="BL767" s="23" t="s">
        <v>223</v>
      </c>
      <c r="BM767" s="23" t="s">
        <v>1114</v>
      </c>
    </row>
    <row r="768" spans="2:51" s="11" customFormat="1" ht="13.5">
      <c r="B768" s="232"/>
      <c r="C768" s="233"/>
      <c r="D768" s="234" t="s">
        <v>145</v>
      </c>
      <c r="E768" s="235" t="s">
        <v>21</v>
      </c>
      <c r="F768" s="236" t="s">
        <v>1115</v>
      </c>
      <c r="G768" s="233"/>
      <c r="H768" s="235" t="s">
        <v>21</v>
      </c>
      <c r="I768" s="237"/>
      <c r="J768" s="233"/>
      <c r="K768" s="233"/>
      <c r="L768" s="238"/>
      <c r="M768" s="239"/>
      <c r="N768" s="240"/>
      <c r="O768" s="240"/>
      <c r="P768" s="240"/>
      <c r="Q768" s="240"/>
      <c r="R768" s="240"/>
      <c r="S768" s="240"/>
      <c r="T768" s="241"/>
      <c r="AT768" s="242" t="s">
        <v>145</v>
      </c>
      <c r="AU768" s="242" t="s">
        <v>80</v>
      </c>
      <c r="AV768" s="11" t="s">
        <v>76</v>
      </c>
      <c r="AW768" s="11" t="s">
        <v>35</v>
      </c>
      <c r="AX768" s="11" t="s">
        <v>71</v>
      </c>
      <c r="AY768" s="242" t="s">
        <v>137</v>
      </c>
    </row>
    <row r="769" spans="2:51" s="12" customFormat="1" ht="13.5">
      <c r="B769" s="243"/>
      <c r="C769" s="244"/>
      <c r="D769" s="234" t="s">
        <v>145</v>
      </c>
      <c r="E769" s="245" t="s">
        <v>21</v>
      </c>
      <c r="F769" s="246" t="s">
        <v>1116</v>
      </c>
      <c r="G769" s="244"/>
      <c r="H769" s="247">
        <v>11.55</v>
      </c>
      <c r="I769" s="248"/>
      <c r="J769" s="244"/>
      <c r="K769" s="244"/>
      <c r="L769" s="249"/>
      <c r="M769" s="250"/>
      <c r="N769" s="251"/>
      <c r="O769" s="251"/>
      <c r="P769" s="251"/>
      <c r="Q769" s="251"/>
      <c r="R769" s="251"/>
      <c r="S769" s="251"/>
      <c r="T769" s="252"/>
      <c r="AT769" s="253" t="s">
        <v>145</v>
      </c>
      <c r="AU769" s="253" t="s">
        <v>80</v>
      </c>
      <c r="AV769" s="12" t="s">
        <v>80</v>
      </c>
      <c r="AW769" s="12" t="s">
        <v>35</v>
      </c>
      <c r="AX769" s="12" t="s">
        <v>76</v>
      </c>
      <c r="AY769" s="253" t="s">
        <v>137</v>
      </c>
    </row>
    <row r="770" spans="2:65" s="1" customFormat="1" ht="25.5" customHeight="1">
      <c r="B770" s="45"/>
      <c r="C770" s="220" t="s">
        <v>1117</v>
      </c>
      <c r="D770" s="220" t="s">
        <v>139</v>
      </c>
      <c r="E770" s="221" t="s">
        <v>1118</v>
      </c>
      <c r="F770" s="222" t="s">
        <v>1119</v>
      </c>
      <c r="G770" s="223" t="s">
        <v>149</v>
      </c>
      <c r="H770" s="224">
        <v>47.183</v>
      </c>
      <c r="I770" s="225"/>
      <c r="J770" s="226">
        <f>ROUND(I770*H770,2)</f>
        <v>0</v>
      </c>
      <c r="K770" s="222" t="s">
        <v>163</v>
      </c>
      <c r="L770" s="71"/>
      <c r="M770" s="227" t="s">
        <v>21</v>
      </c>
      <c r="N770" s="228" t="s">
        <v>42</v>
      </c>
      <c r="O770" s="46"/>
      <c r="P770" s="229">
        <f>O770*H770</f>
        <v>0</v>
      </c>
      <c r="Q770" s="229">
        <v>0.0001</v>
      </c>
      <c r="R770" s="229">
        <f>Q770*H770</f>
        <v>0.0047183</v>
      </c>
      <c r="S770" s="229">
        <v>0</v>
      </c>
      <c r="T770" s="230">
        <f>S770*H770</f>
        <v>0</v>
      </c>
      <c r="AR770" s="23" t="s">
        <v>223</v>
      </c>
      <c r="AT770" s="23" t="s">
        <v>139</v>
      </c>
      <c r="AU770" s="23" t="s">
        <v>80</v>
      </c>
      <c r="AY770" s="23" t="s">
        <v>137</v>
      </c>
      <c r="BE770" s="231">
        <f>IF(N770="základní",J770,0)</f>
        <v>0</v>
      </c>
      <c r="BF770" s="231">
        <f>IF(N770="snížená",J770,0)</f>
        <v>0</v>
      </c>
      <c r="BG770" s="231">
        <f>IF(N770="zákl. přenesená",J770,0)</f>
        <v>0</v>
      </c>
      <c r="BH770" s="231">
        <f>IF(N770="sníž. přenesená",J770,0)</f>
        <v>0</v>
      </c>
      <c r="BI770" s="231">
        <f>IF(N770="nulová",J770,0)</f>
        <v>0</v>
      </c>
      <c r="BJ770" s="23" t="s">
        <v>76</v>
      </c>
      <c r="BK770" s="231">
        <f>ROUND(I770*H770,2)</f>
        <v>0</v>
      </c>
      <c r="BL770" s="23" t="s">
        <v>223</v>
      </c>
      <c r="BM770" s="23" t="s">
        <v>1120</v>
      </c>
    </row>
    <row r="771" spans="2:51" s="12" customFormat="1" ht="13.5">
      <c r="B771" s="243"/>
      <c r="C771" s="244"/>
      <c r="D771" s="234" t="s">
        <v>145</v>
      </c>
      <c r="E771" s="245" t="s">
        <v>21</v>
      </c>
      <c r="F771" s="246" t="s">
        <v>1121</v>
      </c>
      <c r="G771" s="244"/>
      <c r="H771" s="247">
        <v>47.183</v>
      </c>
      <c r="I771" s="248"/>
      <c r="J771" s="244"/>
      <c r="K771" s="244"/>
      <c r="L771" s="249"/>
      <c r="M771" s="250"/>
      <c r="N771" s="251"/>
      <c r="O771" s="251"/>
      <c r="P771" s="251"/>
      <c r="Q771" s="251"/>
      <c r="R771" s="251"/>
      <c r="S771" s="251"/>
      <c r="T771" s="252"/>
      <c r="AT771" s="253" t="s">
        <v>145</v>
      </c>
      <c r="AU771" s="253" t="s">
        <v>80</v>
      </c>
      <c r="AV771" s="12" t="s">
        <v>80</v>
      </c>
      <c r="AW771" s="12" t="s">
        <v>35</v>
      </c>
      <c r="AX771" s="12" t="s">
        <v>76</v>
      </c>
      <c r="AY771" s="253" t="s">
        <v>137</v>
      </c>
    </row>
    <row r="772" spans="2:65" s="1" customFormat="1" ht="16.5" customHeight="1">
      <c r="B772" s="45"/>
      <c r="C772" s="265" t="s">
        <v>1122</v>
      </c>
      <c r="D772" s="265" t="s">
        <v>348</v>
      </c>
      <c r="E772" s="266" t="s">
        <v>1123</v>
      </c>
      <c r="F772" s="267" t="s">
        <v>1124</v>
      </c>
      <c r="G772" s="268" t="s">
        <v>149</v>
      </c>
      <c r="H772" s="269">
        <v>54.26</v>
      </c>
      <c r="I772" s="270"/>
      <c r="J772" s="271">
        <f>ROUND(I772*H772,2)</f>
        <v>0</v>
      </c>
      <c r="K772" s="267" t="s">
        <v>163</v>
      </c>
      <c r="L772" s="272"/>
      <c r="M772" s="273" t="s">
        <v>21</v>
      </c>
      <c r="N772" s="274" t="s">
        <v>42</v>
      </c>
      <c r="O772" s="46"/>
      <c r="P772" s="229">
        <f>O772*H772</f>
        <v>0</v>
      </c>
      <c r="Q772" s="229">
        <v>0.0019</v>
      </c>
      <c r="R772" s="229">
        <f>Q772*H772</f>
        <v>0.10309399999999999</v>
      </c>
      <c r="S772" s="229">
        <v>0</v>
      </c>
      <c r="T772" s="230">
        <f>S772*H772</f>
        <v>0</v>
      </c>
      <c r="AR772" s="23" t="s">
        <v>312</v>
      </c>
      <c r="AT772" s="23" t="s">
        <v>348</v>
      </c>
      <c r="AU772" s="23" t="s">
        <v>80</v>
      </c>
      <c r="AY772" s="23" t="s">
        <v>137</v>
      </c>
      <c r="BE772" s="231">
        <f>IF(N772="základní",J772,0)</f>
        <v>0</v>
      </c>
      <c r="BF772" s="231">
        <f>IF(N772="snížená",J772,0)</f>
        <v>0</v>
      </c>
      <c r="BG772" s="231">
        <f>IF(N772="zákl. přenesená",J772,0)</f>
        <v>0</v>
      </c>
      <c r="BH772" s="231">
        <f>IF(N772="sníž. přenesená",J772,0)</f>
        <v>0</v>
      </c>
      <c r="BI772" s="231">
        <f>IF(N772="nulová",J772,0)</f>
        <v>0</v>
      </c>
      <c r="BJ772" s="23" t="s">
        <v>76</v>
      </c>
      <c r="BK772" s="231">
        <f>ROUND(I772*H772,2)</f>
        <v>0</v>
      </c>
      <c r="BL772" s="23" t="s">
        <v>223</v>
      </c>
      <c r="BM772" s="23" t="s">
        <v>1125</v>
      </c>
    </row>
    <row r="773" spans="2:51" s="12" customFormat="1" ht="13.5">
      <c r="B773" s="243"/>
      <c r="C773" s="244"/>
      <c r="D773" s="234" t="s">
        <v>145</v>
      </c>
      <c r="E773" s="244"/>
      <c r="F773" s="246" t="s">
        <v>1110</v>
      </c>
      <c r="G773" s="244"/>
      <c r="H773" s="247">
        <v>54.26</v>
      </c>
      <c r="I773" s="248"/>
      <c r="J773" s="244"/>
      <c r="K773" s="244"/>
      <c r="L773" s="249"/>
      <c r="M773" s="250"/>
      <c r="N773" s="251"/>
      <c r="O773" s="251"/>
      <c r="P773" s="251"/>
      <c r="Q773" s="251"/>
      <c r="R773" s="251"/>
      <c r="S773" s="251"/>
      <c r="T773" s="252"/>
      <c r="AT773" s="253" t="s">
        <v>145</v>
      </c>
      <c r="AU773" s="253" t="s">
        <v>80</v>
      </c>
      <c r="AV773" s="12" t="s">
        <v>80</v>
      </c>
      <c r="AW773" s="12" t="s">
        <v>6</v>
      </c>
      <c r="AX773" s="12" t="s">
        <v>76</v>
      </c>
      <c r="AY773" s="253" t="s">
        <v>137</v>
      </c>
    </row>
    <row r="774" spans="2:65" s="1" customFormat="1" ht="16.5" customHeight="1">
      <c r="B774" s="45"/>
      <c r="C774" s="220" t="s">
        <v>1126</v>
      </c>
      <c r="D774" s="220" t="s">
        <v>139</v>
      </c>
      <c r="E774" s="221" t="s">
        <v>1127</v>
      </c>
      <c r="F774" s="222" t="s">
        <v>1128</v>
      </c>
      <c r="G774" s="223" t="s">
        <v>226</v>
      </c>
      <c r="H774" s="224">
        <v>0.423</v>
      </c>
      <c r="I774" s="225"/>
      <c r="J774" s="226">
        <f>ROUND(I774*H774,2)</f>
        <v>0</v>
      </c>
      <c r="K774" s="222" t="s">
        <v>163</v>
      </c>
      <c r="L774" s="71"/>
      <c r="M774" s="227" t="s">
        <v>21</v>
      </c>
      <c r="N774" s="228" t="s">
        <v>42</v>
      </c>
      <c r="O774" s="46"/>
      <c r="P774" s="229">
        <f>O774*H774</f>
        <v>0</v>
      </c>
      <c r="Q774" s="229">
        <v>0</v>
      </c>
      <c r="R774" s="229">
        <f>Q774*H774</f>
        <v>0</v>
      </c>
      <c r="S774" s="229">
        <v>0</v>
      </c>
      <c r="T774" s="230">
        <f>S774*H774</f>
        <v>0</v>
      </c>
      <c r="AR774" s="23" t="s">
        <v>223</v>
      </c>
      <c r="AT774" s="23" t="s">
        <v>139</v>
      </c>
      <c r="AU774" s="23" t="s">
        <v>80</v>
      </c>
      <c r="AY774" s="23" t="s">
        <v>137</v>
      </c>
      <c r="BE774" s="231">
        <f>IF(N774="základní",J774,0)</f>
        <v>0</v>
      </c>
      <c r="BF774" s="231">
        <f>IF(N774="snížená",J774,0)</f>
        <v>0</v>
      </c>
      <c r="BG774" s="231">
        <f>IF(N774="zákl. přenesená",J774,0)</f>
        <v>0</v>
      </c>
      <c r="BH774" s="231">
        <f>IF(N774="sníž. přenesená",J774,0)</f>
        <v>0</v>
      </c>
      <c r="BI774" s="231">
        <f>IF(N774="nulová",J774,0)</f>
        <v>0</v>
      </c>
      <c r="BJ774" s="23" t="s">
        <v>76</v>
      </c>
      <c r="BK774" s="231">
        <f>ROUND(I774*H774,2)</f>
        <v>0</v>
      </c>
      <c r="BL774" s="23" t="s">
        <v>223</v>
      </c>
      <c r="BM774" s="23" t="s">
        <v>1129</v>
      </c>
    </row>
    <row r="775" spans="2:63" s="10" customFormat="1" ht="29.85" customHeight="1">
      <c r="B775" s="204"/>
      <c r="C775" s="205"/>
      <c r="D775" s="206" t="s">
        <v>70</v>
      </c>
      <c r="E775" s="218" t="s">
        <v>1130</v>
      </c>
      <c r="F775" s="218" t="s">
        <v>1131</v>
      </c>
      <c r="G775" s="205"/>
      <c r="H775" s="205"/>
      <c r="I775" s="208"/>
      <c r="J775" s="219">
        <f>BK775</f>
        <v>0</v>
      </c>
      <c r="K775" s="205"/>
      <c r="L775" s="210"/>
      <c r="M775" s="211"/>
      <c r="N775" s="212"/>
      <c r="O775" s="212"/>
      <c r="P775" s="213">
        <f>SUM(P776:P808)</f>
        <v>0</v>
      </c>
      <c r="Q775" s="212"/>
      <c r="R775" s="213">
        <f>SUM(R776:R808)</f>
        <v>0.39324040000000005</v>
      </c>
      <c r="S775" s="212"/>
      <c r="T775" s="214">
        <f>SUM(T776:T808)</f>
        <v>0.371602</v>
      </c>
      <c r="AR775" s="215" t="s">
        <v>80</v>
      </c>
      <c r="AT775" s="216" t="s">
        <v>70</v>
      </c>
      <c r="AU775" s="216" t="s">
        <v>76</v>
      </c>
      <c r="AY775" s="215" t="s">
        <v>137</v>
      </c>
      <c r="BK775" s="217">
        <f>SUM(BK776:BK808)</f>
        <v>0</v>
      </c>
    </row>
    <row r="776" spans="2:65" s="1" customFormat="1" ht="25.5" customHeight="1">
      <c r="B776" s="45"/>
      <c r="C776" s="220" t="s">
        <v>1132</v>
      </c>
      <c r="D776" s="220" t="s">
        <v>139</v>
      </c>
      <c r="E776" s="221" t="s">
        <v>1133</v>
      </c>
      <c r="F776" s="222" t="s">
        <v>1134</v>
      </c>
      <c r="G776" s="223" t="s">
        <v>149</v>
      </c>
      <c r="H776" s="224">
        <v>11.808</v>
      </c>
      <c r="I776" s="225"/>
      <c r="J776" s="226">
        <f>ROUND(I776*H776,2)</f>
        <v>0</v>
      </c>
      <c r="K776" s="222" t="s">
        <v>163</v>
      </c>
      <c r="L776" s="71"/>
      <c r="M776" s="227" t="s">
        <v>21</v>
      </c>
      <c r="N776" s="228" t="s">
        <v>42</v>
      </c>
      <c r="O776" s="46"/>
      <c r="P776" s="229">
        <f>O776*H776</f>
        <v>0</v>
      </c>
      <c r="Q776" s="229">
        <v>0</v>
      </c>
      <c r="R776" s="229">
        <f>Q776*H776</f>
        <v>0</v>
      </c>
      <c r="S776" s="229">
        <v>0</v>
      </c>
      <c r="T776" s="230">
        <f>S776*H776</f>
        <v>0</v>
      </c>
      <c r="AR776" s="23" t="s">
        <v>223</v>
      </c>
      <c r="AT776" s="23" t="s">
        <v>139</v>
      </c>
      <c r="AU776" s="23" t="s">
        <v>80</v>
      </c>
      <c r="AY776" s="23" t="s">
        <v>137</v>
      </c>
      <c r="BE776" s="231">
        <f>IF(N776="základní",J776,0)</f>
        <v>0</v>
      </c>
      <c r="BF776" s="231">
        <f>IF(N776="snížená",J776,0)</f>
        <v>0</v>
      </c>
      <c r="BG776" s="231">
        <f>IF(N776="zákl. přenesená",J776,0)</f>
        <v>0</v>
      </c>
      <c r="BH776" s="231">
        <f>IF(N776="sníž. přenesená",J776,0)</f>
        <v>0</v>
      </c>
      <c r="BI776" s="231">
        <f>IF(N776="nulová",J776,0)</f>
        <v>0</v>
      </c>
      <c r="BJ776" s="23" t="s">
        <v>76</v>
      </c>
      <c r="BK776" s="231">
        <f>ROUND(I776*H776,2)</f>
        <v>0</v>
      </c>
      <c r="BL776" s="23" t="s">
        <v>223</v>
      </c>
      <c r="BM776" s="23" t="s">
        <v>1135</v>
      </c>
    </row>
    <row r="777" spans="2:51" s="11" customFormat="1" ht="13.5">
      <c r="B777" s="232"/>
      <c r="C777" s="233"/>
      <c r="D777" s="234" t="s">
        <v>145</v>
      </c>
      <c r="E777" s="235" t="s">
        <v>21</v>
      </c>
      <c r="F777" s="236" t="s">
        <v>310</v>
      </c>
      <c r="G777" s="233"/>
      <c r="H777" s="235" t="s">
        <v>21</v>
      </c>
      <c r="I777" s="237"/>
      <c r="J777" s="233"/>
      <c r="K777" s="233"/>
      <c r="L777" s="238"/>
      <c r="M777" s="239"/>
      <c r="N777" s="240"/>
      <c r="O777" s="240"/>
      <c r="P777" s="240"/>
      <c r="Q777" s="240"/>
      <c r="R777" s="240"/>
      <c r="S777" s="240"/>
      <c r="T777" s="241"/>
      <c r="AT777" s="242" t="s">
        <v>145</v>
      </c>
      <c r="AU777" s="242" t="s">
        <v>80</v>
      </c>
      <c r="AV777" s="11" t="s">
        <v>76</v>
      </c>
      <c r="AW777" s="11" t="s">
        <v>35</v>
      </c>
      <c r="AX777" s="11" t="s">
        <v>71</v>
      </c>
      <c r="AY777" s="242" t="s">
        <v>137</v>
      </c>
    </row>
    <row r="778" spans="2:51" s="12" customFormat="1" ht="13.5">
      <c r="B778" s="243"/>
      <c r="C778" s="244"/>
      <c r="D778" s="234" t="s">
        <v>145</v>
      </c>
      <c r="E778" s="245" t="s">
        <v>21</v>
      </c>
      <c r="F778" s="246" t="s">
        <v>1136</v>
      </c>
      <c r="G778" s="244"/>
      <c r="H778" s="247">
        <v>7.408</v>
      </c>
      <c r="I778" s="248"/>
      <c r="J778" s="244"/>
      <c r="K778" s="244"/>
      <c r="L778" s="249"/>
      <c r="M778" s="250"/>
      <c r="N778" s="251"/>
      <c r="O778" s="251"/>
      <c r="P778" s="251"/>
      <c r="Q778" s="251"/>
      <c r="R778" s="251"/>
      <c r="S778" s="251"/>
      <c r="T778" s="252"/>
      <c r="AT778" s="253" t="s">
        <v>145</v>
      </c>
      <c r="AU778" s="253" t="s">
        <v>80</v>
      </c>
      <c r="AV778" s="12" t="s">
        <v>80</v>
      </c>
      <c r="AW778" s="12" t="s">
        <v>35</v>
      </c>
      <c r="AX778" s="12" t="s">
        <v>71</v>
      </c>
      <c r="AY778" s="253" t="s">
        <v>137</v>
      </c>
    </row>
    <row r="779" spans="2:51" s="11" customFormat="1" ht="13.5">
      <c r="B779" s="232"/>
      <c r="C779" s="233"/>
      <c r="D779" s="234" t="s">
        <v>145</v>
      </c>
      <c r="E779" s="235" t="s">
        <v>21</v>
      </c>
      <c r="F779" s="236" t="s">
        <v>1096</v>
      </c>
      <c r="G779" s="233"/>
      <c r="H779" s="235" t="s">
        <v>21</v>
      </c>
      <c r="I779" s="237"/>
      <c r="J779" s="233"/>
      <c r="K779" s="233"/>
      <c r="L779" s="238"/>
      <c r="M779" s="239"/>
      <c r="N779" s="240"/>
      <c r="O779" s="240"/>
      <c r="P779" s="240"/>
      <c r="Q779" s="240"/>
      <c r="R779" s="240"/>
      <c r="S779" s="240"/>
      <c r="T779" s="241"/>
      <c r="AT779" s="242" t="s">
        <v>145</v>
      </c>
      <c r="AU779" s="242" t="s">
        <v>80</v>
      </c>
      <c r="AV779" s="11" t="s">
        <v>76</v>
      </c>
      <c r="AW779" s="11" t="s">
        <v>35</v>
      </c>
      <c r="AX779" s="11" t="s">
        <v>71</v>
      </c>
      <c r="AY779" s="242" t="s">
        <v>137</v>
      </c>
    </row>
    <row r="780" spans="2:51" s="12" customFormat="1" ht="13.5">
      <c r="B780" s="243"/>
      <c r="C780" s="244"/>
      <c r="D780" s="234" t="s">
        <v>145</v>
      </c>
      <c r="E780" s="245" t="s">
        <v>21</v>
      </c>
      <c r="F780" s="246" t="s">
        <v>1137</v>
      </c>
      <c r="G780" s="244"/>
      <c r="H780" s="247">
        <v>4.4</v>
      </c>
      <c r="I780" s="248"/>
      <c r="J780" s="244"/>
      <c r="K780" s="244"/>
      <c r="L780" s="249"/>
      <c r="M780" s="250"/>
      <c r="N780" s="251"/>
      <c r="O780" s="251"/>
      <c r="P780" s="251"/>
      <c r="Q780" s="251"/>
      <c r="R780" s="251"/>
      <c r="S780" s="251"/>
      <c r="T780" s="252"/>
      <c r="AT780" s="253" t="s">
        <v>145</v>
      </c>
      <c r="AU780" s="253" t="s">
        <v>80</v>
      </c>
      <c r="AV780" s="12" t="s">
        <v>80</v>
      </c>
      <c r="AW780" s="12" t="s">
        <v>35</v>
      </c>
      <c r="AX780" s="12" t="s">
        <v>71</v>
      </c>
      <c r="AY780" s="253" t="s">
        <v>137</v>
      </c>
    </row>
    <row r="781" spans="2:51" s="13" customFormat="1" ht="13.5">
      <c r="B781" s="254"/>
      <c r="C781" s="255"/>
      <c r="D781" s="234" t="s">
        <v>145</v>
      </c>
      <c r="E781" s="256" t="s">
        <v>21</v>
      </c>
      <c r="F781" s="257" t="s">
        <v>218</v>
      </c>
      <c r="G781" s="255"/>
      <c r="H781" s="258">
        <v>11.808</v>
      </c>
      <c r="I781" s="259"/>
      <c r="J781" s="255"/>
      <c r="K781" s="255"/>
      <c r="L781" s="260"/>
      <c r="M781" s="261"/>
      <c r="N781" s="262"/>
      <c r="O781" s="262"/>
      <c r="P781" s="262"/>
      <c r="Q781" s="262"/>
      <c r="R781" s="262"/>
      <c r="S781" s="262"/>
      <c r="T781" s="263"/>
      <c r="AT781" s="264" t="s">
        <v>145</v>
      </c>
      <c r="AU781" s="264" t="s">
        <v>80</v>
      </c>
      <c r="AV781" s="13" t="s">
        <v>143</v>
      </c>
      <c r="AW781" s="13" t="s">
        <v>35</v>
      </c>
      <c r="AX781" s="13" t="s">
        <v>76</v>
      </c>
      <c r="AY781" s="264" t="s">
        <v>137</v>
      </c>
    </row>
    <row r="782" spans="2:65" s="1" customFormat="1" ht="16.5" customHeight="1">
      <c r="B782" s="45"/>
      <c r="C782" s="265" t="s">
        <v>1138</v>
      </c>
      <c r="D782" s="265" t="s">
        <v>348</v>
      </c>
      <c r="E782" s="266" t="s">
        <v>1139</v>
      </c>
      <c r="F782" s="267" t="s">
        <v>1140</v>
      </c>
      <c r="G782" s="268" t="s">
        <v>149</v>
      </c>
      <c r="H782" s="269">
        <v>7.556</v>
      </c>
      <c r="I782" s="270"/>
      <c r="J782" s="271">
        <f>ROUND(I782*H782,2)</f>
        <v>0</v>
      </c>
      <c r="K782" s="267" t="s">
        <v>163</v>
      </c>
      <c r="L782" s="272"/>
      <c r="M782" s="273" t="s">
        <v>21</v>
      </c>
      <c r="N782" s="274" t="s">
        <v>42</v>
      </c>
      <c r="O782" s="46"/>
      <c r="P782" s="229">
        <f>O782*H782</f>
        <v>0</v>
      </c>
      <c r="Q782" s="229">
        <v>0.003</v>
      </c>
      <c r="R782" s="229">
        <f>Q782*H782</f>
        <v>0.022668</v>
      </c>
      <c r="S782" s="229">
        <v>0</v>
      </c>
      <c r="T782" s="230">
        <f>S782*H782</f>
        <v>0</v>
      </c>
      <c r="AR782" s="23" t="s">
        <v>312</v>
      </c>
      <c r="AT782" s="23" t="s">
        <v>348</v>
      </c>
      <c r="AU782" s="23" t="s">
        <v>80</v>
      </c>
      <c r="AY782" s="23" t="s">
        <v>137</v>
      </c>
      <c r="BE782" s="231">
        <f>IF(N782="základní",J782,0)</f>
        <v>0</v>
      </c>
      <c r="BF782" s="231">
        <f>IF(N782="snížená",J782,0)</f>
        <v>0</v>
      </c>
      <c r="BG782" s="231">
        <f>IF(N782="zákl. přenesená",J782,0)</f>
        <v>0</v>
      </c>
      <c r="BH782" s="231">
        <f>IF(N782="sníž. přenesená",J782,0)</f>
        <v>0</v>
      </c>
      <c r="BI782" s="231">
        <f>IF(N782="nulová",J782,0)</f>
        <v>0</v>
      </c>
      <c r="BJ782" s="23" t="s">
        <v>76</v>
      </c>
      <c r="BK782" s="231">
        <f>ROUND(I782*H782,2)</f>
        <v>0</v>
      </c>
      <c r="BL782" s="23" t="s">
        <v>223</v>
      </c>
      <c r="BM782" s="23" t="s">
        <v>1141</v>
      </c>
    </row>
    <row r="783" spans="2:51" s="12" customFormat="1" ht="13.5">
      <c r="B783" s="243"/>
      <c r="C783" s="244"/>
      <c r="D783" s="234" t="s">
        <v>145</v>
      </c>
      <c r="E783" s="244"/>
      <c r="F783" s="246" t="s">
        <v>1142</v>
      </c>
      <c r="G783" s="244"/>
      <c r="H783" s="247">
        <v>7.556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AT783" s="253" t="s">
        <v>145</v>
      </c>
      <c r="AU783" s="253" t="s">
        <v>80</v>
      </c>
      <c r="AV783" s="12" t="s">
        <v>80</v>
      </c>
      <c r="AW783" s="12" t="s">
        <v>6</v>
      </c>
      <c r="AX783" s="12" t="s">
        <v>76</v>
      </c>
      <c r="AY783" s="253" t="s">
        <v>137</v>
      </c>
    </row>
    <row r="784" spans="2:65" s="1" customFormat="1" ht="16.5" customHeight="1">
      <c r="B784" s="45"/>
      <c r="C784" s="265" t="s">
        <v>1143</v>
      </c>
      <c r="D784" s="265" t="s">
        <v>348</v>
      </c>
      <c r="E784" s="266" t="s">
        <v>1144</v>
      </c>
      <c r="F784" s="267" t="s">
        <v>1145</v>
      </c>
      <c r="G784" s="268" t="s">
        <v>149</v>
      </c>
      <c r="H784" s="269">
        <v>4.488</v>
      </c>
      <c r="I784" s="270"/>
      <c r="J784" s="271">
        <f>ROUND(I784*H784,2)</f>
        <v>0</v>
      </c>
      <c r="K784" s="267" t="s">
        <v>163</v>
      </c>
      <c r="L784" s="272"/>
      <c r="M784" s="273" t="s">
        <v>21</v>
      </c>
      <c r="N784" s="274" t="s">
        <v>42</v>
      </c>
      <c r="O784" s="46"/>
      <c r="P784" s="229">
        <f>O784*H784</f>
        <v>0</v>
      </c>
      <c r="Q784" s="229">
        <v>0.0018</v>
      </c>
      <c r="R784" s="229">
        <f>Q784*H784</f>
        <v>0.008078400000000001</v>
      </c>
      <c r="S784" s="229">
        <v>0</v>
      </c>
      <c r="T784" s="230">
        <f>S784*H784</f>
        <v>0</v>
      </c>
      <c r="AR784" s="23" t="s">
        <v>312</v>
      </c>
      <c r="AT784" s="23" t="s">
        <v>348</v>
      </c>
      <c r="AU784" s="23" t="s">
        <v>80</v>
      </c>
      <c r="AY784" s="23" t="s">
        <v>137</v>
      </c>
      <c r="BE784" s="231">
        <f>IF(N784="základní",J784,0)</f>
        <v>0</v>
      </c>
      <c r="BF784" s="231">
        <f>IF(N784="snížená",J784,0)</f>
        <v>0</v>
      </c>
      <c r="BG784" s="231">
        <f>IF(N784="zákl. přenesená",J784,0)</f>
        <v>0</v>
      </c>
      <c r="BH784" s="231">
        <f>IF(N784="sníž. přenesená",J784,0)</f>
        <v>0</v>
      </c>
      <c r="BI784" s="231">
        <f>IF(N784="nulová",J784,0)</f>
        <v>0</v>
      </c>
      <c r="BJ784" s="23" t="s">
        <v>76</v>
      </c>
      <c r="BK784" s="231">
        <f>ROUND(I784*H784,2)</f>
        <v>0</v>
      </c>
      <c r="BL784" s="23" t="s">
        <v>223</v>
      </c>
      <c r="BM784" s="23" t="s">
        <v>1146</v>
      </c>
    </row>
    <row r="785" spans="2:51" s="12" customFormat="1" ht="13.5">
      <c r="B785" s="243"/>
      <c r="C785" s="244"/>
      <c r="D785" s="234" t="s">
        <v>145</v>
      </c>
      <c r="E785" s="245" t="s">
        <v>21</v>
      </c>
      <c r="F785" s="246" t="s">
        <v>1147</v>
      </c>
      <c r="G785" s="244"/>
      <c r="H785" s="247">
        <v>4.488</v>
      </c>
      <c r="I785" s="248"/>
      <c r="J785" s="244"/>
      <c r="K785" s="244"/>
      <c r="L785" s="249"/>
      <c r="M785" s="250"/>
      <c r="N785" s="251"/>
      <c r="O785" s="251"/>
      <c r="P785" s="251"/>
      <c r="Q785" s="251"/>
      <c r="R785" s="251"/>
      <c r="S785" s="251"/>
      <c r="T785" s="252"/>
      <c r="AT785" s="253" t="s">
        <v>145</v>
      </c>
      <c r="AU785" s="253" t="s">
        <v>80</v>
      </c>
      <c r="AV785" s="12" t="s">
        <v>80</v>
      </c>
      <c r="AW785" s="12" t="s">
        <v>35</v>
      </c>
      <c r="AX785" s="12" t="s">
        <v>76</v>
      </c>
      <c r="AY785" s="253" t="s">
        <v>137</v>
      </c>
    </row>
    <row r="786" spans="2:65" s="1" customFormat="1" ht="16.5" customHeight="1">
      <c r="B786" s="45"/>
      <c r="C786" s="220" t="s">
        <v>1148</v>
      </c>
      <c r="D786" s="220" t="s">
        <v>139</v>
      </c>
      <c r="E786" s="221" t="s">
        <v>1149</v>
      </c>
      <c r="F786" s="222" t="s">
        <v>1150</v>
      </c>
      <c r="G786" s="223" t="s">
        <v>149</v>
      </c>
      <c r="H786" s="224">
        <v>132.715</v>
      </c>
      <c r="I786" s="225"/>
      <c r="J786" s="226">
        <f>ROUND(I786*H786,2)</f>
        <v>0</v>
      </c>
      <c r="K786" s="222" t="s">
        <v>150</v>
      </c>
      <c r="L786" s="71"/>
      <c r="M786" s="227" t="s">
        <v>21</v>
      </c>
      <c r="N786" s="228" t="s">
        <v>42</v>
      </c>
      <c r="O786" s="46"/>
      <c r="P786" s="229">
        <f>O786*H786</f>
        <v>0</v>
      </c>
      <c r="Q786" s="229">
        <v>0</v>
      </c>
      <c r="R786" s="229">
        <f>Q786*H786</f>
        <v>0</v>
      </c>
      <c r="S786" s="229">
        <v>0.0028</v>
      </c>
      <c r="T786" s="230">
        <f>S786*H786</f>
        <v>0.371602</v>
      </c>
      <c r="AR786" s="23" t="s">
        <v>223</v>
      </c>
      <c r="AT786" s="23" t="s">
        <v>139</v>
      </c>
      <c r="AU786" s="23" t="s">
        <v>80</v>
      </c>
      <c r="AY786" s="23" t="s">
        <v>137</v>
      </c>
      <c r="BE786" s="231">
        <f>IF(N786="základní",J786,0)</f>
        <v>0</v>
      </c>
      <c r="BF786" s="231">
        <f>IF(N786="snížená",J786,0)</f>
        <v>0</v>
      </c>
      <c r="BG786" s="231">
        <f>IF(N786="zákl. přenesená",J786,0)</f>
        <v>0</v>
      </c>
      <c r="BH786" s="231">
        <f>IF(N786="sníž. přenesená",J786,0)</f>
        <v>0</v>
      </c>
      <c r="BI786" s="231">
        <f>IF(N786="nulová",J786,0)</f>
        <v>0</v>
      </c>
      <c r="BJ786" s="23" t="s">
        <v>76</v>
      </c>
      <c r="BK786" s="231">
        <f>ROUND(I786*H786,2)</f>
        <v>0</v>
      </c>
      <c r="BL786" s="23" t="s">
        <v>223</v>
      </c>
      <c r="BM786" s="23" t="s">
        <v>1151</v>
      </c>
    </row>
    <row r="787" spans="2:51" s="11" customFormat="1" ht="13.5">
      <c r="B787" s="232"/>
      <c r="C787" s="233"/>
      <c r="D787" s="234" t="s">
        <v>145</v>
      </c>
      <c r="E787" s="235" t="s">
        <v>21</v>
      </c>
      <c r="F787" s="236" t="s">
        <v>1152</v>
      </c>
      <c r="G787" s="233"/>
      <c r="H787" s="235" t="s">
        <v>21</v>
      </c>
      <c r="I787" s="237"/>
      <c r="J787" s="233"/>
      <c r="K787" s="233"/>
      <c r="L787" s="238"/>
      <c r="M787" s="239"/>
      <c r="N787" s="240"/>
      <c r="O787" s="240"/>
      <c r="P787" s="240"/>
      <c r="Q787" s="240"/>
      <c r="R787" s="240"/>
      <c r="S787" s="240"/>
      <c r="T787" s="241"/>
      <c r="AT787" s="242" t="s">
        <v>145</v>
      </c>
      <c r="AU787" s="242" t="s">
        <v>80</v>
      </c>
      <c r="AV787" s="11" t="s">
        <v>76</v>
      </c>
      <c r="AW787" s="11" t="s">
        <v>35</v>
      </c>
      <c r="AX787" s="11" t="s">
        <v>71</v>
      </c>
      <c r="AY787" s="242" t="s">
        <v>137</v>
      </c>
    </row>
    <row r="788" spans="2:51" s="12" customFormat="1" ht="13.5">
      <c r="B788" s="243"/>
      <c r="C788" s="244"/>
      <c r="D788" s="234" t="s">
        <v>145</v>
      </c>
      <c r="E788" s="245" t="s">
        <v>21</v>
      </c>
      <c r="F788" s="246" t="s">
        <v>1153</v>
      </c>
      <c r="G788" s="244"/>
      <c r="H788" s="247">
        <v>132.715</v>
      </c>
      <c r="I788" s="248"/>
      <c r="J788" s="244"/>
      <c r="K788" s="244"/>
      <c r="L788" s="249"/>
      <c r="M788" s="250"/>
      <c r="N788" s="251"/>
      <c r="O788" s="251"/>
      <c r="P788" s="251"/>
      <c r="Q788" s="251"/>
      <c r="R788" s="251"/>
      <c r="S788" s="251"/>
      <c r="T788" s="252"/>
      <c r="AT788" s="253" t="s">
        <v>145</v>
      </c>
      <c r="AU788" s="253" t="s">
        <v>80</v>
      </c>
      <c r="AV788" s="12" t="s">
        <v>80</v>
      </c>
      <c r="AW788" s="12" t="s">
        <v>35</v>
      </c>
      <c r="AX788" s="12" t="s">
        <v>76</v>
      </c>
      <c r="AY788" s="253" t="s">
        <v>137</v>
      </c>
    </row>
    <row r="789" spans="2:65" s="1" customFormat="1" ht="16.5" customHeight="1">
      <c r="B789" s="45"/>
      <c r="C789" s="220" t="s">
        <v>1154</v>
      </c>
      <c r="D789" s="220" t="s">
        <v>139</v>
      </c>
      <c r="E789" s="221" t="s">
        <v>1155</v>
      </c>
      <c r="F789" s="222" t="s">
        <v>1156</v>
      </c>
      <c r="G789" s="223" t="s">
        <v>149</v>
      </c>
      <c r="H789" s="224">
        <v>8.868</v>
      </c>
      <c r="I789" s="225"/>
      <c r="J789" s="226">
        <f>ROUND(I789*H789,2)</f>
        <v>0</v>
      </c>
      <c r="K789" s="222" t="s">
        <v>163</v>
      </c>
      <c r="L789" s="71"/>
      <c r="M789" s="227" t="s">
        <v>21</v>
      </c>
      <c r="N789" s="228" t="s">
        <v>42</v>
      </c>
      <c r="O789" s="46"/>
      <c r="P789" s="229">
        <f>O789*H789</f>
        <v>0</v>
      </c>
      <c r="Q789" s="229">
        <v>0.0003</v>
      </c>
      <c r="R789" s="229">
        <f>Q789*H789</f>
        <v>0.0026604</v>
      </c>
      <c r="S789" s="229">
        <v>0</v>
      </c>
      <c r="T789" s="230">
        <f>S789*H789</f>
        <v>0</v>
      </c>
      <c r="AR789" s="23" t="s">
        <v>223</v>
      </c>
      <c r="AT789" s="23" t="s">
        <v>139</v>
      </c>
      <c r="AU789" s="23" t="s">
        <v>80</v>
      </c>
      <c r="AY789" s="23" t="s">
        <v>137</v>
      </c>
      <c r="BE789" s="231">
        <f>IF(N789="základní",J789,0)</f>
        <v>0</v>
      </c>
      <c r="BF789" s="231">
        <f>IF(N789="snížená",J789,0)</f>
        <v>0</v>
      </c>
      <c r="BG789" s="231">
        <f>IF(N789="zákl. přenesená",J789,0)</f>
        <v>0</v>
      </c>
      <c r="BH789" s="231">
        <f>IF(N789="sníž. přenesená",J789,0)</f>
        <v>0</v>
      </c>
      <c r="BI789" s="231">
        <f>IF(N789="nulová",J789,0)</f>
        <v>0</v>
      </c>
      <c r="BJ789" s="23" t="s">
        <v>76</v>
      </c>
      <c r="BK789" s="231">
        <f>ROUND(I789*H789,2)</f>
        <v>0</v>
      </c>
      <c r="BL789" s="23" t="s">
        <v>223</v>
      </c>
      <c r="BM789" s="23" t="s">
        <v>1157</v>
      </c>
    </row>
    <row r="790" spans="2:51" s="11" customFormat="1" ht="13.5">
      <c r="B790" s="232"/>
      <c r="C790" s="233"/>
      <c r="D790" s="234" t="s">
        <v>145</v>
      </c>
      <c r="E790" s="235" t="s">
        <v>21</v>
      </c>
      <c r="F790" s="236" t="s">
        <v>848</v>
      </c>
      <c r="G790" s="233"/>
      <c r="H790" s="235" t="s">
        <v>21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AT790" s="242" t="s">
        <v>145</v>
      </c>
      <c r="AU790" s="242" t="s">
        <v>80</v>
      </c>
      <c r="AV790" s="11" t="s">
        <v>76</v>
      </c>
      <c r="AW790" s="11" t="s">
        <v>35</v>
      </c>
      <c r="AX790" s="11" t="s">
        <v>71</v>
      </c>
      <c r="AY790" s="242" t="s">
        <v>137</v>
      </c>
    </row>
    <row r="791" spans="2:51" s="12" customFormat="1" ht="13.5">
      <c r="B791" s="243"/>
      <c r="C791" s="244"/>
      <c r="D791" s="234" t="s">
        <v>145</v>
      </c>
      <c r="E791" s="245" t="s">
        <v>21</v>
      </c>
      <c r="F791" s="246" t="s">
        <v>1158</v>
      </c>
      <c r="G791" s="244"/>
      <c r="H791" s="247">
        <v>8.868</v>
      </c>
      <c r="I791" s="248"/>
      <c r="J791" s="244"/>
      <c r="K791" s="244"/>
      <c r="L791" s="249"/>
      <c r="M791" s="250"/>
      <c r="N791" s="251"/>
      <c r="O791" s="251"/>
      <c r="P791" s="251"/>
      <c r="Q791" s="251"/>
      <c r="R791" s="251"/>
      <c r="S791" s="251"/>
      <c r="T791" s="252"/>
      <c r="AT791" s="253" t="s">
        <v>145</v>
      </c>
      <c r="AU791" s="253" t="s">
        <v>80</v>
      </c>
      <c r="AV791" s="12" t="s">
        <v>80</v>
      </c>
      <c r="AW791" s="12" t="s">
        <v>35</v>
      </c>
      <c r="AX791" s="12" t="s">
        <v>76</v>
      </c>
      <c r="AY791" s="253" t="s">
        <v>137</v>
      </c>
    </row>
    <row r="792" spans="2:65" s="1" customFormat="1" ht="16.5" customHeight="1">
      <c r="B792" s="45"/>
      <c r="C792" s="265" t="s">
        <v>1159</v>
      </c>
      <c r="D792" s="265" t="s">
        <v>348</v>
      </c>
      <c r="E792" s="266" t="s">
        <v>1160</v>
      </c>
      <c r="F792" s="267" t="s">
        <v>1161</v>
      </c>
      <c r="G792" s="268" t="s">
        <v>149</v>
      </c>
      <c r="H792" s="269">
        <v>9.045</v>
      </c>
      <c r="I792" s="270"/>
      <c r="J792" s="271">
        <f>ROUND(I792*H792,2)</f>
        <v>0</v>
      </c>
      <c r="K792" s="267" t="s">
        <v>163</v>
      </c>
      <c r="L792" s="272"/>
      <c r="M792" s="273" t="s">
        <v>21</v>
      </c>
      <c r="N792" s="274" t="s">
        <v>42</v>
      </c>
      <c r="O792" s="46"/>
      <c r="P792" s="229">
        <f>O792*H792</f>
        <v>0</v>
      </c>
      <c r="Q792" s="229">
        <v>0.0056</v>
      </c>
      <c r="R792" s="229">
        <f>Q792*H792</f>
        <v>0.050651999999999996</v>
      </c>
      <c r="S792" s="229">
        <v>0</v>
      </c>
      <c r="T792" s="230">
        <f>S792*H792</f>
        <v>0</v>
      </c>
      <c r="AR792" s="23" t="s">
        <v>312</v>
      </c>
      <c r="AT792" s="23" t="s">
        <v>348</v>
      </c>
      <c r="AU792" s="23" t="s">
        <v>80</v>
      </c>
      <c r="AY792" s="23" t="s">
        <v>137</v>
      </c>
      <c r="BE792" s="231">
        <f>IF(N792="základní",J792,0)</f>
        <v>0</v>
      </c>
      <c r="BF792" s="231">
        <f>IF(N792="snížená",J792,0)</f>
        <v>0</v>
      </c>
      <c r="BG792" s="231">
        <f>IF(N792="zákl. přenesená",J792,0)</f>
        <v>0</v>
      </c>
      <c r="BH792" s="231">
        <f>IF(N792="sníž. přenesená",J792,0)</f>
        <v>0</v>
      </c>
      <c r="BI792" s="231">
        <f>IF(N792="nulová",J792,0)</f>
        <v>0</v>
      </c>
      <c r="BJ792" s="23" t="s">
        <v>76</v>
      </c>
      <c r="BK792" s="231">
        <f>ROUND(I792*H792,2)</f>
        <v>0</v>
      </c>
      <c r="BL792" s="23" t="s">
        <v>223</v>
      </c>
      <c r="BM792" s="23" t="s">
        <v>1162</v>
      </c>
    </row>
    <row r="793" spans="2:51" s="12" customFormat="1" ht="13.5">
      <c r="B793" s="243"/>
      <c r="C793" s="244"/>
      <c r="D793" s="234" t="s">
        <v>145</v>
      </c>
      <c r="E793" s="244"/>
      <c r="F793" s="246" t="s">
        <v>1163</v>
      </c>
      <c r="G793" s="244"/>
      <c r="H793" s="247">
        <v>9.045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AT793" s="253" t="s">
        <v>145</v>
      </c>
      <c r="AU793" s="253" t="s">
        <v>80</v>
      </c>
      <c r="AV793" s="12" t="s">
        <v>80</v>
      </c>
      <c r="AW793" s="12" t="s">
        <v>6</v>
      </c>
      <c r="AX793" s="12" t="s">
        <v>76</v>
      </c>
      <c r="AY793" s="253" t="s">
        <v>137</v>
      </c>
    </row>
    <row r="794" spans="2:65" s="1" customFormat="1" ht="25.5" customHeight="1">
      <c r="B794" s="45"/>
      <c r="C794" s="220" t="s">
        <v>1164</v>
      </c>
      <c r="D794" s="220" t="s">
        <v>139</v>
      </c>
      <c r="E794" s="221" t="s">
        <v>1165</v>
      </c>
      <c r="F794" s="222" t="s">
        <v>1166</v>
      </c>
      <c r="G794" s="223" t="s">
        <v>149</v>
      </c>
      <c r="H794" s="224">
        <v>38.325</v>
      </c>
      <c r="I794" s="225"/>
      <c r="J794" s="226">
        <f>ROUND(I794*H794,2)</f>
        <v>0</v>
      </c>
      <c r="K794" s="222" t="s">
        <v>163</v>
      </c>
      <c r="L794" s="71"/>
      <c r="M794" s="227" t="s">
        <v>21</v>
      </c>
      <c r="N794" s="228" t="s">
        <v>42</v>
      </c>
      <c r="O794" s="46"/>
      <c r="P794" s="229">
        <f>O794*H794</f>
        <v>0</v>
      </c>
      <c r="Q794" s="229">
        <v>0.00116</v>
      </c>
      <c r="R794" s="229">
        <f>Q794*H794</f>
        <v>0.044457</v>
      </c>
      <c r="S794" s="229">
        <v>0</v>
      </c>
      <c r="T794" s="230">
        <f>S794*H794</f>
        <v>0</v>
      </c>
      <c r="AR794" s="23" t="s">
        <v>223</v>
      </c>
      <c r="AT794" s="23" t="s">
        <v>139</v>
      </c>
      <c r="AU794" s="23" t="s">
        <v>80</v>
      </c>
      <c r="AY794" s="23" t="s">
        <v>137</v>
      </c>
      <c r="BE794" s="231">
        <f>IF(N794="základní",J794,0)</f>
        <v>0</v>
      </c>
      <c r="BF794" s="231">
        <f>IF(N794="snížená",J794,0)</f>
        <v>0</v>
      </c>
      <c r="BG794" s="231">
        <f>IF(N794="zákl. přenesená",J794,0)</f>
        <v>0</v>
      </c>
      <c r="BH794" s="231">
        <f>IF(N794="sníž. přenesená",J794,0)</f>
        <v>0</v>
      </c>
      <c r="BI794" s="231">
        <f>IF(N794="nulová",J794,0)</f>
        <v>0</v>
      </c>
      <c r="BJ794" s="23" t="s">
        <v>76</v>
      </c>
      <c r="BK794" s="231">
        <f>ROUND(I794*H794,2)</f>
        <v>0</v>
      </c>
      <c r="BL794" s="23" t="s">
        <v>223</v>
      </c>
      <c r="BM794" s="23" t="s">
        <v>1167</v>
      </c>
    </row>
    <row r="795" spans="2:65" s="1" customFormat="1" ht="16.5" customHeight="1">
      <c r="B795" s="45"/>
      <c r="C795" s="265" t="s">
        <v>1168</v>
      </c>
      <c r="D795" s="265" t="s">
        <v>348</v>
      </c>
      <c r="E795" s="266" t="s">
        <v>1169</v>
      </c>
      <c r="F795" s="267" t="s">
        <v>1170</v>
      </c>
      <c r="G795" s="268" t="s">
        <v>149</v>
      </c>
      <c r="H795" s="269">
        <v>39.092</v>
      </c>
      <c r="I795" s="270"/>
      <c r="J795" s="271">
        <f>ROUND(I795*H795,2)</f>
        <v>0</v>
      </c>
      <c r="K795" s="267" t="s">
        <v>163</v>
      </c>
      <c r="L795" s="272"/>
      <c r="M795" s="273" t="s">
        <v>21</v>
      </c>
      <c r="N795" s="274" t="s">
        <v>42</v>
      </c>
      <c r="O795" s="46"/>
      <c r="P795" s="229">
        <f>O795*H795</f>
        <v>0</v>
      </c>
      <c r="Q795" s="229">
        <v>0.0025</v>
      </c>
      <c r="R795" s="229">
        <f>Q795*H795</f>
        <v>0.09773</v>
      </c>
      <c r="S795" s="229">
        <v>0</v>
      </c>
      <c r="T795" s="230">
        <f>S795*H795</f>
        <v>0</v>
      </c>
      <c r="AR795" s="23" t="s">
        <v>312</v>
      </c>
      <c r="AT795" s="23" t="s">
        <v>348</v>
      </c>
      <c r="AU795" s="23" t="s">
        <v>80</v>
      </c>
      <c r="AY795" s="23" t="s">
        <v>137</v>
      </c>
      <c r="BE795" s="231">
        <f>IF(N795="základní",J795,0)</f>
        <v>0</v>
      </c>
      <c r="BF795" s="231">
        <f>IF(N795="snížená",J795,0)</f>
        <v>0</v>
      </c>
      <c r="BG795" s="231">
        <f>IF(N795="zákl. přenesená",J795,0)</f>
        <v>0</v>
      </c>
      <c r="BH795" s="231">
        <f>IF(N795="sníž. přenesená",J795,0)</f>
        <v>0</v>
      </c>
      <c r="BI795" s="231">
        <f>IF(N795="nulová",J795,0)</f>
        <v>0</v>
      </c>
      <c r="BJ795" s="23" t="s">
        <v>76</v>
      </c>
      <c r="BK795" s="231">
        <f>ROUND(I795*H795,2)</f>
        <v>0</v>
      </c>
      <c r="BL795" s="23" t="s">
        <v>223</v>
      </c>
      <c r="BM795" s="23" t="s">
        <v>1171</v>
      </c>
    </row>
    <row r="796" spans="2:51" s="12" customFormat="1" ht="13.5">
      <c r="B796" s="243"/>
      <c r="C796" s="244"/>
      <c r="D796" s="234" t="s">
        <v>145</v>
      </c>
      <c r="E796" s="244"/>
      <c r="F796" s="246" t="s">
        <v>1172</v>
      </c>
      <c r="G796" s="244"/>
      <c r="H796" s="247">
        <v>39.092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AT796" s="253" t="s">
        <v>145</v>
      </c>
      <c r="AU796" s="253" t="s">
        <v>80</v>
      </c>
      <c r="AV796" s="12" t="s">
        <v>80</v>
      </c>
      <c r="AW796" s="12" t="s">
        <v>6</v>
      </c>
      <c r="AX796" s="12" t="s">
        <v>76</v>
      </c>
      <c r="AY796" s="253" t="s">
        <v>137</v>
      </c>
    </row>
    <row r="797" spans="2:65" s="1" customFormat="1" ht="16.5" customHeight="1">
      <c r="B797" s="45"/>
      <c r="C797" s="220" t="s">
        <v>1173</v>
      </c>
      <c r="D797" s="220" t="s">
        <v>139</v>
      </c>
      <c r="E797" s="221" t="s">
        <v>1174</v>
      </c>
      <c r="F797" s="222" t="s">
        <v>1175</v>
      </c>
      <c r="G797" s="223" t="s">
        <v>149</v>
      </c>
      <c r="H797" s="224">
        <v>38.325</v>
      </c>
      <c r="I797" s="225"/>
      <c r="J797" s="226">
        <f>ROUND(I797*H797,2)</f>
        <v>0</v>
      </c>
      <c r="K797" s="222" t="s">
        <v>163</v>
      </c>
      <c r="L797" s="71"/>
      <c r="M797" s="227" t="s">
        <v>21</v>
      </c>
      <c r="N797" s="228" t="s">
        <v>42</v>
      </c>
      <c r="O797" s="46"/>
      <c r="P797" s="229">
        <f>O797*H797</f>
        <v>0</v>
      </c>
      <c r="Q797" s="229">
        <v>0</v>
      </c>
      <c r="R797" s="229">
        <f>Q797*H797</f>
        <v>0</v>
      </c>
      <c r="S797" s="229">
        <v>0</v>
      </c>
      <c r="T797" s="230">
        <f>S797*H797</f>
        <v>0</v>
      </c>
      <c r="AR797" s="23" t="s">
        <v>223</v>
      </c>
      <c r="AT797" s="23" t="s">
        <v>139</v>
      </c>
      <c r="AU797" s="23" t="s">
        <v>80</v>
      </c>
      <c r="AY797" s="23" t="s">
        <v>137</v>
      </c>
      <c r="BE797" s="231">
        <f>IF(N797="základní",J797,0)</f>
        <v>0</v>
      </c>
      <c r="BF797" s="231">
        <f>IF(N797="snížená",J797,0)</f>
        <v>0</v>
      </c>
      <c r="BG797" s="231">
        <f>IF(N797="zákl. přenesená",J797,0)</f>
        <v>0</v>
      </c>
      <c r="BH797" s="231">
        <f>IF(N797="sníž. přenesená",J797,0)</f>
        <v>0</v>
      </c>
      <c r="BI797" s="231">
        <f>IF(N797="nulová",J797,0)</f>
        <v>0</v>
      </c>
      <c r="BJ797" s="23" t="s">
        <v>76</v>
      </c>
      <c r="BK797" s="231">
        <f>ROUND(I797*H797,2)</f>
        <v>0</v>
      </c>
      <c r="BL797" s="23" t="s">
        <v>223</v>
      </c>
      <c r="BM797" s="23" t="s">
        <v>1176</v>
      </c>
    </row>
    <row r="798" spans="2:65" s="1" customFormat="1" ht="16.5" customHeight="1">
      <c r="B798" s="45"/>
      <c r="C798" s="265" t="s">
        <v>1177</v>
      </c>
      <c r="D798" s="265" t="s">
        <v>348</v>
      </c>
      <c r="E798" s="266" t="s">
        <v>1178</v>
      </c>
      <c r="F798" s="267" t="s">
        <v>1179</v>
      </c>
      <c r="G798" s="268" t="s">
        <v>162</v>
      </c>
      <c r="H798" s="269">
        <v>7.036</v>
      </c>
      <c r="I798" s="270"/>
      <c r="J798" s="271">
        <f>ROUND(I798*H798,2)</f>
        <v>0</v>
      </c>
      <c r="K798" s="267" t="s">
        <v>163</v>
      </c>
      <c r="L798" s="272"/>
      <c r="M798" s="273" t="s">
        <v>21</v>
      </c>
      <c r="N798" s="274" t="s">
        <v>42</v>
      </c>
      <c r="O798" s="46"/>
      <c r="P798" s="229">
        <f>O798*H798</f>
        <v>0</v>
      </c>
      <c r="Q798" s="229">
        <v>0.02</v>
      </c>
      <c r="R798" s="229">
        <f>Q798*H798</f>
        <v>0.14071999999999998</v>
      </c>
      <c r="S798" s="229">
        <v>0</v>
      </c>
      <c r="T798" s="230">
        <f>S798*H798</f>
        <v>0</v>
      </c>
      <c r="AR798" s="23" t="s">
        <v>312</v>
      </c>
      <c r="AT798" s="23" t="s">
        <v>348</v>
      </c>
      <c r="AU798" s="23" t="s">
        <v>80</v>
      </c>
      <c r="AY798" s="23" t="s">
        <v>137</v>
      </c>
      <c r="BE798" s="231">
        <f>IF(N798="základní",J798,0)</f>
        <v>0</v>
      </c>
      <c r="BF798" s="231">
        <f>IF(N798="snížená",J798,0)</f>
        <v>0</v>
      </c>
      <c r="BG798" s="231">
        <f>IF(N798="zákl. přenesená",J798,0)</f>
        <v>0</v>
      </c>
      <c r="BH798" s="231">
        <f>IF(N798="sníž. přenesená",J798,0)</f>
        <v>0</v>
      </c>
      <c r="BI798" s="231">
        <f>IF(N798="nulová",J798,0)</f>
        <v>0</v>
      </c>
      <c r="BJ798" s="23" t="s">
        <v>76</v>
      </c>
      <c r="BK798" s="231">
        <f>ROUND(I798*H798,2)</f>
        <v>0</v>
      </c>
      <c r="BL798" s="23" t="s">
        <v>223</v>
      </c>
      <c r="BM798" s="23" t="s">
        <v>1180</v>
      </c>
    </row>
    <row r="799" spans="2:51" s="12" customFormat="1" ht="13.5">
      <c r="B799" s="243"/>
      <c r="C799" s="244"/>
      <c r="D799" s="234" t="s">
        <v>145</v>
      </c>
      <c r="E799" s="245" t="s">
        <v>21</v>
      </c>
      <c r="F799" s="246" t="s">
        <v>1181</v>
      </c>
      <c r="G799" s="244"/>
      <c r="H799" s="247">
        <v>7.036</v>
      </c>
      <c r="I799" s="248"/>
      <c r="J799" s="244"/>
      <c r="K799" s="244"/>
      <c r="L799" s="249"/>
      <c r="M799" s="250"/>
      <c r="N799" s="251"/>
      <c r="O799" s="251"/>
      <c r="P799" s="251"/>
      <c r="Q799" s="251"/>
      <c r="R799" s="251"/>
      <c r="S799" s="251"/>
      <c r="T799" s="252"/>
      <c r="AT799" s="253" t="s">
        <v>145</v>
      </c>
      <c r="AU799" s="253" t="s">
        <v>80</v>
      </c>
      <c r="AV799" s="12" t="s">
        <v>80</v>
      </c>
      <c r="AW799" s="12" t="s">
        <v>35</v>
      </c>
      <c r="AX799" s="12" t="s">
        <v>76</v>
      </c>
      <c r="AY799" s="253" t="s">
        <v>137</v>
      </c>
    </row>
    <row r="800" spans="2:65" s="1" customFormat="1" ht="25.5" customHeight="1">
      <c r="B800" s="45"/>
      <c r="C800" s="220" t="s">
        <v>1182</v>
      </c>
      <c r="D800" s="220" t="s">
        <v>139</v>
      </c>
      <c r="E800" s="221" t="s">
        <v>1183</v>
      </c>
      <c r="F800" s="222" t="s">
        <v>1184</v>
      </c>
      <c r="G800" s="223" t="s">
        <v>149</v>
      </c>
      <c r="H800" s="224">
        <v>11.808</v>
      </c>
      <c r="I800" s="225"/>
      <c r="J800" s="226">
        <f>ROUND(I800*H800,2)</f>
        <v>0</v>
      </c>
      <c r="K800" s="222" t="s">
        <v>163</v>
      </c>
      <c r="L800" s="71"/>
      <c r="M800" s="227" t="s">
        <v>21</v>
      </c>
      <c r="N800" s="228" t="s">
        <v>42</v>
      </c>
      <c r="O800" s="46"/>
      <c r="P800" s="229">
        <f>O800*H800</f>
        <v>0</v>
      </c>
      <c r="Q800" s="229">
        <v>0</v>
      </c>
      <c r="R800" s="229">
        <f>Q800*H800</f>
        <v>0</v>
      </c>
      <c r="S800" s="229">
        <v>0</v>
      </c>
      <c r="T800" s="230">
        <f>S800*H800</f>
        <v>0</v>
      </c>
      <c r="AR800" s="23" t="s">
        <v>223</v>
      </c>
      <c r="AT800" s="23" t="s">
        <v>139</v>
      </c>
      <c r="AU800" s="23" t="s">
        <v>80</v>
      </c>
      <c r="AY800" s="23" t="s">
        <v>137</v>
      </c>
      <c r="BE800" s="231">
        <f>IF(N800="základní",J800,0)</f>
        <v>0</v>
      </c>
      <c r="BF800" s="231">
        <f>IF(N800="snížená",J800,0)</f>
        <v>0</v>
      </c>
      <c r="BG800" s="231">
        <f>IF(N800="zákl. přenesená",J800,0)</f>
        <v>0</v>
      </c>
      <c r="BH800" s="231">
        <f>IF(N800="sníž. přenesená",J800,0)</f>
        <v>0</v>
      </c>
      <c r="BI800" s="231">
        <f>IF(N800="nulová",J800,0)</f>
        <v>0</v>
      </c>
      <c r="BJ800" s="23" t="s">
        <v>76</v>
      </c>
      <c r="BK800" s="231">
        <f>ROUND(I800*H800,2)</f>
        <v>0</v>
      </c>
      <c r="BL800" s="23" t="s">
        <v>223</v>
      </c>
      <c r="BM800" s="23" t="s">
        <v>1185</v>
      </c>
    </row>
    <row r="801" spans="2:51" s="12" customFormat="1" ht="13.5">
      <c r="B801" s="243"/>
      <c r="C801" s="244"/>
      <c r="D801" s="234" t="s">
        <v>145</v>
      </c>
      <c r="E801" s="245" t="s">
        <v>21</v>
      </c>
      <c r="F801" s="246" t="s">
        <v>1186</v>
      </c>
      <c r="G801" s="244"/>
      <c r="H801" s="247">
        <v>11.808</v>
      </c>
      <c r="I801" s="248"/>
      <c r="J801" s="244"/>
      <c r="K801" s="244"/>
      <c r="L801" s="249"/>
      <c r="M801" s="250"/>
      <c r="N801" s="251"/>
      <c r="O801" s="251"/>
      <c r="P801" s="251"/>
      <c r="Q801" s="251"/>
      <c r="R801" s="251"/>
      <c r="S801" s="251"/>
      <c r="T801" s="252"/>
      <c r="AT801" s="253" t="s">
        <v>145</v>
      </c>
      <c r="AU801" s="253" t="s">
        <v>80</v>
      </c>
      <c r="AV801" s="12" t="s">
        <v>80</v>
      </c>
      <c r="AW801" s="12" t="s">
        <v>35</v>
      </c>
      <c r="AX801" s="12" t="s">
        <v>76</v>
      </c>
      <c r="AY801" s="253" t="s">
        <v>137</v>
      </c>
    </row>
    <row r="802" spans="2:65" s="1" customFormat="1" ht="16.5" customHeight="1">
      <c r="B802" s="45"/>
      <c r="C802" s="265" t="s">
        <v>1187</v>
      </c>
      <c r="D802" s="265" t="s">
        <v>348</v>
      </c>
      <c r="E802" s="266" t="s">
        <v>1188</v>
      </c>
      <c r="F802" s="267" t="s">
        <v>1189</v>
      </c>
      <c r="G802" s="268" t="s">
        <v>149</v>
      </c>
      <c r="H802" s="269">
        <v>12.989</v>
      </c>
      <c r="I802" s="270"/>
      <c r="J802" s="271">
        <f>ROUND(I802*H802,2)</f>
        <v>0</v>
      </c>
      <c r="K802" s="267" t="s">
        <v>163</v>
      </c>
      <c r="L802" s="272"/>
      <c r="M802" s="273" t="s">
        <v>21</v>
      </c>
      <c r="N802" s="274" t="s">
        <v>42</v>
      </c>
      <c r="O802" s="46"/>
      <c r="P802" s="229">
        <f>O802*H802</f>
        <v>0</v>
      </c>
      <c r="Q802" s="229">
        <v>0.0004</v>
      </c>
      <c r="R802" s="229">
        <f>Q802*H802</f>
        <v>0.005195600000000001</v>
      </c>
      <c r="S802" s="229">
        <v>0</v>
      </c>
      <c r="T802" s="230">
        <f>S802*H802</f>
        <v>0</v>
      </c>
      <c r="AR802" s="23" t="s">
        <v>312</v>
      </c>
      <c r="AT802" s="23" t="s">
        <v>348</v>
      </c>
      <c r="AU802" s="23" t="s">
        <v>80</v>
      </c>
      <c r="AY802" s="23" t="s">
        <v>137</v>
      </c>
      <c r="BE802" s="231">
        <f>IF(N802="základní",J802,0)</f>
        <v>0</v>
      </c>
      <c r="BF802" s="231">
        <f>IF(N802="snížená",J802,0)</f>
        <v>0</v>
      </c>
      <c r="BG802" s="231">
        <f>IF(N802="zákl. přenesená",J802,0)</f>
        <v>0</v>
      </c>
      <c r="BH802" s="231">
        <f>IF(N802="sníž. přenesená",J802,0)</f>
        <v>0</v>
      </c>
      <c r="BI802" s="231">
        <f>IF(N802="nulová",J802,0)</f>
        <v>0</v>
      </c>
      <c r="BJ802" s="23" t="s">
        <v>76</v>
      </c>
      <c r="BK802" s="231">
        <f>ROUND(I802*H802,2)</f>
        <v>0</v>
      </c>
      <c r="BL802" s="23" t="s">
        <v>223</v>
      </c>
      <c r="BM802" s="23" t="s">
        <v>1190</v>
      </c>
    </row>
    <row r="803" spans="2:51" s="12" customFormat="1" ht="13.5">
      <c r="B803" s="243"/>
      <c r="C803" s="244"/>
      <c r="D803" s="234" t="s">
        <v>145</v>
      </c>
      <c r="E803" s="244"/>
      <c r="F803" s="246" t="s">
        <v>1191</v>
      </c>
      <c r="G803" s="244"/>
      <c r="H803" s="247">
        <v>12.989</v>
      </c>
      <c r="I803" s="248"/>
      <c r="J803" s="244"/>
      <c r="K803" s="244"/>
      <c r="L803" s="249"/>
      <c r="M803" s="250"/>
      <c r="N803" s="251"/>
      <c r="O803" s="251"/>
      <c r="P803" s="251"/>
      <c r="Q803" s="251"/>
      <c r="R803" s="251"/>
      <c r="S803" s="251"/>
      <c r="T803" s="252"/>
      <c r="AT803" s="253" t="s">
        <v>145</v>
      </c>
      <c r="AU803" s="253" t="s">
        <v>80</v>
      </c>
      <c r="AV803" s="12" t="s">
        <v>80</v>
      </c>
      <c r="AW803" s="12" t="s">
        <v>6</v>
      </c>
      <c r="AX803" s="12" t="s">
        <v>76</v>
      </c>
      <c r="AY803" s="253" t="s">
        <v>137</v>
      </c>
    </row>
    <row r="804" spans="2:65" s="1" customFormat="1" ht="25.5" customHeight="1">
      <c r="B804" s="45"/>
      <c r="C804" s="220" t="s">
        <v>1192</v>
      </c>
      <c r="D804" s="220" t="s">
        <v>139</v>
      </c>
      <c r="E804" s="221" t="s">
        <v>1183</v>
      </c>
      <c r="F804" s="222" t="s">
        <v>1184</v>
      </c>
      <c r="G804" s="223" t="s">
        <v>149</v>
      </c>
      <c r="H804" s="224">
        <v>38.325</v>
      </c>
      <c r="I804" s="225"/>
      <c r="J804" s="226">
        <f>ROUND(I804*H804,2)</f>
        <v>0</v>
      </c>
      <c r="K804" s="222" t="s">
        <v>163</v>
      </c>
      <c r="L804" s="71"/>
      <c r="M804" s="227" t="s">
        <v>21</v>
      </c>
      <c r="N804" s="228" t="s">
        <v>42</v>
      </c>
      <c r="O804" s="46"/>
      <c r="P804" s="229">
        <f>O804*H804</f>
        <v>0</v>
      </c>
      <c r="Q804" s="229">
        <v>0</v>
      </c>
      <c r="R804" s="229">
        <f>Q804*H804</f>
        <v>0</v>
      </c>
      <c r="S804" s="229">
        <v>0</v>
      </c>
      <c r="T804" s="230">
        <f>S804*H804</f>
        <v>0</v>
      </c>
      <c r="AR804" s="23" t="s">
        <v>223</v>
      </c>
      <c r="AT804" s="23" t="s">
        <v>139</v>
      </c>
      <c r="AU804" s="23" t="s">
        <v>80</v>
      </c>
      <c r="AY804" s="23" t="s">
        <v>137</v>
      </c>
      <c r="BE804" s="231">
        <f>IF(N804="základní",J804,0)</f>
        <v>0</v>
      </c>
      <c r="BF804" s="231">
        <f>IF(N804="snížená",J804,0)</f>
        <v>0</v>
      </c>
      <c r="BG804" s="231">
        <f>IF(N804="zákl. přenesená",J804,0)</f>
        <v>0</v>
      </c>
      <c r="BH804" s="231">
        <f>IF(N804="sníž. přenesená",J804,0)</f>
        <v>0</v>
      </c>
      <c r="BI804" s="231">
        <f>IF(N804="nulová",J804,0)</f>
        <v>0</v>
      </c>
      <c r="BJ804" s="23" t="s">
        <v>76</v>
      </c>
      <c r="BK804" s="231">
        <f>ROUND(I804*H804,2)</f>
        <v>0</v>
      </c>
      <c r="BL804" s="23" t="s">
        <v>223</v>
      </c>
      <c r="BM804" s="23" t="s">
        <v>1193</v>
      </c>
    </row>
    <row r="805" spans="2:51" s="12" customFormat="1" ht="13.5">
      <c r="B805" s="243"/>
      <c r="C805" s="244"/>
      <c r="D805" s="234" t="s">
        <v>145</v>
      </c>
      <c r="E805" s="245" t="s">
        <v>21</v>
      </c>
      <c r="F805" s="246" t="s">
        <v>1194</v>
      </c>
      <c r="G805" s="244"/>
      <c r="H805" s="247">
        <v>38.325</v>
      </c>
      <c r="I805" s="248"/>
      <c r="J805" s="244"/>
      <c r="K805" s="244"/>
      <c r="L805" s="249"/>
      <c r="M805" s="250"/>
      <c r="N805" s="251"/>
      <c r="O805" s="251"/>
      <c r="P805" s="251"/>
      <c r="Q805" s="251"/>
      <c r="R805" s="251"/>
      <c r="S805" s="251"/>
      <c r="T805" s="252"/>
      <c r="AT805" s="253" t="s">
        <v>145</v>
      </c>
      <c r="AU805" s="253" t="s">
        <v>80</v>
      </c>
      <c r="AV805" s="12" t="s">
        <v>80</v>
      </c>
      <c r="AW805" s="12" t="s">
        <v>35</v>
      </c>
      <c r="AX805" s="12" t="s">
        <v>76</v>
      </c>
      <c r="AY805" s="253" t="s">
        <v>137</v>
      </c>
    </row>
    <row r="806" spans="2:65" s="1" customFormat="1" ht="16.5" customHeight="1">
      <c r="B806" s="45"/>
      <c r="C806" s="265" t="s">
        <v>1195</v>
      </c>
      <c r="D806" s="265" t="s">
        <v>348</v>
      </c>
      <c r="E806" s="266" t="s">
        <v>1196</v>
      </c>
      <c r="F806" s="267" t="s">
        <v>1197</v>
      </c>
      <c r="G806" s="268" t="s">
        <v>149</v>
      </c>
      <c r="H806" s="269">
        <v>42.158</v>
      </c>
      <c r="I806" s="270"/>
      <c r="J806" s="271">
        <f>ROUND(I806*H806,2)</f>
        <v>0</v>
      </c>
      <c r="K806" s="267" t="s">
        <v>163</v>
      </c>
      <c r="L806" s="272"/>
      <c r="M806" s="273" t="s">
        <v>21</v>
      </c>
      <c r="N806" s="274" t="s">
        <v>42</v>
      </c>
      <c r="O806" s="46"/>
      <c r="P806" s="229">
        <f>O806*H806</f>
        <v>0</v>
      </c>
      <c r="Q806" s="229">
        <v>0.0005</v>
      </c>
      <c r="R806" s="229">
        <f>Q806*H806</f>
        <v>0.021079</v>
      </c>
      <c r="S806" s="229">
        <v>0</v>
      </c>
      <c r="T806" s="230">
        <f>S806*H806</f>
        <v>0</v>
      </c>
      <c r="AR806" s="23" t="s">
        <v>312</v>
      </c>
      <c r="AT806" s="23" t="s">
        <v>348</v>
      </c>
      <c r="AU806" s="23" t="s">
        <v>80</v>
      </c>
      <c r="AY806" s="23" t="s">
        <v>137</v>
      </c>
      <c r="BE806" s="231">
        <f>IF(N806="základní",J806,0)</f>
        <v>0</v>
      </c>
      <c r="BF806" s="231">
        <f>IF(N806="snížená",J806,0)</f>
        <v>0</v>
      </c>
      <c r="BG806" s="231">
        <f>IF(N806="zákl. přenesená",J806,0)</f>
        <v>0</v>
      </c>
      <c r="BH806" s="231">
        <f>IF(N806="sníž. přenesená",J806,0)</f>
        <v>0</v>
      </c>
      <c r="BI806" s="231">
        <f>IF(N806="nulová",J806,0)</f>
        <v>0</v>
      </c>
      <c r="BJ806" s="23" t="s">
        <v>76</v>
      </c>
      <c r="BK806" s="231">
        <f>ROUND(I806*H806,2)</f>
        <v>0</v>
      </c>
      <c r="BL806" s="23" t="s">
        <v>223</v>
      </c>
      <c r="BM806" s="23" t="s">
        <v>1198</v>
      </c>
    </row>
    <row r="807" spans="2:51" s="12" customFormat="1" ht="13.5">
      <c r="B807" s="243"/>
      <c r="C807" s="244"/>
      <c r="D807" s="234" t="s">
        <v>145</v>
      </c>
      <c r="E807" s="244"/>
      <c r="F807" s="246" t="s">
        <v>1199</v>
      </c>
      <c r="G807" s="244"/>
      <c r="H807" s="247">
        <v>42.158</v>
      </c>
      <c r="I807" s="248"/>
      <c r="J807" s="244"/>
      <c r="K807" s="244"/>
      <c r="L807" s="249"/>
      <c r="M807" s="250"/>
      <c r="N807" s="251"/>
      <c r="O807" s="251"/>
      <c r="P807" s="251"/>
      <c r="Q807" s="251"/>
      <c r="R807" s="251"/>
      <c r="S807" s="251"/>
      <c r="T807" s="252"/>
      <c r="AT807" s="253" t="s">
        <v>145</v>
      </c>
      <c r="AU807" s="253" t="s">
        <v>80</v>
      </c>
      <c r="AV807" s="12" t="s">
        <v>80</v>
      </c>
      <c r="AW807" s="12" t="s">
        <v>6</v>
      </c>
      <c r="AX807" s="12" t="s">
        <v>76</v>
      </c>
      <c r="AY807" s="253" t="s">
        <v>137</v>
      </c>
    </row>
    <row r="808" spans="2:65" s="1" customFormat="1" ht="16.5" customHeight="1">
      <c r="B808" s="45"/>
      <c r="C808" s="220" t="s">
        <v>1200</v>
      </c>
      <c r="D808" s="220" t="s">
        <v>139</v>
      </c>
      <c r="E808" s="221" t="s">
        <v>1201</v>
      </c>
      <c r="F808" s="222" t="s">
        <v>1202</v>
      </c>
      <c r="G808" s="223" t="s">
        <v>226</v>
      </c>
      <c r="H808" s="224">
        <v>0.393</v>
      </c>
      <c r="I808" s="225"/>
      <c r="J808" s="226">
        <f>ROUND(I808*H808,2)</f>
        <v>0</v>
      </c>
      <c r="K808" s="222" t="s">
        <v>163</v>
      </c>
      <c r="L808" s="71"/>
      <c r="M808" s="227" t="s">
        <v>21</v>
      </c>
      <c r="N808" s="228" t="s">
        <v>42</v>
      </c>
      <c r="O808" s="46"/>
      <c r="P808" s="229">
        <f>O808*H808</f>
        <v>0</v>
      </c>
      <c r="Q808" s="229">
        <v>0</v>
      </c>
      <c r="R808" s="229">
        <f>Q808*H808</f>
        <v>0</v>
      </c>
      <c r="S808" s="229">
        <v>0</v>
      </c>
      <c r="T808" s="230">
        <f>S808*H808</f>
        <v>0</v>
      </c>
      <c r="AR808" s="23" t="s">
        <v>223</v>
      </c>
      <c r="AT808" s="23" t="s">
        <v>139</v>
      </c>
      <c r="AU808" s="23" t="s">
        <v>80</v>
      </c>
      <c r="AY808" s="23" t="s">
        <v>137</v>
      </c>
      <c r="BE808" s="231">
        <f>IF(N808="základní",J808,0)</f>
        <v>0</v>
      </c>
      <c r="BF808" s="231">
        <f>IF(N808="snížená",J808,0)</f>
        <v>0</v>
      </c>
      <c r="BG808" s="231">
        <f>IF(N808="zákl. přenesená",J808,0)</f>
        <v>0</v>
      </c>
      <c r="BH808" s="231">
        <f>IF(N808="sníž. přenesená",J808,0)</f>
        <v>0</v>
      </c>
      <c r="BI808" s="231">
        <f>IF(N808="nulová",J808,0)</f>
        <v>0</v>
      </c>
      <c r="BJ808" s="23" t="s">
        <v>76</v>
      </c>
      <c r="BK808" s="231">
        <f>ROUND(I808*H808,2)</f>
        <v>0</v>
      </c>
      <c r="BL808" s="23" t="s">
        <v>223</v>
      </c>
      <c r="BM808" s="23" t="s">
        <v>1203</v>
      </c>
    </row>
    <row r="809" spans="2:63" s="10" customFormat="1" ht="29.85" customHeight="1">
      <c r="B809" s="204"/>
      <c r="C809" s="205"/>
      <c r="D809" s="206" t="s">
        <v>70</v>
      </c>
      <c r="E809" s="218" t="s">
        <v>1204</v>
      </c>
      <c r="F809" s="218" t="s">
        <v>1205</v>
      </c>
      <c r="G809" s="205"/>
      <c r="H809" s="205"/>
      <c r="I809" s="208"/>
      <c r="J809" s="219">
        <f>BK809</f>
        <v>0</v>
      </c>
      <c r="K809" s="205"/>
      <c r="L809" s="210"/>
      <c r="M809" s="211"/>
      <c r="N809" s="212"/>
      <c r="O809" s="212"/>
      <c r="P809" s="213">
        <f>SUM(P810:P812)</f>
        <v>0</v>
      </c>
      <c r="Q809" s="212"/>
      <c r="R809" s="213">
        <f>SUM(R810:R812)</f>
        <v>0</v>
      </c>
      <c r="S809" s="212"/>
      <c r="T809" s="214">
        <f>SUM(T810:T812)</f>
        <v>0</v>
      </c>
      <c r="AR809" s="215" t="s">
        <v>80</v>
      </c>
      <c r="AT809" s="216" t="s">
        <v>70</v>
      </c>
      <c r="AU809" s="216" t="s">
        <v>76</v>
      </c>
      <c r="AY809" s="215" t="s">
        <v>137</v>
      </c>
      <c r="BK809" s="217">
        <f>SUM(BK810:BK812)</f>
        <v>0</v>
      </c>
    </row>
    <row r="810" spans="2:65" s="1" customFormat="1" ht="25.5" customHeight="1">
      <c r="B810" s="45"/>
      <c r="C810" s="220" t="s">
        <v>1206</v>
      </c>
      <c r="D810" s="220" t="s">
        <v>139</v>
      </c>
      <c r="E810" s="221" t="s">
        <v>1207</v>
      </c>
      <c r="F810" s="222" t="s">
        <v>1208</v>
      </c>
      <c r="G810" s="223" t="s">
        <v>315</v>
      </c>
      <c r="H810" s="224">
        <v>1</v>
      </c>
      <c r="I810" s="225"/>
      <c r="J810" s="226">
        <f>ROUND(I810*H810,2)</f>
        <v>0</v>
      </c>
      <c r="K810" s="222" t="s">
        <v>21</v>
      </c>
      <c r="L810" s="71"/>
      <c r="M810" s="227" t="s">
        <v>21</v>
      </c>
      <c r="N810" s="228" t="s">
        <v>42</v>
      </c>
      <c r="O810" s="46"/>
      <c r="P810" s="229">
        <f>O810*H810</f>
        <v>0</v>
      </c>
      <c r="Q810" s="229">
        <v>0</v>
      </c>
      <c r="R810" s="229">
        <f>Q810*H810</f>
        <v>0</v>
      </c>
      <c r="S810" s="229">
        <v>0</v>
      </c>
      <c r="T810" s="230">
        <f>S810*H810</f>
        <v>0</v>
      </c>
      <c r="AR810" s="23" t="s">
        <v>223</v>
      </c>
      <c r="AT810" s="23" t="s">
        <v>139</v>
      </c>
      <c r="AU810" s="23" t="s">
        <v>80</v>
      </c>
      <c r="AY810" s="23" t="s">
        <v>137</v>
      </c>
      <c r="BE810" s="231">
        <f>IF(N810="základní",J810,0)</f>
        <v>0</v>
      </c>
      <c r="BF810" s="231">
        <f>IF(N810="snížená",J810,0)</f>
        <v>0</v>
      </c>
      <c r="BG810" s="231">
        <f>IF(N810="zákl. přenesená",J810,0)</f>
        <v>0</v>
      </c>
      <c r="BH810" s="231">
        <f>IF(N810="sníž. přenesená",J810,0)</f>
        <v>0</v>
      </c>
      <c r="BI810" s="231">
        <f>IF(N810="nulová",J810,0)</f>
        <v>0</v>
      </c>
      <c r="BJ810" s="23" t="s">
        <v>76</v>
      </c>
      <c r="BK810" s="231">
        <f>ROUND(I810*H810,2)</f>
        <v>0</v>
      </c>
      <c r="BL810" s="23" t="s">
        <v>223</v>
      </c>
      <c r="BM810" s="23" t="s">
        <v>1209</v>
      </c>
    </row>
    <row r="811" spans="2:51" s="11" customFormat="1" ht="13.5">
      <c r="B811" s="232"/>
      <c r="C811" s="233"/>
      <c r="D811" s="234" t="s">
        <v>145</v>
      </c>
      <c r="E811" s="235" t="s">
        <v>21</v>
      </c>
      <c r="F811" s="236" t="s">
        <v>950</v>
      </c>
      <c r="G811" s="233"/>
      <c r="H811" s="235" t="s">
        <v>21</v>
      </c>
      <c r="I811" s="237"/>
      <c r="J811" s="233"/>
      <c r="K811" s="233"/>
      <c r="L811" s="238"/>
      <c r="M811" s="239"/>
      <c r="N811" s="240"/>
      <c r="O811" s="240"/>
      <c r="P811" s="240"/>
      <c r="Q811" s="240"/>
      <c r="R811" s="240"/>
      <c r="S811" s="240"/>
      <c r="T811" s="241"/>
      <c r="AT811" s="242" t="s">
        <v>145</v>
      </c>
      <c r="AU811" s="242" t="s">
        <v>80</v>
      </c>
      <c r="AV811" s="11" t="s">
        <v>76</v>
      </c>
      <c r="AW811" s="11" t="s">
        <v>35</v>
      </c>
      <c r="AX811" s="11" t="s">
        <v>71</v>
      </c>
      <c r="AY811" s="242" t="s">
        <v>137</v>
      </c>
    </row>
    <row r="812" spans="2:51" s="12" customFormat="1" ht="13.5">
      <c r="B812" s="243"/>
      <c r="C812" s="244"/>
      <c r="D812" s="234" t="s">
        <v>145</v>
      </c>
      <c r="E812" s="245" t="s">
        <v>21</v>
      </c>
      <c r="F812" s="246" t="s">
        <v>76</v>
      </c>
      <c r="G812" s="244"/>
      <c r="H812" s="247">
        <v>1</v>
      </c>
      <c r="I812" s="248"/>
      <c r="J812" s="244"/>
      <c r="K812" s="244"/>
      <c r="L812" s="249"/>
      <c r="M812" s="250"/>
      <c r="N812" s="251"/>
      <c r="O812" s="251"/>
      <c r="P812" s="251"/>
      <c r="Q812" s="251"/>
      <c r="R812" s="251"/>
      <c r="S812" s="251"/>
      <c r="T812" s="252"/>
      <c r="AT812" s="253" t="s">
        <v>145</v>
      </c>
      <c r="AU812" s="253" t="s">
        <v>80</v>
      </c>
      <c r="AV812" s="12" t="s">
        <v>80</v>
      </c>
      <c r="AW812" s="12" t="s">
        <v>35</v>
      </c>
      <c r="AX812" s="12" t="s">
        <v>76</v>
      </c>
      <c r="AY812" s="253" t="s">
        <v>137</v>
      </c>
    </row>
    <row r="813" spans="2:63" s="10" customFormat="1" ht="29.85" customHeight="1">
      <c r="B813" s="204"/>
      <c r="C813" s="205"/>
      <c r="D813" s="206" t="s">
        <v>70</v>
      </c>
      <c r="E813" s="218" t="s">
        <v>1210</v>
      </c>
      <c r="F813" s="218" t="s">
        <v>1211</v>
      </c>
      <c r="G813" s="205"/>
      <c r="H813" s="205"/>
      <c r="I813" s="208"/>
      <c r="J813" s="219">
        <f>BK813</f>
        <v>0</v>
      </c>
      <c r="K813" s="205"/>
      <c r="L813" s="210"/>
      <c r="M813" s="211"/>
      <c r="N813" s="212"/>
      <c r="O813" s="212"/>
      <c r="P813" s="213">
        <f>SUM(P814:P817)</f>
        <v>0</v>
      </c>
      <c r="Q813" s="212"/>
      <c r="R813" s="213">
        <f>SUM(R814:R817)</f>
        <v>0.13936376</v>
      </c>
      <c r="S813" s="212"/>
      <c r="T813" s="214">
        <f>SUM(T814:T817)</f>
        <v>0</v>
      </c>
      <c r="AR813" s="215" t="s">
        <v>80</v>
      </c>
      <c r="AT813" s="216" t="s">
        <v>70</v>
      </c>
      <c r="AU813" s="216" t="s">
        <v>76</v>
      </c>
      <c r="AY813" s="215" t="s">
        <v>137</v>
      </c>
      <c r="BK813" s="217">
        <f>SUM(BK814:BK817)</f>
        <v>0</v>
      </c>
    </row>
    <row r="814" spans="2:65" s="1" customFormat="1" ht="25.5" customHeight="1">
      <c r="B814" s="45"/>
      <c r="C814" s="220" t="s">
        <v>1212</v>
      </c>
      <c r="D814" s="220" t="s">
        <v>139</v>
      </c>
      <c r="E814" s="221" t="s">
        <v>1213</v>
      </c>
      <c r="F814" s="222" t="s">
        <v>1214</v>
      </c>
      <c r="G814" s="223" t="s">
        <v>149</v>
      </c>
      <c r="H814" s="224">
        <v>12.344</v>
      </c>
      <c r="I814" s="225"/>
      <c r="J814" s="226">
        <f>ROUND(I814*H814,2)</f>
        <v>0</v>
      </c>
      <c r="K814" s="222" t="s">
        <v>163</v>
      </c>
      <c r="L814" s="71"/>
      <c r="M814" s="227" t="s">
        <v>21</v>
      </c>
      <c r="N814" s="228" t="s">
        <v>42</v>
      </c>
      <c r="O814" s="46"/>
      <c r="P814" s="229">
        <f>O814*H814</f>
        <v>0</v>
      </c>
      <c r="Q814" s="229">
        <v>0.01129</v>
      </c>
      <c r="R814" s="229">
        <f>Q814*H814</f>
        <v>0.13936376</v>
      </c>
      <c r="S814" s="229">
        <v>0</v>
      </c>
      <c r="T814" s="230">
        <f>S814*H814</f>
        <v>0</v>
      </c>
      <c r="AR814" s="23" t="s">
        <v>223</v>
      </c>
      <c r="AT814" s="23" t="s">
        <v>139</v>
      </c>
      <c r="AU814" s="23" t="s">
        <v>80</v>
      </c>
      <c r="AY814" s="23" t="s">
        <v>137</v>
      </c>
      <c r="BE814" s="231">
        <f>IF(N814="základní",J814,0)</f>
        <v>0</v>
      </c>
      <c r="BF814" s="231">
        <f>IF(N814="snížená",J814,0)</f>
        <v>0</v>
      </c>
      <c r="BG814" s="231">
        <f>IF(N814="zákl. přenesená",J814,0)</f>
        <v>0</v>
      </c>
      <c r="BH814" s="231">
        <f>IF(N814="sníž. přenesená",J814,0)</f>
        <v>0</v>
      </c>
      <c r="BI814" s="231">
        <f>IF(N814="nulová",J814,0)</f>
        <v>0</v>
      </c>
      <c r="BJ814" s="23" t="s">
        <v>76</v>
      </c>
      <c r="BK814" s="231">
        <f>ROUND(I814*H814,2)</f>
        <v>0</v>
      </c>
      <c r="BL814" s="23" t="s">
        <v>223</v>
      </c>
      <c r="BM814" s="23" t="s">
        <v>1215</v>
      </c>
    </row>
    <row r="815" spans="2:51" s="11" customFormat="1" ht="13.5">
      <c r="B815" s="232"/>
      <c r="C815" s="233"/>
      <c r="D815" s="234" t="s">
        <v>145</v>
      </c>
      <c r="E815" s="235" t="s">
        <v>21</v>
      </c>
      <c r="F815" s="236" t="s">
        <v>848</v>
      </c>
      <c r="G815" s="233"/>
      <c r="H815" s="235" t="s">
        <v>21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AT815" s="242" t="s">
        <v>145</v>
      </c>
      <c r="AU815" s="242" t="s">
        <v>80</v>
      </c>
      <c r="AV815" s="11" t="s">
        <v>76</v>
      </c>
      <c r="AW815" s="11" t="s">
        <v>35</v>
      </c>
      <c r="AX815" s="11" t="s">
        <v>71</v>
      </c>
      <c r="AY815" s="242" t="s">
        <v>137</v>
      </c>
    </row>
    <row r="816" spans="2:51" s="12" customFormat="1" ht="13.5">
      <c r="B816" s="243"/>
      <c r="C816" s="244"/>
      <c r="D816" s="234" t="s">
        <v>145</v>
      </c>
      <c r="E816" s="245" t="s">
        <v>21</v>
      </c>
      <c r="F816" s="246" t="s">
        <v>1216</v>
      </c>
      <c r="G816" s="244"/>
      <c r="H816" s="247">
        <v>12.344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AT816" s="253" t="s">
        <v>145</v>
      </c>
      <c r="AU816" s="253" t="s">
        <v>80</v>
      </c>
      <c r="AV816" s="12" t="s">
        <v>80</v>
      </c>
      <c r="AW816" s="12" t="s">
        <v>35</v>
      </c>
      <c r="AX816" s="12" t="s">
        <v>76</v>
      </c>
      <c r="AY816" s="253" t="s">
        <v>137</v>
      </c>
    </row>
    <row r="817" spans="2:65" s="1" customFormat="1" ht="16.5" customHeight="1">
      <c r="B817" s="45"/>
      <c r="C817" s="220" t="s">
        <v>1217</v>
      </c>
      <c r="D817" s="220" t="s">
        <v>139</v>
      </c>
      <c r="E817" s="221" t="s">
        <v>1218</v>
      </c>
      <c r="F817" s="222" t="s">
        <v>1219</v>
      </c>
      <c r="G817" s="223" t="s">
        <v>226</v>
      </c>
      <c r="H817" s="224">
        <v>0.139</v>
      </c>
      <c r="I817" s="225"/>
      <c r="J817" s="226">
        <f>ROUND(I817*H817,2)</f>
        <v>0</v>
      </c>
      <c r="K817" s="222" t="s">
        <v>163</v>
      </c>
      <c r="L817" s="71"/>
      <c r="M817" s="227" t="s">
        <v>21</v>
      </c>
      <c r="N817" s="228" t="s">
        <v>42</v>
      </c>
      <c r="O817" s="46"/>
      <c r="P817" s="229">
        <f>O817*H817</f>
        <v>0</v>
      </c>
      <c r="Q817" s="229">
        <v>0</v>
      </c>
      <c r="R817" s="229">
        <f>Q817*H817</f>
        <v>0</v>
      </c>
      <c r="S817" s="229">
        <v>0</v>
      </c>
      <c r="T817" s="230">
        <f>S817*H817</f>
        <v>0</v>
      </c>
      <c r="AR817" s="23" t="s">
        <v>223</v>
      </c>
      <c r="AT817" s="23" t="s">
        <v>139</v>
      </c>
      <c r="AU817" s="23" t="s">
        <v>80</v>
      </c>
      <c r="AY817" s="23" t="s">
        <v>137</v>
      </c>
      <c r="BE817" s="231">
        <f>IF(N817="základní",J817,0)</f>
        <v>0</v>
      </c>
      <c r="BF817" s="231">
        <f>IF(N817="snížená",J817,0)</f>
        <v>0</v>
      </c>
      <c r="BG817" s="231">
        <f>IF(N817="zákl. přenesená",J817,0)</f>
        <v>0</v>
      </c>
      <c r="BH817" s="231">
        <f>IF(N817="sníž. přenesená",J817,0)</f>
        <v>0</v>
      </c>
      <c r="BI817" s="231">
        <f>IF(N817="nulová",J817,0)</f>
        <v>0</v>
      </c>
      <c r="BJ817" s="23" t="s">
        <v>76</v>
      </c>
      <c r="BK817" s="231">
        <f>ROUND(I817*H817,2)</f>
        <v>0</v>
      </c>
      <c r="BL817" s="23" t="s">
        <v>223</v>
      </c>
      <c r="BM817" s="23" t="s">
        <v>1220</v>
      </c>
    </row>
    <row r="818" spans="2:63" s="10" customFormat="1" ht="29.85" customHeight="1">
      <c r="B818" s="204"/>
      <c r="C818" s="205"/>
      <c r="D818" s="206" t="s">
        <v>70</v>
      </c>
      <c r="E818" s="218" t="s">
        <v>1221</v>
      </c>
      <c r="F818" s="218" t="s">
        <v>1222</v>
      </c>
      <c r="G818" s="205"/>
      <c r="H818" s="205"/>
      <c r="I818" s="208"/>
      <c r="J818" s="219">
        <f>BK818</f>
        <v>0</v>
      </c>
      <c r="K818" s="205"/>
      <c r="L818" s="210"/>
      <c r="M818" s="211"/>
      <c r="N818" s="212"/>
      <c r="O818" s="212"/>
      <c r="P818" s="213">
        <f>SUM(P819:P844)</f>
        <v>0</v>
      </c>
      <c r="Q818" s="212"/>
      <c r="R818" s="213">
        <f>SUM(R819:R844)</f>
        <v>9.56572018</v>
      </c>
      <c r="S818" s="212"/>
      <c r="T818" s="214">
        <f>SUM(T819:T844)</f>
        <v>0</v>
      </c>
      <c r="AR818" s="215" t="s">
        <v>80</v>
      </c>
      <c r="AT818" s="216" t="s">
        <v>70</v>
      </c>
      <c r="AU818" s="216" t="s">
        <v>76</v>
      </c>
      <c r="AY818" s="215" t="s">
        <v>137</v>
      </c>
      <c r="BK818" s="217">
        <f>SUM(BK819:BK844)</f>
        <v>0</v>
      </c>
    </row>
    <row r="819" spans="2:65" s="1" customFormat="1" ht="25.5" customHeight="1">
      <c r="B819" s="45"/>
      <c r="C819" s="220" t="s">
        <v>1223</v>
      </c>
      <c r="D819" s="220" t="s">
        <v>139</v>
      </c>
      <c r="E819" s="221" t="s">
        <v>1224</v>
      </c>
      <c r="F819" s="222" t="s">
        <v>1225</v>
      </c>
      <c r="G819" s="223" t="s">
        <v>149</v>
      </c>
      <c r="H819" s="224">
        <v>12.92</v>
      </c>
      <c r="I819" s="225"/>
      <c r="J819" s="226">
        <f>ROUND(I819*H819,2)</f>
        <v>0</v>
      </c>
      <c r="K819" s="222" t="s">
        <v>163</v>
      </c>
      <c r="L819" s="71"/>
      <c r="M819" s="227" t="s">
        <v>21</v>
      </c>
      <c r="N819" s="228" t="s">
        <v>42</v>
      </c>
      <c r="O819" s="46"/>
      <c r="P819" s="229">
        <f>O819*H819</f>
        <v>0</v>
      </c>
      <c r="Q819" s="229">
        <v>0.02687</v>
      </c>
      <c r="R819" s="229">
        <f>Q819*H819</f>
        <v>0.34716040000000004</v>
      </c>
      <c r="S819" s="229">
        <v>0</v>
      </c>
      <c r="T819" s="230">
        <f>S819*H819</f>
        <v>0</v>
      </c>
      <c r="AR819" s="23" t="s">
        <v>223</v>
      </c>
      <c r="AT819" s="23" t="s">
        <v>139</v>
      </c>
      <c r="AU819" s="23" t="s">
        <v>80</v>
      </c>
      <c r="AY819" s="23" t="s">
        <v>137</v>
      </c>
      <c r="BE819" s="231">
        <f>IF(N819="základní",J819,0)</f>
        <v>0</v>
      </c>
      <c r="BF819" s="231">
        <f>IF(N819="snížená",J819,0)</f>
        <v>0</v>
      </c>
      <c r="BG819" s="231">
        <f>IF(N819="zákl. přenesená",J819,0)</f>
        <v>0</v>
      </c>
      <c r="BH819" s="231">
        <f>IF(N819="sníž. přenesená",J819,0)</f>
        <v>0</v>
      </c>
      <c r="BI819" s="231">
        <f>IF(N819="nulová",J819,0)</f>
        <v>0</v>
      </c>
      <c r="BJ819" s="23" t="s">
        <v>76</v>
      </c>
      <c r="BK819" s="231">
        <f>ROUND(I819*H819,2)</f>
        <v>0</v>
      </c>
      <c r="BL819" s="23" t="s">
        <v>223</v>
      </c>
      <c r="BM819" s="23" t="s">
        <v>1226</v>
      </c>
    </row>
    <row r="820" spans="2:51" s="11" customFormat="1" ht="13.5">
      <c r="B820" s="232"/>
      <c r="C820" s="233"/>
      <c r="D820" s="234" t="s">
        <v>145</v>
      </c>
      <c r="E820" s="235" t="s">
        <v>21</v>
      </c>
      <c r="F820" s="236" t="s">
        <v>381</v>
      </c>
      <c r="G820" s="233"/>
      <c r="H820" s="235" t="s">
        <v>21</v>
      </c>
      <c r="I820" s="237"/>
      <c r="J820" s="233"/>
      <c r="K820" s="233"/>
      <c r="L820" s="238"/>
      <c r="M820" s="239"/>
      <c r="N820" s="240"/>
      <c r="O820" s="240"/>
      <c r="P820" s="240"/>
      <c r="Q820" s="240"/>
      <c r="R820" s="240"/>
      <c r="S820" s="240"/>
      <c r="T820" s="241"/>
      <c r="AT820" s="242" t="s">
        <v>145</v>
      </c>
      <c r="AU820" s="242" t="s">
        <v>80</v>
      </c>
      <c r="AV820" s="11" t="s">
        <v>76</v>
      </c>
      <c r="AW820" s="11" t="s">
        <v>35</v>
      </c>
      <c r="AX820" s="11" t="s">
        <v>71</v>
      </c>
      <c r="AY820" s="242" t="s">
        <v>137</v>
      </c>
    </row>
    <row r="821" spans="2:51" s="12" customFormat="1" ht="13.5">
      <c r="B821" s="243"/>
      <c r="C821" s="244"/>
      <c r="D821" s="234" t="s">
        <v>145</v>
      </c>
      <c r="E821" s="245" t="s">
        <v>21</v>
      </c>
      <c r="F821" s="246" t="s">
        <v>1227</v>
      </c>
      <c r="G821" s="244"/>
      <c r="H821" s="247">
        <v>12.92</v>
      </c>
      <c r="I821" s="248"/>
      <c r="J821" s="244"/>
      <c r="K821" s="244"/>
      <c r="L821" s="249"/>
      <c r="M821" s="250"/>
      <c r="N821" s="251"/>
      <c r="O821" s="251"/>
      <c r="P821" s="251"/>
      <c r="Q821" s="251"/>
      <c r="R821" s="251"/>
      <c r="S821" s="251"/>
      <c r="T821" s="252"/>
      <c r="AT821" s="253" t="s">
        <v>145</v>
      </c>
      <c r="AU821" s="253" t="s">
        <v>80</v>
      </c>
      <c r="AV821" s="12" t="s">
        <v>80</v>
      </c>
      <c r="AW821" s="12" t="s">
        <v>35</v>
      </c>
      <c r="AX821" s="12" t="s">
        <v>76</v>
      </c>
      <c r="AY821" s="253" t="s">
        <v>137</v>
      </c>
    </row>
    <row r="822" spans="2:65" s="1" customFormat="1" ht="16.5" customHeight="1">
      <c r="B822" s="45"/>
      <c r="C822" s="220" t="s">
        <v>1228</v>
      </c>
      <c r="D822" s="220" t="s">
        <v>139</v>
      </c>
      <c r="E822" s="221" t="s">
        <v>1229</v>
      </c>
      <c r="F822" s="222" t="s">
        <v>1230</v>
      </c>
      <c r="G822" s="223" t="s">
        <v>149</v>
      </c>
      <c r="H822" s="224">
        <v>8.17</v>
      </c>
      <c r="I822" s="225"/>
      <c r="J822" s="226">
        <f>ROUND(I822*H822,2)</f>
        <v>0</v>
      </c>
      <c r="K822" s="222" t="s">
        <v>163</v>
      </c>
      <c r="L822" s="71"/>
      <c r="M822" s="227" t="s">
        <v>21</v>
      </c>
      <c r="N822" s="228" t="s">
        <v>42</v>
      </c>
      <c r="O822" s="46"/>
      <c r="P822" s="229">
        <f>O822*H822</f>
        <v>0</v>
      </c>
      <c r="Q822" s="229">
        <v>0.01223</v>
      </c>
      <c r="R822" s="229">
        <f>Q822*H822</f>
        <v>0.0999191</v>
      </c>
      <c r="S822" s="229">
        <v>0</v>
      </c>
      <c r="T822" s="230">
        <f>S822*H822</f>
        <v>0</v>
      </c>
      <c r="AR822" s="23" t="s">
        <v>223</v>
      </c>
      <c r="AT822" s="23" t="s">
        <v>139</v>
      </c>
      <c r="AU822" s="23" t="s">
        <v>80</v>
      </c>
      <c r="AY822" s="23" t="s">
        <v>137</v>
      </c>
      <c r="BE822" s="231">
        <f>IF(N822="základní",J822,0)</f>
        <v>0</v>
      </c>
      <c r="BF822" s="231">
        <f>IF(N822="snížená",J822,0)</f>
        <v>0</v>
      </c>
      <c r="BG822" s="231">
        <f>IF(N822="zákl. přenesená",J822,0)</f>
        <v>0</v>
      </c>
      <c r="BH822" s="231">
        <f>IF(N822="sníž. přenesená",J822,0)</f>
        <v>0</v>
      </c>
      <c r="BI822" s="231">
        <f>IF(N822="nulová",J822,0)</f>
        <v>0</v>
      </c>
      <c r="BJ822" s="23" t="s">
        <v>76</v>
      </c>
      <c r="BK822" s="231">
        <f>ROUND(I822*H822,2)</f>
        <v>0</v>
      </c>
      <c r="BL822" s="23" t="s">
        <v>223</v>
      </c>
      <c r="BM822" s="23" t="s">
        <v>1231</v>
      </c>
    </row>
    <row r="823" spans="2:51" s="11" customFormat="1" ht="13.5">
      <c r="B823" s="232"/>
      <c r="C823" s="233"/>
      <c r="D823" s="234" t="s">
        <v>145</v>
      </c>
      <c r="E823" s="235" t="s">
        <v>21</v>
      </c>
      <c r="F823" s="236" t="s">
        <v>376</v>
      </c>
      <c r="G823" s="233"/>
      <c r="H823" s="235" t="s">
        <v>21</v>
      </c>
      <c r="I823" s="237"/>
      <c r="J823" s="233"/>
      <c r="K823" s="233"/>
      <c r="L823" s="238"/>
      <c r="M823" s="239"/>
      <c r="N823" s="240"/>
      <c r="O823" s="240"/>
      <c r="P823" s="240"/>
      <c r="Q823" s="240"/>
      <c r="R823" s="240"/>
      <c r="S823" s="240"/>
      <c r="T823" s="241"/>
      <c r="AT823" s="242" t="s">
        <v>145</v>
      </c>
      <c r="AU823" s="242" t="s">
        <v>80</v>
      </c>
      <c r="AV823" s="11" t="s">
        <v>76</v>
      </c>
      <c r="AW823" s="11" t="s">
        <v>35</v>
      </c>
      <c r="AX823" s="11" t="s">
        <v>71</v>
      </c>
      <c r="AY823" s="242" t="s">
        <v>137</v>
      </c>
    </row>
    <row r="824" spans="2:51" s="12" customFormat="1" ht="13.5">
      <c r="B824" s="243"/>
      <c r="C824" s="244"/>
      <c r="D824" s="234" t="s">
        <v>145</v>
      </c>
      <c r="E824" s="245" t="s">
        <v>21</v>
      </c>
      <c r="F824" s="246" t="s">
        <v>1232</v>
      </c>
      <c r="G824" s="244"/>
      <c r="H824" s="247">
        <v>8.17</v>
      </c>
      <c r="I824" s="248"/>
      <c r="J824" s="244"/>
      <c r="K824" s="244"/>
      <c r="L824" s="249"/>
      <c r="M824" s="250"/>
      <c r="N824" s="251"/>
      <c r="O824" s="251"/>
      <c r="P824" s="251"/>
      <c r="Q824" s="251"/>
      <c r="R824" s="251"/>
      <c r="S824" s="251"/>
      <c r="T824" s="252"/>
      <c r="AT824" s="253" t="s">
        <v>145</v>
      </c>
      <c r="AU824" s="253" t="s">
        <v>80</v>
      </c>
      <c r="AV824" s="12" t="s">
        <v>80</v>
      </c>
      <c r="AW824" s="12" t="s">
        <v>35</v>
      </c>
      <c r="AX824" s="12" t="s">
        <v>76</v>
      </c>
      <c r="AY824" s="253" t="s">
        <v>137</v>
      </c>
    </row>
    <row r="825" spans="2:65" s="1" customFormat="1" ht="25.5" customHeight="1">
      <c r="B825" s="45"/>
      <c r="C825" s="220" t="s">
        <v>1233</v>
      </c>
      <c r="D825" s="220" t="s">
        <v>139</v>
      </c>
      <c r="E825" s="221" t="s">
        <v>1234</v>
      </c>
      <c r="F825" s="222" t="s">
        <v>1235</v>
      </c>
      <c r="G825" s="223" t="s">
        <v>149</v>
      </c>
      <c r="H825" s="224">
        <v>168</v>
      </c>
      <c r="I825" s="225"/>
      <c r="J825" s="226">
        <f>ROUND(I825*H825,2)</f>
        <v>0</v>
      </c>
      <c r="K825" s="222" t="s">
        <v>163</v>
      </c>
      <c r="L825" s="71"/>
      <c r="M825" s="227" t="s">
        <v>21</v>
      </c>
      <c r="N825" s="228" t="s">
        <v>42</v>
      </c>
      <c r="O825" s="46"/>
      <c r="P825" s="229">
        <f>O825*H825</f>
        <v>0</v>
      </c>
      <c r="Q825" s="229">
        <v>0.02553</v>
      </c>
      <c r="R825" s="229">
        <f>Q825*H825</f>
        <v>4.28904</v>
      </c>
      <c r="S825" s="229">
        <v>0</v>
      </c>
      <c r="T825" s="230">
        <f>S825*H825</f>
        <v>0</v>
      </c>
      <c r="AR825" s="23" t="s">
        <v>223</v>
      </c>
      <c r="AT825" s="23" t="s">
        <v>139</v>
      </c>
      <c r="AU825" s="23" t="s">
        <v>80</v>
      </c>
      <c r="AY825" s="23" t="s">
        <v>137</v>
      </c>
      <c r="BE825" s="231">
        <f>IF(N825="základní",J825,0)</f>
        <v>0</v>
      </c>
      <c r="BF825" s="231">
        <f>IF(N825="snížená",J825,0)</f>
        <v>0</v>
      </c>
      <c r="BG825" s="231">
        <f>IF(N825="zákl. přenesená",J825,0)</f>
        <v>0</v>
      </c>
      <c r="BH825" s="231">
        <f>IF(N825="sníž. přenesená",J825,0)</f>
        <v>0</v>
      </c>
      <c r="BI825" s="231">
        <f>IF(N825="nulová",J825,0)</f>
        <v>0</v>
      </c>
      <c r="BJ825" s="23" t="s">
        <v>76</v>
      </c>
      <c r="BK825" s="231">
        <f>ROUND(I825*H825,2)</f>
        <v>0</v>
      </c>
      <c r="BL825" s="23" t="s">
        <v>223</v>
      </c>
      <c r="BM825" s="23" t="s">
        <v>1236</v>
      </c>
    </row>
    <row r="826" spans="2:51" s="11" customFormat="1" ht="13.5">
      <c r="B826" s="232"/>
      <c r="C826" s="233"/>
      <c r="D826" s="234" t="s">
        <v>145</v>
      </c>
      <c r="E826" s="235" t="s">
        <v>21</v>
      </c>
      <c r="F826" s="236" t="s">
        <v>1237</v>
      </c>
      <c r="G826" s="233"/>
      <c r="H826" s="235" t="s">
        <v>21</v>
      </c>
      <c r="I826" s="237"/>
      <c r="J826" s="233"/>
      <c r="K826" s="233"/>
      <c r="L826" s="238"/>
      <c r="M826" s="239"/>
      <c r="N826" s="240"/>
      <c r="O826" s="240"/>
      <c r="P826" s="240"/>
      <c r="Q826" s="240"/>
      <c r="R826" s="240"/>
      <c r="S826" s="240"/>
      <c r="T826" s="241"/>
      <c r="AT826" s="242" t="s">
        <v>145</v>
      </c>
      <c r="AU826" s="242" t="s">
        <v>80</v>
      </c>
      <c r="AV826" s="11" t="s">
        <v>76</v>
      </c>
      <c r="AW826" s="11" t="s">
        <v>35</v>
      </c>
      <c r="AX826" s="11" t="s">
        <v>71</v>
      </c>
      <c r="AY826" s="242" t="s">
        <v>137</v>
      </c>
    </row>
    <row r="827" spans="2:51" s="12" customFormat="1" ht="13.5">
      <c r="B827" s="243"/>
      <c r="C827" s="244"/>
      <c r="D827" s="234" t="s">
        <v>145</v>
      </c>
      <c r="E827" s="245" t="s">
        <v>21</v>
      </c>
      <c r="F827" s="246" t="s">
        <v>1238</v>
      </c>
      <c r="G827" s="244"/>
      <c r="H827" s="247">
        <v>153</v>
      </c>
      <c r="I827" s="248"/>
      <c r="J827" s="244"/>
      <c r="K827" s="244"/>
      <c r="L827" s="249"/>
      <c r="M827" s="250"/>
      <c r="N827" s="251"/>
      <c r="O827" s="251"/>
      <c r="P827" s="251"/>
      <c r="Q827" s="251"/>
      <c r="R827" s="251"/>
      <c r="S827" s="251"/>
      <c r="T827" s="252"/>
      <c r="AT827" s="253" t="s">
        <v>145</v>
      </c>
      <c r="AU827" s="253" t="s">
        <v>80</v>
      </c>
      <c r="AV827" s="12" t="s">
        <v>80</v>
      </c>
      <c r="AW827" s="12" t="s">
        <v>35</v>
      </c>
      <c r="AX827" s="12" t="s">
        <v>71</v>
      </c>
      <c r="AY827" s="253" t="s">
        <v>137</v>
      </c>
    </row>
    <row r="828" spans="2:51" s="12" customFormat="1" ht="13.5">
      <c r="B828" s="243"/>
      <c r="C828" s="244"/>
      <c r="D828" s="234" t="s">
        <v>145</v>
      </c>
      <c r="E828" s="245" t="s">
        <v>21</v>
      </c>
      <c r="F828" s="246" t="s">
        <v>1239</v>
      </c>
      <c r="G828" s="244"/>
      <c r="H828" s="247">
        <v>15</v>
      </c>
      <c r="I828" s="248"/>
      <c r="J828" s="244"/>
      <c r="K828" s="244"/>
      <c r="L828" s="249"/>
      <c r="M828" s="250"/>
      <c r="N828" s="251"/>
      <c r="O828" s="251"/>
      <c r="P828" s="251"/>
      <c r="Q828" s="251"/>
      <c r="R828" s="251"/>
      <c r="S828" s="251"/>
      <c r="T828" s="252"/>
      <c r="AT828" s="253" t="s">
        <v>145</v>
      </c>
      <c r="AU828" s="253" t="s">
        <v>80</v>
      </c>
      <c r="AV828" s="12" t="s">
        <v>80</v>
      </c>
      <c r="AW828" s="12" t="s">
        <v>35</v>
      </c>
      <c r="AX828" s="12" t="s">
        <v>71</v>
      </c>
      <c r="AY828" s="253" t="s">
        <v>137</v>
      </c>
    </row>
    <row r="829" spans="2:51" s="13" customFormat="1" ht="13.5">
      <c r="B829" s="254"/>
      <c r="C829" s="255"/>
      <c r="D829" s="234" t="s">
        <v>145</v>
      </c>
      <c r="E829" s="256" t="s">
        <v>21</v>
      </c>
      <c r="F829" s="257" t="s">
        <v>218</v>
      </c>
      <c r="G829" s="255"/>
      <c r="H829" s="258">
        <v>168</v>
      </c>
      <c r="I829" s="259"/>
      <c r="J829" s="255"/>
      <c r="K829" s="255"/>
      <c r="L829" s="260"/>
      <c r="M829" s="261"/>
      <c r="N829" s="262"/>
      <c r="O829" s="262"/>
      <c r="P829" s="262"/>
      <c r="Q829" s="262"/>
      <c r="R829" s="262"/>
      <c r="S829" s="262"/>
      <c r="T829" s="263"/>
      <c r="AT829" s="264" t="s">
        <v>145</v>
      </c>
      <c r="AU829" s="264" t="s">
        <v>80</v>
      </c>
      <c r="AV829" s="13" t="s">
        <v>143</v>
      </c>
      <c r="AW829" s="13" t="s">
        <v>35</v>
      </c>
      <c r="AX829" s="13" t="s">
        <v>76</v>
      </c>
      <c r="AY829" s="264" t="s">
        <v>137</v>
      </c>
    </row>
    <row r="830" spans="2:65" s="1" customFormat="1" ht="16.5" customHeight="1">
      <c r="B830" s="45"/>
      <c r="C830" s="220" t="s">
        <v>1240</v>
      </c>
      <c r="D830" s="220" t="s">
        <v>139</v>
      </c>
      <c r="E830" s="221" t="s">
        <v>1241</v>
      </c>
      <c r="F830" s="222" t="s">
        <v>1242</v>
      </c>
      <c r="G830" s="223" t="s">
        <v>156</v>
      </c>
      <c r="H830" s="224">
        <v>11.03</v>
      </c>
      <c r="I830" s="225"/>
      <c r="J830" s="226">
        <f>ROUND(I830*H830,2)</f>
        <v>0</v>
      </c>
      <c r="K830" s="222" t="s">
        <v>163</v>
      </c>
      <c r="L830" s="71"/>
      <c r="M830" s="227" t="s">
        <v>21</v>
      </c>
      <c r="N830" s="228" t="s">
        <v>42</v>
      </c>
      <c r="O830" s="46"/>
      <c r="P830" s="229">
        <f>O830*H830</f>
        <v>0</v>
      </c>
      <c r="Q830" s="229">
        <v>0.00026</v>
      </c>
      <c r="R830" s="229">
        <f>Q830*H830</f>
        <v>0.0028677999999999998</v>
      </c>
      <c r="S830" s="229">
        <v>0</v>
      </c>
      <c r="T830" s="230">
        <f>S830*H830</f>
        <v>0</v>
      </c>
      <c r="AR830" s="23" t="s">
        <v>223</v>
      </c>
      <c r="AT830" s="23" t="s">
        <v>139</v>
      </c>
      <c r="AU830" s="23" t="s">
        <v>80</v>
      </c>
      <c r="AY830" s="23" t="s">
        <v>137</v>
      </c>
      <c r="BE830" s="231">
        <f>IF(N830="základní",J830,0)</f>
        <v>0</v>
      </c>
      <c r="BF830" s="231">
        <f>IF(N830="snížená",J830,0)</f>
        <v>0</v>
      </c>
      <c r="BG830" s="231">
        <f>IF(N830="zákl. přenesená",J830,0)</f>
        <v>0</v>
      </c>
      <c r="BH830" s="231">
        <f>IF(N830="sníž. přenesená",J830,0)</f>
        <v>0</v>
      </c>
      <c r="BI830" s="231">
        <f>IF(N830="nulová",J830,0)</f>
        <v>0</v>
      </c>
      <c r="BJ830" s="23" t="s">
        <v>76</v>
      </c>
      <c r="BK830" s="231">
        <f>ROUND(I830*H830,2)</f>
        <v>0</v>
      </c>
      <c r="BL830" s="23" t="s">
        <v>223</v>
      </c>
      <c r="BM830" s="23" t="s">
        <v>1243</v>
      </c>
    </row>
    <row r="831" spans="2:51" s="11" customFormat="1" ht="13.5">
      <c r="B831" s="232"/>
      <c r="C831" s="233"/>
      <c r="D831" s="234" t="s">
        <v>145</v>
      </c>
      <c r="E831" s="235" t="s">
        <v>21</v>
      </c>
      <c r="F831" s="236" t="s">
        <v>376</v>
      </c>
      <c r="G831" s="233"/>
      <c r="H831" s="235" t="s">
        <v>21</v>
      </c>
      <c r="I831" s="237"/>
      <c r="J831" s="233"/>
      <c r="K831" s="233"/>
      <c r="L831" s="238"/>
      <c r="M831" s="239"/>
      <c r="N831" s="240"/>
      <c r="O831" s="240"/>
      <c r="P831" s="240"/>
      <c r="Q831" s="240"/>
      <c r="R831" s="240"/>
      <c r="S831" s="240"/>
      <c r="T831" s="241"/>
      <c r="AT831" s="242" t="s">
        <v>145</v>
      </c>
      <c r="AU831" s="242" t="s">
        <v>80</v>
      </c>
      <c r="AV831" s="11" t="s">
        <v>76</v>
      </c>
      <c r="AW831" s="11" t="s">
        <v>35</v>
      </c>
      <c r="AX831" s="11" t="s">
        <v>71</v>
      </c>
      <c r="AY831" s="242" t="s">
        <v>137</v>
      </c>
    </row>
    <row r="832" spans="2:51" s="12" customFormat="1" ht="13.5">
      <c r="B832" s="243"/>
      <c r="C832" s="244"/>
      <c r="D832" s="234" t="s">
        <v>145</v>
      </c>
      <c r="E832" s="245" t="s">
        <v>21</v>
      </c>
      <c r="F832" s="246" t="s">
        <v>1244</v>
      </c>
      <c r="G832" s="244"/>
      <c r="H832" s="247">
        <v>11.03</v>
      </c>
      <c r="I832" s="248"/>
      <c r="J832" s="244"/>
      <c r="K832" s="244"/>
      <c r="L832" s="249"/>
      <c r="M832" s="250"/>
      <c r="N832" s="251"/>
      <c r="O832" s="251"/>
      <c r="P832" s="251"/>
      <c r="Q832" s="251"/>
      <c r="R832" s="251"/>
      <c r="S832" s="251"/>
      <c r="T832" s="252"/>
      <c r="AT832" s="253" t="s">
        <v>145</v>
      </c>
      <c r="AU832" s="253" t="s">
        <v>80</v>
      </c>
      <c r="AV832" s="12" t="s">
        <v>80</v>
      </c>
      <c r="AW832" s="12" t="s">
        <v>35</v>
      </c>
      <c r="AX832" s="12" t="s">
        <v>76</v>
      </c>
      <c r="AY832" s="253" t="s">
        <v>137</v>
      </c>
    </row>
    <row r="833" spans="2:65" s="1" customFormat="1" ht="16.5" customHeight="1">
      <c r="B833" s="45"/>
      <c r="C833" s="220" t="s">
        <v>1245</v>
      </c>
      <c r="D833" s="220" t="s">
        <v>139</v>
      </c>
      <c r="E833" s="221" t="s">
        <v>1246</v>
      </c>
      <c r="F833" s="222" t="s">
        <v>1247</v>
      </c>
      <c r="G833" s="223" t="s">
        <v>149</v>
      </c>
      <c r="H833" s="224">
        <v>8.17</v>
      </c>
      <c r="I833" s="225"/>
      <c r="J833" s="226">
        <f>ROUND(I833*H833,2)</f>
        <v>0</v>
      </c>
      <c r="K833" s="222" t="s">
        <v>163</v>
      </c>
      <c r="L833" s="71"/>
      <c r="M833" s="227" t="s">
        <v>21</v>
      </c>
      <c r="N833" s="228" t="s">
        <v>42</v>
      </c>
      <c r="O833" s="46"/>
      <c r="P833" s="229">
        <f>O833*H833</f>
        <v>0</v>
      </c>
      <c r="Q833" s="229">
        <v>0.0001</v>
      </c>
      <c r="R833" s="229">
        <f>Q833*H833</f>
        <v>0.000817</v>
      </c>
      <c r="S833" s="229">
        <v>0</v>
      </c>
      <c r="T833" s="230">
        <f>S833*H833</f>
        <v>0</v>
      </c>
      <c r="AR833" s="23" t="s">
        <v>223</v>
      </c>
      <c r="AT833" s="23" t="s">
        <v>139</v>
      </c>
      <c r="AU833" s="23" t="s">
        <v>80</v>
      </c>
      <c r="AY833" s="23" t="s">
        <v>137</v>
      </c>
      <c r="BE833" s="231">
        <f>IF(N833="základní",J833,0)</f>
        <v>0</v>
      </c>
      <c r="BF833" s="231">
        <f>IF(N833="snížená",J833,0)</f>
        <v>0</v>
      </c>
      <c r="BG833" s="231">
        <f>IF(N833="zákl. přenesená",J833,0)</f>
        <v>0</v>
      </c>
      <c r="BH833" s="231">
        <f>IF(N833="sníž. přenesená",J833,0)</f>
        <v>0</v>
      </c>
      <c r="BI833" s="231">
        <f>IF(N833="nulová",J833,0)</f>
        <v>0</v>
      </c>
      <c r="BJ833" s="23" t="s">
        <v>76</v>
      </c>
      <c r="BK833" s="231">
        <f>ROUND(I833*H833,2)</f>
        <v>0</v>
      </c>
      <c r="BL833" s="23" t="s">
        <v>223</v>
      </c>
      <c r="BM833" s="23" t="s">
        <v>1248</v>
      </c>
    </row>
    <row r="834" spans="2:51" s="12" customFormat="1" ht="13.5">
      <c r="B834" s="243"/>
      <c r="C834" s="244"/>
      <c r="D834" s="234" t="s">
        <v>145</v>
      </c>
      <c r="E834" s="245" t="s">
        <v>21</v>
      </c>
      <c r="F834" s="246" t="s">
        <v>1249</v>
      </c>
      <c r="G834" s="244"/>
      <c r="H834" s="247">
        <v>8.17</v>
      </c>
      <c r="I834" s="248"/>
      <c r="J834" s="244"/>
      <c r="K834" s="244"/>
      <c r="L834" s="249"/>
      <c r="M834" s="250"/>
      <c r="N834" s="251"/>
      <c r="O834" s="251"/>
      <c r="P834" s="251"/>
      <c r="Q834" s="251"/>
      <c r="R834" s="251"/>
      <c r="S834" s="251"/>
      <c r="T834" s="252"/>
      <c r="AT834" s="253" t="s">
        <v>145</v>
      </c>
      <c r="AU834" s="253" t="s">
        <v>80</v>
      </c>
      <c r="AV834" s="12" t="s">
        <v>80</v>
      </c>
      <c r="AW834" s="12" t="s">
        <v>35</v>
      </c>
      <c r="AX834" s="12" t="s">
        <v>76</v>
      </c>
      <c r="AY834" s="253" t="s">
        <v>137</v>
      </c>
    </row>
    <row r="835" spans="2:65" s="1" customFormat="1" ht="16.5" customHeight="1">
      <c r="B835" s="45"/>
      <c r="C835" s="220" t="s">
        <v>1250</v>
      </c>
      <c r="D835" s="220" t="s">
        <v>139</v>
      </c>
      <c r="E835" s="221" t="s">
        <v>1251</v>
      </c>
      <c r="F835" s="222" t="s">
        <v>1252</v>
      </c>
      <c r="G835" s="223" t="s">
        <v>149</v>
      </c>
      <c r="H835" s="224">
        <v>8.17</v>
      </c>
      <c r="I835" s="225"/>
      <c r="J835" s="226">
        <f>ROUND(I835*H835,2)</f>
        <v>0</v>
      </c>
      <c r="K835" s="222" t="s">
        <v>163</v>
      </c>
      <c r="L835" s="71"/>
      <c r="M835" s="227" t="s">
        <v>21</v>
      </c>
      <c r="N835" s="228" t="s">
        <v>42</v>
      </c>
      <c r="O835" s="46"/>
      <c r="P835" s="229">
        <f>O835*H835</f>
        <v>0</v>
      </c>
      <c r="Q835" s="229">
        <v>0</v>
      </c>
      <c r="R835" s="229">
        <f>Q835*H835</f>
        <v>0</v>
      </c>
      <c r="S835" s="229">
        <v>0</v>
      </c>
      <c r="T835" s="230">
        <f>S835*H835</f>
        <v>0</v>
      </c>
      <c r="AR835" s="23" t="s">
        <v>223</v>
      </c>
      <c r="AT835" s="23" t="s">
        <v>139</v>
      </c>
      <c r="AU835" s="23" t="s">
        <v>80</v>
      </c>
      <c r="AY835" s="23" t="s">
        <v>137</v>
      </c>
      <c r="BE835" s="231">
        <f>IF(N835="základní",J835,0)</f>
        <v>0</v>
      </c>
      <c r="BF835" s="231">
        <f>IF(N835="snížená",J835,0)</f>
        <v>0</v>
      </c>
      <c r="BG835" s="231">
        <f>IF(N835="zákl. přenesená",J835,0)</f>
        <v>0</v>
      </c>
      <c r="BH835" s="231">
        <f>IF(N835="sníž. přenesená",J835,0)</f>
        <v>0</v>
      </c>
      <c r="BI835" s="231">
        <f>IF(N835="nulová",J835,0)</f>
        <v>0</v>
      </c>
      <c r="BJ835" s="23" t="s">
        <v>76</v>
      </c>
      <c r="BK835" s="231">
        <f>ROUND(I835*H835,2)</f>
        <v>0</v>
      </c>
      <c r="BL835" s="23" t="s">
        <v>223</v>
      </c>
      <c r="BM835" s="23" t="s">
        <v>1253</v>
      </c>
    </row>
    <row r="836" spans="2:65" s="1" customFormat="1" ht="25.5" customHeight="1">
      <c r="B836" s="45"/>
      <c r="C836" s="265" t="s">
        <v>1254</v>
      </c>
      <c r="D836" s="265" t="s">
        <v>348</v>
      </c>
      <c r="E836" s="266" t="s">
        <v>1255</v>
      </c>
      <c r="F836" s="267" t="s">
        <v>1256</v>
      </c>
      <c r="G836" s="268" t="s">
        <v>149</v>
      </c>
      <c r="H836" s="269">
        <v>8.333</v>
      </c>
      <c r="I836" s="270"/>
      <c r="J836" s="271">
        <f>ROUND(I836*H836,2)</f>
        <v>0</v>
      </c>
      <c r="K836" s="267" t="s">
        <v>163</v>
      </c>
      <c r="L836" s="272"/>
      <c r="M836" s="273" t="s">
        <v>21</v>
      </c>
      <c r="N836" s="274" t="s">
        <v>42</v>
      </c>
      <c r="O836" s="46"/>
      <c r="P836" s="229">
        <f>O836*H836</f>
        <v>0</v>
      </c>
      <c r="Q836" s="229">
        <v>0.00336</v>
      </c>
      <c r="R836" s="229">
        <f>Q836*H836</f>
        <v>0.02799888</v>
      </c>
      <c r="S836" s="229">
        <v>0</v>
      </c>
      <c r="T836" s="230">
        <f>S836*H836</f>
        <v>0</v>
      </c>
      <c r="AR836" s="23" t="s">
        <v>312</v>
      </c>
      <c r="AT836" s="23" t="s">
        <v>348</v>
      </c>
      <c r="AU836" s="23" t="s">
        <v>80</v>
      </c>
      <c r="AY836" s="23" t="s">
        <v>137</v>
      </c>
      <c r="BE836" s="231">
        <f>IF(N836="základní",J836,0)</f>
        <v>0</v>
      </c>
      <c r="BF836" s="231">
        <f>IF(N836="snížená",J836,0)</f>
        <v>0</v>
      </c>
      <c r="BG836" s="231">
        <f>IF(N836="zákl. přenesená",J836,0)</f>
        <v>0</v>
      </c>
      <c r="BH836" s="231">
        <f>IF(N836="sníž. přenesená",J836,0)</f>
        <v>0</v>
      </c>
      <c r="BI836" s="231">
        <f>IF(N836="nulová",J836,0)</f>
        <v>0</v>
      </c>
      <c r="BJ836" s="23" t="s">
        <v>76</v>
      </c>
      <c r="BK836" s="231">
        <f>ROUND(I836*H836,2)</f>
        <v>0</v>
      </c>
      <c r="BL836" s="23" t="s">
        <v>223</v>
      </c>
      <c r="BM836" s="23" t="s">
        <v>1257</v>
      </c>
    </row>
    <row r="837" spans="2:51" s="12" customFormat="1" ht="13.5">
      <c r="B837" s="243"/>
      <c r="C837" s="244"/>
      <c r="D837" s="234" t="s">
        <v>145</v>
      </c>
      <c r="E837" s="244"/>
      <c r="F837" s="246" t="s">
        <v>1258</v>
      </c>
      <c r="G837" s="244"/>
      <c r="H837" s="247">
        <v>8.333</v>
      </c>
      <c r="I837" s="248"/>
      <c r="J837" s="244"/>
      <c r="K837" s="244"/>
      <c r="L837" s="249"/>
      <c r="M837" s="250"/>
      <c r="N837" s="251"/>
      <c r="O837" s="251"/>
      <c r="P837" s="251"/>
      <c r="Q837" s="251"/>
      <c r="R837" s="251"/>
      <c r="S837" s="251"/>
      <c r="T837" s="252"/>
      <c r="AT837" s="253" t="s">
        <v>145</v>
      </c>
      <c r="AU837" s="253" t="s">
        <v>80</v>
      </c>
      <c r="AV837" s="12" t="s">
        <v>80</v>
      </c>
      <c r="AW837" s="12" t="s">
        <v>6</v>
      </c>
      <c r="AX837" s="12" t="s">
        <v>76</v>
      </c>
      <c r="AY837" s="253" t="s">
        <v>137</v>
      </c>
    </row>
    <row r="838" spans="2:65" s="1" customFormat="1" ht="16.5" customHeight="1">
      <c r="B838" s="45"/>
      <c r="C838" s="220" t="s">
        <v>1259</v>
      </c>
      <c r="D838" s="220" t="s">
        <v>139</v>
      </c>
      <c r="E838" s="221" t="s">
        <v>1260</v>
      </c>
      <c r="F838" s="222" t="s">
        <v>1261</v>
      </c>
      <c r="G838" s="223" t="s">
        <v>149</v>
      </c>
      <c r="H838" s="224">
        <v>8.17</v>
      </c>
      <c r="I838" s="225"/>
      <c r="J838" s="226">
        <f>ROUND(I838*H838,2)</f>
        <v>0</v>
      </c>
      <c r="K838" s="222" t="s">
        <v>163</v>
      </c>
      <c r="L838" s="71"/>
      <c r="M838" s="227" t="s">
        <v>21</v>
      </c>
      <c r="N838" s="228" t="s">
        <v>42</v>
      </c>
      <c r="O838" s="46"/>
      <c r="P838" s="229">
        <f>O838*H838</f>
        <v>0</v>
      </c>
      <c r="Q838" s="229">
        <v>0.0001</v>
      </c>
      <c r="R838" s="229">
        <f>Q838*H838</f>
        <v>0.000817</v>
      </c>
      <c r="S838" s="229">
        <v>0</v>
      </c>
      <c r="T838" s="230">
        <f>S838*H838</f>
        <v>0</v>
      </c>
      <c r="AR838" s="23" t="s">
        <v>223</v>
      </c>
      <c r="AT838" s="23" t="s">
        <v>139</v>
      </c>
      <c r="AU838" s="23" t="s">
        <v>80</v>
      </c>
      <c r="AY838" s="23" t="s">
        <v>137</v>
      </c>
      <c r="BE838" s="231">
        <f>IF(N838="základní",J838,0)</f>
        <v>0</v>
      </c>
      <c r="BF838" s="231">
        <f>IF(N838="snížená",J838,0)</f>
        <v>0</v>
      </c>
      <c r="BG838" s="231">
        <f>IF(N838="zákl. přenesená",J838,0)</f>
        <v>0</v>
      </c>
      <c r="BH838" s="231">
        <f>IF(N838="sníž. přenesená",J838,0)</f>
        <v>0</v>
      </c>
      <c r="BI838" s="231">
        <f>IF(N838="nulová",J838,0)</f>
        <v>0</v>
      </c>
      <c r="BJ838" s="23" t="s">
        <v>76</v>
      </c>
      <c r="BK838" s="231">
        <f>ROUND(I838*H838,2)</f>
        <v>0</v>
      </c>
      <c r="BL838" s="23" t="s">
        <v>223</v>
      </c>
      <c r="BM838" s="23" t="s">
        <v>1262</v>
      </c>
    </row>
    <row r="839" spans="2:65" s="1" customFormat="1" ht="25.5" customHeight="1">
      <c r="B839" s="45"/>
      <c r="C839" s="220" t="s">
        <v>1263</v>
      </c>
      <c r="D839" s="220" t="s">
        <v>139</v>
      </c>
      <c r="E839" s="221" t="s">
        <v>1264</v>
      </c>
      <c r="F839" s="222" t="s">
        <v>1265</v>
      </c>
      <c r="G839" s="223" t="s">
        <v>149</v>
      </c>
      <c r="H839" s="224">
        <v>490</v>
      </c>
      <c r="I839" s="225"/>
      <c r="J839" s="226">
        <f>ROUND(I839*H839,2)</f>
        <v>0</v>
      </c>
      <c r="K839" s="222" t="s">
        <v>163</v>
      </c>
      <c r="L839" s="71"/>
      <c r="M839" s="227" t="s">
        <v>21</v>
      </c>
      <c r="N839" s="228" t="s">
        <v>42</v>
      </c>
      <c r="O839" s="46"/>
      <c r="P839" s="229">
        <f>O839*H839</f>
        <v>0</v>
      </c>
      <c r="Q839" s="229">
        <v>0.00139</v>
      </c>
      <c r="R839" s="229">
        <f>Q839*H839</f>
        <v>0.6810999999999999</v>
      </c>
      <c r="S839" s="229">
        <v>0</v>
      </c>
      <c r="T839" s="230">
        <f>S839*H839</f>
        <v>0</v>
      </c>
      <c r="AR839" s="23" t="s">
        <v>223</v>
      </c>
      <c r="AT839" s="23" t="s">
        <v>139</v>
      </c>
      <c r="AU839" s="23" t="s">
        <v>80</v>
      </c>
      <c r="AY839" s="23" t="s">
        <v>137</v>
      </c>
      <c r="BE839" s="231">
        <f>IF(N839="základní",J839,0)</f>
        <v>0</v>
      </c>
      <c r="BF839" s="231">
        <f>IF(N839="snížená",J839,0)</f>
        <v>0</v>
      </c>
      <c r="BG839" s="231">
        <f>IF(N839="zákl. přenesená",J839,0)</f>
        <v>0</v>
      </c>
      <c r="BH839" s="231">
        <f>IF(N839="sníž. přenesená",J839,0)</f>
        <v>0</v>
      </c>
      <c r="BI839" s="231">
        <f>IF(N839="nulová",J839,0)</f>
        <v>0</v>
      </c>
      <c r="BJ839" s="23" t="s">
        <v>76</v>
      </c>
      <c r="BK839" s="231">
        <f>ROUND(I839*H839,2)</f>
        <v>0</v>
      </c>
      <c r="BL839" s="23" t="s">
        <v>223</v>
      </c>
      <c r="BM839" s="23" t="s">
        <v>1266</v>
      </c>
    </row>
    <row r="840" spans="2:51" s="11" customFormat="1" ht="13.5">
      <c r="B840" s="232"/>
      <c r="C840" s="233"/>
      <c r="D840" s="234" t="s">
        <v>145</v>
      </c>
      <c r="E840" s="235" t="s">
        <v>21</v>
      </c>
      <c r="F840" s="236" t="s">
        <v>146</v>
      </c>
      <c r="G840" s="233"/>
      <c r="H840" s="235" t="s">
        <v>21</v>
      </c>
      <c r="I840" s="237"/>
      <c r="J840" s="233"/>
      <c r="K840" s="233"/>
      <c r="L840" s="238"/>
      <c r="M840" s="239"/>
      <c r="N840" s="240"/>
      <c r="O840" s="240"/>
      <c r="P840" s="240"/>
      <c r="Q840" s="240"/>
      <c r="R840" s="240"/>
      <c r="S840" s="240"/>
      <c r="T840" s="241"/>
      <c r="AT840" s="242" t="s">
        <v>145</v>
      </c>
      <c r="AU840" s="242" t="s">
        <v>80</v>
      </c>
      <c r="AV840" s="11" t="s">
        <v>76</v>
      </c>
      <c r="AW840" s="11" t="s">
        <v>35</v>
      </c>
      <c r="AX840" s="11" t="s">
        <v>71</v>
      </c>
      <c r="AY840" s="242" t="s">
        <v>137</v>
      </c>
    </row>
    <row r="841" spans="2:51" s="12" customFormat="1" ht="13.5">
      <c r="B841" s="243"/>
      <c r="C841" s="244"/>
      <c r="D841" s="234" t="s">
        <v>145</v>
      </c>
      <c r="E841" s="245" t="s">
        <v>21</v>
      </c>
      <c r="F841" s="246" t="s">
        <v>1267</v>
      </c>
      <c r="G841" s="244"/>
      <c r="H841" s="247">
        <v>490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AT841" s="253" t="s">
        <v>145</v>
      </c>
      <c r="AU841" s="253" t="s">
        <v>80</v>
      </c>
      <c r="AV841" s="12" t="s">
        <v>80</v>
      </c>
      <c r="AW841" s="12" t="s">
        <v>35</v>
      </c>
      <c r="AX841" s="12" t="s">
        <v>76</v>
      </c>
      <c r="AY841" s="253" t="s">
        <v>137</v>
      </c>
    </row>
    <row r="842" spans="2:65" s="1" customFormat="1" ht="25.5" customHeight="1">
      <c r="B842" s="45"/>
      <c r="C842" s="265" t="s">
        <v>1268</v>
      </c>
      <c r="D842" s="265" t="s">
        <v>348</v>
      </c>
      <c r="E842" s="266" t="s">
        <v>1269</v>
      </c>
      <c r="F842" s="267" t="s">
        <v>1270</v>
      </c>
      <c r="G842" s="268" t="s">
        <v>149</v>
      </c>
      <c r="H842" s="269">
        <v>514.5</v>
      </c>
      <c r="I842" s="270"/>
      <c r="J842" s="271">
        <f>ROUND(I842*H842,2)</f>
        <v>0</v>
      </c>
      <c r="K842" s="267" t="s">
        <v>163</v>
      </c>
      <c r="L842" s="272"/>
      <c r="M842" s="273" t="s">
        <v>21</v>
      </c>
      <c r="N842" s="274" t="s">
        <v>42</v>
      </c>
      <c r="O842" s="46"/>
      <c r="P842" s="229">
        <f>O842*H842</f>
        <v>0</v>
      </c>
      <c r="Q842" s="229">
        <v>0.008</v>
      </c>
      <c r="R842" s="229">
        <f>Q842*H842</f>
        <v>4.116</v>
      </c>
      <c r="S842" s="229">
        <v>0</v>
      </c>
      <c r="T842" s="230">
        <f>S842*H842</f>
        <v>0</v>
      </c>
      <c r="AR842" s="23" t="s">
        <v>312</v>
      </c>
      <c r="AT842" s="23" t="s">
        <v>348</v>
      </c>
      <c r="AU842" s="23" t="s">
        <v>80</v>
      </c>
      <c r="AY842" s="23" t="s">
        <v>137</v>
      </c>
      <c r="BE842" s="231">
        <f>IF(N842="základní",J842,0)</f>
        <v>0</v>
      </c>
      <c r="BF842" s="231">
        <f>IF(N842="snížená",J842,0)</f>
        <v>0</v>
      </c>
      <c r="BG842" s="231">
        <f>IF(N842="zákl. přenesená",J842,0)</f>
        <v>0</v>
      </c>
      <c r="BH842" s="231">
        <f>IF(N842="sníž. přenesená",J842,0)</f>
        <v>0</v>
      </c>
      <c r="BI842" s="231">
        <f>IF(N842="nulová",J842,0)</f>
        <v>0</v>
      </c>
      <c r="BJ842" s="23" t="s">
        <v>76</v>
      </c>
      <c r="BK842" s="231">
        <f>ROUND(I842*H842,2)</f>
        <v>0</v>
      </c>
      <c r="BL842" s="23" t="s">
        <v>223</v>
      </c>
      <c r="BM842" s="23" t="s">
        <v>1271</v>
      </c>
    </row>
    <row r="843" spans="2:51" s="12" customFormat="1" ht="13.5">
      <c r="B843" s="243"/>
      <c r="C843" s="244"/>
      <c r="D843" s="234" t="s">
        <v>145</v>
      </c>
      <c r="E843" s="244"/>
      <c r="F843" s="246" t="s">
        <v>1272</v>
      </c>
      <c r="G843" s="244"/>
      <c r="H843" s="247">
        <v>514.5</v>
      </c>
      <c r="I843" s="248"/>
      <c r="J843" s="244"/>
      <c r="K843" s="244"/>
      <c r="L843" s="249"/>
      <c r="M843" s="250"/>
      <c r="N843" s="251"/>
      <c r="O843" s="251"/>
      <c r="P843" s="251"/>
      <c r="Q843" s="251"/>
      <c r="R843" s="251"/>
      <c r="S843" s="251"/>
      <c r="T843" s="252"/>
      <c r="AT843" s="253" t="s">
        <v>145</v>
      </c>
      <c r="AU843" s="253" t="s">
        <v>80</v>
      </c>
      <c r="AV843" s="12" t="s">
        <v>80</v>
      </c>
      <c r="AW843" s="12" t="s">
        <v>6</v>
      </c>
      <c r="AX843" s="12" t="s">
        <v>76</v>
      </c>
      <c r="AY843" s="253" t="s">
        <v>137</v>
      </c>
    </row>
    <row r="844" spans="2:65" s="1" customFormat="1" ht="25.5" customHeight="1">
      <c r="B844" s="45"/>
      <c r="C844" s="220" t="s">
        <v>1273</v>
      </c>
      <c r="D844" s="220" t="s">
        <v>139</v>
      </c>
      <c r="E844" s="221" t="s">
        <v>1274</v>
      </c>
      <c r="F844" s="222" t="s">
        <v>1275</v>
      </c>
      <c r="G844" s="223" t="s">
        <v>226</v>
      </c>
      <c r="H844" s="224">
        <v>9.566</v>
      </c>
      <c r="I844" s="225"/>
      <c r="J844" s="226">
        <f>ROUND(I844*H844,2)</f>
        <v>0</v>
      </c>
      <c r="K844" s="222" t="s">
        <v>163</v>
      </c>
      <c r="L844" s="71"/>
      <c r="M844" s="227" t="s">
        <v>21</v>
      </c>
      <c r="N844" s="228" t="s">
        <v>42</v>
      </c>
      <c r="O844" s="46"/>
      <c r="P844" s="229">
        <f>O844*H844</f>
        <v>0</v>
      </c>
      <c r="Q844" s="229">
        <v>0</v>
      </c>
      <c r="R844" s="229">
        <f>Q844*H844</f>
        <v>0</v>
      </c>
      <c r="S844" s="229">
        <v>0</v>
      </c>
      <c r="T844" s="230">
        <f>S844*H844</f>
        <v>0</v>
      </c>
      <c r="AR844" s="23" t="s">
        <v>223</v>
      </c>
      <c r="AT844" s="23" t="s">
        <v>139</v>
      </c>
      <c r="AU844" s="23" t="s">
        <v>80</v>
      </c>
      <c r="AY844" s="23" t="s">
        <v>137</v>
      </c>
      <c r="BE844" s="231">
        <f>IF(N844="základní",J844,0)</f>
        <v>0</v>
      </c>
      <c r="BF844" s="231">
        <f>IF(N844="snížená",J844,0)</f>
        <v>0</v>
      </c>
      <c r="BG844" s="231">
        <f>IF(N844="zákl. přenesená",J844,0)</f>
        <v>0</v>
      </c>
      <c r="BH844" s="231">
        <f>IF(N844="sníž. přenesená",J844,0)</f>
        <v>0</v>
      </c>
      <c r="BI844" s="231">
        <f>IF(N844="nulová",J844,0)</f>
        <v>0</v>
      </c>
      <c r="BJ844" s="23" t="s">
        <v>76</v>
      </c>
      <c r="BK844" s="231">
        <f>ROUND(I844*H844,2)</f>
        <v>0</v>
      </c>
      <c r="BL844" s="23" t="s">
        <v>223</v>
      </c>
      <c r="BM844" s="23" t="s">
        <v>1276</v>
      </c>
    </row>
    <row r="845" spans="2:63" s="10" customFormat="1" ht="29.85" customHeight="1">
      <c r="B845" s="204"/>
      <c r="C845" s="205"/>
      <c r="D845" s="206" t="s">
        <v>70</v>
      </c>
      <c r="E845" s="218" t="s">
        <v>1277</v>
      </c>
      <c r="F845" s="218" t="s">
        <v>1278</v>
      </c>
      <c r="G845" s="205"/>
      <c r="H845" s="205"/>
      <c r="I845" s="208"/>
      <c r="J845" s="219">
        <f>BK845</f>
        <v>0</v>
      </c>
      <c r="K845" s="205"/>
      <c r="L845" s="210"/>
      <c r="M845" s="211"/>
      <c r="N845" s="212"/>
      <c r="O845" s="212"/>
      <c r="P845" s="213">
        <f>SUM(P846:P866)</f>
        <v>0</v>
      </c>
      <c r="Q845" s="212"/>
      <c r="R845" s="213">
        <f>SUM(R846:R866)</f>
        <v>0.14941037</v>
      </c>
      <c r="S845" s="212"/>
      <c r="T845" s="214">
        <f>SUM(T846:T866)</f>
        <v>0.005344000000000001</v>
      </c>
      <c r="AR845" s="215" t="s">
        <v>80</v>
      </c>
      <c r="AT845" s="216" t="s">
        <v>70</v>
      </c>
      <c r="AU845" s="216" t="s">
        <v>76</v>
      </c>
      <c r="AY845" s="215" t="s">
        <v>137</v>
      </c>
      <c r="BK845" s="217">
        <f>SUM(BK846:BK866)</f>
        <v>0</v>
      </c>
    </row>
    <row r="846" spans="2:65" s="1" customFormat="1" ht="16.5" customHeight="1">
      <c r="B846" s="45"/>
      <c r="C846" s="220" t="s">
        <v>1279</v>
      </c>
      <c r="D846" s="220" t="s">
        <v>139</v>
      </c>
      <c r="E846" s="221" t="s">
        <v>1280</v>
      </c>
      <c r="F846" s="222" t="s">
        <v>1281</v>
      </c>
      <c r="G846" s="223" t="s">
        <v>156</v>
      </c>
      <c r="H846" s="224">
        <v>3.2</v>
      </c>
      <c r="I846" s="225"/>
      <c r="J846" s="226">
        <f>ROUND(I846*H846,2)</f>
        <v>0</v>
      </c>
      <c r="K846" s="222" t="s">
        <v>150</v>
      </c>
      <c r="L846" s="71"/>
      <c r="M846" s="227" t="s">
        <v>21</v>
      </c>
      <c r="N846" s="228" t="s">
        <v>42</v>
      </c>
      <c r="O846" s="46"/>
      <c r="P846" s="229">
        <f>O846*H846</f>
        <v>0</v>
      </c>
      <c r="Q846" s="229">
        <v>0</v>
      </c>
      <c r="R846" s="229">
        <f>Q846*H846</f>
        <v>0</v>
      </c>
      <c r="S846" s="229">
        <v>0.00167</v>
      </c>
      <c r="T846" s="230">
        <f>S846*H846</f>
        <v>0.005344000000000001</v>
      </c>
      <c r="AR846" s="23" t="s">
        <v>223</v>
      </c>
      <c r="AT846" s="23" t="s">
        <v>139</v>
      </c>
      <c r="AU846" s="23" t="s">
        <v>80</v>
      </c>
      <c r="AY846" s="23" t="s">
        <v>137</v>
      </c>
      <c r="BE846" s="231">
        <f>IF(N846="základní",J846,0)</f>
        <v>0</v>
      </c>
      <c r="BF846" s="231">
        <f>IF(N846="snížená",J846,0)</f>
        <v>0</v>
      </c>
      <c r="BG846" s="231">
        <f>IF(N846="zákl. přenesená",J846,0)</f>
        <v>0</v>
      </c>
      <c r="BH846" s="231">
        <f>IF(N846="sníž. přenesená",J846,0)</f>
        <v>0</v>
      </c>
      <c r="BI846" s="231">
        <f>IF(N846="nulová",J846,0)</f>
        <v>0</v>
      </c>
      <c r="BJ846" s="23" t="s">
        <v>76</v>
      </c>
      <c r="BK846" s="231">
        <f>ROUND(I846*H846,2)</f>
        <v>0</v>
      </c>
      <c r="BL846" s="23" t="s">
        <v>223</v>
      </c>
      <c r="BM846" s="23" t="s">
        <v>1282</v>
      </c>
    </row>
    <row r="847" spans="2:51" s="11" customFormat="1" ht="13.5">
      <c r="B847" s="232"/>
      <c r="C847" s="233"/>
      <c r="D847" s="234" t="s">
        <v>145</v>
      </c>
      <c r="E847" s="235" t="s">
        <v>21</v>
      </c>
      <c r="F847" s="236" t="s">
        <v>943</v>
      </c>
      <c r="G847" s="233"/>
      <c r="H847" s="235" t="s">
        <v>21</v>
      </c>
      <c r="I847" s="237"/>
      <c r="J847" s="233"/>
      <c r="K847" s="233"/>
      <c r="L847" s="238"/>
      <c r="M847" s="239"/>
      <c r="N847" s="240"/>
      <c r="O847" s="240"/>
      <c r="P847" s="240"/>
      <c r="Q847" s="240"/>
      <c r="R847" s="240"/>
      <c r="S847" s="240"/>
      <c r="T847" s="241"/>
      <c r="AT847" s="242" t="s">
        <v>145</v>
      </c>
      <c r="AU847" s="242" t="s">
        <v>80</v>
      </c>
      <c r="AV847" s="11" t="s">
        <v>76</v>
      </c>
      <c r="AW847" s="11" t="s">
        <v>35</v>
      </c>
      <c r="AX847" s="11" t="s">
        <v>71</v>
      </c>
      <c r="AY847" s="242" t="s">
        <v>137</v>
      </c>
    </row>
    <row r="848" spans="2:51" s="12" customFormat="1" ht="13.5">
      <c r="B848" s="243"/>
      <c r="C848" s="244"/>
      <c r="D848" s="234" t="s">
        <v>145</v>
      </c>
      <c r="E848" s="245" t="s">
        <v>21</v>
      </c>
      <c r="F848" s="246" t="s">
        <v>1283</v>
      </c>
      <c r="G848" s="244"/>
      <c r="H848" s="247">
        <v>2.05</v>
      </c>
      <c r="I848" s="248"/>
      <c r="J848" s="244"/>
      <c r="K848" s="244"/>
      <c r="L848" s="249"/>
      <c r="M848" s="250"/>
      <c r="N848" s="251"/>
      <c r="O848" s="251"/>
      <c r="P848" s="251"/>
      <c r="Q848" s="251"/>
      <c r="R848" s="251"/>
      <c r="S848" s="251"/>
      <c r="T848" s="252"/>
      <c r="AT848" s="253" t="s">
        <v>145</v>
      </c>
      <c r="AU848" s="253" t="s">
        <v>80</v>
      </c>
      <c r="AV848" s="12" t="s">
        <v>80</v>
      </c>
      <c r="AW848" s="12" t="s">
        <v>35</v>
      </c>
      <c r="AX848" s="12" t="s">
        <v>71</v>
      </c>
      <c r="AY848" s="253" t="s">
        <v>137</v>
      </c>
    </row>
    <row r="849" spans="2:51" s="11" customFormat="1" ht="13.5">
      <c r="B849" s="232"/>
      <c r="C849" s="233"/>
      <c r="D849" s="234" t="s">
        <v>145</v>
      </c>
      <c r="E849" s="235" t="s">
        <v>21</v>
      </c>
      <c r="F849" s="236" t="s">
        <v>158</v>
      </c>
      <c r="G849" s="233"/>
      <c r="H849" s="235" t="s">
        <v>21</v>
      </c>
      <c r="I849" s="237"/>
      <c r="J849" s="233"/>
      <c r="K849" s="233"/>
      <c r="L849" s="238"/>
      <c r="M849" s="239"/>
      <c r="N849" s="240"/>
      <c r="O849" s="240"/>
      <c r="P849" s="240"/>
      <c r="Q849" s="240"/>
      <c r="R849" s="240"/>
      <c r="S849" s="240"/>
      <c r="T849" s="241"/>
      <c r="AT849" s="242" t="s">
        <v>145</v>
      </c>
      <c r="AU849" s="242" t="s">
        <v>80</v>
      </c>
      <c r="AV849" s="11" t="s">
        <v>76</v>
      </c>
      <c r="AW849" s="11" t="s">
        <v>35</v>
      </c>
      <c r="AX849" s="11" t="s">
        <v>71</v>
      </c>
      <c r="AY849" s="242" t="s">
        <v>137</v>
      </c>
    </row>
    <row r="850" spans="2:51" s="12" customFormat="1" ht="13.5">
      <c r="B850" s="243"/>
      <c r="C850" s="244"/>
      <c r="D850" s="234" t="s">
        <v>145</v>
      </c>
      <c r="E850" s="245" t="s">
        <v>21</v>
      </c>
      <c r="F850" s="246" t="s">
        <v>1284</v>
      </c>
      <c r="G850" s="244"/>
      <c r="H850" s="247">
        <v>1.15</v>
      </c>
      <c r="I850" s="248"/>
      <c r="J850" s="244"/>
      <c r="K850" s="244"/>
      <c r="L850" s="249"/>
      <c r="M850" s="250"/>
      <c r="N850" s="251"/>
      <c r="O850" s="251"/>
      <c r="P850" s="251"/>
      <c r="Q850" s="251"/>
      <c r="R850" s="251"/>
      <c r="S850" s="251"/>
      <c r="T850" s="252"/>
      <c r="AT850" s="253" t="s">
        <v>145</v>
      </c>
      <c r="AU850" s="253" t="s">
        <v>80</v>
      </c>
      <c r="AV850" s="12" t="s">
        <v>80</v>
      </c>
      <c r="AW850" s="12" t="s">
        <v>35</v>
      </c>
      <c r="AX850" s="12" t="s">
        <v>71</v>
      </c>
      <c r="AY850" s="253" t="s">
        <v>137</v>
      </c>
    </row>
    <row r="851" spans="2:51" s="13" customFormat="1" ht="13.5">
      <c r="B851" s="254"/>
      <c r="C851" s="255"/>
      <c r="D851" s="234" t="s">
        <v>145</v>
      </c>
      <c r="E851" s="256" t="s">
        <v>21</v>
      </c>
      <c r="F851" s="257" t="s">
        <v>218</v>
      </c>
      <c r="G851" s="255"/>
      <c r="H851" s="258">
        <v>3.2</v>
      </c>
      <c r="I851" s="259"/>
      <c r="J851" s="255"/>
      <c r="K851" s="255"/>
      <c r="L851" s="260"/>
      <c r="M851" s="261"/>
      <c r="N851" s="262"/>
      <c r="O851" s="262"/>
      <c r="P851" s="262"/>
      <c r="Q851" s="262"/>
      <c r="R851" s="262"/>
      <c r="S851" s="262"/>
      <c r="T851" s="263"/>
      <c r="AT851" s="264" t="s">
        <v>145</v>
      </c>
      <c r="AU851" s="264" t="s">
        <v>80</v>
      </c>
      <c r="AV851" s="13" t="s">
        <v>143</v>
      </c>
      <c r="AW851" s="13" t="s">
        <v>35</v>
      </c>
      <c r="AX851" s="13" t="s">
        <v>76</v>
      </c>
      <c r="AY851" s="264" t="s">
        <v>137</v>
      </c>
    </row>
    <row r="852" spans="2:65" s="1" customFormat="1" ht="16.5" customHeight="1">
      <c r="B852" s="45"/>
      <c r="C852" s="220" t="s">
        <v>1285</v>
      </c>
      <c r="D852" s="220" t="s">
        <v>139</v>
      </c>
      <c r="E852" s="221" t="s">
        <v>1286</v>
      </c>
      <c r="F852" s="222" t="s">
        <v>1287</v>
      </c>
      <c r="G852" s="223" t="s">
        <v>156</v>
      </c>
      <c r="H852" s="224">
        <v>10.958</v>
      </c>
      <c r="I852" s="225"/>
      <c r="J852" s="226">
        <f>ROUND(I852*H852,2)</f>
        <v>0</v>
      </c>
      <c r="K852" s="222" t="s">
        <v>163</v>
      </c>
      <c r="L852" s="71"/>
      <c r="M852" s="227" t="s">
        <v>21</v>
      </c>
      <c r="N852" s="228" t="s">
        <v>42</v>
      </c>
      <c r="O852" s="46"/>
      <c r="P852" s="229">
        <f>O852*H852</f>
        <v>0</v>
      </c>
      <c r="Q852" s="229">
        <v>0.00439</v>
      </c>
      <c r="R852" s="229">
        <f>Q852*H852</f>
        <v>0.04810562</v>
      </c>
      <c r="S852" s="229">
        <v>0</v>
      </c>
      <c r="T852" s="230">
        <f>S852*H852</f>
        <v>0</v>
      </c>
      <c r="AR852" s="23" t="s">
        <v>223</v>
      </c>
      <c r="AT852" s="23" t="s">
        <v>139</v>
      </c>
      <c r="AU852" s="23" t="s">
        <v>80</v>
      </c>
      <c r="AY852" s="23" t="s">
        <v>137</v>
      </c>
      <c r="BE852" s="231">
        <f>IF(N852="základní",J852,0)</f>
        <v>0</v>
      </c>
      <c r="BF852" s="231">
        <f>IF(N852="snížená",J852,0)</f>
        <v>0</v>
      </c>
      <c r="BG852" s="231">
        <f>IF(N852="zákl. přenesená",J852,0)</f>
        <v>0</v>
      </c>
      <c r="BH852" s="231">
        <f>IF(N852="sníž. přenesená",J852,0)</f>
        <v>0</v>
      </c>
      <c r="BI852" s="231">
        <f>IF(N852="nulová",J852,0)</f>
        <v>0</v>
      </c>
      <c r="BJ852" s="23" t="s">
        <v>76</v>
      </c>
      <c r="BK852" s="231">
        <f>ROUND(I852*H852,2)</f>
        <v>0</v>
      </c>
      <c r="BL852" s="23" t="s">
        <v>223</v>
      </c>
      <c r="BM852" s="23" t="s">
        <v>1288</v>
      </c>
    </row>
    <row r="853" spans="2:51" s="11" customFormat="1" ht="13.5">
      <c r="B853" s="232"/>
      <c r="C853" s="233"/>
      <c r="D853" s="234" t="s">
        <v>145</v>
      </c>
      <c r="E853" s="235" t="s">
        <v>21</v>
      </c>
      <c r="F853" s="236" t="s">
        <v>848</v>
      </c>
      <c r="G853" s="233"/>
      <c r="H853" s="235" t="s">
        <v>21</v>
      </c>
      <c r="I853" s="237"/>
      <c r="J853" s="233"/>
      <c r="K853" s="233"/>
      <c r="L853" s="238"/>
      <c r="M853" s="239"/>
      <c r="N853" s="240"/>
      <c r="O853" s="240"/>
      <c r="P853" s="240"/>
      <c r="Q853" s="240"/>
      <c r="R853" s="240"/>
      <c r="S853" s="240"/>
      <c r="T853" s="241"/>
      <c r="AT853" s="242" t="s">
        <v>145</v>
      </c>
      <c r="AU853" s="242" t="s">
        <v>80</v>
      </c>
      <c r="AV853" s="11" t="s">
        <v>76</v>
      </c>
      <c r="AW853" s="11" t="s">
        <v>35</v>
      </c>
      <c r="AX853" s="11" t="s">
        <v>71</v>
      </c>
      <c r="AY853" s="242" t="s">
        <v>137</v>
      </c>
    </row>
    <row r="854" spans="2:51" s="12" customFormat="1" ht="13.5">
      <c r="B854" s="243"/>
      <c r="C854" s="244"/>
      <c r="D854" s="234" t="s">
        <v>145</v>
      </c>
      <c r="E854" s="245" t="s">
        <v>21</v>
      </c>
      <c r="F854" s="246" t="s">
        <v>1289</v>
      </c>
      <c r="G854" s="244"/>
      <c r="H854" s="247">
        <v>10.958</v>
      </c>
      <c r="I854" s="248"/>
      <c r="J854" s="244"/>
      <c r="K854" s="244"/>
      <c r="L854" s="249"/>
      <c r="M854" s="250"/>
      <c r="N854" s="251"/>
      <c r="O854" s="251"/>
      <c r="P854" s="251"/>
      <c r="Q854" s="251"/>
      <c r="R854" s="251"/>
      <c r="S854" s="251"/>
      <c r="T854" s="252"/>
      <c r="AT854" s="253" t="s">
        <v>145</v>
      </c>
      <c r="AU854" s="253" t="s">
        <v>80</v>
      </c>
      <c r="AV854" s="12" t="s">
        <v>80</v>
      </c>
      <c r="AW854" s="12" t="s">
        <v>35</v>
      </c>
      <c r="AX854" s="12" t="s">
        <v>76</v>
      </c>
      <c r="AY854" s="253" t="s">
        <v>137</v>
      </c>
    </row>
    <row r="855" spans="2:65" s="1" customFormat="1" ht="25.5" customHeight="1">
      <c r="B855" s="45"/>
      <c r="C855" s="220" t="s">
        <v>1290</v>
      </c>
      <c r="D855" s="220" t="s">
        <v>139</v>
      </c>
      <c r="E855" s="221" t="s">
        <v>1291</v>
      </c>
      <c r="F855" s="222" t="s">
        <v>1292</v>
      </c>
      <c r="G855" s="223" t="s">
        <v>156</v>
      </c>
      <c r="H855" s="224">
        <v>7.449</v>
      </c>
      <c r="I855" s="225"/>
      <c r="J855" s="226">
        <f>ROUND(I855*H855,2)</f>
        <v>0</v>
      </c>
      <c r="K855" s="222" t="s">
        <v>163</v>
      </c>
      <c r="L855" s="71"/>
      <c r="M855" s="227" t="s">
        <v>21</v>
      </c>
      <c r="N855" s="228" t="s">
        <v>42</v>
      </c>
      <c r="O855" s="46"/>
      <c r="P855" s="229">
        <f>O855*H855</f>
        <v>0</v>
      </c>
      <c r="Q855" s="229">
        <v>0.00425</v>
      </c>
      <c r="R855" s="229">
        <f>Q855*H855</f>
        <v>0.03165825</v>
      </c>
      <c r="S855" s="229">
        <v>0</v>
      </c>
      <c r="T855" s="230">
        <f>S855*H855</f>
        <v>0</v>
      </c>
      <c r="AR855" s="23" t="s">
        <v>223</v>
      </c>
      <c r="AT855" s="23" t="s">
        <v>139</v>
      </c>
      <c r="AU855" s="23" t="s">
        <v>80</v>
      </c>
      <c r="AY855" s="23" t="s">
        <v>137</v>
      </c>
      <c r="BE855" s="231">
        <f>IF(N855="základní",J855,0)</f>
        <v>0</v>
      </c>
      <c r="BF855" s="231">
        <f>IF(N855="snížená",J855,0)</f>
        <v>0</v>
      </c>
      <c r="BG855" s="231">
        <f>IF(N855="zákl. přenesená",J855,0)</f>
        <v>0</v>
      </c>
      <c r="BH855" s="231">
        <f>IF(N855="sníž. přenesená",J855,0)</f>
        <v>0</v>
      </c>
      <c r="BI855" s="231">
        <f>IF(N855="nulová",J855,0)</f>
        <v>0</v>
      </c>
      <c r="BJ855" s="23" t="s">
        <v>76</v>
      </c>
      <c r="BK855" s="231">
        <f>ROUND(I855*H855,2)</f>
        <v>0</v>
      </c>
      <c r="BL855" s="23" t="s">
        <v>223</v>
      </c>
      <c r="BM855" s="23" t="s">
        <v>1293</v>
      </c>
    </row>
    <row r="856" spans="2:51" s="12" customFormat="1" ht="13.5">
      <c r="B856" s="243"/>
      <c r="C856" s="244"/>
      <c r="D856" s="234" t="s">
        <v>145</v>
      </c>
      <c r="E856" s="245" t="s">
        <v>21</v>
      </c>
      <c r="F856" s="246" t="s">
        <v>1294</v>
      </c>
      <c r="G856" s="244"/>
      <c r="H856" s="247">
        <v>7.449</v>
      </c>
      <c r="I856" s="248"/>
      <c r="J856" s="244"/>
      <c r="K856" s="244"/>
      <c r="L856" s="249"/>
      <c r="M856" s="250"/>
      <c r="N856" s="251"/>
      <c r="O856" s="251"/>
      <c r="P856" s="251"/>
      <c r="Q856" s="251"/>
      <c r="R856" s="251"/>
      <c r="S856" s="251"/>
      <c r="T856" s="252"/>
      <c r="AT856" s="253" t="s">
        <v>145</v>
      </c>
      <c r="AU856" s="253" t="s">
        <v>80</v>
      </c>
      <c r="AV856" s="12" t="s">
        <v>80</v>
      </c>
      <c r="AW856" s="12" t="s">
        <v>35</v>
      </c>
      <c r="AX856" s="12" t="s">
        <v>76</v>
      </c>
      <c r="AY856" s="253" t="s">
        <v>137</v>
      </c>
    </row>
    <row r="857" spans="2:65" s="1" customFormat="1" ht="25.5" customHeight="1">
      <c r="B857" s="45"/>
      <c r="C857" s="220" t="s">
        <v>1295</v>
      </c>
      <c r="D857" s="220" t="s">
        <v>139</v>
      </c>
      <c r="E857" s="221" t="s">
        <v>1296</v>
      </c>
      <c r="F857" s="222" t="s">
        <v>1297</v>
      </c>
      <c r="G857" s="223" t="s">
        <v>156</v>
      </c>
      <c r="H857" s="224">
        <v>9.45</v>
      </c>
      <c r="I857" s="225"/>
      <c r="J857" s="226">
        <f>ROUND(I857*H857,2)</f>
        <v>0</v>
      </c>
      <c r="K857" s="222" t="s">
        <v>163</v>
      </c>
      <c r="L857" s="71"/>
      <c r="M857" s="227" t="s">
        <v>21</v>
      </c>
      <c r="N857" s="228" t="s">
        <v>42</v>
      </c>
      <c r="O857" s="46"/>
      <c r="P857" s="229">
        <f>O857*H857</f>
        <v>0</v>
      </c>
      <c r="Q857" s="229">
        <v>0.00216</v>
      </c>
      <c r="R857" s="229">
        <f>Q857*H857</f>
        <v>0.020412</v>
      </c>
      <c r="S857" s="229">
        <v>0</v>
      </c>
      <c r="T857" s="230">
        <f>S857*H857</f>
        <v>0</v>
      </c>
      <c r="AR857" s="23" t="s">
        <v>223</v>
      </c>
      <c r="AT857" s="23" t="s">
        <v>139</v>
      </c>
      <c r="AU857" s="23" t="s">
        <v>80</v>
      </c>
      <c r="AY857" s="23" t="s">
        <v>137</v>
      </c>
      <c r="BE857" s="231">
        <f>IF(N857="základní",J857,0)</f>
        <v>0</v>
      </c>
      <c r="BF857" s="231">
        <f>IF(N857="snížená",J857,0)</f>
        <v>0</v>
      </c>
      <c r="BG857" s="231">
        <f>IF(N857="zákl. přenesená",J857,0)</f>
        <v>0</v>
      </c>
      <c r="BH857" s="231">
        <f>IF(N857="sníž. přenesená",J857,0)</f>
        <v>0</v>
      </c>
      <c r="BI857" s="231">
        <f>IF(N857="nulová",J857,0)</f>
        <v>0</v>
      </c>
      <c r="BJ857" s="23" t="s">
        <v>76</v>
      </c>
      <c r="BK857" s="231">
        <f>ROUND(I857*H857,2)</f>
        <v>0</v>
      </c>
      <c r="BL857" s="23" t="s">
        <v>223</v>
      </c>
      <c r="BM857" s="23" t="s">
        <v>1298</v>
      </c>
    </row>
    <row r="858" spans="2:51" s="11" customFormat="1" ht="13.5">
      <c r="B858" s="232"/>
      <c r="C858" s="233"/>
      <c r="D858" s="234" t="s">
        <v>145</v>
      </c>
      <c r="E858" s="235" t="s">
        <v>21</v>
      </c>
      <c r="F858" s="236" t="s">
        <v>1299</v>
      </c>
      <c r="G858" s="233"/>
      <c r="H858" s="235" t="s">
        <v>21</v>
      </c>
      <c r="I858" s="237"/>
      <c r="J858" s="233"/>
      <c r="K858" s="233"/>
      <c r="L858" s="238"/>
      <c r="M858" s="239"/>
      <c r="N858" s="240"/>
      <c r="O858" s="240"/>
      <c r="P858" s="240"/>
      <c r="Q858" s="240"/>
      <c r="R858" s="240"/>
      <c r="S858" s="240"/>
      <c r="T858" s="241"/>
      <c r="AT858" s="242" t="s">
        <v>145</v>
      </c>
      <c r="AU858" s="242" t="s">
        <v>80</v>
      </c>
      <c r="AV858" s="11" t="s">
        <v>76</v>
      </c>
      <c r="AW858" s="11" t="s">
        <v>35</v>
      </c>
      <c r="AX858" s="11" t="s">
        <v>71</v>
      </c>
      <c r="AY858" s="242" t="s">
        <v>137</v>
      </c>
    </row>
    <row r="859" spans="2:51" s="12" customFormat="1" ht="13.5">
      <c r="B859" s="243"/>
      <c r="C859" s="244"/>
      <c r="D859" s="234" t="s">
        <v>145</v>
      </c>
      <c r="E859" s="245" t="s">
        <v>21</v>
      </c>
      <c r="F859" s="246" t="s">
        <v>1300</v>
      </c>
      <c r="G859" s="244"/>
      <c r="H859" s="247">
        <v>9.45</v>
      </c>
      <c r="I859" s="248"/>
      <c r="J859" s="244"/>
      <c r="K859" s="244"/>
      <c r="L859" s="249"/>
      <c r="M859" s="250"/>
      <c r="N859" s="251"/>
      <c r="O859" s="251"/>
      <c r="P859" s="251"/>
      <c r="Q859" s="251"/>
      <c r="R859" s="251"/>
      <c r="S859" s="251"/>
      <c r="T859" s="252"/>
      <c r="AT859" s="253" t="s">
        <v>145</v>
      </c>
      <c r="AU859" s="253" t="s">
        <v>80</v>
      </c>
      <c r="AV859" s="12" t="s">
        <v>80</v>
      </c>
      <c r="AW859" s="12" t="s">
        <v>35</v>
      </c>
      <c r="AX859" s="12" t="s">
        <v>76</v>
      </c>
      <c r="AY859" s="253" t="s">
        <v>137</v>
      </c>
    </row>
    <row r="860" spans="2:65" s="1" customFormat="1" ht="16.5" customHeight="1">
      <c r="B860" s="45"/>
      <c r="C860" s="220" t="s">
        <v>1301</v>
      </c>
      <c r="D860" s="220" t="s">
        <v>139</v>
      </c>
      <c r="E860" s="221" t="s">
        <v>1302</v>
      </c>
      <c r="F860" s="222" t="s">
        <v>1303</v>
      </c>
      <c r="G860" s="223" t="s">
        <v>156</v>
      </c>
      <c r="H860" s="224">
        <v>11.025</v>
      </c>
      <c r="I860" s="225"/>
      <c r="J860" s="226">
        <f>ROUND(I860*H860,2)</f>
        <v>0</v>
      </c>
      <c r="K860" s="222" t="s">
        <v>163</v>
      </c>
      <c r="L860" s="71"/>
      <c r="M860" s="227" t="s">
        <v>21</v>
      </c>
      <c r="N860" s="228" t="s">
        <v>42</v>
      </c>
      <c r="O860" s="46"/>
      <c r="P860" s="229">
        <f>O860*H860</f>
        <v>0</v>
      </c>
      <c r="Q860" s="229">
        <v>0.00174</v>
      </c>
      <c r="R860" s="229">
        <f>Q860*H860</f>
        <v>0.0191835</v>
      </c>
      <c r="S860" s="229">
        <v>0</v>
      </c>
      <c r="T860" s="230">
        <f>S860*H860</f>
        <v>0</v>
      </c>
      <c r="AR860" s="23" t="s">
        <v>223</v>
      </c>
      <c r="AT860" s="23" t="s">
        <v>139</v>
      </c>
      <c r="AU860" s="23" t="s">
        <v>80</v>
      </c>
      <c r="AY860" s="23" t="s">
        <v>137</v>
      </c>
      <c r="BE860" s="231">
        <f>IF(N860="základní",J860,0)</f>
        <v>0</v>
      </c>
      <c r="BF860" s="231">
        <f>IF(N860="snížená",J860,0)</f>
        <v>0</v>
      </c>
      <c r="BG860" s="231">
        <f>IF(N860="zákl. přenesená",J860,0)</f>
        <v>0</v>
      </c>
      <c r="BH860" s="231">
        <f>IF(N860="sníž. přenesená",J860,0)</f>
        <v>0</v>
      </c>
      <c r="BI860" s="231">
        <f>IF(N860="nulová",J860,0)</f>
        <v>0</v>
      </c>
      <c r="BJ860" s="23" t="s">
        <v>76</v>
      </c>
      <c r="BK860" s="231">
        <f>ROUND(I860*H860,2)</f>
        <v>0</v>
      </c>
      <c r="BL860" s="23" t="s">
        <v>223</v>
      </c>
      <c r="BM860" s="23" t="s">
        <v>1304</v>
      </c>
    </row>
    <row r="861" spans="2:51" s="11" customFormat="1" ht="13.5">
      <c r="B861" s="232"/>
      <c r="C861" s="233"/>
      <c r="D861" s="234" t="s">
        <v>145</v>
      </c>
      <c r="E861" s="235" t="s">
        <v>21</v>
      </c>
      <c r="F861" s="236" t="s">
        <v>1115</v>
      </c>
      <c r="G861" s="233"/>
      <c r="H861" s="235" t="s">
        <v>21</v>
      </c>
      <c r="I861" s="237"/>
      <c r="J861" s="233"/>
      <c r="K861" s="233"/>
      <c r="L861" s="238"/>
      <c r="M861" s="239"/>
      <c r="N861" s="240"/>
      <c r="O861" s="240"/>
      <c r="P861" s="240"/>
      <c r="Q861" s="240"/>
      <c r="R861" s="240"/>
      <c r="S861" s="240"/>
      <c r="T861" s="241"/>
      <c r="AT861" s="242" t="s">
        <v>145</v>
      </c>
      <c r="AU861" s="242" t="s">
        <v>80</v>
      </c>
      <c r="AV861" s="11" t="s">
        <v>76</v>
      </c>
      <c r="AW861" s="11" t="s">
        <v>35</v>
      </c>
      <c r="AX861" s="11" t="s">
        <v>71</v>
      </c>
      <c r="AY861" s="242" t="s">
        <v>137</v>
      </c>
    </row>
    <row r="862" spans="2:51" s="12" customFormat="1" ht="13.5">
      <c r="B862" s="243"/>
      <c r="C862" s="244"/>
      <c r="D862" s="234" t="s">
        <v>145</v>
      </c>
      <c r="E862" s="245" t="s">
        <v>21</v>
      </c>
      <c r="F862" s="246" t="s">
        <v>1305</v>
      </c>
      <c r="G862" s="244"/>
      <c r="H862" s="247">
        <v>11.025</v>
      </c>
      <c r="I862" s="248"/>
      <c r="J862" s="244"/>
      <c r="K862" s="244"/>
      <c r="L862" s="249"/>
      <c r="M862" s="250"/>
      <c r="N862" s="251"/>
      <c r="O862" s="251"/>
      <c r="P862" s="251"/>
      <c r="Q862" s="251"/>
      <c r="R862" s="251"/>
      <c r="S862" s="251"/>
      <c r="T862" s="252"/>
      <c r="AT862" s="253" t="s">
        <v>145</v>
      </c>
      <c r="AU862" s="253" t="s">
        <v>80</v>
      </c>
      <c r="AV862" s="12" t="s">
        <v>80</v>
      </c>
      <c r="AW862" s="12" t="s">
        <v>35</v>
      </c>
      <c r="AX862" s="12" t="s">
        <v>76</v>
      </c>
      <c r="AY862" s="253" t="s">
        <v>137</v>
      </c>
    </row>
    <row r="863" spans="2:65" s="1" customFormat="1" ht="25.5" customHeight="1">
      <c r="B863" s="45"/>
      <c r="C863" s="220" t="s">
        <v>1306</v>
      </c>
      <c r="D863" s="220" t="s">
        <v>139</v>
      </c>
      <c r="E863" s="221" t="s">
        <v>1307</v>
      </c>
      <c r="F863" s="222" t="s">
        <v>1308</v>
      </c>
      <c r="G863" s="223" t="s">
        <v>156</v>
      </c>
      <c r="H863" s="224">
        <v>14.175</v>
      </c>
      <c r="I863" s="225"/>
      <c r="J863" s="226">
        <f>ROUND(I863*H863,2)</f>
        <v>0</v>
      </c>
      <c r="K863" s="222" t="s">
        <v>163</v>
      </c>
      <c r="L863" s="71"/>
      <c r="M863" s="227" t="s">
        <v>21</v>
      </c>
      <c r="N863" s="228" t="s">
        <v>42</v>
      </c>
      <c r="O863" s="46"/>
      <c r="P863" s="229">
        <f>O863*H863</f>
        <v>0</v>
      </c>
      <c r="Q863" s="229">
        <v>0.00212</v>
      </c>
      <c r="R863" s="229">
        <f>Q863*H863</f>
        <v>0.030051</v>
      </c>
      <c r="S863" s="229">
        <v>0</v>
      </c>
      <c r="T863" s="230">
        <f>S863*H863</f>
        <v>0</v>
      </c>
      <c r="AR863" s="23" t="s">
        <v>223</v>
      </c>
      <c r="AT863" s="23" t="s">
        <v>139</v>
      </c>
      <c r="AU863" s="23" t="s">
        <v>80</v>
      </c>
      <c r="AY863" s="23" t="s">
        <v>137</v>
      </c>
      <c r="BE863" s="231">
        <f>IF(N863="základní",J863,0)</f>
        <v>0</v>
      </c>
      <c r="BF863" s="231">
        <f>IF(N863="snížená",J863,0)</f>
        <v>0</v>
      </c>
      <c r="BG863" s="231">
        <f>IF(N863="zákl. přenesená",J863,0)</f>
        <v>0</v>
      </c>
      <c r="BH863" s="231">
        <f>IF(N863="sníž. přenesená",J863,0)</f>
        <v>0</v>
      </c>
      <c r="BI863" s="231">
        <f>IF(N863="nulová",J863,0)</f>
        <v>0</v>
      </c>
      <c r="BJ863" s="23" t="s">
        <v>76</v>
      </c>
      <c r="BK863" s="231">
        <f>ROUND(I863*H863,2)</f>
        <v>0</v>
      </c>
      <c r="BL863" s="23" t="s">
        <v>223</v>
      </c>
      <c r="BM863" s="23" t="s">
        <v>1309</v>
      </c>
    </row>
    <row r="864" spans="2:51" s="11" customFormat="1" ht="13.5">
      <c r="B864" s="232"/>
      <c r="C864" s="233"/>
      <c r="D864" s="234" t="s">
        <v>145</v>
      </c>
      <c r="E864" s="235" t="s">
        <v>21</v>
      </c>
      <c r="F864" s="236" t="s">
        <v>1115</v>
      </c>
      <c r="G864" s="233"/>
      <c r="H864" s="235" t="s">
        <v>21</v>
      </c>
      <c r="I864" s="237"/>
      <c r="J864" s="233"/>
      <c r="K864" s="233"/>
      <c r="L864" s="238"/>
      <c r="M864" s="239"/>
      <c r="N864" s="240"/>
      <c r="O864" s="240"/>
      <c r="P864" s="240"/>
      <c r="Q864" s="240"/>
      <c r="R864" s="240"/>
      <c r="S864" s="240"/>
      <c r="T864" s="241"/>
      <c r="AT864" s="242" t="s">
        <v>145</v>
      </c>
      <c r="AU864" s="242" t="s">
        <v>80</v>
      </c>
      <c r="AV864" s="11" t="s">
        <v>76</v>
      </c>
      <c r="AW864" s="11" t="s">
        <v>35</v>
      </c>
      <c r="AX864" s="11" t="s">
        <v>71</v>
      </c>
      <c r="AY864" s="242" t="s">
        <v>137</v>
      </c>
    </row>
    <row r="865" spans="2:51" s="12" customFormat="1" ht="13.5">
      <c r="B865" s="243"/>
      <c r="C865" s="244"/>
      <c r="D865" s="234" t="s">
        <v>145</v>
      </c>
      <c r="E865" s="245" t="s">
        <v>21</v>
      </c>
      <c r="F865" s="246" t="s">
        <v>1310</v>
      </c>
      <c r="G865" s="244"/>
      <c r="H865" s="247">
        <v>14.175</v>
      </c>
      <c r="I865" s="248"/>
      <c r="J865" s="244"/>
      <c r="K865" s="244"/>
      <c r="L865" s="249"/>
      <c r="M865" s="250"/>
      <c r="N865" s="251"/>
      <c r="O865" s="251"/>
      <c r="P865" s="251"/>
      <c r="Q865" s="251"/>
      <c r="R865" s="251"/>
      <c r="S865" s="251"/>
      <c r="T865" s="252"/>
      <c r="AT865" s="253" t="s">
        <v>145</v>
      </c>
      <c r="AU865" s="253" t="s">
        <v>80</v>
      </c>
      <c r="AV865" s="12" t="s">
        <v>80</v>
      </c>
      <c r="AW865" s="12" t="s">
        <v>35</v>
      </c>
      <c r="AX865" s="12" t="s">
        <v>76</v>
      </c>
      <c r="AY865" s="253" t="s">
        <v>137</v>
      </c>
    </row>
    <row r="866" spans="2:65" s="1" customFormat="1" ht="16.5" customHeight="1">
      <c r="B866" s="45"/>
      <c r="C866" s="220" t="s">
        <v>1311</v>
      </c>
      <c r="D866" s="220" t="s">
        <v>139</v>
      </c>
      <c r="E866" s="221" t="s">
        <v>1312</v>
      </c>
      <c r="F866" s="222" t="s">
        <v>1313</v>
      </c>
      <c r="G866" s="223" t="s">
        <v>226</v>
      </c>
      <c r="H866" s="224">
        <v>0.149</v>
      </c>
      <c r="I866" s="225"/>
      <c r="J866" s="226">
        <f>ROUND(I866*H866,2)</f>
        <v>0</v>
      </c>
      <c r="K866" s="222" t="s">
        <v>163</v>
      </c>
      <c r="L866" s="71"/>
      <c r="M866" s="227" t="s">
        <v>21</v>
      </c>
      <c r="N866" s="228" t="s">
        <v>42</v>
      </c>
      <c r="O866" s="46"/>
      <c r="P866" s="229">
        <f>O866*H866</f>
        <v>0</v>
      </c>
      <c r="Q866" s="229">
        <v>0</v>
      </c>
      <c r="R866" s="229">
        <f>Q866*H866</f>
        <v>0</v>
      </c>
      <c r="S866" s="229">
        <v>0</v>
      </c>
      <c r="T866" s="230">
        <f>S866*H866</f>
        <v>0</v>
      </c>
      <c r="AR866" s="23" t="s">
        <v>223</v>
      </c>
      <c r="AT866" s="23" t="s">
        <v>139</v>
      </c>
      <c r="AU866" s="23" t="s">
        <v>80</v>
      </c>
      <c r="AY866" s="23" t="s">
        <v>137</v>
      </c>
      <c r="BE866" s="231">
        <f>IF(N866="základní",J866,0)</f>
        <v>0</v>
      </c>
      <c r="BF866" s="231">
        <f>IF(N866="snížená",J866,0)</f>
        <v>0</v>
      </c>
      <c r="BG866" s="231">
        <f>IF(N866="zákl. přenesená",J866,0)</f>
        <v>0</v>
      </c>
      <c r="BH866" s="231">
        <f>IF(N866="sníž. přenesená",J866,0)</f>
        <v>0</v>
      </c>
      <c r="BI866" s="231">
        <f>IF(N866="nulová",J866,0)</f>
        <v>0</v>
      </c>
      <c r="BJ866" s="23" t="s">
        <v>76</v>
      </c>
      <c r="BK866" s="231">
        <f>ROUND(I866*H866,2)</f>
        <v>0</v>
      </c>
      <c r="BL866" s="23" t="s">
        <v>223</v>
      </c>
      <c r="BM866" s="23" t="s">
        <v>1314</v>
      </c>
    </row>
    <row r="867" spans="2:63" s="10" customFormat="1" ht="29.85" customHeight="1">
      <c r="B867" s="204"/>
      <c r="C867" s="205"/>
      <c r="D867" s="206" t="s">
        <v>70</v>
      </c>
      <c r="E867" s="218" t="s">
        <v>1315</v>
      </c>
      <c r="F867" s="218" t="s">
        <v>1316</v>
      </c>
      <c r="G867" s="205"/>
      <c r="H867" s="205"/>
      <c r="I867" s="208"/>
      <c r="J867" s="219">
        <f>BK867</f>
        <v>0</v>
      </c>
      <c r="K867" s="205"/>
      <c r="L867" s="210"/>
      <c r="M867" s="211"/>
      <c r="N867" s="212"/>
      <c r="O867" s="212"/>
      <c r="P867" s="213">
        <f>SUM(P868:P982)</f>
        <v>0</v>
      </c>
      <c r="Q867" s="212"/>
      <c r="R867" s="213">
        <f>SUM(R868:R982)</f>
        <v>2.40996</v>
      </c>
      <c r="S867" s="212"/>
      <c r="T867" s="214">
        <f>SUM(T868:T982)</f>
        <v>0</v>
      </c>
      <c r="AR867" s="215" t="s">
        <v>80</v>
      </c>
      <c r="AT867" s="216" t="s">
        <v>70</v>
      </c>
      <c r="AU867" s="216" t="s">
        <v>76</v>
      </c>
      <c r="AY867" s="215" t="s">
        <v>137</v>
      </c>
      <c r="BK867" s="217">
        <f>SUM(BK868:BK982)</f>
        <v>0</v>
      </c>
    </row>
    <row r="868" spans="2:65" s="1" customFormat="1" ht="25.5" customHeight="1">
      <c r="B868" s="45"/>
      <c r="C868" s="220" t="s">
        <v>1317</v>
      </c>
      <c r="D868" s="220" t="s">
        <v>139</v>
      </c>
      <c r="E868" s="221" t="s">
        <v>1318</v>
      </c>
      <c r="F868" s="222" t="s">
        <v>1319</v>
      </c>
      <c r="G868" s="223" t="s">
        <v>149</v>
      </c>
      <c r="H868" s="224">
        <v>1</v>
      </c>
      <c r="I868" s="225"/>
      <c r="J868" s="226">
        <f>ROUND(I868*H868,2)</f>
        <v>0</v>
      </c>
      <c r="K868" s="222" t="s">
        <v>163</v>
      </c>
      <c r="L868" s="71"/>
      <c r="M868" s="227" t="s">
        <v>21</v>
      </c>
      <c r="N868" s="228" t="s">
        <v>42</v>
      </c>
      <c r="O868" s="46"/>
      <c r="P868" s="229">
        <f>O868*H868</f>
        <v>0</v>
      </c>
      <c r="Q868" s="229">
        <v>0.00027</v>
      </c>
      <c r="R868" s="229">
        <f>Q868*H868</f>
        <v>0.00027</v>
      </c>
      <c r="S868" s="229">
        <v>0</v>
      </c>
      <c r="T868" s="230">
        <f>S868*H868</f>
        <v>0</v>
      </c>
      <c r="AR868" s="23" t="s">
        <v>223</v>
      </c>
      <c r="AT868" s="23" t="s">
        <v>139</v>
      </c>
      <c r="AU868" s="23" t="s">
        <v>80</v>
      </c>
      <c r="AY868" s="23" t="s">
        <v>137</v>
      </c>
      <c r="BE868" s="231">
        <f>IF(N868="základní",J868,0)</f>
        <v>0</v>
      </c>
      <c r="BF868" s="231">
        <f>IF(N868="snížená",J868,0)</f>
        <v>0</v>
      </c>
      <c r="BG868" s="231">
        <f>IF(N868="zákl. přenesená",J868,0)</f>
        <v>0</v>
      </c>
      <c r="BH868" s="231">
        <f>IF(N868="sníž. přenesená",J868,0)</f>
        <v>0</v>
      </c>
      <c r="BI868" s="231">
        <f>IF(N868="nulová",J868,0)</f>
        <v>0</v>
      </c>
      <c r="BJ868" s="23" t="s">
        <v>76</v>
      </c>
      <c r="BK868" s="231">
        <f>ROUND(I868*H868,2)</f>
        <v>0</v>
      </c>
      <c r="BL868" s="23" t="s">
        <v>223</v>
      </c>
      <c r="BM868" s="23" t="s">
        <v>1320</v>
      </c>
    </row>
    <row r="869" spans="2:51" s="11" customFormat="1" ht="13.5">
      <c r="B869" s="232"/>
      <c r="C869" s="233"/>
      <c r="D869" s="234" t="s">
        <v>145</v>
      </c>
      <c r="E869" s="235" t="s">
        <v>21</v>
      </c>
      <c r="F869" s="236" t="s">
        <v>1321</v>
      </c>
      <c r="G869" s="233"/>
      <c r="H869" s="235" t="s">
        <v>21</v>
      </c>
      <c r="I869" s="237"/>
      <c r="J869" s="233"/>
      <c r="K869" s="233"/>
      <c r="L869" s="238"/>
      <c r="M869" s="239"/>
      <c r="N869" s="240"/>
      <c r="O869" s="240"/>
      <c r="P869" s="240"/>
      <c r="Q869" s="240"/>
      <c r="R869" s="240"/>
      <c r="S869" s="240"/>
      <c r="T869" s="241"/>
      <c r="AT869" s="242" t="s">
        <v>145</v>
      </c>
      <c r="AU869" s="242" t="s">
        <v>80</v>
      </c>
      <c r="AV869" s="11" t="s">
        <v>76</v>
      </c>
      <c r="AW869" s="11" t="s">
        <v>35</v>
      </c>
      <c r="AX869" s="11" t="s">
        <v>71</v>
      </c>
      <c r="AY869" s="242" t="s">
        <v>137</v>
      </c>
    </row>
    <row r="870" spans="2:51" s="12" customFormat="1" ht="13.5">
      <c r="B870" s="243"/>
      <c r="C870" s="244"/>
      <c r="D870" s="234" t="s">
        <v>145</v>
      </c>
      <c r="E870" s="245" t="s">
        <v>21</v>
      </c>
      <c r="F870" s="246" t="s">
        <v>76</v>
      </c>
      <c r="G870" s="244"/>
      <c r="H870" s="247">
        <v>1</v>
      </c>
      <c r="I870" s="248"/>
      <c r="J870" s="244"/>
      <c r="K870" s="244"/>
      <c r="L870" s="249"/>
      <c r="M870" s="250"/>
      <c r="N870" s="251"/>
      <c r="O870" s="251"/>
      <c r="P870" s="251"/>
      <c r="Q870" s="251"/>
      <c r="R870" s="251"/>
      <c r="S870" s="251"/>
      <c r="T870" s="252"/>
      <c r="AT870" s="253" t="s">
        <v>145</v>
      </c>
      <c r="AU870" s="253" t="s">
        <v>80</v>
      </c>
      <c r="AV870" s="12" t="s">
        <v>80</v>
      </c>
      <c r="AW870" s="12" t="s">
        <v>35</v>
      </c>
      <c r="AX870" s="12" t="s">
        <v>76</v>
      </c>
      <c r="AY870" s="253" t="s">
        <v>137</v>
      </c>
    </row>
    <row r="871" spans="2:65" s="1" customFormat="1" ht="51" customHeight="1">
      <c r="B871" s="45"/>
      <c r="C871" s="265" t="s">
        <v>1322</v>
      </c>
      <c r="D871" s="265" t="s">
        <v>348</v>
      </c>
      <c r="E871" s="266" t="s">
        <v>1323</v>
      </c>
      <c r="F871" s="267" t="s">
        <v>1324</v>
      </c>
      <c r="G871" s="268" t="s">
        <v>315</v>
      </c>
      <c r="H871" s="269">
        <v>1</v>
      </c>
      <c r="I871" s="270"/>
      <c r="J871" s="271">
        <f>ROUND(I871*H871,2)</f>
        <v>0</v>
      </c>
      <c r="K871" s="267" t="s">
        <v>163</v>
      </c>
      <c r="L871" s="272"/>
      <c r="M871" s="273" t="s">
        <v>21</v>
      </c>
      <c r="N871" s="274" t="s">
        <v>42</v>
      </c>
      <c r="O871" s="46"/>
      <c r="P871" s="229">
        <f>O871*H871</f>
        <v>0</v>
      </c>
      <c r="Q871" s="229">
        <v>0.051</v>
      </c>
      <c r="R871" s="229">
        <f>Q871*H871</f>
        <v>0.051</v>
      </c>
      <c r="S871" s="229">
        <v>0</v>
      </c>
      <c r="T871" s="230">
        <f>S871*H871</f>
        <v>0</v>
      </c>
      <c r="AR871" s="23" t="s">
        <v>312</v>
      </c>
      <c r="AT871" s="23" t="s">
        <v>348</v>
      </c>
      <c r="AU871" s="23" t="s">
        <v>80</v>
      </c>
      <c r="AY871" s="23" t="s">
        <v>137</v>
      </c>
      <c r="BE871" s="231">
        <f>IF(N871="základní",J871,0)</f>
        <v>0</v>
      </c>
      <c r="BF871" s="231">
        <f>IF(N871="snížená",J871,0)</f>
        <v>0</v>
      </c>
      <c r="BG871" s="231">
        <f>IF(N871="zákl. přenesená",J871,0)</f>
        <v>0</v>
      </c>
      <c r="BH871" s="231">
        <f>IF(N871="sníž. přenesená",J871,0)</f>
        <v>0</v>
      </c>
      <c r="BI871" s="231">
        <f>IF(N871="nulová",J871,0)</f>
        <v>0</v>
      </c>
      <c r="BJ871" s="23" t="s">
        <v>76</v>
      </c>
      <c r="BK871" s="231">
        <f>ROUND(I871*H871,2)</f>
        <v>0</v>
      </c>
      <c r="BL871" s="23" t="s">
        <v>223</v>
      </c>
      <c r="BM871" s="23" t="s">
        <v>1325</v>
      </c>
    </row>
    <row r="872" spans="2:51" s="12" customFormat="1" ht="13.5">
      <c r="B872" s="243"/>
      <c r="C872" s="244"/>
      <c r="D872" s="234" t="s">
        <v>145</v>
      </c>
      <c r="E872" s="245" t="s">
        <v>21</v>
      </c>
      <c r="F872" s="246" t="s">
        <v>76</v>
      </c>
      <c r="G872" s="244"/>
      <c r="H872" s="247">
        <v>1</v>
      </c>
      <c r="I872" s="248"/>
      <c r="J872" s="244"/>
      <c r="K872" s="244"/>
      <c r="L872" s="249"/>
      <c r="M872" s="250"/>
      <c r="N872" s="251"/>
      <c r="O872" s="251"/>
      <c r="P872" s="251"/>
      <c r="Q872" s="251"/>
      <c r="R872" s="251"/>
      <c r="S872" s="251"/>
      <c r="T872" s="252"/>
      <c r="AT872" s="253" t="s">
        <v>145</v>
      </c>
      <c r="AU872" s="253" t="s">
        <v>80</v>
      </c>
      <c r="AV872" s="12" t="s">
        <v>80</v>
      </c>
      <c r="AW872" s="12" t="s">
        <v>35</v>
      </c>
      <c r="AX872" s="12" t="s">
        <v>76</v>
      </c>
      <c r="AY872" s="253" t="s">
        <v>137</v>
      </c>
    </row>
    <row r="873" spans="2:65" s="1" customFormat="1" ht="25.5" customHeight="1">
      <c r="B873" s="45"/>
      <c r="C873" s="220" t="s">
        <v>1326</v>
      </c>
      <c r="D873" s="220" t="s">
        <v>139</v>
      </c>
      <c r="E873" s="221" t="s">
        <v>1327</v>
      </c>
      <c r="F873" s="222" t="s">
        <v>1328</v>
      </c>
      <c r="G873" s="223" t="s">
        <v>149</v>
      </c>
      <c r="H873" s="224">
        <v>6</v>
      </c>
      <c r="I873" s="225"/>
      <c r="J873" s="226">
        <f>ROUND(I873*H873,2)</f>
        <v>0</v>
      </c>
      <c r="K873" s="222" t="s">
        <v>163</v>
      </c>
      <c r="L873" s="71"/>
      <c r="M873" s="227" t="s">
        <v>21</v>
      </c>
      <c r="N873" s="228" t="s">
        <v>42</v>
      </c>
      <c r="O873" s="46"/>
      <c r="P873" s="229">
        <f>O873*H873</f>
        <v>0</v>
      </c>
      <c r="Q873" s="229">
        <v>0.00026</v>
      </c>
      <c r="R873" s="229">
        <f>Q873*H873</f>
        <v>0.0015599999999999998</v>
      </c>
      <c r="S873" s="229">
        <v>0</v>
      </c>
      <c r="T873" s="230">
        <f>S873*H873</f>
        <v>0</v>
      </c>
      <c r="AR873" s="23" t="s">
        <v>223</v>
      </c>
      <c r="AT873" s="23" t="s">
        <v>139</v>
      </c>
      <c r="AU873" s="23" t="s">
        <v>80</v>
      </c>
      <c r="AY873" s="23" t="s">
        <v>137</v>
      </c>
      <c r="BE873" s="231">
        <f>IF(N873="základní",J873,0)</f>
        <v>0</v>
      </c>
      <c r="BF873" s="231">
        <f>IF(N873="snížená",J873,0)</f>
        <v>0</v>
      </c>
      <c r="BG873" s="231">
        <f>IF(N873="zákl. přenesená",J873,0)</f>
        <v>0</v>
      </c>
      <c r="BH873" s="231">
        <f>IF(N873="sníž. přenesená",J873,0)</f>
        <v>0</v>
      </c>
      <c r="BI873" s="231">
        <f>IF(N873="nulová",J873,0)</f>
        <v>0</v>
      </c>
      <c r="BJ873" s="23" t="s">
        <v>76</v>
      </c>
      <c r="BK873" s="231">
        <f>ROUND(I873*H873,2)</f>
        <v>0</v>
      </c>
      <c r="BL873" s="23" t="s">
        <v>223</v>
      </c>
      <c r="BM873" s="23" t="s">
        <v>1329</v>
      </c>
    </row>
    <row r="874" spans="2:51" s="11" customFormat="1" ht="13.5">
      <c r="B874" s="232"/>
      <c r="C874" s="233"/>
      <c r="D874" s="234" t="s">
        <v>145</v>
      </c>
      <c r="E874" s="235" t="s">
        <v>21</v>
      </c>
      <c r="F874" s="236" t="s">
        <v>1330</v>
      </c>
      <c r="G874" s="233"/>
      <c r="H874" s="235" t="s">
        <v>21</v>
      </c>
      <c r="I874" s="237"/>
      <c r="J874" s="233"/>
      <c r="K874" s="233"/>
      <c r="L874" s="238"/>
      <c r="M874" s="239"/>
      <c r="N874" s="240"/>
      <c r="O874" s="240"/>
      <c r="P874" s="240"/>
      <c r="Q874" s="240"/>
      <c r="R874" s="240"/>
      <c r="S874" s="240"/>
      <c r="T874" s="241"/>
      <c r="AT874" s="242" t="s">
        <v>145</v>
      </c>
      <c r="AU874" s="242" t="s">
        <v>80</v>
      </c>
      <c r="AV874" s="11" t="s">
        <v>76</v>
      </c>
      <c r="AW874" s="11" t="s">
        <v>35</v>
      </c>
      <c r="AX874" s="11" t="s">
        <v>71</v>
      </c>
      <c r="AY874" s="242" t="s">
        <v>137</v>
      </c>
    </row>
    <row r="875" spans="2:51" s="12" customFormat="1" ht="13.5">
      <c r="B875" s="243"/>
      <c r="C875" s="244"/>
      <c r="D875" s="234" t="s">
        <v>145</v>
      </c>
      <c r="E875" s="245" t="s">
        <v>21</v>
      </c>
      <c r="F875" s="246" t="s">
        <v>769</v>
      </c>
      <c r="G875" s="244"/>
      <c r="H875" s="247">
        <v>1</v>
      </c>
      <c r="I875" s="248"/>
      <c r="J875" s="244"/>
      <c r="K875" s="244"/>
      <c r="L875" s="249"/>
      <c r="M875" s="250"/>
      <c r="N875" s="251"/>
      <c r="O875" s="251"/>
      <c r="P875" s="251"/>
      <c r="Q875" s="251"/>
      <c r="R875" s="251"/>
      <c r="S875" s="251"/>
      <c r="T875" s="252"/>
      <c r="AT875" s="253" t="s">
        <v>145</v>
      </c>
      <c r="AU875" s="253" t="s">
        <v>80</v>
      </c>
      <c r="AV875" s="12" t="s">
        <v>80</v>
      </c>
      <c r="AW875" s="12" t="s">
        <v>35</v>
      </c>
      <c r="AX875" s="12" t="s">
        <v>71</v>
      </c>
      <c r="AY875" s="253" t="s">
        <v>137</v>
      </c>
    </row>
    <row r="876" spans="2:51" s="12" customFormat="1" ht="13.5">
      <c r="B876" s="243"/>
      <c r="C876" s="244"/>
      <c r="D876" s="234" t="s">
        <v>145</v>
      </c>
      <c r="E876" s="245" t="s">
        <v>21</v>
      </c>
      <c r="F876" s="246" t="s">
        <v>770</v>
      </c>
      <c r="G876" s="244"/>
      <c r="H876" s="247">
        <v>1</v>
      </c>
      <c r="I876" s="248"/>
      <c r="J876" s="244"/>
      <c r="K876" s="244"/>
      <c r="L876" s="249"/>
      <c r="M876" s="250"/>
      <c r="N876" s="251"/>
      <c r="O876" s="251"/>
      <c r="P876" s="251"/>
      <c r="Q876" s="251"/>
      <c r="R876" s="251"/>
      <c r="S876" s="251"/>
      <c r="T876" s="252"/>
      <c r="AT876" s="253" t="s">
        <v>145</v>
      </c>
      <c r="AU876" s="253" t="s">
        <v>80</v>
      </c>
      <c r="AV876" s="12" t="s">
        <v>80</v>
      </c>
      <c r="AW876" s="12" t="s">
        <v>35</v>
      </c>
      <c r="AX876" s="12" t="s">
        <v>71</v>
      </c>
      <c r="AY876" s="253" t="s">
        <v>137</v>
      </c>
    </row>
    <row r="877" spans="2:51" s="12" customFormat="1" ht="13.5">
      <c r="B877" s="243"/>
      <c r="C877" s="244"/>
      <c r="D877" s="234" t="s">
        <v>145</v>
      </c>
      <c r="E877" s="245" t="s">
        <v>21</v>
      </c>
      <c r="F877" s="246" t="s">
        <v>1331</v>
      </c>
      <c r="G877" s="244"/>
      <c r="H877" s="247">
        <v>4</v>
      </c>
      <c r="I877" s="248"/>
      <c r="J877" s="244"/>
      <c r="K877" s="244"/>
      <c r="L877" s="249"/>
      <c r="M877" s="250"/>
      <c r="N877" s="251"/>
      <c r="O877" s="251"/>
      <c r="P877" s="251"/>
      <c r="Q877" s="251"/>
      <c r="R877" s="251"/>
      <c r="S877" s="251"/>
      <c r="T877" s="252"/>
      <c r="AT877" s="253" t="s">
        <v>145</v>
      </c>
      <c r="AU877" s="253" t="s">
        <v>80</v>
      </c>
      <c r="AV877" s="12" t="s">
        <v>80</v>
      </c>
      <c r="AW877" s="12" t="s">
        <v>35</v>
      </c>
      <c r="AX877" s="12" t="s">
        <v>71</v>
      </c>
      <c r="AY877" s="253" t="s">
        <v>137</v>
      </c>
    </row>
    <row r="878" spans="2:51" s="13" customFormat="1" ht="13.5">
      <c r="B878" s="254"/>
      <c r="C878" s="255"/>
      <c r="D878" s="234" t="s">
        <v>145</v>
      </c>
      <c r="E878" s="256" t="s">
        <v>21</v>
      </c>
      <c r="F878" s="257" t="s">
        <v>218</v>
      </c>
      <c r="G878" s="255"/>
      <c r="H878" s="258">
        <v>6</v>
      </c>
      <c r="I878" s="259"/>
      <c r="J878" s="255"/>
      <c r="K878" s="255"/>
      <c r="L878" s="260"/>
      <c r="M878" s="261"/>
      <c r="N878" s="262"/>
      <c r="O878" s="262"/>
      <c r="P878" s="262"/>
      <c r="Q878" s="262"/>
      <c r="R878" s="262"/>
      <c r="S878" s="262"/>
      <c r="T878" s="263"/>
      <c r="AT878" s="264" t="s">
        <v>145</v>
      </c>
      <c r="AU878" s="264" t="s">
        <v>80</v>
      </c>
      <c r="AV878" s="13" t="s">
        <v>143</v>
      </c>
      <c r="AW878" s="13" t="s">
        <v>35</v>
      </c>
      <c r="AX878" s="13" t="s">
        <v>76</v>
      </c>
      <c r="AY878" s="264" t="s">
        <v>137</v>
      </c>
    </row>
    <row r="879" spans="2:65" s="1" customFormat="1" ht="25.5" customHeight="1">
      <c r="B879" s="45"/>
      <c r="C879" s="265" t="s">
        <v>1332</v>
      </c>
      <c r="D879" s="265" t="s">
        <v>348</v>
      </c>
      <c r="E879" s="266" t="s">
        <v>1333</v>
      </c>
      <c r="F879" s="267" t="s">
        <v>1334</v>
      </c>
      <c r="G879" s="268" t="s">
        <v>315</v>
      </c>
      <c r="H879" s="269">
        <v>1</v>
      </c>
      <c r="I879" s="270"/>
      <c r="J879" s="271">
        <f>ROUND(I879*H879,2)</f>
        <v>0</v>
      </c>
      <c r="K879" s="267" t="s">
        <v>21</v>
      </c>
      <c r="L879" s="272"/>
      <c r="M879" s="273" t="s">
        <v>21</v>
      </c>
      <c r="N879" s="274" t="s">
        <v>42</v>
      </c>
      <c r="O879" s="46"/>
      <c r="P879" s="229">
        <f>O879*H879</f>
        <v>0</v>
      </c>
      <c r="Q879" s="229">
        <v>0.0467</v>
      </c>
      <c r="R879" s="229">
        <f>Q879*H879</f>
        <v>0.0467</v>
      </c>
      <c r="S879" s="229">
        <v>0</v>
      </c>
      <c r="T879" s="230">
        <f>S879*H879</f>
        <v>0</v>
      </c>
      <c r="AR879" s="23" t="s">
        <v>312</v>
      </c>
      <c r="AT879" s="23" t="s">
        <v>348</v>
      </c>
      <c r="AU879" s="23" t="s">
        <v>80</v>
      </c>
      <c r="AY879" s="23" t="s">
        <v>137</v>
      </c>
      <c r="BE879" s="231">
        <f>IF(N879="základní",J879,0)</f>
        <v>0</v>
      </c>
      <c r="BF879" s="231">
        <f>IF(N879="snížená",J879,0)</f>
        <v>0</v>
      </c>
      <c r="BG879" s="231">
        <f>IF(N879="zákl. přenesená",J879,0)</f>
        <v>0</v>
      </c>
      <c r="BH879" s="231">
        <f>IF(N879="sníž. přenesená",J879,0)</f>
        <v>0</v>
      </c>
      <c r="BI879" s="231">
        <f>IF(N879="nulová",J879,0)</f>
        <v>0</v>
      </c>
      <c r="BJ879" s="23" t="s">
        <v>76</v>
      </c>
      <c r="BK879" s="231">
        <f>ROUND(I879*H879,2)</f>
        <v>0</v>
      </c>
      <c r="BL879" s="23" t="s">
        <v>223</v>
      </c>
      <c r="BM879" s="23" t="s">
        <v>1335</v>
      </c>
    </row>
    <row r="880" spans="2:51" s="11" customFormat="1" ht="13.5">
      <c r="B880" s="232"/>
      <c r="C880" s="233"/>
      <c r="D880" s="234" t="s">
        <v>145</v>
      </c>
      <c r="E880" s="235" t="s">
        <v>21</v>
      </c>
      <c r="F880" s="236" t="s">
        <v>1336</v>
      </c>
      <c r="G880" s="233"/>
      <c r="H880" s="235" t="s">
        <v>21</v>
      </c>
      <c r="I880" s="237"/>
      <c r="J880" s="233"/>
      <c r="K880" s="233"/>
      <c r="L880" s="238"/>
      <c r="M880" s="239"/>
      <c r="N880" s="240"/>
      <c r="O880" s="240"/>
      <c r="P880" s="240"/>
      <c r="Q880" s="240"/>
      <c r="R880" s="240"/>
      <c r="S880" s="240"/>
      <c r="T880" s="241"/>
      <c r="AT880" s="242" t="s">
        <v>145</v>
      </c>
      <c r="AU880" s="242" t="s">
        <v>80</v>
      </c>
      <c r="AV880" s="11" t="s">
        <v>76</v>
      </c>
      <c r="AW880" s="11" t="s">
        <v>35</v>
      </c>
      <c r="AX880" s="11" t="s">
        <v>71</v>
      </c>
      <c r="AY880" s="242" t="s">
        <v>137</v>
      </c>
    </row>
    <row r="881" spans="2:51" s="12" customFormat="1" ht="13.5">
      <c r="B881" s="243"/>
      <c r="C881" s="244"/>
      <c r="D881" s="234" t="s">
        <v>145</v>
      </c>
      <c r="E881" s="245" t="s">
        <v>21</v>
      </c>
      <c r="F881" s="246" t="s">
        <v>769</v>
      </c>
      <c r="G881" s="244"/>
      <c r="H881" s="247">
        <v>1</v>
      </c>
      <c r="I881" s="248"/>
      <c r="J881" s="244"/>
      <c r="K881" s="244"/>
      <c r="L881" s="249"/>
      <c r="M881" s="250"/>
      <c r="N881" s="251"/>
      <c r="O881" s="251"/>
      <c r="P881" s="251"/>
      <c r="Q881" s="251"/>
      <c r="R881" s="251"/>
      <c r="S881" s="251"/>
      <c r="T881" s="252"/>
      <c r="AT881" s="253" t="s">
        <v>145</v>
      </c>
      <c r="AU881" s="253" t="s">
        <v>80</v>
      </c>
      <c r="AV881" s="12" t="s">
        <v>80</v>
      </c>
      <c r="AW881" s="12" t="s">
        <v>35</v>
      </c>
      <c r="AX881" s="12" t="s">
        <v>76</v>
      </c>
      <c r="AY881" s="253" t="s">
        <v>137</v>
      </c>
    </row>
    <row r="882" spans="2:65" s="1" customFormat="1" ht="25.5" customHeight="1">
      <c r="B882" s="45"/>
      <c r="C882" s="265" t="s">
        <v>1337</v>
      </c>
      <c r="D882" s="265" t="s">
        <v>348</v>
      </c>
      <c r="E882" s="266" t="s">
        <v>1338</v>
      </c>
      <c r="F882" s="267" t="s">
        <v>1339</v>
      </c>
      <c r="G882" s="268" t="s">
        <v>315</v>
      </c>
      <c r="H882" s="269">
        <v>1</v>
      </c>
      <c r="I882" s="270"/>
      <c r="J882" s="271">
        <f>ROUND(I882*H882,2)</f>
        <v>0</v>
      </c>
      <c r="K882" s="267" t="s">
        <v>21</v>
      </c>
      <c r="L882" s="272"/>
      <c r="M882" s="273" t="s">
        <v>21</v>
      </c>
      <c r="N882" s="274" t="s">
        <v>42</v>
      </c>
      <c r="O882" s="46"/>
      <c r="P882" s="229">
        <f>O882*H882</f>
        <v>0</v>
      </c>
      <c r="Q882" s="229">
        <v>0.0622</v>
      </c>
      <c r="R882" s="229">
        <f>Q882*H882</f>
        <v>0.0622</v>
      </c>
      <c r="S882" s="229">
        <v>0</v>
      </c>
      <c r="T882" s="230">
        <f>S882*H882</f>
        <v>0</v>
      </c>
      <c r="AR882" s="23" t="s">
        <v>312</v>
      </c>
      <c r="AT882" s="23" t="s">
        <v>348</v>
      </c>
      <c r="AU882" s="23" t="s">
        <v>80</v>
      </c>
      <c r="AY882" s="23" t="s">
        <v>137</v>
      </c>
      <c r="BE882" s="231">
        <f>IF(N882="základní",J882,0)</f>
        <v>0</v>
      </c>
      <c r="BF882" s="231">
        <f>IF(N882="snížená",J882,0)</f>
        <v>0</v>
      </c>
      <c r="BG882" s="231">
        <f>IF(N882="zákl. přenesená",J882,0)</f>
        <v>0</v>
      </c>
      <c r="BH882" s="231">
        <f>IF(N882="sníž. přenesená",J882,0)</f>
        <v>0</v>
      </c>
      <c r="BI882" s="231">
        <f>IF(N882="nulová",J882,0)</f>
        <v>0</v>
      </c>
      <c r="BJ882" s="23" t="s">
        <v>76</v>
      </c>
      <c r="BK882" s="231">
        <f>ROUND(I882*H882,2)</f>
        <v>0</v>
      </c>
      <c r="BL882" s="23" t="s">
        <v>223</v>
      </c>
      <c r="BM882" s="23" t="s">
        <v>1340</v>
      </c>
    </row>
    <row r="883" spans="2:51" s="11" customFormat="1" ht="13.5">
      <c r="B883" s="232"/>
      <c r="C883" s="233"/>
      <c r="D883" s="234" t="s">
        <v>145</v>
      </c>
      <c r="E883" s="235" t="s">
        <v>21</v>
      </c>
      <c r="F883" s="236" t="s">
        <v>1336</v>
      </c>
      <c r="G883" s="233"/>
      <c r="H883" s="235" t="s">
        <v>21</v>
      </c>
      <c r="I883" s="237"/>
      <c r="J883" s="233"/>
      <c r="K883" s="233"/>
      <c r="L883" s="238"/>
      <c r="M883" s="239"/>
      <c r="N883" s="240"/>
      <c r="O883" s="240"/>
      <c r="P883" s="240"/>
      <c r="Q883" s="240"/>
      <c r="R883" s="240"/>
      <c r="S883" s="240"/>
      <c r="T883" s="241"/>
      <c r="AT883" s="242" t="s">
        <v>145</v>
      </c>
      <c r="AU883" s="242" t="s">
        <v>80</v>
      </c>
      <c r="AV883" s="11" t="s">
        <v>76</v>
      </c>
      <c r="AW883" s="11" t="s">
        <v>35</v>
      </c>
      <c r="AX883" s="11" t="s">
        <v>71</v>
      </c>
      <c r="AY883" s="242" t="s">
        <v>137</v>
      </c>
    </row>
    <row r="884" spans="2:51" s="12" customFormat="1" ht="13.5">
      <c r="B884" s="243"/>
      <c r="C884" s="244"/>
      <c r="D884" s="234" t="s">
        <v>145</v>
      </c>
      <c r="E884" s="245" t="s">
        <v>21</v>
      </c>
      <c r="F884" s="246" t="s">
        <v>770</v>
      </c>
      <c r="G884" s="244"/>
      <c r="H884" s="247">
        <v>1</v>
      </c>
      <c r="I884" s="248"/>
      <c r="J884" s="244"/>
      <c r="K884" s="244"/>
      <c r="L884" s="249"/>
      <c r="M884" s="250"/>
      <c r="N884" s="251"/>
      <c r="O884" s="251"/>
      <c r="P884" s="251"/>
      <c r="Q884" s="251"/>
      <c r="R884" s="251"/>
      <c r="S884" s="251"/>
      <c r="T884" s="252"/>
      <c r="AT884" s="253" t="s">
        <v>145</v>
      </c>
      <c r="AU884" s="253" t="s">
        <v>80</v>
      </c>
      <c r="AV884" s="12" t="s">
        <v>80</v>
      </c>
      <c r="AW884" s="12" t="s">
        <v>35</v>
      </c>
      <c r="AX884" s="12" t="s">
        <v>76</v>
      </c>
      <c r="AY884" s="253" t="s">
        <v>137</v>
      </c>
    </row>
    <row r="885" spans="2:65" s="1" customFormat="1" ht="38.25" customHeight="1">
      <c r="B885" s="45"/>
      <c r="C885" s="265" t="s">
        <v>1341</v>
      </c>
      <c r="D885" s="265" t="s">
        <v>348</v>
      </c>
      <c r="E885" s="266" t="s">
        <v>1342</v>
      </c>
      <c r="F885" s="267" t="s">
        <v>1343</v>
      </c>
      <c r="G885" s="268" t="s">
        <v>315</v>
      </c>
      <c r="H885" s="269">
        <v>4</v>
      </c>
      <c r="I885" s="270"/>
      <c r="J885" s="271">
        <f>ROUND(I885*H885,2)</f>
        <v>0</v>
      </c>
      <c r="K885" s="267" t="s">
        <v>21</v>
      </c>
      <c r="L885" s="272"/>
      <c r="M885" s="273" t="s">
        <v>21</v>
      </c>
      <c r="N885" s="274" t="s">
        <v>42</v>
      </c>
      <c r="O885" s="46"/>
      <c r="P885" s="229">
        <f>O885*H885</f>
        <v>0</v>
      </c>
      <c r="Q885" s="229">
        <v>0.0622</v>
      </c>
      <c r="R885" s="229">
        <f>Q885*H885</f>
        <v>0.2488</v>
      </c>
      <c r="S885" s="229">
        <v>0</v>
      </c>
      <c r="T885" s="230">
        <f>S885*H885</f>
        <v>0</v>
      </c>
      <c r="AR885" s="23" t="s">
        <v>312</v>
      </c>
      <c r="AT885" s="23" t="s">
        <v>348</v>
      </c>
      <c r="AU885" s="23" t="s">
        <v>80</v>
      </c>
      <c r="AY885" s="23" t="s">
        <v>137</v>
      </c>
      <c r="BE885" s="231">
        <f>IF(N885="základní",J885,0)</f>
        <v>0</v>
      </c>
      <c r="BF885" s="231">
        <f>IF(N885="snížená",J885,0)</f>
        <v>0</v>
      </c>
      <c r="BG885" s="231">
        <f>IF(N885="zákl. přenesená",J885,0)</f>
        <v>0</v>
      </c>
      <c r="BH885" s="231">
        <f>IF(N885="sníž. přenesená",J885,0)</f>
        <v>0</v>
      </c>
      <c r="BI885" s="231">
        <f>IF(N885="nulová",J885,0)</f>
        <v>0</v>
      </c>
      <c r="BJ885" s="23" t="s">
        <v>76</v>
      </c>
      <c r="BK885" s="231">
        <f>ROUND(I885*H885,2)</f>
        <v>0</v>
      </c>
      <c r="BL885" s="23" t="s">
        <v>223</v>
      </c>
      <c r="BM885" s="23" t="s">
        <v>1344</v>
      </c>
    </row>
    <row r="886" spans="2:51" s="11" customFormat="1" ht="13.5">
      <c r="B886" s="232"/>
      <c r="C886" s="233"/>
      <c r="D886" s="234" t="s">
        <v>145</v>
      </c>
      <c r="E886" s="235" t="s">
        <v>21</v>
      </c>
      <c r="F886" s="236" t="s">
        <v>1336</v>
      </c>
      <c r="G886" s="233"/>
      <c r="H886" s="235" t="s">
        <v>21</v>
      </c>
      <c r="I886" s="237"/>
      <c r="J886" s="233"/>
      <c r="K886" s="233"/>
      <c r="L886" s="238"/>
      <c r="M886" s="239"/>
      <c r="N886" s="240"/>
      <c r="O886" s="240"/>
      <c r="P886" s="240"/>
      <c r="Q886" s="240"/>
      <c r="R886" s="240"/>
      <c r="S886" s="240"/>
      <c r="T886" s="241"/>
      <c r="AT886" s="242" t="s">
        <v>145</v>
      </c>
      <c r="AU886" s="242" t="s">
        <v>80</v>
      </c>
      <c r="AV886" s="11" t="s">
        <v>76</v>
      </c>
      <c r="AW886" s="11" t="s">
        <v>35</v>
      </c>
      <c r="AX886" s="11" t="s">
        <v>71</v>
      </c>
      <c r="AY886" s="242" t="s">
        <v>137</v>
      </c>
    </row>
    <row r="887" spans="2:51" s="12" customFormat="1" ht="13.5">
      <c r="B887" s="243"/>
      <c r="C887" s="244"/>
      <c r="D887" s="234" t="s">
        <v>145</v>
      </c>
      <c r="E887" s="245" t="s">
        <v>21</v>
      </c>
      <c r="F887" s="246" t="s">
        <v>1331</v>
      </c>
      <c r="G887" s="244"/>
      <c r="H887" s="247">
        <v>4</v>
      </c>
      <c r="I887" s="248"/>
      <c r="J887" s="244"/>
      <c r="K887" s="244"/>
      <c r="L887" s="249"/>
      <c r="M887" s="250"/>
      <c r="N887" s="251"/>
      <c r="O887" s="251"/>
      <c r="P887" s="251"/>
      <c r="Q887" s="251"/>
      <c r="R887" s="251"/>
      <c r="S887" s="251"/>
      <c r="T887" s="252"/>
      <c r="AT887" s="253" t="s">
        <v>145</v>
      </c>
      <c r="AU887" s="253" t="s">
        <v>80</v>
      </c>
      <c r="AV887" s="12" t="s">
        <v>80</v>
      </c>
      <c r="AW887" s="12" t="s">
        <v>35</v>
      </c>
      <c r="AX887" s="12" t="s">
        <v>76</v>
      </c>
      <c r="AY887" s="253" t="s">
        <v>137</v>
      </c>
    </row>
    <row r="888" spans="2:65" s="1" customFormat="1" ht="25.5" customHeight="1">
      <c r="B888" s="45"/>
      <c r="C888" s="220" t="s">
        <v>1345</v>
      </c>
      <c r="D888" s="220" t="s">
        <v>139</v>
      </c>
      <c r="E888" s="221" t="s">
        <v>1346</v>
      </c>
      <c r="F888" s="222" t="s">
        <v>1347</v>
      </c>
      <c r="G888" s="223" t="s">
        <v>315</v>
      </c>
      <c r="H888" s="224">
        <v>3</v>
      </c>
      <c r="I888" s="225"/>
      <c r="J888" s="226">
        <f>ROUND(I888*H888,2)</f>
        <v>0</v>
      </c>
      <c r="K888" s="222" t="s">
        <v>163</v>
      </c>
      <c r="L888" s="71"/>
      <c r="M888" s="227" t="s">
        <v>21</v>
      </c>
      <c r="N888" s="228" t="s">
        <v>42</v>
      </c>
      <c r="O888" s="46"/>
      <c r="P888" s="229">
        <f>O888*H888</f>
        <v>0</v>
      </c>
      <c r="Q888" s="229">
        <v>0</v>
      </c>
      <c r="R888" s="229">
        <f>Q888*H888</f>
        <v>0</v>
      </c>
      <c r="S888" s="229">
        <v>0</v>
      </c>
      <c r="T888" s="230">
        <f>S888*H888</f>
        <v>0</v>
      </c>
      <c r="AR888" s="23" t="s">
        <v>223</v>
      </c>
      <c r="AT888" s="23" t="s">
        <v>139</v>
      </c>
      <c r="AU888" s="23" t="s">
        <v>80</v>
      </c>
      <c r="AY888" s="23" t="s">
        <v>137</v>
      </c>
      <c r="BE888" s="231">
        <f>IF(N888="základní",J888,0)</f>
        <v>0</v>
      </c>
      <c r="BF888" s="231">
        <f>IF(N888="snížená",J888,0)</f>
        <v>0</v>
      </c>
      <c r="BG888" s="231">
        <f>IF(N888="zákl. přenesená",J888,0)</f>
        <v>0</v>
      </c>
      <c r="BH888" s="231">
        <f>IF(N888="sníž. přenesená",J888,0)</f>
        <v>0</v>
      </c>
      <c r="BI888" s="231">
        <f>IF(N888="nulová",J888,0)</f>
        <v>0</v>
      </c>
      <c r="BJ888" s="23" t="s">
        <v>76</v>
      </c>
      <c r="BK888" s="231">
        <f>ROUND(I888*H888,2)</f>
        <v>0</v>
      </c>
      <c r="BL888" s="23" t="s">
        <v>223</v>
      </c>
      <c r="BM888" s="23" t="s">
        <v>1348</v>
      </c>
    </row>
    <row r="889" spans="2:51" s="11" customFormat="1" ht="13.5">
      <c r="B889" s="232"/>
      <c r="C889" s="233"/>
      <c r="D889" s="234" t="s">
        <v>145</v>
      </c>
      <c r="E889" s="235" t="s">
        <v>21</v>
      </c>
      <c r="F889" s="236" t="s">
        <v>1349</v>
      </c>
      <c r="G889" s="233"/>
      <c r="H889" s="235" t="s">
        <v>21</v>
      </c>
      <c r="I889" s="237"/>
      <c r="J889" s="233"/>
      <c r="K889" s="233"/>
      <c r="L889" s="238"/>
      <c r="M889" s="239"/>
      <c r="N889" s="240"/>
      <c r="O889" s="240"/>
      <c r="P889" s="240"/>
      <c r="Q889" s="240"/>
      <c r="R889" s="240"/>
      <c r="S889" s="240"/>
      <c r="T889" s="241"/>
      <c r="AT889" s="242" t="s">
        <v>145</v>
      </c>
      <c r="AU889" s="242" t="s">
        <v>80</v>
      </c>
      <c r="AV889" s="11" t="s">
        <v>76</v>
      </c>
      <c r="AW889" s="11" t="s">
        <v>35</v>
      </c>
      <c r="AX889" s="11" t="s">
        <v>71</v>
      </c>
      <c r="AY889" s="242" t="s">
        <v>137</v>
      </c>
    </row>
    <row r="890" spans="2:51" s="12" customFormat="1" ht="13.5">
      <c r="B890" s="243"/>
      <c r="C890" s="244"/>
      <c r="D890" s="234" t="s">
        <v>145</v>
      </c>
      <c r="E890" s="245" t="s">
        <v>21</v>
      </c>
      <c r="F890" s="246" t="s">
        <v>76</v>
      </c>
      <c r="G890" s="244"/>
      <c r="H890" s="247">
        <v>1</v>
      </c>
      <c r="I890" s="248"/>
      <c r="J890" s="244"/>
      <c r="K890" s="244"/>
      <c r="L890" s="249"/>
      <c r="M890" s="250"/>
      <c r="N890" s="251"/>
      <c r="O890" s="251"/>
      <c r="P890" s="251"/>
      <c r="Q890" s="251"/>
      <c r="R890" s="251"/>
      <c r="S890" s="251"/>
      <c r="T890" s="252"/>
      <c r="AT890" s="253" t="s">
        <v>145</v>
      </c>
      <c r="AU890" s="253" t="s">
        <v>80</v>
      </c>
      <c r="AV890" s="12" t="s">
        <v>80</v>
      </c>
      <c r="AW890" s="12" t="s">
        <v>35</v>
      </c>
      <c r="AX890" s="12" t="s">
        <v>71</v>
      </c>
      <c r="AY890" s="253" t="s">
        <v>137</v>
      </c>
    </row>
    <row r="891" spans="2:51" s="11" customFormat="1" ht="13.5">
      <c r="B891" s="232"/>
      <c r="C891" s="233"/>
      <c r="D891" s="234" t="s">
        <v>145</v>
      </c>
      <c r="E891" s="235" t="s">
        <v>21</v>
      </c>
      <c r="F891" s="236" t="s">
        <v>1350</v>
      </c>
      <c r="G891" s="233"/>
      <c r="H891" s="235" t="s">
        <v>21</v>
      </c>
      <c r="I891" s="237"/>
      <c r="J891" s="233"/>
      <c r="K891" s="233"/>
      <c r="L891" s="238"/>
      <c r="M891" s="239"/>
      <c r="N891" s="240"/>
      <c r="O891" s="240"/>
      <c r="P891" s="240"/>
      <c r="Q891" s="240"/>
      <c r="R891" s="240"/>
      <c r="S891" s="240"/>
      <c r="T891" s="241"/>
      <c r="AT891" s="242" t="s">
        <v>145</v>
      </c>
      <c r="AU891" s="242" t="s">
        <v>80</v>
      </c>
      <c r="AV891" s="11" t="s">
        <v>76</v>
      </c>
      <c r="AW891" s="11" t="s">
        <v>35</v>
      </c>
      <c r="AX891" s="11" t="s">
        <v>71</v>
      </c>
      <c r="AY891" s="242" t="s">
        <v>137</v>
      </c>
    </row>
    <row r="892" spans="2:51" s="12" customFormat="1" ht="13.5">
      <c r="B892" s="243"/>
      <c r="C892" s="244"/>
      <c r="D892" s="234" t="s">
        <v>145</v>
      </c>
      <c r="E892" s="245" t="s">
        <v>21</v>
      </c>
      <c r="F892" s="246" t="s">
        <v>76</v>
      </c>
      <c r="G892" s="244"/>
      <c r="H892" s="247">
        <v>1</v>
      </c>
      <c r="I892" s="248"/>
      <c r="J892" s="244"/>
      <c r="K892" s="244"/>
      <c r="L892" s="249"/>
      <c r="M892" s="250"/>
      <c r="N892" s="251"/>
      <c r="O892" s="251"/>
      <c r="P892" s="251"/>
      <c r="Q892" s="251"/>
      <c r="R892" s="251"/>
      <c r="S892" s="251"/>
      <c r="T892" s="252"/>
      <c r="AT892" s="253" t="s">
        <v>145</v>
      </c>
      <c r="AU892" s="253" t="s">
        <v>80</v>
      </c>
      <c r="AV892" s="12" t="s">
        <v>80</v>
      </c>
      <c r="AW892" s="12" t="s">
        <v>35</v>
      </c>
      <c r="AX892" s="12" t="s">
        <v>71</v>
      </c>
      <c r="AY892" s="253" t="s">
        <v>137</v>
      </c>
    </row>
    <row r="893" spans="2:51" s="11" customFormat="1" ht="13.5">
      <c r="B893" s="232"/>
      <c r="C893" s="233"/>
      <c r="D893" s="234" t="s">
        <v>145</v>
      </c>
      <c r="E893" s="235" t="s">
        <v>21</v>
      </c>
      <c r="F893" s="236" t="s">
        <v>1351</v>
      </c>
      <c r="G893" s="233"/>
      <c r="H893" s="235" t="s">
        <v>21</v>
      </c>
      <c r="I893" s="237"/>
      <c r="J893" s="233"/>
      <c r="K893" s="233"/>
      <c r="L893" s="238"/>
      <c r="M893" s="239"/>
      <c r="N893" s="240"/>
      <c r="O893" s="240"/>
      <c r="P893" s="240"/>
      <c r="Q893" s="240"/>
      <c r="R893" s="240"/>
      <c r="S893" s="240"/>
      <c r="T893" s="241"/>
      <c r="AT893" s="242" t="s">
        <v>145</v>
      </c>
      <c r="AU893" s="242" t="s">
        <v>80</v>
      </c>
      <c r="AV893" s="11" t="s">
        <v>76</v>
      </c>
      <c r="AW893" s="11" t="s">
        <v>35</v>
      </c>
      <c r="AX893" s="11" t="s">
        <v>71</v>
      </c>
      <c r="AY893" s="242" t="s">
        <v>137</v>
      </c>
    </row>
    <row r="894" spans="2:51" s="12" customFormat="1" ht="13.5">
      <c r="B894" s="243"/>
      <c r="C894" s="244"/>
      <c r="D894" s="234" t="s">
        <v>145</v>
      </c>
      <c r="E894" s="245" t="s">
        <v>21</v>
      </c>
      <c r="F894" s="246" t="s">
        <v>76</v>
      </c>
      <c r="G894" s="244"/>
      <c r="H894" s="247">
        <v>1</v>
      </c>
      <c r="I894" s="248"/>
      <c r="J894" s="244"/>
      <c r="K894" s="244"/>
      <c r="L894" s="249"/>
      <c r="M894" s="250"/>
      <c r="N894" s="251"/>
      <c r="O894" s="251"/>
      <c r="P894" s="251"/>
      <c r="Q894" s="251"/>
      <c r="R894" s="251"/>
      <c r="S894" s="251"/>
      <c r="T894" s="252"/>
      <c r="AT894" s="253" t="s">
        <v>145</v>
      </c>
      <c r="AU894" s="253" t="s">
        <v>80</v>
      </c>
      <c r="AV894" s="12" t="s">
        <v>80</v>
      </c>
      <c r="AW894" s="12" t="s">
        <v>35</v>
      </c>
      <c r="AX894" s="12" t="s">
        <v>71</v>
      </c>
      <c r="AY894" s="253" t="s">
        <v>137</v>
      </c>
    </row>
    <row r="895" spans="2:51" s="13" customFormat="1" ht="13.5">
      <c r="B895" s="254"/>
      <c r="C895" s="255"/>
      <c r="D895" s="234" t="s">
        <v>145</v>
      </c>
      <c r="E895" s="256" t="s">
        <v>21</v>
      </c>
      <c r="F895" s="257" t="s">
        <v>218</v>
      </c>
      <c r="G895" s="255"/>
      <c r="H895" s="258">
        <v>3</v>
      </c>
      <c r="I895" s="259"/>
      <c r="J895" s="255"/>
      <c r="K895" s="255"/>
      <c r="L895" s="260"/>
      <c r="M895" s="261"/>
      <c r="N895" s="262"/>
      <c r="O895" s="262"/>
      <c r="P895" s="262"/>
      <c r="Q895" s="262"/>
      <c r="R895" s="262"/>
      <c r="S895" s="262"/>
      <c r="T895" s="263"/>
      <c r="AT895" s="264" t="s">
        <v>145</v>
      </c>
      <c r="AU895" s="264" t="s">
        <v>80</v>
      </c>
      <c r="AV895" s="13" t="s">
        <v>143</v>
      </c>
      <c r="AW895" s="13" t="s">
        <v>35</v>
      </c>
      <c r="AX895" s="13" t="s">
        <v>76</v>
      </c>
      <c r="AY895" s="264" t="s">
        <v>137</v>
      </c>
    </row>
    <row r="896" spans="2:65" s="1" customFormat="1" ht="38.25" customHeight="1">
      <c r="B896" s="45"/>
      <c r="C896" s="265" t="s">
        <v>1352</v>
      </c>
      <c r="D896" s="265" t="s">
        <v>348</v>
      </c>
      <c r="E896" s="266" t="s">
        <v>1353</v>
      </c>
      <c r="F896" s="267" t="s">
        <v>1354</v>
      </c>
      <c r="G896" s="268" t="s">
        <v>315</v>
      </c>
      <c r="H896" s="269">
        <v>3</v>
      </c>
      <c r="I896" s="270"/>
      <c r="J896" s="271">
        <f>ROUND(I896*H896,2)</f>
        <v>0</v>
      </c>
      <c r="K896" s="267" t="s">
        <v>21</v>
      </c>
      <c r="L896" s="272"/>
      <c r="M896" s="273" t="s">
        <v>21</v>
      </c>
      <c r="N896" s="274" t="s">
        <v>42</v>
      </c>
      <c r="O896" s="46"/>
      <c r="P896" s="229">
        <f>O896*H896</f>
        <v>0</v>
      </c>
      <c r="Q896" s="229">
        <v>0.038</v>
      </c>
      <c r="R896" s="229">
        <f>Q896*H896</f>
        <v>0.11399999999999999</v>
      </c>
      <c r="S896" s="229">
        <v>0</v>
      </c>
      <c r="T896" s="230">
        <f>S896*H896</f>
        <v>0</v>
      </c>
      <c r="AR896" s="23" t="s">
        <v>312</v>
      </c>
      <c r="AT896" s="23" t="s">
        <v>348</v>
      </c>
      <c r="AU896" s="23" t="s">
        <v>80</v>
      </c>
      <c r="AY896" s="23" t="s">
        <v>137</v>
      </c>
      <c r="BE896" s="231">
        <f>IF(N896="základní",J896,0)</f>
        <v>0</v>
      </c>
      <c r="BF896" s="231">
        <f>IF(N896="snížená",J896,0)</f>
        <v>0</v>
      </c>
      <c r="BG896" s="231">
        <f>IF(N896="zákl. přenesená",J896,0)</f>
        <v>0</v>
      </c>
      <c r="BH896" s="231">
        <f>IF(N896="sníž. přenesená",J896,0)</f>
        <v>0</v>
      </c>
      <c r="BI896" s="231">
        <f>IF(N896="nulová",J896,0)</f>
        <v>0</v>
      </c>
      <c r="BJ896" s="23" t="s">
        <v>76</v>
      </c>
      <c r="BK896" s="231">
        <f>ROUND(I896*H896,2)</f>
        <v>0</v>
      </c>
      <c r="BL896" s="23" t="s">
        <v>223</v>
      </c>
      <c r="BM896" s="23" t="s">
        <v>1355</v>
      </c>
    </row>
    <row r="897" spans="2:51" s="11" customFormat="1" ht="13.5">
      <c r="B897" s="232"/>
      <c r="C897" s="233"/>
      <c r="D897" s="234" t="s">
        <v>145</v>
      </c>
      <c r="E897" s="235" t="s">
        <v>21</v>
      </c>
      <c r="F897" s="236" t="s">
        <v>1356</v>
      </c>
      <c r="G897" s="233"/>
      <c r="H897" s="235" t="s">
        <v>21</v>
      </c>
      <c r="I897" s="237"/>
      <c r="J897" s="233"/>
      <c r="K897" s="233"/>
      <c r="L897" s="238"/>
      <c r="M897" s="239"/>
      <c r="N897" s="240"/>
      <c r="O897" s="240"/>
      <c r="P897" s="240"/>
      <c r="Q897" s="240"/>
      <c r="R897" s="240"/>
      <c r="S897" s="240"/>
      <c r="T897" s="241"/>
      <c r="AT897" s="242" t="s">
        <v>145</v>
      </c>
      <c r="AU897" s="242" t="s">
        <v>80</v>
      </c>
      <c r="AV897" s="11" t="s">
        <v>76</v>
      </c>
      <c r="AW897" s="11" t="s">
        <v>35</v>
      </c>
      <c r="AX897" s="11" t="s">
        <v>71</v>
      </c>
      <c r="AY897" s="242" t="s">
        <v>137</v>
      </c>
    </row>
    <row r="898" spans="2:51" s="12" customFormat="1" ht="13.5">
      <c r="B898" s="243"/>
      <c r="C898" s="244"/>
      <c r="D898" s="234" t="s">
        <v>145</v>
      </c>
      <c r="E898" s="245" t="s">
        <v>21</v>
      </c>
      <c r="F898" s="246" t="s">
        <v>81</v>
      </c>
      <c r="G898" s="244"/>
      <c r="H898" s="247">
        <v>3</v>
      </c>
      <c r="I898" s="248"/>
      <c r="J898" s="244"/>
      <c r="K898" s="244"/>
      <c r="L898" s="249"/>
      <c r="M898" s="250"/>
      <c r="N898" s="251"/>
      <c r="O898" s="251"/>
      <c r="P898" s="251"/>
      <c r="Q898" s="251"/>
      <c r="R898" s="251"/>
      <c r="S898" s="251"/>
      <c r="T898" s="252"/>
      <c r="AT898" s="253" t="s">
        <v>145</v>
      </c>
      <c r="AU898" s="253" t="s">
        <v>80</v>
      </c>
      <c r="AV898" s="12" t="s">
        <v>80</v>
      </c>
      <c r="AW898" s="12" t="s">
        <v>35</v>
      </c>
      <c r="AX898" s="12" t="s">
        <v>76</v>
      </c>
      <c r="AY898" s="253" t="s">
        <v>137</v>
      </c>
    </row>
    <row r="899" spans="2:65" s="1" customFormat="1" ht="25.5" customHeight="1">
      <c r="B899" s="45"/>
      <c r="C899" s="220" t="s">
        <v>1357</v>
      </c>
      <c r="D899" s="220" t="s">
        <v>139</v>
      </c>
      <c r="E899" s="221" t="s">
        <v>1358</v>
      </c>
      <c r="F899" s="222" t="s">
        <v>1359</v>
      </c>
      <c r="G899" s="223" t="s">
        <v>315</v>
      </c>
      <c r="H899" s="224">
        <v>13</v>
      </c>
      <c r="I899" s="225"/>
      <c r="J899" s="226">
        <f>ROUND(I899*H899,2)</f>
        <v>0</v>
      </c>
      <c r="K899" s="222" t="s">
        <v>163</v>
      </c>
      <c r="L899" s="71"/>
      <c r="M899" s="227" t="s">
        <v>21</v>
      </c>
      <c r="N899" s="228" t="s">
        <v>42</v>
      </c>
      <c r="O899" s="46"/>
      <c r="P899" s="229">
        <f>O899*H899</f>
        <v>0</v>
      </c>
      <c r="Q899" s="229">
        <v>0</v>
      </c>
      <c r="R899" s="229">
        <f>Q899*H899</f>
        <v>0</v>
      </c>
      <c r="S899" s="229">
        <v>0</v>
      </c>
      <c r="T899" s="230">
        <f>S899*H899</f>
        <v>0</v>
      </c>
      <c r="AR899" s="23" t="s">
        <v>223</v>
      </c>
      <c r="AT899" s="23" t="s">
        <v>139</v>
      </c>
      <c r="AU899" s="23" t="s">
        <v>80</v>
      </c>
      <c r="AY899" s="23" t="s">
        <v>137</v>
      </c>
      <c r="BE899" s="231">
        <f>IF(N899="základní",J899,0)</f>
        <v>0</v>
      </c>
      <c r="BF899" s="231">
        <f>IF(N899="snížená",J899,0)</f>
        <v>0</v>
      </c>
      <c r="BG899" s="231">
        <f>IF(N899="zákl. přenesená",J899,0)</f>
        <v>0</v>
      </c>
      <c r="BH899" s="231">
        <f>IF(N899="sníž. přenesená",J899,0)</f>
        <v>0</v>
      </c>
      <c r="BI899" s="231">
        <f>IF(N899="nulová",J899,0)</f>
        <v>0</v>
      </c>
      <c r="BJ899" s="23" t="s">
        <v>76</v>
      </c>
      <c r="BK899" s="231">
        <f>ROUND(I899*H899,2)</f>
        <v>0</v>
      </c>
      <c r="BL899" s="23" t="s">
        <v>223</v>
      </c>
      <c r="BM899" s="23" t="s">
        <v>1360</v>
      </c>
    </row>
    <row r="900" spans="2:51" s="11" customFormat="1" ht="13.5">
      <c r="B900" s="232"/>
      <c r="C900" s="233"/>
      <c r="D900" s="234" t="s">
        <v>145</v>
      </c>
      <c r="E900" s="235" t="s">
        <v>21</v>
      </c>
      <c r="F900" s="236" t="s">
        <v>1361</v>
      </c>
      <c r="G900" s="233"/>
      <c r="H900" s="235" t="s">
        <v>21</v>
      </c>
      <c r="I900" s="237"/>
      <c r="J900" s="233"/>
      <c r="K900" s="233"/>
      <c r="L900" s="238"/>
      <c r="M900" s="239"/>
      <c r="N900" s="240"/>
      <c r="O900" s="240"/>
      <c r="P900" s="240"/>
      <c r="Q900" s="240"/>
      <c r="R900" s="240"/>
      <c r="S900" s="240"/>
      <c r="T900" s="241"/>
      <c r="AT900" s="242" t="s">
        <v>145</v>
      </c>
      <c r="AU900" s="242" t="s">
        <v>80</v>
      </c>
      <c r="AV900" s="11" t="s">
        <v>76</v>
      </c>
      <c r="AW900" s="11" t="s">
        <v>35</v>
      </c>
      <c r="AX900" s="11" t="s">
        <v>71</v>
      </c>
      <c r="AY900" s="242" t="s">
        <v>137</v>
      </c>
    </row>
    <row r="901" spans="2:51" s="12" customFormat="1" ht="13.5">
      <c r="B901" s="243"/>
      <c r="C901" s="244"/>
      <c r="D901" s="234" t="s">
        <v>145</v>
      </c>
      <c r="E901" s="245" t="s">
        <v>21</v>
      </c>
      <c r="F901" s="246" t="s">
        <v>769</v>
      </c>
      <c r="G901" s="244"/>
      <c r="H901" s="247">
        <v>1</v>
      </c>
      <c r="I901" s="248"/>
      <c r="J901" s="244"/>
      <c r="K901" s="244"/>
      <c r="L901" s="249"/>
      <c r="M901" s="250"/>
      <c r="N901" s="251"/>
      <c r="O901" s="251"/>
      <c r="P901" s="251"/>
      <c r="Q901" s="251"/>
      <c r="R901" s="251"/>
      <c r="S901" s="251"/>
      <c r="T901" s="252"/>
      <c r="AT901" s="253" t="s">
        <v>145</v>
      </c>
      <c r="AU901" s="253" t="s">
        <v>80</v>
      </c>
      <c r="AV901" s="12" t="s">
        <v>80</v>
      </c>
      <c r="AW901" s="12" t="s">
        <v>35</v>
      </c>
      <c r="AX901" s="12" t="s">
        <v>71</v>
      </c>
      <c r="AY901" s="253" t="s">
        <v>137</v>
      </c>
    </row>
    <row r="902" spans="2:51" s="12" customFormat="1" ht="13.5">
      <c r="B902" s="243"/>
      <c r="C902" s="244"/>
      <c r="D902" s="234" t="s">
        <v>145</v>
      </c>
      <c r="E902" s="245" t="s">
        <v>21</v>
      </c>
      <c r="F902" s="246" t="s">
        <v>770</v>
      </c>
      <c r="G902" s="244"/>
      <c r="H902" s="247">
        <v>1</v>
      </c>
      <c r="I902" s="248"/>
      <c r="J902" s="244"/>
      <c r="K902" s="244"/>
      <c r="L902" s="249"/>
      <c r="M902" s="250"/>
      <c r="N902" s="251"/>
      <c r="O902" s="251"/>
      <c r="P902" s="251"/>
      <c r="Q902" s="251"/>
      <c r="R902" s="251"/>
      <c r="S902" s="251"/>
      <c r="T902" s="252"/>
      <c r="AT902" s="253" t="s">
        <v>145</v>
      </c>
      <c r="AU902" s="253" t="s">
        <v>80</v>
      </c>
      <c r="AV902" s="12" t="s">
        <v>80</v>
      </c>
      <c r="AW902" s="12" t="s">
        <v>35</v>
      </c>
      <c r="AX902" s="12" t="s">
        <v>71</v>
      </c>
      <c r="AY902" s="253" t="s">
        <v>137</v>
      </c>
    </row>
    <row r="903" spans="2:51" s="11" customFormat="1" ht="13.5">
      <c r="B903" s="232"/>
      <c r="C903" s="233"/>
      <c r="D903" s="234" t="s">
        <v>145</v>
      </c>
      <c r="E903" s="235" t="s">
        <v>21</v>
      </c>
      <c r="F903" s="236" t="s">
        <v>1349</v>
      </c>
      <c r="G903" s="233"/>
      <c r="H903" s="235" t="s">
        <v>21</v>
      </c>
      <c r="I903" s="237"/>
      <c r="J903" s="233"/>
      <c r="K903" s="233"/>
      <c r="L903" s="238"/>
      <c r="M903" s="239"/>
      <c r="N903" s="240"/>
      <c r="O903" s="240"/>
      <c r="P903" s="240"/>
      <c r="Q903" s="240"/>
      <c r="R903" s="240"/>
      <c r="S903" s="240"/>
      <c r="T903" s="241"/>
      <c r="AT903" s="242" t="s">
        <v>145</v>
      </c>
      <c r="AU903" s="242" t="s">
        <v>80</v>
      </c>
      <c r="AV903" s="11" t="s">
        <v>76</v>
      </c>
      <c r="AW903" s="11" t="s">
        <v>35</v>
      </c>
      <c r="AX903" s="11" t="s">
        <v>71</v>
      </c>
      <c r="AY903" s="242" t="s">
        <v>137</v>
      </c>
    </row>
    <row r="904" spans="2:51" s="12" customFormat="1" ht="13.5">
      <c r="B904" s="243"/>
      <c r="C904" s="244"/>
      <c r="D904" s="234" t="s">
        <v>145</v>
      </c>
      <c r="E904" s="245" t="s">
        <v>21</v>
      </c>
      <c r="F904" s="246" t="s">
        <v>1362</v>
      </c>
      <c r="G904" s="244"/>
      <c r="H904" s="247">
        <v>9</v>
      </c>
      <c r="I904" s="248"/>
      <c r="J904" s="244"/>
      <c r="K904" s="244"/>
      <c r="L904" s="249"/>
      <c r="M904" s="250"/>
      <c r="N904" s="251"/>
      <c r="O904" s="251"/>
      <c r="P904" s="251"/>
      <c r="Q904" s="251"/>
      <c r="R904" s="251"/>
      <c r="S904" s="251"/>
      <c r="T904" s="252"/>
      <c r="AT904" s="253" t="s">
        <v>145</v>
      </c>
      <c r="AU904" s="253" t="s">
        <v>80</v>
      </c>
      <c r="AV904" s="12" t="s">
        <v>80</v>
      </c>
      <c r="AW904" s="12" t="s">
        <v>35</v>
      </c>
      <c r="AX904" s="12" t="s">
        <v>71</v>
      </c>
      <c r="AY904" s="253" t="s">
        <v>137</v>
      </c>
    </row>
    <row r="905" spans="2:51" s="11" customFormat="1" ht="13.5">
      <c r="B905" s="232"/>
      <c r="C905" s="233"/>
      <c r="D905" s="234" t="s">
        <v>145</v>
      </c>
      <c r="E905" s="235" t="s">
        <v>21</v>
      </c>
      <c r="F905" s="236" t="s">
        <v>1351</v>
      </c>
      <c r="G905" s="233"/>
      <c r="H905" s="235" t="s">
        <v>21</v>
      </c>
      <c r="I905" s="237"/>
      <c r="J905" s="233"/>
      <c r="K905" s="233"/>
      <c r="L905" s="238"/>
      <c r="M905" s="239"/>
      <c r="N905" s="240"/>
      <c r="O905" s="240"/>
      <c r="P905" s="240"/>
      <c r="Q905" s="240"/>
      <c r="R905" s="240"/>
      <c r="S905" s="240"/>
      <c r="T905" s="241"/>
      <c r="AT905" s="242" t="s">
        <v>145</v>
      </c>
      <c r="AU905" s="242" t="s">
        <v>80</v>
      </c>
      <c r="AV905" s="11" t="s">
        <v>76</v>
      </c>
      <c r="AW905" s="11" t="s">
        <v>35</v>
      </c>
      <c r="AX905" s="11" t="s">
        <v>71</v>
      </c>
      <c r="AY905" s="242" t="s">
        <v>137</v>
      </c>
    </row>
    <row r="906" spans="2:51" s="12" customFormat="1" ht="13.5">
      <c r="B906" s="243"/>
      <c r="C906" s="244"/>
      <c r="D906" s="234" t="s">
        <v>145</v>
      </c>
      <c r="E906" s="245" t="s">
        <v>21</v>
      </c>
      <c r="F906" s="246" t="s">
        <v>80</v>
      </c>
      <c r="G906" s="244"/>
      <c r="H906" s="247">
        <v>2</v>
      </c>
      <c r="I906" s="248"/>
      <c r="J906" s="244"/>
      <c r="K906" s="244"/>
      <c r="L906" s="249"/>
      <c r="M906" s="250"/>
      <c r="N906" s="251"/>
      <c r="O906" s="251"/>
      <c r="P906" s="251"/>
      <c r="Q906" s="251"/>
      <c r="R906" s="251"/>
      <c r="S906" s="251"/>
      <c r="T906" s="252"/>
      <c r="AT906" s="253" t="s">
        <v>145</v>
      </c>
      <c r="AU906" s="253" t="s">
        <v>80</v>
      </c>
      <c r="AV906" s="12" t="s">
        <v>80</v>
      </c>
      <c r="AW906" s="12" t="s">
        <v>35</v>
      </c>
      <c r="AX906" s="12" t="s">
        <v>71</v>
      </c>
      <c r="AY906" s="253" t="s">
        <v>137</v>
      </c>
    </row>
    <row r="907" spans="2:51" s="13" customFormat="1" ht="13.5">
      <c r="B907" s="254"/>
      <c r="C907" s="255"/>
      <c r="D907" s="234" t="s">
        <v>145</v>
      </c>
      <c r="E907" s="256" t="s">
        <v>21</v>
      </c>
      <c r="F907" s="257" t="s">
        <v>218</v>
      </c>
      <c r="G907" s="255"/>
      <c r="H907" s="258">
        <v>13</v>
      </c>
      <c r="I907" s="259"/>
      <c r="J907" s="255"/>
      <c r="K907" s="255"/>
      <c r="L907" s="260"/>
      <c r="M907" s="261"/>
      <c r="N907" s="262"/>
      <c r="O907" s="262"/>
      <c r="P907" s="262"/>
      <c r="Q907" s="262"/>
      <c r="R907" s="262"/>
      <c r="S907" s="262"/>
      <c r="T907" s="263"/>
      <c r="AT907" s="264" t="s">
        <v>145</v>
      </c>
      <c r="AU907" s="264" t="s">
        <v>80</v>
      </c>
      <c r="AV907" s="13" t="s">
        <v>143</v>
      </c>
      <c r="AW907" s="13" t="s">
        <v>35</v>
      </c>
      <c r="AX907" s="13" t="s">
        <v>76</v>
      </c>
      <c r="AY907" s="264" t="s">
        <v>137</v>
      </c>
    </row>
    <row r="908" spans="2:65" s="1" customFormat="1" ht="25.5" customHeight="1">
      <c r="B908" s="45"/>
      <c r="C908" s="265" t="s">
        <v>1363</v>
      </c>
      <c r="D908" s="265" t="s">
        <v>348</v>
      </c>
      <c r="E908" s="266" t="s">
        <v>1364</v>
      </c>
      <c r="F908" s="267" t="s">
        <v>1365</v>
      </c>
      <c r="G908" s="268" t="s">
        <v>315</v>
      </c>
      <c r="H908" s="269">
        <v>9</v>
      </c>
      <c r="I908" s="270"/>
      <c r="J908" s="271">
        <f>ROUND(I908*H908,2)</f>
        <v>0</v>
      </c>
      <c r="K908" s="267" t="s">
        <v>163</v>
      </c>
      <c r="L908" s="272"/>
      <c r="M908" s="273" t="s">
        <v>21</v>
      </c>
      <c r="N908" s="274" t="s">
        <v>42</v>
      </c>
      <c r="O908" s="46"/>
      <c r="P908" s="229">
        <f>O908*H908</f>
        <v>0</v>
      </c>
      <c r="Q908" s="229">
        <v>0.026</v>
      </c>
      <c r="R908" s="229">
        <f>Q908*H908</f>
        <v>0.23399999999999999</v>
      </c>
      <c r="S908" s="229">
        <v>0</v>
      </c>
      <c r="T908" s="230">
        <f>S908*H908</f>
        <v>0</v>
      </c>
      <c r="AR908" s="23" t="s">
        <v>312</v>
      </c>
      <c r="AT908" s="23" t="s">
        <v>348</v>
      </c>
      <c r="AU908" s="23" t="s">
        <v>80</v>
      </c>
      <c r="AY908" s="23" t="s">
        <v>137</v>
      </c>
      <c r="BE908" s="231">
        <f>IF(N908="základní",J908,0)</f>
        <v>0</v>
      </c>
      <c r="BF908" s="231">
        <f>IF(N908="snížená",J908,0)</f>
        <v>0</v>
      </c>
      <c r="BG908" s="231">
        <f>IF(N908="zákl. přenesená",J908,0)</f>
        <v>0</v>
      </c>
      <c r="BH908" s="231">
        <f>IF(N908="sníž. přenesená",J908,0)</f>
        <v>0</v>
      </c>
      <c r="BI908" s="231">
        <f>IF(N908="nulová",J908,0)</f>
        <v>0</v>
      </c>
      <c r="BJ908" s="23" t="s">
        <v>76</v>
      </c>
      <c r="BK908" s="231">
        <f>ROUND(I908*H908,2)</f>
        <v>0</v>
      </c>
      <c r="BL908" s="23" t="s">
        <v>223</v>
      </c>
      <c r="BM908" s="23" t="s">
        <v>1366</v>
      </c>
    </row>
    <row r="909" spans="2:51" s="11" customFormat="1" ht="13.5">
      <c r="B909" s="232"/>
      <c r="C909" s="233"/>
      <c r="D909" s="234" t="s">
        <v>145</v>
      </c>
      <c r="E909" s="235" t="s">
        <v>21</v>
      </c>
      <c r="F909" s="236" t="s">
        <v>1361</v>
      </c>
      <c r="G909" s="233"/>
      <c r="H909" s="235" t="s">
        <v>21</v>
      </c>
      <c r="I909" s="237"/>
      <c r="J909" s="233"/>
      <c r="K909" s="233"/>
      <c r="L909" s="238"/>
      <c r="M909" s="239"/>
      <c r="N909" s="240"/>
      <c r="O909" s="240"/>
      <c r="P909" s="240"/>
      <c r="Q909" s="240"/>
      <c r="R909" s="240"/>
      <c r="S909" s="240"/>
      <c r="T909" s="241"/>
      <c r="AT909" s="242" t="s">
        <v>145</v>
      </c>
      <c r="AU909" s="242" t="s">
        <v>80</v>
      </c>
      <c r="AV909" s="11" t="s">
        <v>76</v>
      </c>
      <c r="AW909" s="11" t="s">
        <v>35</v>
      </c>
      <c r="AX909" s="11" t="s">
        <v>71</v>
      </c>
      <c r="AY909" s="242" t="s">
        <v>137</v>
      </c>
    </row>
    <row r="910" spans="2:51" s="12" customFormat="1" ht="13.5">
      <c r="B910" s="243"/>
      <c r="C910" s="244"/>
      <c r="D910" s="234" t="s">
        <v>145</v>
      </c>
      <c r="E910" s="245" t="s">
        <v>21</v>
      </c>
      <c r="F910" s="246" t="s">
        <v>769</v>
      </c>
      <c r="G910" s="244"/>
      <c r="H910" s="247">
        <v>1</v>
      </c>
      <c r="I910" s="248"/>
      <c r="J910" s="244"/>
      <c r="K910" s="244"/>
      <c r="L910" s="249"/>
      <c r="M910" s="250"/>
      <c r="N910" s="251"/>
      <c r="O910" s="251"/>
      <c r="P910" s="251"/>
      <c r="Q910" s="251"/>
      <c r="R910" s="251"/>
      <c r="S910" s="251"/>
      <c r="T910" s="252"/>
      <c r="AT910" s="253" t="s">
        <v>145</v>
      </c>
      <c r="AU910" s="253" t="s">
        <v>80</v>
      </c>
      <c r="AV910" s="12" t="s">
        <v>80</v>
      </c>
      <c r="AW910" s="12" t="s">
        <v>35</v>
      </c>
      <c r="AX910" s="12" t="s">
        <v>71</v>
      </c>
      <c r="AY910" s="253" t="s">
        <v>137</v>
      </c>
    </row>
    <row r="911" spans="2:51" s="12" customFormat="1" ht="13.5">
      <c r="B911" s="243"/>
      <c r="C911" s="244"/>
      <c r="D911" s="234" t="s">
        <v>145</v>
      </c>
      <c r="E911" s="245" t="s">
        <v>21</v>
      </c>
      <c r="F911" s="246" t="s">
        <v>770</v>
      </c>
      <c r="G911" s="244"/>
      <c r="H911" s="247">
        <v>1</v>
      </c>
      <c r="I911" s="248"/>
      <c r="J911" s="244"/>
      <c r="K911" s="244"/>
      <c r="L911" s="249"/>
      <c r="M911" s="250"/>
      <c r="N911" s="251"/>
      <c r="O911" s="251"/>
      <c r="P911" s="251"/>
      <c r="Q911" s="251"/>
      <c r="R911" s="251"/>
      <c r="S911" s="251"/>
      <c r="T911" s="252"/>
      <c r="AT911" s="253" t="s">
        <v>145</v>
      </c>
      <c r="AU911" s="253" t="s">
        <v>80</v>
      </c>
      <c r="AV911" s="12" t="s">
        <v>80</v>
      </c>
      <c r="AW911" s="12" t="s">
        <v>35</v>
      </c>
      <c r="AX911" s="12" t="s">
        <v>71</v>
      </c>
      <c r="AY911" s="253" t="s">
        <v>137</v>
      </c>
    </row>
    <row r="912" spans="2:51" s="11" customFormat="1" ht="13.5">
      <c r="B912" s="232"/>
      <c r="C912" s="233"/>
      <c r="D912" s="234" t="s">
        <v>145</v>
      </c>
      <c r="E912" s="235" t="s">
        <v>21</v>
      </c>
      <c r="F912" s="236" t="s">
        <v>1349</v>
      </c>
      <c r="G912" s="233"/>
      <c r="H912" s="235" t="s">
        <v>21</v>
      </c>
      <c r="I912" s="237"/>
      <c r="J912" s="233"/>
      <c r="K912" s="233"/>
      <c r="L912" s="238"/>
      <c r="M912" s="239"/>
      <c r="N912" s="240"/>
      <c r="O912" s="240"/>
      <c r="P912" s="240"/>
      <c r="Q912" s="240"/>
      <c r="R912" s="240"/>
      <c r="S912" s="240"/>
      <c r="T912" s="241"/>
      <c r="AT912" s="242" t="s">
        <v>145</v>
      </c>
      <c r="AU912" s="242" t="s">
        <v>80</v>
      </c>
      <c r="AV912" s="11" t="s">
        <v>76</v>
      </c>
      <c r="AW912" s="11" t="s">
        <v>35</v>
      </c>
      <c r="AX912" s="11" t="s">
        <v>71</v>
      </c>
      <c r="AY912" s="242" t="s">
        <v>137</v>
      </c>
    </row>
    <row r="913" spans="2:51" s="12" customFormat="1" ht="13.5">
      <c r="B913" s="243"/>
      <c r="C913" s="244"/>
      <c r="D913" s="234" t="s">
        <v>145</v>
      </c>
      <c r="E913" s="245" t="s">
        <v>21</v>
      </c>
      <c r="F913" s="246" t="s">
        <v>1367</v>
      </c>
      <c r="G913" s="244"/>
      <c r="H913" s="247">
        <v>5</v>
      </c>
      <c r="I913" s="248"/>
      <c r="J913" s="244"/>
      <c r="K913" s="244"/>
      <c r="L913" s="249"/>
      <c r="M913" s="250"/>
      <c r="N913" s="251"/>
      <c r="O913" s="251"/>
      <c r="P913" s="251"/>
      <c r="Q913" s="251"/>
      <c r="R913" s="251"/>
      <c r="S913" s="251"/>
      <c r="T913" s="252"/>
      <c r="AT913" s="253" t="s">
        <v>145</v>
      </c>
      <c r="AU913" s="253" t="s">
        <v>80</v>
      </c>
      <c r="AV913" s="12" t="s">
        <v>80</v>
      </c>
      <c r="AW913" s="12" t="s">
        <v>35</v>
      </c>
      <c r="AX913" s="12" t="s">
        <v>71</v>
      </c>
      <c r="AY913" s="253" t="s">
        <v>137</v>
      </c>
    </row>
    <row r="914" spans="2:51" s="11" customFormat="1" ht="13.5">
      <c r="B914" s="232"/>
      <c r="C914" s="233"/>
      <c r="D914" s="234" t="s">
        <v>145</v>
      </c>
      <c r="E914" s="235" t="s">
        <v>21</v>
      </c>
      <c r="F914" s="236" t="s">
        <v>1351</v>
      </c>
      <c r="G914" s="233"/>
      <c r="H914" s="235" t="s">
        <v>21</v>
      </c>
      <c r="I914" s="237"/>
      <c r="J914" s="233"/>
      <c r="K914" s="233"/>
      <c r="L914" s="238"/>
      <c r="M914" s="239"/>
      <c r="N914" s="240"/>
      <c r="O914" s="240"/>
      <c r="P914" s="240"/>
      <c r="Q914" s="240"/>
      <c r="R914" s="240"/>
      <c r="S914" s="240"/>
      <c r="T914" s="241"/>
      <c r="AT914" s="242" t="s">
        <v>145</v>
      </c>
      <c r="AU914" s="242" t="s">
        <v>80</v>
      </c>
      <c r="AV914" s="11" t="s">
        <v>76</v>
      </c>
      <c r="AW914" s="11" t="s">
        <v>35</v>
      </c>
      <c r="AX914" s="11" t="s">
        <v>71</v>
      </c>
      <c r="AY914" s="242" t="s">
        <v>137</v>
      </c>
    </row>
    <row r="915" spans="2:51" s="12" customFormat="1" ht="13.5">
      <c r="B915" s="243"/>
      <c r="C915" s="244"/>
      <c r="D915" s="234" t="s">
        <v>145</v>
      </c>
      <c r="E915" s="245" t="s">
        <v>21</v>
      </c>
      <c r="F915" s="246" t="s">
        <v>80</v>
      </c>
      <c r="G915" s="244"/>
      <c r="H915" s="247">
        <v>2</v>
      </c>
      <c r="I915" s="248"/>
      <c r="J915" s="244"/>
      <c r="K915" s="244"/>
      <c r="L915" s="249"/>
      <c r="M915" s="250"/>
      <c r="N915" s="251"/>
      <c r="O915" s="251"/>
      <c r="P915" s="251"/>
      <c r="Q915" s="251"/>
      <c r="R915" s="251"/>
      <c r="S915" s="251"/>
      <c r="T915" s="252"/>
      <c r="AT915" s="253" t="s">
        <v>145</v>
      </c>
      <c r="AU915" s="253" t="s">
        <v>80</v>
      </c>
      <c r="AV915" s="12" t="s">
        <v>80</v>
      </c>
      <c r="AW915" s="12" t="s">
        <v>35</v>
      </c>
      <c r="AX915" s="12" t="s">
        <v>71</v>
      </c>
      <c r="AY915" s="253" t="s">
        <v>137</v>
      </c>
    </row>
    <row r="916" spans="2:51" s="13" customFormat="1" ht="13.5">
      <c r="B916" s="254"/>
      <c r="C916" s="255"/>
      <c r="D916" s="234" t="s">
        <v>145</v>
      </c>
      <c r="E916" s="256" t="s">
        <v>21</v>
      </c>
      <c r="F916" s="257" t="s">
        <v>218</v>
      </c>
      <c r="G916" s="255"/>
      <c r="H916" s="258">
        <v>9</v>
      </c>
      <c r="I916" s="259"/>
      <c r="J916" s="255"/>
      <c r="K916" s="255"/>
      <c r="L916" s="260"/>
      <c r="M916" s="261"/>
      <c r="N916" s="262"/>
      <c r="O916" s="262"/>
      <c r="P916" s="262"/>
      <c r="Q916" s="262"/>
      <c r="R916" s="262"/>
      <c r="S916" s="262"/>
      <c r="T916" s="263"/>
      <c r="AT916" s="264" t="s">
        <v>145</v>
      </c>
      <c r="AU916" s="264" t="s">
        <v>80</v>
      </c>
      <c r="AV916" s="13" t="s">
        <v>143</v>
      </c>
      <c r="AW916" s="13" t="s">
        <v>35</v>
      </c>
      <c r="AX916" s="13" t="s">
        <v>76</v>
      </c>
      <c r="AY916" s="264" t="s">
        <v>137</v>
      </c>
    </row>
    <row r="917" spans="2:65" s="1" customFormat="1" ht="25.5" customHeight="1">
      <c r="B917" s="45"/>
      <c r="C917" s="265" t="s">
        <v>1368</v>
      </c>
      <c r="D917" s="265" t="s">
        <v>348</v>
      </c>
      <c r="E917" s="266" t="s">
        <v>1369</v>
      </c>
      <c r="F917" s="267" t="s">
        <v>1370</v>
      </c>
      <c r="G917" s="268" t="s">
        <v>315</v>
      </c>
      <c r="H917" s="269">
        <v>3</v>
      </c>
      <c r="I917" s="270"/>
      <c r="J917" s="271">
        <f>ROUND(I917*H917,2)</f>
        <v>0</v>
      </c>
      <c r="K917" s="267" t="s">
        <v>21</v>
      </c>
      <c r="L917" s="272"/>
      <c r="M917" s="273" t="s">
        <v>21</v>
      </c>
      <c r="N917" s="274" t="s">
        <v>42</v>
      </c>
      <c r="O917" s="46"/>
      <c r="P917" s="229">
        <f>O917*H917</f>
        <v>0</v>
      </c>
      <c r="Q917" s="229">
        <v>0.026</v>
      </c>
      <c r="R917" s="229">
        <f>Q917*H917</f>
        <v>0.078</v>
      </c>
      <c r="S917" s="229">
        <v>0</v>
      </c>
      <c r="T917" s="230">
        <f>S917*H917</f>
        <v>0</v>
      </c>
      <c r="AR917" s="23" t="s">
        <v>312</v>
      </c>
      <c r="AT917" s="23" t="s">
        <v>348</v>
      </c>
      <c r="AU917" s="23" t="s">
        <v>80</v>
      </c>
      <c r="AY917" s="23" t="s">
        <v>137</v>
      </c>
      <c r="BE917" s="231">
        <f>IF(N917="základní",J917,0)</f>
        <v>0</v>
      </c>
      <c r="BF917" s="231">
        <f>IF(N917="snížená",J917,0)</f>
        <v>0</v>
      </c>
      <c r="BG917" s="231">
        <f>IF(N917="zákl. přenesená",J917,0)</f>
        <v>0</v>
      </c>
      <c r="BH917" s="231">
        <f>IF(N917="sníž. přenesená",J917,0)</f>
        <v>0</v>
      </c>
      <c r="BI917" s="231">
        <f>IF(N917="nulová",J917,0)</f>
        <v>0</v>
      </c>
      <c r="BJ917" s="23" t="s">
        <v>76</v>
      </c>
      <c r="BK917" s="231">
        <f>ROUND(I917*H917,2)</f>
        <v>0</v>
      </c>
      <c r="BL917" s="23" t="s">
        <v>223</v>
      </c>
      <c r="BM917" s="23" t="s">
        <v>1371</v>
      </c>
    </row>
    <row r="918" spans="2:51" s="11" customFormat="1" ht="13.5">
      <c r="B918" s="232"/>
      <c r="C918" s="233"/>
      <c r="D918" s="234" t="s">
        <v>145</v>
      </c>
      <c r="E918" s="235" t="s">
        <v>21</v>
      </c>
      <c r="F918" s="236" t="s">
        <v>1349</v>
      </c>
      <c r="G918" s="233"/>
      <c r="H918" s="235" t="s">
        <v>21</v>
      </c>
      <c r="I918" s="237"/>
      <c r="J918" s="233"/>
      <c r="K918" s="233"/>
      <c r="L918" s="238"/>
      <c r="M918" s="239"/>
      <c r="N918" s="240"/>
      <c r="O918" s="240"/>
      <c r="P918" s="240"/>
      <c r="Q918" s="240"/>
      <c r="R918" s="240"/>
      <c r="S918" s="240"/>
      <c r="T918" s="241"/>
      <c r="AT918" s="242" t="s">
        <v>145</v>
      </c>
      <c r="AU918" s="242" t="s">
        <v>80</v>
      </c>
      <c r="AV918" s="11" t="s">
        <v>76</v>
      </c>
      <c r="AW918" s="11" t="s">
        <v>35</v>
      </c>
      <c r="AX918" s="11" t="s">
        <v>71</v>
      </c>
      <c r="AY918" s="242" t="s">
        <v>137</v>
      </c>
    </row>
    <row r="919" spans="2:51" s="12" customFormat="1" ht="13.5">
      <c r="B919" s="243"/>
      <c r="C919" s="244"/>
      <c r="D919" s="234" t="s">
        <v>145</v>
      </c>
      <c r="E919" s="245" t="s">
        <v>21</v>
      </c>
      <c r="F919" s="246" t="s">
        <v>81</v>
      </c>
      <c r="G919" s="244"/>
      <c r="H919" s="247">
        <v>3</v>
      </c>
      <c r="I919" s="248"/>
      <c r="J919" s="244"/>
      <c r="K919" s="244"/>
      <c r="L919" s="249"/>
      <c r="M919" s="250"/>
      <c r="N919" s="251"/>
      <c r="O919" s="251"/>
      <c r="P919" s="251"/>
      <c r="Q919" s="251"/>
      <c r="R919" s="251"/>
      <c r="S919" s="251"/>
      <c r="T919" s="252"/>
      <c r="AT919" s="253" t="s">
        <v>145</v>
      </c>
      <c r="AU919" s="253" t="s">
        <v>80</v>
      </c>
      <c r="AV919" s="12" t="s">
        <v>80</v>
      </c>
      <c r="AW919" s="12" t="s">
        <v>35</v>
      </c>
      <c r="AX919" s="12" t="s">
        <v>76</v>
      </c>
      <c r="AY919" s="253" t="s">
        <v>137</v>
      </c>
    </row>
    <row r="920" spans="2:65" s="1" customFormat="1" ht="38.25" customHeight="1">
      <c r="B920" s="45"/>
      <c r="C920" s="265" t="s">
        <v>1372</v>
      </c>
      <c r="D920" s="265" t="s">
        <v>348</v>
      </c>
      <c r="E920" s="266" t="s">
        <v>1373</v>
      </c>
      <c r="F920" s="267" t="s">
        <v>1374</v>
      </c>
      <c r="G920" s="268" t="s">
        <v>315</v>
      </c>
      <c r="H920" s="269">
        <v>1</v>
      </c>
      <c r="I920" s="270"/>
      <c r="J920" s="271">
        <f>ROUND(I920*H920,2)</f>
        <v>0</v>
      </c>
      <c r="K920" s="267" t="s">
        <v>21</v>
      </c>
      <c r="L920" s="272"/>
      <c r="M920" s="273" t="s">
        <v>21</v>
      </c>
      <c r="N920" s="274" t="s">
        <v>42</v>
      </c>
      <c r="O920" s="46"/>
      <c r="P920" s="229">
        <f>O920*H920</f>
        <v>0</v>
      </c>
      <c r="Q920" s="229">
        <v>0.026</v>
      </c>
      <c r="R920" s="229">
        <f>Q920*H920</f>
        <v>0.026</v>
      </c>
      <c r="S920" s="229">
        <v>0</v>
      </c>
      <c r="T920" s="230">
        <f>S920*H920</f>
        <v>0</v>
      </c>
      <c r="AR920" s="23" t="s">
        <v>312</v>
      </c>
      <c r="AT920" s="23" t="s">
        <v>348</v>
      </c>
      <c r="AU920" s="23" t="s">
        <v>80</v>
      </c>
      <c r="AY920" s="23" t="s">
        <v>137</v>
      </c>
      <c r="BE920" s="231">
        <f>IF(N920="základní",J920,0)</f>
        <v>0</v>
      </c>
      <c r="BF920" s="231">
        <f>IF(N920="snížená",J920,0)</f>
        <v>0</v>
      </c>
      <c r="BG920" s="231">
        <f>IF(N920="zákl. přenesená",J920,0)</f>
        <v>0</v>
      </c>
      <c r="BH920" s="231">
        <f>IF(N920="sníž. přenesená",J920,0)</f>
        <v>0</v>
      </c>
      <c r="BI920" s="231">
        <f>IF(N920="nulová",J920,0)</f>
        <v>0</v>
      </c>
      <c r="BJ920" s="23" t="s">
        <v>76</v>
      </c>
      <c r="BK920" s="231">
        <f>ROUND(I920*H920,2)</f>
        <v>0</v>
      </c>
      <c r="BL920" s="23" t="s">
        <v>223</v>
      </c>
      <c r="BM920" s="23" t="s">
        <v>1375</v>
      </c>
    </row>
    <row r="921" spans="2:51" s="11" customFormat="1" ht="13.5">
      <c r="B921" s="232"/>
      <c r="C921" s="233"/>
      <c r="D921" s="234" t="s">
        <v>145</v>
      </c>
      <c r="E921" s="235" t="s">
        <v>21</v>
      </c>
      <c r="F921" s="236" t="s">
        <v>1349</v>
      </c>
      <c r="G921" s="233"/>
      <c r="H921" s="235" t="s">
        <v>21</v>
      </c>
      <c r="I921" s="237"/>
      <c r="J921" s="233"/>
      <c r="K921" s="233"/>
      <c r="L921" s="238"/>
      <c r="M921" s="239"/>
      <c r="N921" s="240"/>
      <c r="O921" s="240"/>
      <c r="P921" s="240"/>
      <c r="Q921" s="240"/>
      <c r="R921" s="240"/>
      <c r="S921" s="240"/>
      <c r="T921" s="241"/>
      <c r="AT921" s="242" t="s">
        <v>145</v>
      </c>
      <c r="AU921" s="242" t="s">
        <v>80</v>
      </c>
      <c r="AV921" s="11" t="s">
        <v>76</v>
      </c>
      <c r="AW921" s="11" t="s">
        <v>35</v>
      </c>
      <c r="AX921" s="11" t="s">
        <v>71</v>
      </c>
      <c r="AY921" s="242" t="s">
        <v>137</v>
      </c>
    </row>
    <row r="922" spans="2:51" s="12" customFormat="1" ht="13.5">
      <c r="B922" s="243"/>
      <c r="C922" s="244"/>
      <c r="D922" s="234" t="s">
        <v>145</v>
      </c>
      <c r="E922" s="245" t="s">
        <v>21</v>
      </c>
      <c r="F922" s="246" t="s">
        <v>76</v>
      </c>
      <c r="G922" s="244"/>
      <c r="H922" s="247">
        <v>1</v>
      </c>
      <c r="I922" s="248"/>
      <c r="J922" s="244"/>
      <c r="K922" s="244"/>
      <c r="L922" s="249"/>
      <c r="M922" s="250"/>
      <c r="N922" s="251"/>
      <c r="O922" s="251"/>
      <c r="P922" s="251"/>
      <c r="Q922" s="251"/>
      <c r="R922" s="251"/>
      <c r="S922" s="251"/>
      <c r="T922" s="252"/>
      <c r="AT922" s="253" t="s">
        <v>145</v>
      </c>
      <c r="AU922" s="253" t="s">
        <v>80</v>
      </c>
      <c r="AV922" s="12" t="s">
        <v>80</v>
      </c>
      <c r="AW922" s="12" t="s">
        <v>35</v>
      </c>
      <c r="AX922" s="12" t="s">
        <v>76</v>
      </c>
      <c r="AY922" s="253" t="s">
        <v>137</v>
      </c>
    </row>
    <row r="923" spans="2:65" s="1" customFormat="1" ht="25.5" customHeight="1">
      <c r="B923" s="45"/>
      <c r="C923" s="220" t="s">
        <v>1376</v>
      </c>
      <c r="D923" s="220" t="s">
        <v>139</v>
      </c>
      <c r="E923" s="221" t="s">
        <v>1377</v>
      </c>
      <c r="F923" s="222" t="s">
        <v>1378</v>
      </c>
      <c r="G923" s="223" t="s">
        <v>315</v>
      </c>
      <c r="H923" s="224">
        <v>51</v>
      </c>
      <c r="I923" s="225"/>
      <c r="J923" s="226">
        <f>ROUND(I923*H923,2)</f>
        <v>0</v>
      </c>
      <c r="K923" s="222" t="s">
        <v>163</v>
      </c>
      <c r="L923" s="71"/>
      <c r="M923" s="227" t="s">
        <v>21</v>
      </c>
      <c r="N923" s="228" t="s">
        <v>42</v>
      </c>
      <c r="O923" s="46"/>
      <c r="P923" s="229">
        <f>O923*H923</f>
        <v>0</v>
      </c>
      <c r="Q923" s="229">
        <v>0</v>
      </c>
      <c r="R923" s="229">
        <f>Q923*H923</f>
        <v>0</v>
      </c>
      <c r="S923" s="229">
        <v>0</v>
      </c>
      <c r="T923" s="230">
        <f>S923*H923</f>
        <v>0</v>
      </c>
      <c r="AR923" s="23" t="s">
        <v>223</v>
      </c>
      <c r="AT923" s="23" t="s">
        <v>139</v>
      </c>
      <c r="AU923" s="23" t="s">
        <v>80</v>
      </c>
      <c r="AY923" s="23" t="s">
        <v>137</v>
      </c>
      <c r="BE923" s="231">
        <f>IF(N923="základní",J923,0)</f>
        <v>0</v>
      </c>
      <c r="BF923" s="231">
        <f>IF(N923="snížená",J923,0)</f>
        <v>0</v>
      </c>
      <c r="BG923" s="231">
        <f>IF(N923="zákl. přenesená",J923,0)</f>
        <v>0</v>
      </c>
      <c r="BH923" s="231">
        <f>IF(N923="sníž. přenesená",J923,0)</f>
        <v>0</v>
      </c>
      <c r="BI923" s="231">
        <f>IF(N923="nulová",J923,0)</f>
        <v>0</v>
      </c>
      <c r="BJ923" s="23" t="s">
        <v>76</v>
      </c>
      <c r="BK923" s="231">
        <f>ROUND(I923*H923,2)</f>
        <v>0</v>
      </c>
      <c r="BL923" s="23" t="s">
        <v>223</v>
      </c>
      <c r="BM923" s="23" t="s">
        <v>1379</v>
      </c>
    </row>
    <row r="924" spans="2:51" s="11" customFormat="1" ht="13.5">
      <c r="B924" s="232"/>
      <c r="C924" s="233"/>
      <c r="D924" s="234" t="s">
        <v>145</v>
      </c>
      <c r="E924" s="235" t="s">
        <v>21</v>
      </c>
      <c r="F924" s="236" t="s">
        <v>1380</v>
      </c>
      <c r="G924" s="233"/>
      <c r="H924" s="235" t="s">
        <v>21</v>
      </c>
      <c r="I924" s="237"/>
      <c r="J924" s="233"/>
      <c r="K924" s="233"/>
      <c r="L924" s="238"/>
      <c r="M924" s="239"/>
      <c r="N924" s="240"/>
      <c r="O924" s="240"/>
      <c r="P924" s="240"/>
      <c r="Q924" s="240"/>
      <c r="R924" s="240"/>
      <c r="S924" s="240"/>
      <c r="T924" s="241"/>
      <c r="AT924" s="242" t="s">
        <v>145</v>
      </c>
      <c r="AU924" s="242" t="s">
        <v>80</v>
      </c>
      <c r="AV924" s="11" t="s">
        <v>76</v>
      </c>
      <c r="AW924" s="11" t="s">
        <v>35</v>
      </c>
      <c r="AX924" s="11" t="s">
        <v>71</v>
      </c>
      <c r="AY924" s="242" t="s">
        <v>137</v>
      </c>
    </row>
    <row r="925" spans="2:51" s="12" customFormat="1" ht="13.5">
      <c r="B925" s="243"/>
      <c r="C925" s="244"/>
      <c r="D925" s="234" t="s">
        <v>145</v>
      </c>
      <c r="E925" s="245" t="s">
        <v>21</v>
      </c>
      <c r="F925" s="246" t="s">
        <v>768</v>
      </c>
      <c r="G925" s="244"/>
      <c r="H925" s="247">
        <v>2</v>
      </c>
      <c r="I925" s="248"/>
      <c r="J925" s="244"/>
      <c r="K925" s="244"/>
      <c r="L925" s="249"/>
      <c r="M925" s="250"/>
      <c r="N925" s="251"/>
      <c r="O925" s="251"/>
      <c r="P925" s="251"/>
      <c r="Q925" s="251"/>
      <c r="R925" s="251"/>
      <c r="S925" s="251"/>
      <c r="T925" s="252"/>
      <c r="AT925" s="253" t="s">
        <v>145</v>
      </c>
      <c r="AU925" s="253" t="s">
        <v>80</v>
      </c>
      <c r="AV925" s="12" t="s">
        <v>80</v>
      </c>
      <c r="AW925" s="12" t="s">
        <v>35</v>
      </c>
      <c r="AX925" s="12" t="s">
        <v>71</v>
      </c>
      <c r="AY925" s="253" t="s">
        <v>137</v>
      </c>
    </row>
    <row r="926" spans="2:51" s="11" customFormat="1" ht="13.5">
      <c r="B926" s="232"/>
      <c r="C926" s="233"/>
      <c r="D926" s="234" t="s">
        <v>145</v>
      </c>
      <c r="E926" s="235" t="s">
        <v>21</v>
      </c>
      <c r="F926" s="236" t="s">
        <v>1349</v>
      </c>
      <c r="G926" s="233"/>
      <c r="H926" s="235" t="s">
        <v>21</v>
      </c>
      <c r="I926" s="237"/>
      <c r="J926" s="233"/>
      <c r="K926" s="233"/>
      <c r="L926" s="238"/>
      <c r="M926" s="239"/>
      <c r="N926" s="240"/>
      <c r="O926" s="240"/>
      <c r="P926" s="240"/>
      <c r="Q926" s="240"/>
      <c r="R926" s="240"/>
      <c r="S926" s="240"/>
      <c r="T926" s="241"/>
      <c r="AT926" s="242" t="s">
        <v>145</v>
      </c>
      <c r="AU926" s="242" t="s">
        <v>80</v>
      </c>
      <c r="AV926" s="11" t="s">
        <v>76</v>
      </c>
      <c r="AW926" s="11" t="s">
        <v>35</v>
      </c>
      <c r="AX926" s="11" t="s">
        <v>71</v>
      </c>
      <c r="AY926" s="242" t="s">
        <v>137</v>
      </c>
    </row>
    <row r="927" spans="2:51" s="12" customFormat="1" ht="13.5">
      <c r="B927" s="243"/>
      <c r="C927" s="244"/>
      <c r="D927" s="234" t="s">
        <v>145</v>
      </c>
      <c r="E927" s="245" t="s">
        <v>21</v>
      </c>
      <c r="F927" s="246" t="s">
        <v>1381</v>
      </c>
      <c r="G927" s="244"/>
      <c r="H927" s="247">
        <v>8</v>
      </c>
      <c r="I927" s="248"/>
      <c r="J927" s="244"/>
      <c r="K927" s="244"/>
      <c r="L927" s="249"/>
      <c r="M927" s="250"/>
      <c r="N927" s="251"/>
      <c r="O927" s="251"/>
      <c r="P927" s="251"/>
      <c r="Q927" s="251"/>
      <c r="R927" s="251"/>
      <c r="S927" s="251"/>
      <c r="T927" s="252"/>
      <c r="AT927" s="253" t="s">
        <v>145</v>
      </c>
      <c r="AU927" s="253" t="s">
        <v>80</v>
      </c>
      <c r="AV927" s="12" t="s">
        <v>80</v>
      </c>
      <c r="AW927" s="12" t="s">
        <v>35</v>
      </c>
      <c r="AX927" s="12" t="s">
        <v>71</v>
      </c>
      <c r="AY927" s="253" t="s">
        <v>137</v>
      </c>
    </row>
    <row r="928" spans="2:51" s="11" customFormat="1" ht="13.5">
      <c r="B928" s="232"/>
      <c r="C928" s="233"/>
      <c r="D928" s="234" t="s">
        <v>145</v>
      </c>
      <c r="E928" s="235" t="s">
        <v>21</v>
      </c>
      <c r="F928" s="236" t="s">
        <v>1350</v>
      </c>
      <c r="G928" s="233"/>
      <c r="H928" s="235" t="s">
        <v>21</v>
      </c>
      <c r="I928" s="237"/>
      <c r="J928" s="233"/>
      <c r="K928" s="233"/>
      <c r="L928" s="238"/>
      <c r="M928" s="239"/>
      <c r="N928" s="240"/>
      <c r="O928" s="240"/>
      <c r="P928" s="240"/>
      <c r="Q928" s="240"/>
      <c r="R928" s="240"/>
      <c r="S928" s="240"/>
      <c r="T928" s="241"/>
      <c r="AT928" s="242" t="s">
        <v>145</v>
      </c>
      <c r="AU928" s="242" t="s">
        <v>80</v>
      </c>
      <c r="AV928" s="11" t="s">
        <v>76</v>
      </c>
      <c r="AW928" s="11" t="s">
        <v>35</v>
      </c>
      <c r="AX928" s="11" t="s">
        <v>71</v>
      </c>
      <c r="AY928" s="242" t="s">
        <v>137</v>
      </c>
    </row>
    <row r="929" spans="2:51" s="12" customFormat="1" ht="13.5">
      <c r="B929" s="243"/>
      <c r="C929" s="244"/>
      <c r="D929" s="234" t="s">
        <v>145</v>
      </c>
      <c r="E929" s="245" t="s">
        <v>21</v>
      </c>
      <c r="F929" s="246" t="s">
        <v>1382</v>
      </c>
      <c r="G929" s="244"/>
      <c r="H929" s="247">
        <v>22</v>
      </c>
      <c r="I929" s="248"/>
      <c r="J929" s="244"/>
      <c r="K929" s="244"/>
      <c r="L929" s="249"/>
      <c r="M929" s="250"/>
      <c r="N929" s="251"/>
      <c r="O929" s="251"/>
      <c r="P929" s="251"/>
      <c r="Q929" s="251"/>
      <c r="R929" s="251"/>
      <c r="S929" s="251"/>
      <c r="T929" s="252"/>
      <c r="AT929" s="253" t="s">
        <v>145</v>
      </c>
      <c r="AU929" s="253" t="s">
        <v>80</v>
      </c>
      <c r="AV929" s="12" t="s">
        <v>80</v>
      </c>
      <c r="AW929" s="12" t="s">
        <v>35</v>
      </c>
      <c r="AX929" s="12" t="s">
        <v>71</v>
      </c>
      <c r="AY929" s="253" t="s">
        <v>137</v>
      </c>
    </row>
    <row r="930" spans="2:51" s="11" customFormat="1" ht="13.5">
      <c r="B930" s="232"/>
      <c r="C930" s="233"/>
      <c r="D930" s="234" t="s">
        <v>145</v>
      </c>
      <c r="E930" s="235" t="s">
        <v>21</v>
      </c>
      <c r="F930" s="236" t="s">
        <v>1351</v>
      </c>
      <c r="G930" s="233"/>
      <c r="H930" s="235" t="s">
        <v>21</v>
      </c>
      <c r="I930" s="237"/>
      <c r="J930" s="233"/>
      <c r="K930" s="233"/>
      <c r="L930" s="238"/>
      <c r="M930" s="239"/>
      <c r="N930" s="240"/>
      <c r="O930" s="240"/>
      <c r="P930" s="240"/>
      <c r="Q930" s="240"/>
      <c r="R930" s="240"/>
      <c r="S930" s="240"/>
      <c r="T930" s="241"/>
      <c r="AT930" s="242" t="s">
        <v>145</v>
      </c>
      <c r="AU930" s="242" t="s">
        <v>80</v>
      </c>
      <c r="AV930" s="11" t="s">
        <v>76</v>
      </c>
      <c r="AW930" s="11" t="s">
        <v>35</v>
      </c>
      <c r="AX930" s="11" t="s">
        <v>71</v>
      </c>
      <c r="AY930" s="242" t="s">
        <v>137</v>
      </c>
    </row>
    <row r="931" spans="2:51" s="12" customFormat="1" ht="13.5">
      <c r="B931" s="243"/>
      <c r="C931" s="244"/>
      <c r="D931" s="234" t="s">
        <v>145</v>
      </c>
      <c r="E931" s="245" t="s">
        <v>21</v>
      </c>
      <c r="F931" s="246" t="s">
        <v>1383</v>
      </c>
      <c r="G931" s="244"/>
      <c r="H931" s="247">
        <v>16</v>
      </c>
      <c r="I931" s="248"/>
      <c r="J931" s="244"/>
      <c r="K931" s="244"/>
      <c r="L931" s="249"/>
      <c r="M931" s="250"/>
      <c r="N931" s="251"/>
      <c r="O931" s="251"/>
      <c r="P931" s="251"/>
      <c r="Q931" s="251"/>
      <c r="R931" s="251"/>
      <c r="S931" s="251"/>
      <c r="T931" s="252"/>
      <c r="AT931" s="253" t="s">
        <v>145</v>
      </c>
      <c r="AU931" s="253" t="s">
        <v>80</v>
      </c>
      <c r="AV931" s="12" t="s">
        <v>80</v>
      </c>
      <c r="AW931" s="12" t="s">
        <v>35</v>
      </c>
      <c r="AX931" s="12" t="s">
        <v>71</v>
      </c>
      <c r="AY931" s="253" t="s">
        <v>137</v>
      </c>
    </row>
    <row r="932" spans="2:51" s="11" customFormat="1" ht="13.5">
      <c r="B932" s="232"/>
      <c r="C932" s="233"/>
      <c r="D932" s="234" t="s">
        <v>145</v>
      </c>
      <c r="E932" s="235" t="s">
        <v>21</v>
      </c>
      <c r="F932" s="236" t="s">
        <v>1384</v>
      </c>
      <c r="G932" s="233"/>
      <c r="H932" s="235" t="s">
        <v>21</v>
      </c>
      <c r="I932" s="237"/>
      <c r="J932" s="233"/>
      <c r="K932" s="233"/>
      <c r="L932" s="238"/>
      <c r="M932" s="239"/>
      <c r="N932" s="240"/>
      <c r="O932" s="240"/>
      <c r="P932" s="240"/>
      <c r="Q932" s="240"/>
      <c r="R932" s="240"/>
      <c r="S932" s="240"/>
      <c r="T932" s="241"/>
      <c r="AT932" s="242" t="s">
        <v>145</v>
      </c>
      <c r="AU932" s="242" t="s">
        <v>80</v>
      </c>
      <c r="AV932" s="11" t="s">
        <v>76</v>
      </c>
      <c r="AW932" s="11" t="s">
        <v>35</v>
      </c>
      <c r="AX932" s="11" t="s">
        <v>71</v>
      </c>
      <c r="AY932" s="242" t="s">
        <v>137</v>
      </c>
    </row>
    <row r="933" spans="2:51" s="12" customFormat="1" ht="13.5">
      <c r="B933" s="243"/>
      <c r="C933" s="244"/>
      <c r="D933" s="234" t="s">
        <v>145</v>
      </c>
      <c r="E933" s="245" t="s">
        <v>21</v>
      </c>
      <c r="F933" s="246" t="s">
        <v>777</v>
      </c>
      <c r="G933" s="244"/>
      <c r="H933" s="247">
        <v>3</v>
      </c>
      <c r="I933" s="248"/>
      <c r="J933" s="244"/>
      <c r="K933" s="244"/>
      <c r="L933" s="249"/>
      <c r="M933" s="250"/>
      <c r="N933" s="251"/>
      <c r="O933" s="251"/>
      <c r="P933" s="251"/>
      <c r="Q933" s="251"/>
      <c r="R933" s="251"/>
      <c r="S933" s="251"/>
      <c r="T933" s="252"/>
      <c r="AT933" s="253" t="s">
        <v>145</v>
      </c>
      <c r="AU933" s="253" t="s">
        <v>80</v>
      </c>
      <c r="AV933" s="12" t="s">
        <v>80</v>
      </c>
      <c r="AW933" s="12" t="s">
        <v>35</v>
      </c>
      <c r="AX933" s="12" t="s">
        <v>71</v>
      </c>
      <c r="AY933" s="253" t="s">
        <v>137</v>
      </c>
    </row>
    <row r="934" spans="2:51" s="13" customFormat="1" ht="13.5">
      <c r="B934" s="254"/>
      <c r="C934" s="255"/>
      <c r="D934" s="234" t="s">
        <v>145</v>
      </c>
      <c r="E934" s="256" t="s">
        <v>21</v>
      </c>
      <c r="F934" s="257" t="s">
        <v>218</v>
      </c>
      <c r="G934" s="255"/>
      <c r="H934" s="258">
        <v>51</v>
      </c>
      <c r="I934" s="259"/>
      <c r="J934" s="255"/>
      <c r="K934" s="255"/>
      <c r="L934" s="260"/>
      <c r="M934" s="261"/>
      <c r="N934" s="262"/>
      <c r="O934" s="262"/>
      <c r="P934" s="262"/>
      <c r="Q934" s="262"/>
      <c r="R934" s="262"/>
      <c r="S934" s="262"/>
      <c r="T934" s="263"/>
      <c r="AT934" s="264" t="s">
        <v>145</v>
      </c>
      <c r="AU934" s="264" t="s">
        <v>80</v>
      </c>
      <c r="AV934" s="13" t="s">
        <v>143</v>
      </c>
      <c r="AW934" s="13" t="s">
        <v>35</v>
      </c>
      <c r="AX934" s="13" t="s">
        <v>76</v>
      </c>
      <c r="AY934" s="264" t="s">
        <v>137</v>
      </c>
    </row>
    <row r="935" spans="2:65" s="1" customFormat="1" ht="38.25" customHeight="1">
      <c r="B935" s="45"/>
      <c r="C935" s="265" t="s">
        <v>1385</v>
      </c>
      <c r="D935" s="265" t="s">
        <v>348</v>
      </c>
      <c r="E935" s="266" t="s">
        <v>1386</v>
      </c>
      <c r="F935" s="267" t="s">
        <v>1387</v>
      </c>
      <c r="G935" s="268" t="s">
        <v>315</v>
      </c>
      <c r="H935" s="269">
        <v>2</v>
      </c>
      <c r="I935" s="270"/>
      <c r="J935" s="271">
        <f>ROUND(I935*H935,2)</f>
        <v>0</v>
      </c>
      <c r="K935" s="267" t="s">
        <v>163</v>
      </c>
      <c r="L935" s="272"/>
      <c r="M935" s="273" t="s">
        <v>21</v>
      </c>
      <c r="N935" s="274" t="s">
        <v>42</v>
      </c>
      <c r="O935" s="46"/>
      <c r="P935" s="229">
        <f>O935*H935</f>
        <v>0</v>
      </c>
      <c r="Q935" s="229">
        <v>0.028</v>
      </c>
      <c r="R935" s="229">
        <f>Q935*H935</f>
        <v>0.056</v>
      </c>
      <c r="S935" s="229">
        <v>0</v>
      </c>
      <c r="T935" s="230">
        <f>S935*H935</f>
        <v>0</v>
      </c>
      <c r="AR935" s="23" t="s">
        <v>312</v>
      </c>
      <c r="AT935" s="23" t="s">
        <v>348</v>
      </c>
      <c r="AU935" s="23" t="s">
        <v>80</v>
      </c>
      <c r="AY935" s="23" t="s">
        <v>137</v>
      </c>
      <c r="BE935" s="231">
        <f>IF(N935="základní",J935,0)</f>
        <v>0</v>
      </c>
      <c r="BF935" s="231">
        <f>IF(N935="snížená",J935,0)</f>
        <v>0</v>
      </c>
      <c r="BG935" s="231">
        <f>IF(N935="zákl. přenesená",J935,0)</f>
        <v>0</v>
      </c>
      <c r="BH935" s="231">
        <f>IF(N935="sníž. přenesená",J935,0)</f>
        <v>0</v>
      </c>
      <c r="BI935" s="231">
        <f>IF(N935="nulová",J935,0)</f>
        <v>0</v>
      </c>
      <c r="BJ935" s="23" t="s">
        <v>76</v>
      </c>
      <c r="BK935" s="231">
        <f>ROUND(I935*H935,2)</f>
        <v>0</v>
      </c>
      <c r="BL935" s="23" t="s">
        <v>223</v>
      </c>
      <c r="BM935" s="23" t="s">
        <v>1388</v>
      </c>
    </row>
    <row r="936" spans="2:51" s="11" customFormat="1" ht="13.5">
      <c r="B936" s="232"/>
      <c r="C936" s="233"/>
      <c r="D936" s="234" t="s">
        <v>145</v>
      </c>
      <c r="E936" s="235" t="s">
        <v>21</v>
      </c>
      <c r="F936" s="236" t="s">
        <v>1380</v>
      </c>
      <c r="G936" s="233"/>
      <c r="H936" s="235" t="s">
        <v>21</v>
      </c>
      <c r="I936" s="237"/>
      <c r="J936" s="233"/>
      <c r="K936" s="233"/>
      <c r="L936" s="238"/>
      <c r="M936" s="239"/>
      <c r="N936" s="240"/>
      <c r="O936" s="240"/>
      <c r="P936" s="240"/>
      <c r="Q936" s="240"/>
      <c r="R936" s="240"/>
      <c r="S936" s="240"/>
      <c r="T936" s="241"/>
      <c r="AT936" s="242" t="s">
        <v>145</v>
      </c>
      <c r="AU936" s="242" t="s">
        <v>80</v>
      </c>
      <c r="AV936" s="11" t="s">
        <v>76</v>
      </c>
      <c r="AW936" s="11" t="s">
        <v>35</v>
      </c>
      <c r="AX936" s="11" t="s">
        <v>71</v>
      </c>
      <c r="AY936" s="242" t="s">
        <v>137</v>
      </c>
    </row>
    <row r="937" spans="2:51" s="12" customFormat="1" ht="13.5">
      <c r="B937" s="243"/>
      <c r="C937" s="244"/>
      <c r="D937" s="234" t="s">
        <v>145</v>
      </c>
      <c r="E937" s="245" t="s">
        <v>21</v>
      </c>
      <c r="F937" s="246" t="s">
        <v>80</v>
      </c>
      <c r="G937" s="244"/>
      <c r="H937" s="247">
        <v>2</v>
      </c>
      <c r="I937" s="248"/>
      <c r="J937" s="244"/>
      <c r="K937" s="244"/>
      <c r="L937" s="249"/>
      <c r="M937" s="250"/>
      <c r="N937" s="251"/>
      <c r="O937" s="251"/>
      <c r="P937" s="251"/>
      <c r="Q937" s="251"/>
      <c r="R937" s="251"/>
      <c r="S937" s="251"/>
      <c r="T937" s="252"/>
      <c r="AT937" s="253" t="s">
        <v>145</v>
      </c>
      <c r="AU937" s="253" t="s">
        <v>80</v>
      </c>
      <c r="AV937" s="12" t="s">
        <v>80</v>
      </c>
      <c r="AW937" s="12" t="s">
        <v>35</v>
      </c>
      <c r="AX937" s="12" t="s">
        <v>76</v>
      </c>
      <c r="AY937" s="253" t="s">
        <v>137</v>
      </c>
    </row>
    <row r="938" spans="2:65" s="1" customFormat="1" ht="38.25" customHeight="1">
      <c r="B938" s="45"/>
      <c r="C938" s="265" t="s">
        <v>1389</v>
      </c>
      <c r="D938" s="265" t="s">
        <v>348</v>
      </c>
      <c r="E938" s="266" t="s">
        <v>1390</v>
      </c>
      <c r="F938" s="267" t="s">
        <v>1391</v>
      </c>
      <c r="G938" s="268" t="s">
        <v>315</v>
      </c>
      <c r="H938" s="269">
        <v>2</v>
      </c>
      <c r="I938" s="270"/>
      <c r="J938" s="271">
        <f>ROUND(I938*H938,2)</f>
        <v>0</v>
      </c>
      <c r="K938" s="267" t="s">
        <v>21</v>
      </c>
      <c r="L938" s="272"/>
      <c r="M938" s="273" t="s">
        <v>21</v>
      </c>
      <c r="N938" s="274" t="s">
        <v>42</v>
      </c>
      <c r="O938" s="46"/>
      <c r="P938" s="229">
        <f>O938*H938</f>
        <v>0</v>
      </c>
      <c r="Q938" s="229">
        <v>0.028</v>
      </c>
      <c r="R938" s="229">
        <f>Q938*H938</f>
        <v>0.056</v>
      </c>
      <c r="S938" s="229">
        <v>0</v>
      </c>
      <c r="T938" s="230">
        <f>S938*H938</f>
        <v>0</v>
      </c>
      <c r="AR938" s="23" t="s">
        <v>312</v>
      </c>
      <c r="AT938" s="23" t="s">
        <v>348</v>
      </c>
      <c r="AU938" s="23" t="s">
        <v>80</v>
      </c>
      <c r="AY938" s="23" t="s">
        <v>137</v>
      </c>
      <c r="BE938" s="231">
        <f>IF(N938="základní",J938,0)</f>
        <v>0</v>
      </c>
      <c r="BF938" s="231">
        <f>IF(N938="snížená",J938,0)</f>
        <v>0</v>
      </c>
      <c r="BG938" s="231">
        <f>IF(N938="zákl. přenesená",J938,0)</f>
        <v>0</v>
      </c>
      <c r="BH938" s="231">
        <f>IF(N938="sníž. přenesená",J938,0)</f>
        <v>0</v>
      </c>
      <c r="BI938" s="231">
        <f>IF(N938="nulová",J938,0)</f>
        <v>0</v>
      </c>
      <c r="BJ938" s="23" t="s">
        <v>76</v>
      </c>
      <c r="BK938" s="231">
        <f>ROUND(I938*H938,2)</f>
        <v>0</v>
      </c>
      <c r="BL938" s="23" t="s">
        <v>223</v>
      </c>
      <c r="BM938" s="23" t="s">
        <v>1392</v>
      </c>
    </row>
    <row r="939" spans="2:51" s="11" customFormat="1" ht="13.5">
      <c r="B939" s="232"/>
      <c r="C939" s="233"/>
      <c r="D939" s="234" t="s">
        <v>145</v>
      </c>
      <c r="E939" s="235" t="s">
        <v>21</v>
      </c>
      <c r="F939" s="236" t="s">
        <v>1349</v>
      </c>
      <c r="G939" s="233"/>
      <c r="H939" s="235" t="s">
        <v>21</v>
      </c>
      <c r="I939" s="237"/>
      <c r="J939" s="233"/>
      <c r="K939" s="233"/>
      <c r="L939" s="238"/>
      <c r="M939" s="239"/>
      <c r="N939" s="240"/>
      <c r="O939" s="240"/>
      <c r="P939" s="240"/>
      <c r="Q939" s="240"/>
      <c r="R939" s="240"/>
      <c r="S939" s="240"/>
      <c r="T939" s="241"/>
      <c r="AT939" s="242" t="s">
        <v>145</v>
      </c>
      <c r="AU939" s="242" t="s">
        <v>80</v>
      </c>
      <c r="AV939" s="11" t="s">
        <v>76</v>
      </c>
      <c r="AW939" s="11" t="s">
        <v>35</v>
      </c>
      <c r="AX939" s="11" t="s">
        <v>71</v>
      </c>
      <c r="AY939" s="242" t="s">
        <v>137</v>
      </c>
    </row>
    <row r="940" spans="2:51" s="12" customFormat="1" ht="13.5">
      <c r="B940" s="243"/>
      <c r="C940" s="244"/>
      <c r="D940" s="234" t="s">
        <v>145</v>
      </c>
      <c r="E940" s="245" t="s">
        <v>21</v>
      </c>
      <c r="F940" s="246" t="s">
        <v>80</v>
      </c>
      <c r="G940" s="244"/>
      <c r="H940" s="247">
        <v>2</v>
      </c>
      <c r="I940" s="248"/>
      <c r="J940" s="244"/>
      <c r="K940" s="244"/>
      <c r="L940" s="249"/>
      <c r="M940" s="250"/>
      <c r="N940" s="251"/>
      <c r="O940" s="251"/>
      <c r="P940" s="251"/>
      <c r="Q940" s="251"/>
      <c r="R940" s="251"/>
      <c r="S940" s="251"/>
      <c r="T940" s="252"/>
      <c r="AT940" s="253" t="s">
        <v>145</v>
      </c>
      <c r="AU940" s="253" t="s">
        <v>80</v>
      </c>
      <c r="AV940" s="12" t="s">
        <v>80</v>
      </c>
      <c r="AW940" s="12" t="s">
        <v>35</v>
      </c>
      <c r="AX940" s="12" t="s">
        <v>76</v>
      </c>
      <c r="AY940" s="253" t="s">
        <v>137</v>
      </c>
    </row>
    <row r="941" spans="2:65" s="1" customFormat="1" ht="25.5" customHeight="1">
      <c r="B941" s="45"/>
      <c r="C941" s="265" t="s">
        <v>1393</v>
      </c>
      <c r="D941" s="265" t="s">
        <v>348</v>
      </c>
      <c r="E941" s="266" t="s">
        <v>1394</v>
      </c>
      <c r="F941" s="267" t="s">
        <v>1395</v>
      </c>
      <c r="G941" s="268" t="s">
        <v>315</v>
      </c>
      <c r="H941" s="269">
        <v>9</v>
      </c>
      <c r="I941" s="270"/>
      <c r="J941" s="271">
        <f>ROUND(I941*H941,2)</f>
        <v>0</v>
      </c>
      <c r="K941" s="267" t="s">
        <v>163</v>
      </c>
      <c r="L941" s="272"/>
      <c r="M941" s="273" t="s">
        <v>21</v>
      </c>
      <c r="N941" s="274" t="s">
        <v>42</v>
      </c>
      <c r="O941" s="46"/>
      <c r="P941" s="229">
        <f>O941*H941</f>
        <v>0</v>
      </c>
      <c r="Q941" s="229">
        <v>0.027</v>
      </c>
      <c r="R941" s="229">
        <f>Q941*H941</f>
        <v>0.243</v>
      </c>
      <c r="S941" s="229">
        <v>0</v>
      </c>
      <c r="T941" s="230">
        <f>S941*H941</f>
        <v>0</v>
      </c>
      <c r="AR941" s="23" t="s">
        <v>312</v>
      </c>
      <c r="AT941" s="23" t="s">
        <v>348</v>
      </c>
      <c r="AU941" s="23" t="s">
        <v>80</v>
      </c>
      <c r="AY941" s="23" t="s">
        <v>137</v>
      </c>
      <c r="BE941" s="231">
        <f>IF(N941="základní",J941,0)</f>
        <v>0</v>
      </c>
      <c r="BF941" s="231">
        <f>IF(N941="snížená",J941,0)</f>
        <v>0</v>
      </c>
      <c r="BG941" s="231">
        <f>IF(N941="zákl. přenesená",J941,0)</f>
        <v>0</v>
      </c>
      <c r="BH941" s="231">
        <f>IF(N941="sníž. přenesená",J941,0)</f>
        <v>0</v>
      </c>
      <c r="BI941" s="231">
        <f>IF(N941="nulová",J941,0)</f>
        <v>0</v>
      </c>
      <c r="BJ941" s="23" t="s">
        <v>76</v>
      </c>
      <c r="BK941" s="231">
        <f>ROUND(I941*H941,2)</f>
        <v>0</v>
      </c>
      <c r="BL941" s="23" t="s">
        <v>223</v>
      </c>
      <c r="BM941" s="23" t="s">
        <v>1396</v>
      </c>
    </row>
    <row r="942" spans="2:51" s="11" customFormat="1" ht="13.5">
      <c r="B942" s="232"/>
      <c r="C942" s="233"/>
      <c r="D942" s="234" t="s">
        <v>145</v>
      </c>
      <c r="E942" s="235" t="s">
        <v>21</v>
      </c>
      <c r="F942" s="236" t="s">
        <v>1349</v>
      </c>
      <c r="G942" s="233"/>
      <c r="H942" s="235" t="s">
        <v>21</v>
      </c>
      <c r="I942" s="237"/>
      <c r="J942" s="233"/>
      <c r="K942" s="233"/>
      <c r="L942" s="238"/>
      <c r="M942" s="239"/>
      <c r="N942" s="240"/>
      <c r="O942" s="240"/>
      <c r="P942" s="240"/>
      <c r="Q942" s="240"/>
      <c r="R942" s="240"/>
      <c r="S942" s="240"/>
      <c r="T942" s="241"/>
      <c r="AT942" s="242" t="s">
        <v>145</v>
      </c>
      <c r="AU942" s="242" t="s">
        <v>80</v>
      </c>
      <c r="AV942" s="11" t="s">
        <v>76</v>
      </c>
      <c r="AW942" s="11" t="s">
        <v>35</v>
      </c>
      <c r="AX942" s="11" t="s">
        <v>71</v>
      </c>
      <c r="AY942" s="242" t="s">
        <v>137</v>
      </c>
    </row>
    <row r="943" spans="2:51" s="12" customFormat="1" ht="13.5">
      <c r="B943" s="243"/>
      <c r="C943" s="244"/>
      <c r="D943" s="234" t="s">
        <v>145</v>
      </c>
      <c r="E943" s="245" t="s">
        <v>21</v>
      </c>
      <c r="F943" s="246" t="s">
        <v>167</v>
      </c>
      <c r="G943" s="244"/>
      <c r="H943" s="247">
        <v>5</v>
      </c>
      <c r="I943" s="248"/>
      <c r="J943" s="244"/>
      <c r="K943" s="244"/>
      <c r="L943" s="249"/>
      <c r="M943" s="250"/>
      <c r="N943" s="251"/>
      <c r="O943" s="251"/>
      <c r="P943" s="251"/>
      <c r="Q943" s="251"/>
      <c r="R943" s="251"/>
      <c r="S943" s="251"/>
      <c r="T943" s="252"/>
      <c r="AT943" s="253" t="s">
        <v>145</v>
      </c>
      <c r="AU943" s="253" t="s">
        <v>80</v>
      </c>
      <c r="AV943" s="12" t="s">
        <v>80</v>
      </c>
      <c r="AW943" s="12" t="s">
        <v>35</v>
      </c>
      <c r="AX943" s="12" t="s">
        <v>71</v>
      </c>
      <c r="AY943" s="253" t="s">
        <v>137</v>
      </c>
    </row>
    <row r="944" spans="2:51" s="11" customFormat="1" ht="13.5">
      <c r="B944" s="232"/>
      <c r="C944" s="233"/>
      <c r="D944" s="234" t="s">
        <v>145</v>
      </c>
      <c r="E944" s="235" t="s">
        <v>21</v>
      </c>
      <c r="F944" s="236" t="s">
        <v>1350</v>
      </c>
      <c r="G944" s="233"/>
      <c r="H944" s="235" t="s">
        <v>21</v>
      </c>
      <c r="I944" s="237"/>
      <c r="J944" s="233"/>
      <c r="K944" s="233"/>
      <c r="L944" s="238"/>
      <c r="M944" s="239"/>
      <c r="N944" s="240"/>
      <c r="O944" s="240"/>
      <c r="P944" s="240"/>
      <c r="Q944" s="240"/>
      <c r="R944" s="240"/>
      <c r="S944" s="240"/>
      <c r="T944" s="241"/>
      <c r="AT944" s="242" t="s">
        <v>145</v>
      </c>
      <c r="AU944" s="242" t="s">
        <v>80</v>
      </c>
      <c r="AV944" s="11" t="s">
        <v>76</v>
      </c>
      <c r="AW944" s="11" t="s">
        <v>35</v>
      </c>
      <c r="AX944" s="11" t="s">
        <v>71</v>
      </c>
      <c r="AY944" s="242" t="s">
        <v>137</v>
      </c>
    </row>
    <row r="945" spans="2:51" s="12" customFormat="1" ht="13.5">
      <c r="B945" s="243"/>
      <c r="C945" s="244"/>
      <c r="D945" s="234" t="s">
        <v>145</v>
      </c>
      <c r="E945" s="245" t="s">
        <v>21</v>
      </c>
      <c r="F945" s="246" t="s">
        <v>76</v>
      </c>
      <c r="G945" s="244"/>
      <c r="H945" s="247">
        <v>1</v>
      </c>
      <c r="I945" s="248"/>
      <c r="J945" s="244"/>
      <c r="K945" s="244"/>
      <c r="L945" s="249"/>
      <c r="M945" s="250"/>
      <c r="N945" s="251"/>
      <c r="O945" s="251"/>
      <c r="P945" s="251"/>
      <c r="Q945" s="251"/>
      <c r="R945" s="251"/>
      <c r="S945" s="251"/>
      <c r="T945" s="252"/>
      <c r="AT945" s="253" t="s">
        <v>145</v>
      </c>
      <c r="AU945" s="253" t="s">
        <v>80</v>
      </c>
      <c r="AV945" s="12" t="s">
        <v>80</v>
      </c>
      <c r="AW945" s="12" t="s">
        <v>35</v>
      </c>
      <c r="AX945" s="12" t="s">
        <v>71</v>
      </c>
      <c r="AY945" s="253" t="s">
        <v>137</v>
      </c>
    </row>
    <row r="946" spans="2:51" s="11" customFormat="1" ht="13.5">
      <c r="B946" s="232"/>
      <c r="C946" s="233"/>
      <c r="D946" s="234" t="s">
        <v>145</v>
      </c>
      <c r="E946" s="235" t="s">
        <v>21</v>
      </c>
      <c r="F946" s="236" t="s">
        <v>1351</v>
      </c>
      <c r="G946" s="233"/>
      <c r="H946" s="235" t="s">
        <v>21</v>
      </c>
      <c r="I946" s="237"/>
      <c r="J946" s="233"/>
      <c r="K946" s="233"/>
      <c r="L946" s="238"/>
      <c r="M946" s="239"/>
      <c r="N946" s="240"/>
      <c r="O946" s="240"/>
      <c r="P946" s="240"/>
      <c r="Q946" s="240"/>
      <c r="R946" s="240"/>
      <c r="S946" s="240"/>
      <c r="T946" s="241"/>
      <c r="AT946" s="242" t="s">
        <v>145</v>
      </c>
      <c r="AU946" s="242" t="s">
        <v>80</v>
      </c>
      <c r="AV946" s="11" t="s">
        <v>76</v>
      </c>
      <c r="AW946" s="11" t="s">
        <v>35</v>
      </c>
      <c r="AX946" s="11" t="s">
        <v>71</v>
      </c>
      <c r="AY946" s="242" t="s">
        <v>137</v>
      </c>
    </row>
    <row r="947" spans="2:51" s="12" customFormat="1" ht="13.5">
      <c r="B947" s="243"/>
      <c r="C947" s="244"/>
      <c r="D947" s="234" t="s">
        <v>145</v>
      </c>
      <c r="E947" s="245" t="s">
        <v>21</v>
      </c>
      <c r="F947" s="246" t="s">
        <v>76</v>
      </c>
      <c r="G947" s="244"/>
      <c r="H947" s="247">
        <v>1</v>
      </c>
      <c r="I947" s="248"/>
      <c r="J947" s="244"/>
      <c r="K947" s="244"/>
      <c r="L947" s="249"/>
      <c r="M947" s="250"/>
      <c r="N947" s="251"/>
      <c r="O947" s="251"/>
      <c r="P947" s="251"/>
      <c r="Q947" s="251"/>
      <c r="R947" s="251"/>
      <c r="S947" s="251"/>
      <c r="T947" s="252"/>
      <c r="AT947" s="253" t="s">
        <v>145</v>
      </c>
      <c r="AU947" s="253" t="s">
        <v>80</v>
      </c>
      <c r="AV947" s="12" t="s">
        <v>80</v>
      </c>
      <c r="AW947" s="12" t="s">
        <v>35</v>
      </c>
      <c r="AX947" s="12" t="s">
        <v>71</v>
      </c>
      <c r="AY947" s="253" t="s">
        <v>137</v>
      </c>
    </row>
    <row r="948" spans="2:51" s="11" customFormat="1" ht="13.5">
      <c r="B948" s="232"/>
      <c r="C948" s="233"/>
      <c r="D948" s="234" t="s">
        <v>145</v>
      </c>
      <c r="E948" s="235" t="s">
        <v>21</v>
      </c>
      <c r="F948" s="236" t="s">
        <v>1384</v>
      </c>
      <c r="G948" s="233"/>
      <c r="H948" s="235" t="s">
        <v>21</v>
      </c>
      <c r="I948" s="237"/>
      <c r="J948" s="233"/>
      <c r="K948" s="233"/>
      <c r="L948" s="238"/>
      <c r="M948" s="239"/>
      <c r="N948" s="240"/>
      <c r="O948" s="240"/>
      <c r="P948" s="240"/>
      <c r="Q948" s="240"/>
      <c r="R948" s="240"/>
      <c r="S948" s="240"/>
      <c r="T948" s="241"/>
      <c r="AT948" s="242" t="s">
        <v>145</v>
      </c>
      <c r="AU948" s="242" t="s">
        <v>80</v>
      </c>
      <c r="AV948" s="11" t="s">
        <v>76</v>
      </c>
      <c r="AW948" s="11" t="s">
        <v>35</v>
      </c>
      <c r="AX948" s="11" t="s">
        <v>71</v>
      </c>
      <c r="AY948" s="242" t="s">
        <v>137</v>
      </c>
    </row>
    <row r="949" spans="2:51" s="12" customFormat="1" ht="13.5">
      <c r="B949" s="243"/>
      <c r="C949" s="244"/>
      <c r="D949" s="234" t="s">
        <v>145</v>
      </c>
      <c r="E949" s="245" t="s">
        <v>21</v>
      </c>
      <c r="F949" s="246" t="s">
        <v>80</v>
      </c>
      <c r="G949" s="244"/>
      <c r="H949" s="247">
        <v>2</v>
      </c>
      <c r="I949" s="248"/>
      <c r="J949" s="244"/>
      <c r="K949" s="244"/>
      <c r="L949" s="249"/>
      <c r="M949" s="250"/>
      <c r="N949" s="251"/>
      <c r="O949" s="251"/>
      <c r="P949" s="251"/>
      <c r="Q949" s="251"/>
      <c r="R949" s="251"/>
      <c r="S949" s="251"/>
      <c r="T949" s="252"/>
      <c r="AT949" s="253" t="s">
        <v>145</v>
      </c>
      <c r="AU949" s="253" t="s">
        <v>80</v>
      </c>
      <c r="AV949" s="12" t="s">
        <v>80</v>
      </c>
      <c r="AW949" s="12" t="s">
        <v>35</v>
      </c>
      <c r="AX949" s="12" t="s">
        <v>71</v>
      </c>
      <c r="AY949" s="253" t="s">
        <v>137</v>
      </c>
    </row>
    <row r="950" spans="2:51" s="13" customFormat="1" ht="13.5">
      <c r="B950" s="254"/>
      <c r="C950" s="255"/>
      <c r="D950" s="234" t="s">
        <v>145</v>
      </c>
      <c r="E950" s="256" t="s">
        <v>21</v>
      </c>
      <c r="F950" s="257" t="s">
        <v>218</v>
      </c>
      <c r="G950" s="255"/>
      <c r="H950" s="258">
        <v>9</v>
      </c>
      <c r="I950" s="259"/>
      <c r="J950" s="255"/>
      <c r="K950" s="255"/>
      <c r="L950" s="260"/>
      <c r="M950" s="261"/>
      <c r="N950" s="262"/>
      <c r="O950" s="262"/>
      <c r="P950" s="262"/>
      <c r="Q950" s="262"/>
      <c r="R950" s="262"/>
      <c r="S950" s="262"/>
      <c r="T950" s="263"/>
      <c r="AT950" s="264" t="s">
        <v>145</v>
      </c>
      <c r="AU950" s="264" t="s">
        <v>80</v>
      </c>
      <c r="AV950" s="13" t="s">
        <v>143</v>
      </c>
      <c r="AW950" s="13" t="s">
        <v>35</v>
      </c>
      <c r="AX950" s="13" t="s">
        <v>76</v>
      </c>
      <c r="AY950" s="264" t="s">
        <v>137</v>
      </c>
    </row>
    <row r="951" spans="2:65" s="1" customFormat="1" ht="38.25" customHeight="1">
      <c r="B951" s="45"/>
      <c r="C951" s="265" t="s">
        <v>1397</v>
      </c>
      <c r="D951" s="265" t="s">
        <v>348</v>
      </c>
      <c r="E951" s="266" t="s">
        <v>1398</v>
      </c>
      <c r="F951" s="267" t="s">
        <v>1399</v>
      </c>
      <c r="G951" s="268" t="s">
        <v>315</v>
      </c>
      <c r="H951" s="269">
        <v>1</v>
      </c>
      <c r="I951" s="270"/>
      <c r="J951" s="271">
        <f>ROUND(I951*H951,2)</f>
        <v>0</v>
      </c>
      <c r="K951" s="267" t="s">
        <v>21</v>
      </c>
      <c r="L951" s="272"/>
      <c r="M951" s="273" t="s">
        <v>21</v>
      </c>
      <c r="N951" s="274" t="s">
        <v>42</v>
      </c>
      <c r="O951" s="46"/>
      <c r="P951" s="229">
        <f>O951*H951</f>
        <v>0</v>
      </c>
      <c r="Q951" s="229">
        <v>0.027</v>
      </c>
      <c r="R951" s="229">
        <f>Q951*H951</f>
        <v>0.027</v>
      </c>
      <c r="S951" s="229">
        <v>0</v>
      </c>
      <c r="T951" s="230">
        <f>S951*H951</f>
        <v>0</v>
      </c>
      <c r="AR951" s="23" t="s">
        <v>312</v>
      </c>
      <c r="AT951" s="23" t="s">
        <v>348</v>
      </c>
      <c r="AU951" s="23" t="s">
        <v>80</v>
      </c>
      <c r="AY951" s="23" t="s">
        <v>137</v>
      </c>
      <c r="BE951" s="231">
        <f>IF(N951="základní",J951,0)</f>
        <v>0</v>
      </c>
      <c r="BF951" s="231">
        <f>IF(N951="snížená",J951,0)</f>
        <v>0</v>
      </c>
      <c r="BG951" s="231">
        <f>IF(N951="zákl. přenesená",J951,0)</f>
        <v>0</v>
      </c>
      <c r="BH951" s="231">
        <f>IF(N951="sníž. přenesená",J951,0)</f>
        <v>0</v>
      </c>
      <c r="BI951" s="231">
        <f>IF(N951="nulová",J951,0)</f>
        <v>0</v>
      </c>
      <c r="BJ951" s="23" t="s">
        <v>76</v>
      </c>
      <c r="BK951" s="231">
        <f>ROUND(I951*H951,2)</f>
        <v>0</v>
      </c>
      <c r="BL951" s="23" t="s">
        <v>223</v>
      </c>
      <c r="BM951" s="23" t="s">
        <v>1400</v>
      </c>
    </row>
    <row r="952" spans="2:51" s="11" customFormat="1" ht="13.5">
      <c r="B952" s="232"/>
      <c r="C952" s="233"/>
      <c r="D952" s="234" t="s">
        <v>145</v>
      </c>
      <c r="E952" s="235" t="s">
        <v>21</v>
      </c>
      <c r="F952" s="236" t="s">
        <v>1384</v>
      </c>
      <c r="G952" s="233"/>
      <c r="H952" s="235" t="s">
        <v>21</v>
      </c>
      <c r="I952" s="237"/>
      <c r="J952" s="233"/>
      <c r="K952" s="233"/>
      <c r="L952" s="238"/>
      <c r="M952" s="239"/>
      <c r="N952" s="240"/>
      <c r="O952" s="240"/>
      <c r="P952" s="240"/>
      <c r="Q952" s="240"/>
      <c r="R952" s="240"/>
      <c r="S952" s="240"/>
      <c r="T952" s="241"/>
      <c r="AT952" s="242" t="s">
        <v>145</v>
      </c>
      <c r="AU952" s="242" t="s">
        <v>80</v>
      </c>
      <c r="AV952" s="11" t="s">
        <v>76</v>
      </c>
      <c r="AW952" s="11" t="s">
        <v>35</v>
      </c>
      <c r="AX952" s="11" t="s">
        <v>71</v>
      </c>
      <c r="AY952" s="242" t="s">
        <v>137</v>
      </c>
    </row>
    <row r="953" spans="2:51" s="12" customFormat="1" ht="13.5">
      <c r="B953" s="243"/>
      <c r="C953" s="244"/>
      <c r="D953" s="234" t="s">
        <v>145</v>
      </c>
      <c r="E953" s="245" t="s">
        <v>21</v>
      </c>
      <c r="F953" s="246" t="s">
        <v>76</v>
      </c>
      <c r="G953" s="244"/>
      <c r="H953" s="247">
        <v>1</v>
      </c>
      <c r="I953" s="248"/>
      <c r="J953" s="244"/>
      <c r="K953" s="244"/>
      <c r="L953" s="249"/>
      <c r="M953" s="250"/>
      <c r="N953" s="251"/>
      <c r="O953" s="251"/>
      <c r="P953" s="251"/>
      <c r="Q953" s="251"/>
      <c r="R953" s="251"/>
      <c r="S953" s="251"/>
      <c r="T953" s="252"/>
      <c r="AT953" s="253" t="s">
        <v>145</v>
      </c>
      <c r="AU953" s="253" t="s">
        <v>80</v>
      </c>
      <c r="AV953" s="12" t="s">
        <v>80</v>
      </c>
      <c r="AW953" s="12" t="s">
        <v>35</v>
      </c>
      <c r="AX953" s="12" t="s">
        <v>76</v>
      </c>
      <c r="AY953" s="253" t="s">
        <v>137</v>
      </c>
    </row>
    <row r="954" spans="2:65" s="1" customFormat="1" ht="38.25" customHeight="1">
      <c r="B954" s="45"/>
      <c r="C954" s="265" t="s">
        <v>1401</v>
      </c>
      <c r="D954" s="265" t="s">
        <v>348</v>
      </c>
      <c r="E954" s="266" t="s">
        <v>1402</v>
      </c>
      <c r="F954" s="267" t="s">
        <v>1403</v>
      </c>
      <c r="G954" s="268" t="s">
        <v>315</v>
      </c>
      <c r="H954" s="269">
        <v>2</v>
      </c>
      <c r="I954" s="270"/>
      <c r="J954" s="271">
        <f>ROUND(I954*H954,2)</f>
        <v>0</v>
      </c>
      <c r="K954" s="267" t="s">
        <v>21</v>
      </c>
      <c r="L954" s="272"/>
      <c r="M954" s="273" t="s">
        <v>21</v>
      </c>
      <c r="N954" s="274" t="s">
        <v>42</v>
      </c>
      <c r="O954" s="46"/>
      <c r="P954" s="229">
        <f>O954*H954</f>
        <v>0</v>
      </c>
      <c r="Q954" s="229">
        <v>0.028</v>
      </c>
      <c r="R954" s="229">
        <f>Q954*H954</f>
        <v>0.056</v>
      </c>
      <c r="S954" s="229">
        <v>0</v>
      </c>
      <c r="T954" s="230">
        <f>S954*H954</f>
        <v>0</v>
      </c>
      <c r="AR954" s="23" t="s">
        <v>312</v>
      </c>
      <c r="AT954" s="23" t="s">
        <v>348</v>
      </c>
      <c r="AU954" s="23" t="s">
        <v>80</v>
      </c>
      <c r="AY954" s="23" t="s">
        <v>137</v>
      </c>
      <c r="BE954" s="231">
        <f>IF(N954="základní",J954,0)</f>
        <v>0</v>
      </c>
      <c r="BF954" s="231">
        <f>IF(N954="snížená",J954,0)</f>
        <v>0</v>
      </c>
      <c r="BG954" s="231">
        <f>IF(N954="zákl. přenesená",J954,0)</f>
        <v>0</v>
      </c>
      <c r="BH954" s="231">
        <f>IF(N954="sníž. přenesená",J954,0)</f>
        <v>0</v>
      </c>
      <c r="BI954" s="231">
        <f>IF(N954="nulová",J954,0)</f>
        <v>0</v>
      </c>
      <c r="BJ954" s="23" t="s">
        <v>76</v>
      </c>
      <c r="BK954" s="231">
        <f>ROUND(I954*H954,2)</f>
        <v>0</v>
      </c>
      <c r="BL954" s="23" t="s">
        <v>223</v>
      </c>
      <c r="BM954" s="23" t="s">
        <v>1404</v>
      </c>
    </row>
    <row r="955" spans="2:51" s="11" customFormat="1" ht="13.5">
      <c r="B955" s="232"/>
      <c r="C955" s="233"/>
      <c r="D955" s="234" t="s">
        <v>145</v>
      </c>
      <c r="E955" s="235" t="s">
        <v>21</v>
      </c>
      <c r="F955" s="236" t="s">
        <v>1350</v>
      </c>
      <c r="G955" s="233"/>
      <c r="H955" s="235" t="s">
        <v>21</v>
      </c>
      <c r="I955" s="237"/>
      <c r="J955" s="233"/>
      <c r="K955" s="233"/>
      <c r="L955" s="238"/>
      <c r="M955" s="239"/>
      <c r="N955" s="240"/>
      <c r="O955" s="240"/>
      <c r="P955" s="240"/>
      <c r="Q955" s="240"/>
      <c r="R955" s="240"/>
      <c r="S955" s="240"/>
      <c r="T955" s="241"/>
      <c r="AT955" s="242" t="s">
        <v>145</v>
      </c>
      <c r="AU955" s="242" t="s">
        <v>80</v>
      </c>
      <c r="AV955" s="11" t="s">
        <v>76</v>
      </c>
      <c r="AW955" s="11" t="s">
        <v>35</v>
      </c>
      <c r="AX955" s="11" t="s">
        <v>71</v>
      </c>
      <c r="AY955" s="242" t="s">
        <v>137</v>
      </c>
    </row>
    <row r="956" spans="2:51" s="12" customFormat="1" ht="13.5">
      <c r="B956" s="243"/>
      <c r="C956" s="244"/>
      <c r="D956" s="234" t="s">
        <v>145</v>
      </c>
      <c r="E956" s="245" t="s">
        <v>21</v>
      </c>
      <c r="F956" s="246" t="s">
        <v>76</v>
      </c>
      <c r="G956" s="244"/>
      <c r="H956" s="247">
        <v>1</v>
      </c>
      <c r="I956" s="248"/>
      <c r="J956" s="244"/>
      <c r="K956" s="244"/>
      <c r="L956" s="249"/>
      <c r="M956" s="250"/>
      <c r="N956" s="251"/>
      <c r="O956" s="251"/>
      <c r="P956" s="251"/>
      <c r="Q956" s="251"/>
      <c r="R956" s="251"/>
      <c r="S956" s="251"/>
      <c r="T956" s="252"/>
      <c r="AT956" s="253" t="s">
        <v>145</v>
      </c>
      <c r="AU956" s="253" t="s">
        <v>80</v>
      </c>
      <c r="AV956" s="12" t="s">
        <v>80</v>
      </c>
      <c r="AW956" s="12" t="s">
        <v>35</v>
      </c>
      <c r="AX956" s="12" t="s">
        <v>71</v>
      </c>
      <c r="AY956" s="253" t="s">
        <v>137</v>
      </c>
    </row>
    <row r="957" spans="2:51" s="11" customFormat="1" ht="13.5">
      <c r="B957" s="232"/>
      <c r="C957" s="233"/>
      <c r="D957" s="234" t="s">
        <v>145</v>
      </c>
      <c r="E957" s="235" t="s">
        <v>21</v>
      </c>
      <c r="F957" s="236" t="s">
        <v>1351</v>
      </c>
      <c r="G957" s="233"/>
      <c r="H957" s="235" t="s">
        <v>21</v>
      </c>
      <c r="I957" s="237"/>
      <c r="J957" s="233"/>
      <c r="K957" s="233"/>
      <c r="L957" s="238"/>
      <c r="M957" s="239"/>
      <c r="N957" s="240"/>
      <c r="O957" s="240"/>
      <c r="P957" s="240"/>
      <c r="Q957" s="240"/>
      <c r="R957" s="240"/>
      <c r="S957" s="240"/>
      <c r="T957" s="241"/>
      <c r="AT957" s="242" t="s">
        <v>145</v>
      </c>
      <c r="AU957" s="242" t="s">
        <v>80</v>
      </c>
      <c r="AV957" s="11" t="s">
        <v>76</v>
      </c>
      <c r="AW957" s="11" t="s">
        <v>35</v>
      </c>
      <c r="AX957" s="11" t="s">
        <v>71</v>
      </c>
      <c r="AY957" s="242" t="s">
        <v>137</v>
      </c>
    </row>
    <row r="958" spans="2:51" s="12" customFormat="1" ht="13.5">
      <c r="B958" s="243"/>
      <c r="C958" s="244"/>
      <c r="D958" s="234" t="s">
        <v>145</v>
      </c>
      <c r="E958" s="245" t="s">
        <v>21</v>
      </c>
      <c r="F958" s="246" t="s">
        <v>76</v>
      </c>
      <c r="G958" s="244"/>
      <c r="H958" s="247">
        <v>1</v>
      </c>
      <c r="I958" s="248"/>
      <c r="J958" s="244"/>
      <c r="K958" s="244"/>
      <c r="L958" s="249"/>
      <c r="M958" s="250"/>
      <c r="N958" s="251"/>
      <c r="O958" s="251"/>
      <c r="P958" s="251"/>
      <c r="Q958" s="251"/>
      <c r="R958" s="251"/>
      <c r="S958" s="251"/>
      <c r="T958" s="252"/>
      <c r="AT958" s="253" t="s">
        <v>145</v>
      </c>
      <c r="AU958" s="253" t="s">
        <v>80</v>
      </c>
      <c r="AV958" s="12" t="s">
        <v>80</v>
      </c>
      <c r="AW958" s="12" t="s">
        <v>35</v>
      </c>
      <c r="AX958" s="12" t="s">
        <v>71</v>
      </c>
      <c r="AY958" s="253" t="s">
        <v>137</v>
      </c>
    </row>
    <row r="959" spans="2:51" s="13" customFormat="1" ht="13.5">
      <c r="B959" s="254"/>
      <c r="C959" s="255"/>
      <c r="D959" s="234" t="s">
        <v>145</v>
      </c>
      <c r="E959" s="256" t="s">
        <v>21</v>
      </c>
      <c r="F959" s="257" t="s">
        <v>218</v>
      </c>
      <c r="G959" s="255"/>
      <c r="H959" s="258">
        <v>2</v>
      </c>
      <c r="I959" s="259"/>
      <c r="J959" s="255"/>
      <c r="K959" s="255"/>
      <c r="L959" s="260"/>
      <c r="M959" s="261"/>
      <c r="N959" s="262"/>
      <c r="O959" s="262"/>
      <c r="P959" s="262"/>
      <c r="Q959" s="262"/>
      <c r="R959" s="262"/>
      <c r="S959" s="262"/>
      <c r="T959" s="263"/>
      <c r="AT959" s="264" t="s">
        <v>145</v>
      </c>
      <c r="AU959" s="264" t="s">
        <v>80</v>
      </c>
      <c r="AV959" s="13" t="s">
        <v>143</v>
      </c>
      <c r="AW959" s="13" t="s">
        <v>35</v>
      </c>
      <c r="AX959" s="13" t="s">
        <v>76</v>
      </c>
      <c r="AY959" s="264" t="s">
        <v>137</v>
      </c>
    </row>
    <row r="960" spans="2:65" s="1" customFormat="1" ht="25.5" customHeight="1">
      <c r="B960" s="45"/>
      <c r="C960" s="265" t="s">
        <v>1405</v>
      </c>
      <c r="D960" s="265" t="s">
        <v>348</v>
      </c>
      <c r="E960" s="266" t="s">
        <v>1406</v>
      </c>
      <c r="F960" s="267" t="s">
        <v>1407</v>
      </c>
      <c r="G960" s="268" t="s">
        <v>315</v>
      </c>
      <c r="H960" s="269">
        <v>35</v>
      </c>
      <c r="I960" s="270"/>
      <c r="J960" s="271">
        <f>ROUND(I960*H960,2)</f>
        <v>0</v>
      </c>
      <c r="K960" s="267" t="s">
        <v>21</v>
      </c>
      <c r="L960" s="272"/>
      <c r="M960" s="273" t="s">
        <v>21</v>
      </c>
      <c r="N960" s="274" t="s">
        <v>42</v>
      </c>
      <c r="O960" s="46"/>
      <c r="P960" s="229">
        <f>O960*H960</f>
        <v>0</v>
      </c>
      <c r="Q960" s="229">
        <v>0.028</v>
      </c>
      <c r="R960" s="229">
        <f>Q960*H960</f>
        <v>0.98</v>
      </c>
      <c r="S960" s="229">
        <v>0</v>
      </c>
      <c r="T960" s="230">
        <f>S960*H960</f>
        <v>0</v>
      </c>
      <c r="AR960" s="23" t="s">
        <v>312</v>
      </c>
      <c r="AT960" s="23" t="s">
        <v>348</v>
      </c>
      <c r="AU960" s="23" t="s">
        <v>80</v>
      </c>
      <c r="AY960" s="23" t="s">
        <v>137</v>
      </c>
      <c r="BE960" s="231">
        <f>IF(N960="základní",J960,0)</f>
        <v>0</v>
      </c>
      <c r="BF960" s="231">
        <f>IF(N960="snížená",J960,0)</f>
        <v>0</v>
      </c>
      <c r="BG960" s="231">
        <f>IF(N960="zákl. přenesená",J960,0)</f>
        <v>0</v>
      </c>
      <c r="BH960" s="231">
        <f>IF(N960="sníž. přenesená",J960,0)</f>
        <v>0</v>
      </c>
      <c r="BI960" s="231">
        <f>IF(N960="nulová",J960,0)</f>
        <v>0</v>
      </c>
      <c r="BJ960" s="23" t="s">
        <v>76</v>
      </c>
      <c r="BK960" s="231">
        <f>ROUND(I960*H960,2)</f>
        <v>0</v>
      </c>
      <c r="BL960" s="23" t="s">
        <v>223</v>
      </c>
      <c r="BM960" s="23" t="s">
        <v>1408</v>
      </c>
    </row>
    <row r="961" spans="2:51" s="11" customFormat="1" ht="13.5">
      <c r="B961" s="232"/>
      <c r="C961" s="233"/>
      <c r="D961" s="234" t="s">
        <v>145</v>
      </c>
      <c r="E961" s="235" t="s">
        <v>21</v>
      </c>
      <c r="F961" s="236" t="s">
        <v>1349</v>
      </c>
      <c r="G961" s="233"/>
      <c r="H961" s="235" t="s">
        <v>21</v>
      </c>
      <c r="I961" s="237"/>
      <c r="J961" s="233"/>
      <c r="K961" s="233"/>
      <c r="L961" s="238"/>
      <c r="M961" s="239"/>
      <c r="N961" s="240"/>
      <c r="O961" s="240"/>
      <c r="P961" s="240"/>
      <c r="Q961" s="240"/>
      <c r="R961" s="240"/>
      <c r="S961" s="240"/>
      <c r="T961" s="241"/>
      <c r="AT961" s="242" t="s">
        <v>145</v>
      </c>
      <c r="AU961" s="242" t="s">
        <v>80</v>
      </c>
      <c r="AV961" s="11" t="s">
        <v>76</v>
      </c>
      <c r="AW961" s="11" t="s">
        <v>35</v>
      </c>
      <c r="AX961" s="11" t="s">
        <v>71</v>
      </c>
      <c r="AY961" s="242" t="s">
        <v>137</v>
      </c>
    </row>
    <row r="962" spans="2:51" s="12" customFormat="1" ht="13.5">
      <c r="B962" s="243"/>
      <c r="C962" s="244"/>
      <c r="D962" s="234" t="s">
        <v>145</v>
      </c>
      <c r="E962" s="245" t="s">
        <v>21</v>
      </c>
      <c r="F962" s="246" t="s">
        <v>76</v>
      </c>
      <c r="G962" s="244"/>
      <c r="H962" s="247">
        <v>1</v>
      </c>
      <c r="I962" s="248"/>
      <c r="J962" s="244"/>
      <c r="K962" s="244"/>
      <c r="L962" s="249"/>
      <c r="M962" s="250"/>
      <c r="N962" s="251"/>
      <c r="O962" s="251"/>
      <c r="P962" s="251"/>
      <c r="Q962" s="251"/>
      <c r="R962" s="251"/>
      <c r="S962" s="251"/>
      <c r="T962" s="252"/>
      <c r="AT962" s="253" t="s">
        <v>145</v>
      </c>
      <c r="AU962" s="253" t="s">
        <v>80</v>
      </c>
      <c r="AV962" s="12" t="s">
        <v>80</v>
      </c>
      <c r="AW962" s="12" t="s">
        <v>35</v>
      </c>
      <c r="AX962" s="12" t="s">
        <v>71</v>
      </c>
      <c r="AY962" s="253" t="s">
        <v>137</v>
      </c>
    </row>
    <row r="963" spans="2:51" s="11" customFormat="1" ht="13.5">
      <c r="B963" s="232"/>
      <c r="C963" s="233"/>
      <c r="D963" s="234" t="s">
        <v>145</v>
      </c>
      <c r="E963" s="235" t="s">
        <v>21</v>
      </c>
      <c r="F963" s="236" t="s">
        <v>1350</v>
      </c>
      <c r="G963" s="233"/>
      <c r="H963" s="235" t="s">
        <v>21</v>
      </c>
      <c r="I963" s="237"/>
      <c r="J963" s="233"/>
      <c r="K963" s="233"/>
      <c r="L963" s="238"/>
      <c r="M963" s="239"/>
      <c r="N963" s="240"/>
      <c r="O963" s="240"/>
      <c r="P963" s="240"/>
      <c r="Q963" s="240"/>
      <c r="R963" s="240"/>
      <c r="S963" s="240"/>
      <c r="T963" s="241"/>
      <c r="AT963" s="242" t="s">
        <v>145</v>
      </c>
      <c r="AU963" s="242" t="s">
        <v>80</v>
      </c>
      <c r="AV963" s="11" t="s">
        <v>76</v>
      </c>
      <c r="AW963" s="11" t="s">
        <v>35</v>
      </c>
      <c r="AX963" s="11" t="s">
        <v>71</v>
      </c>
      <c r="AY963" s="242" t="s">
        <v>137</v>
      </c>
    </row>
    <row r="964" spans="2:51" s="12" customFormat="1" ht="13.5">
      <c r="B964" s="243"/>
      <c r="C964" s="244"/>
      <c r="D964" s="234" t="s">
        <v>145</v>
      </c>
      <c r="E964" s="245" t="s">
        <v>21</v>
      </c>
      <c r="F964" s="246" t="s">
        <v>246</v>
      </c>
      <c r="G964" s="244"/>
      <c r="H964" s="247">
        <v>20</v>
      </c>
      <c r="I964" s="248"/>
      <c r="J964" s="244"/>
      <c r="K964" s="244"/>
      <c r="L964" s="249"/>
      <c r="M964" s="250"/>
      <c r="N964" s="251"/>
      <c r="O964" s="251"/>
      <c r="P964" s="251"/>
      <c r="Q964" s="251"/>
      <c r="R964" s="251"/>
      <c r="S964" s="251"/>
      <c r="T964" s="252"/>
      <c r="AT964" s="253" t="s">
        <v>145</v>
      </c>
      <c r="AU964" s="253" t="s">
        <v>80</v>
      </c>
      <c r="AV964" s="12" t="s">
        <v>80</v>
      </c>
      <c r="AW964" s="12" t="s">
        <v>35</v>
      </c>
      <c r="AX964" s="12" t="s">
        <v>71</v>
      </c>
      <c r="AY964" s="253" t="s">
        <v>137</v>
      </c>
    </row>
    <row r="965" spans="2:51" s="11" customFormat="1" ht="13.5">
      <c r="B965" s="232"/>
      <c r="C965" s="233"/>
      <c r="D965" s="234" t="s">
        <v>145</v>
      </c>
      <c r="E965" s="235" t="s">
        <v>21</v>
      </c>
      <c r="F965" s="236" t="s">
        <v>1351</v>
      </c>
      <c r="G965" s="233"/>
      <c r="H965" s="235" t="s">
        <v>21</v>
      </c>
      <c r="I965" s="237"/>
      <c r="J965" s="233"/>
      <c r="K965" s="233"/>
      <c r="L965" s="238"/>
      <c r="M965" s="239"/>
      <c r="N965" s="240"/>
      <c r="O965" s="240"/>
      <c r="P965" s="240"/>
      <c r="Q965" s="240"/>
      <c r="R965" s="240"/>
      <c r="S965" s="240"/>
      <c r="T965" s="241"/>
      <c r="AT965" s="242" t="s">
        <v>145</v>
      </c>
      <c r="AU965" s="242" t="s">
        <v>80</v>
      </c>
      <c r="AV965" s="11" t="s">
        <v>76</v>
      </c>
      <c r="AW965" s="11" t="s">
        <v>35</v>
      </c>
      <c r="AX965" s="11" t="s">
        <v>71</v>
      </c>
      <c r="AY965" s="242" t="s">
        <v>137</v>
      </c>
    </row>
    <row r="966" spans="2:51" s="12" customFormat="1" ht="13.5">
      <c r="B966" s="243"/>
      <c r="C966" s="244"/>
      <c r="D966" s="234" t="s">
        <v>145</v>
      </c>
      <c r="E966" s="245" t="s">
        <v>21</v>
      </c>
      <c r="F966" s="246" t="s">
        <v>212</v>
      </c>
      <c r="G966" s="244"/>
      <c r="H966" s="247">
        <v>14</v>
      </c>
      <c r="I966" s="248"/>
      <c r="J966" s="244"/>
      <c r="K966" s="244"/>
      <c r="L966" s="249"/>
      <c r="M966" s="250"/>
      <c r="N966" s="251"/>
      <c r="O966" s="251"/>
      <c r="P966" s="251"/>
      <c r="Q966" s="251"/>
      <c r="R966" s="251"/>
      <c r="S966" s="251"/>
      <c r="T966" s="252"/>
      <c r="AT966" s="253" t="s">
        <v>145</v>
      </c>
      <c r="AU966" s="253" t="s">
        <v>80</v>
      </c>
      <c r="AV966" s="12" t="s">
        <v>80</v>
      </c>
      <c r="AW966" s="12" t="s">
        <v>35</v>
      </c>
      <c r="AX966" s="12" t="s">
        <v>71</v>
      </c>
      <c r="AY966" s="253" t="s">
        <v>137</v>
      </c>
    </row>
    <row r="967" spans="2:51" s="13" customFormat="1" ht="13.5">
      <c r="B967" s="254"/>
      <c r="C967" s="255"/>
      <c r="D967" s="234" t="s">
        <v>145</v>
      </c>
      <c r="E967" s="256" t="s">
        <v>21</v>
      </c>
      <c r="F967" s="257" t="s">
        <v>218</v>
      </c>
      <c r="G967" s="255"/>
      <c r="H967" s="258">
        <v>35</v>
      </c>
      <c r="I967" s="259"/>
      <c r="J967" s="255"/>
      <c r="K967" s="255"/>
      <c r="L967" s="260"/>
      <c r="M967" s="261"/>
      <c r="N967" s="262"/>
      <c r="O967" s="262"/>
      <c r="P967" s="262"/>
      <c r="Q967" s="262"/>
      <c r="R967" s="262"/>
      <c r="S967" s="262"/>
      <c r="T967" s="263"/>
      <c r="AT967" s="264" t="s">
        <v>145</v>
      </c>
      <c r="AU967" s="264" t="s">
        <v>80</v>
      </c>
      <c r="AV967" s="13" t="s">
        <v>143</v>
      </c>
      <c r="AW967" s="13" t="s">
        <v>35</v>
      </c>
      <c r="AX967" s="13" t="s">
        <v>76</v>
      </c>
      <c r="AY967" s="264" t="s">
        <v>137</v>
      </c>
    </row>
    <row r="968" spans="2:65" s="1" customFormat="1" ht="16.5" customHeight="1">
      <c r="B968" s="45"/>
      <c r="C968" s="220" t="s">
        <v>1409</v>
      </c>
      <c r="D968" s="220" t="s">
        <v>139</v>
      </c>
      <c r="E968" s="221" t="s">
        <v>1410</v>
      </c>
      <c r="F968" s="222" t="s">
        <v>1411</v>
      </c>
      <c r="G968" s="223" t="s">
        <v>315</v>
      </c>
      <c r="H968" s="224">
        <v>1</v>
      </c>
      <c r="I968" s="225"/>
      <c r="J968" s="226">
        <f>ROUND(I968*H968,2)</f>
        <v>0</v>
      </c>
      <c r="K968" s="222" t="s">
        <v>163</v>
      </c>
      <c r="L968" s="71"/>
      <c r="M968" s="227" t="s">
        <v>21</v>
      </c>
      <c r="N968" s="228" t="s">
        <v>42</v>
      </c>
      <c r="O968" s="46"/>
      <c r="P968" s="229">
        <f>O968*H968</f>
        <v>0</v>
      </c>
      <c r="Q968" s="229">
        <v>0.00093</v>
      </c>
      <c r="R968" s="229">
        <f>Q968*H968</f>
        <v>0.00093</v>
      </c>
      <c r="S968" s="229">
        <v>0</v>
      </c>
      <c r="T968" s="230">
        <f>S968*H968</f>
        <v>0</v>
      </c>
      <c r="AR968" s="23" t="s">
        <v>223</v>
      </c>
      <c r="AT968" s="23" t="s">
        <v>139</v>
      </c>
      <c r="AU968" s="23" t="s">
        <v>80</v>
      </c>
      <c r="AY968" s="23" t="s">
        <v>137</v>
      </c>
      <c r="BE968" s="231">
        <f>IF(N968="základní",J968,0)</f>
        <v>0</v>
      </c>
      <c r="BF968" s="231">
        <f>IF(N968="snížená",J968,0)</f>
        <v>0</v>
      </c>
      <c r="BG968" s="231">
        <f>IF(N968="zákl. přenesená",J968,0)</f>
        <v>0</v>
      </c>
      <c r="BH968" s="231">
        <f>IF(N968="sníž. přenesená",J968,0)</f>
        <v>0</v>
      </c>
      <c r="BI968" s="231">
        <f>IF(N968="nulová",J968,0)</f>
        <v>0</v>
      </c>
      <c r="BJ968" s="23" t="s">
        <v>76</v>
      </c>
      <c r="BK968" s="231">
        <f>ROUND(I968*H968,2)</f>
        <v>0</v>
      </c>
      <c r="BL968" s="23" t="s">
        <v>223</v>
      </c>
      <c r="BM968" s="23" t="s">
        <v>1412</v>
      </c>
    </row>
    <row r="969" spans="2:51" s="11" customFormat="1" ht="13.5">
      <c r="B969" s="232"/>
      <c r="C969" s="233"/>
      <c r="D969" s="234" t="s">
        <v>145</v>
      </c>
      <c r="E969" s="235" t="s">
        <v>21</v>
      </c>
      <c r="F969" s="236" t="s">
        <v>1413</v>
      </c>
      <c r="G969" s="233"/>
      <c r="H969" s="235" t="s">
        <v>21</v>
      </c>
      <c r="I969" s="237"/>
      <c r="J969" s="233"/>
      <c r="K969" s="233"/>
      <c r="L969" s="238"/>
      <c r="M969" s="239"/>
      <c r="N969" s="240"/>
      <c r="O969" s="240"/>
      <c r="P969" s="240"/>
      <c r="Q969" s="240"/>
      <c r="R969" s="240"/>
      <c r="S969" s="240"/>
      <c r="T969" s="241"/>
      <c r="AT969" s="242" t="s">
        <v>145</v>
      </c>
      <c r="AU969" s="242" t="s">
        <v>80</v>
      </c>
      <c r="AV969" s="11" t="s">
        <v>76</v>
      </c>
      <c r="AW969" s="11" t="s">
        <v>35</v>
      </c>
      <c r="AX969" s="11" t="s">
        <v>71</v>
      </c>
      <c r="AY969" s="242" t="s">
        <v>137</v>
      </c>
    </row>
    <row r="970" spans="2:51" s="12" customFormat="1" ht="13.5">
      <c r="B970" s="243"/>
      <c r="C970" s="244"/>
      <c r="D970" s="234" t="s">
        <v>145</v>
      </c>
      <c r="E970" s="245" t="s">
        <v>21</v>
      </c>
      <c r="F970" s="246" t="s">
        <v>1414</v>
      </c>
      <c r="G970" s="244"/>
      <c r="H970" s="247">
        <v>1</v>
      </c>
      <c r="I970" s="248"/>
      <c r="J970" s="244"/>
      <c r="K970" s="244"/>
      <c r="L970" s="249"/>
      <c r="M970" s="250"/>
      <c r="N970" s="251"/>
      <c r="O970" s="251"/>
      <c r="P970" s="251"/>
      <c r="Q970" s="251"/>
      <c r="R970" s="251"/>
      <c r="S970" s="251"/>
      <c r="T970" s="252"/>
      <c r="AT970" s="253" t="s">
        <v>145</v>
      </c>
      <c r="AU970" s="253" t="s">
        <v>80</v>
      </c>
      <c r="AV970" s="12" t="s">
        <v>80</v>
      </c>
      <c r="AW970" s="12" t="s">
        <v>35</v>
      </c>
      <c r="AX970" s="12" t="s">
        <v>76</v>
      </c>
      <c r="AY970" s="253" t="s">
        <v>137</v>
      </c>
    </row>
    <row r="971" spans="2:65" s="1" customFormat="1" ht="38.25" customHeight="1">
      <c r="B971" s="45"/>
      <c r="C971" s="265" t="s">
        <v>1415</v>
      </c>
      <c r="D971" s="265" t="s">
        <v>348</v>
      </c>
      <c r="E971" s="266" t="s">
        <v>1416</v>
      </c>
      <c r="F971" s="267" t="s">
        <v>1417</v>
      </c>
      <c r="G971" s="268" t="s">
        <v>315</v>
      </c>
      <c r="H971" s="269">
        <v>1</v>
      </c>
      <c r="I971" s="270"/>
      <c r="J971" s="271">
        <f>ROUND(I971*H971,2)</f>
        <v>0</v>
      </c>
      <c r="K971" s="267" t="s">
        <v>21</v>
      </c>
      <c r="L971" s="272"/>
      <c r="M971" s="273" t="s">
        <v>21</v>
      </c>
      <c r="N971" s="274" t="s">
        <v>42</v>
      </c>
      <c r="O971" s="46"/>
      <c r="P971" s="229">
        <f>O971*H971</f>
        <v>0</v>
      </c>
      <c r="Q971" s="229">
        <v>0.079</v>
      </c>
      <c r="R971" s="229">
        <f>Q971*H971</f>
        <v>0.079</v>
      </c>
      <c r="S971" s="229">
        <v>0</v>
      </c>
      <c r="T971" s="230">
        <f>S971*H971</f>
        <v>0</v>
      </c>
      <c r="AR971" s="23" t="s">
        <v>312</v>
      </c>
      <c r="AT971" s="23" t="s">
        <v>348</v>
      </c>
      <c r="AU971" s="23" t="s">
        <v>80</v>
      </c>
      <c r="AY971" s="23" t="s">
        <v>137</v>
      </c>
      <c r="BE971" s="231">
        <f>IF(N971="základní",J971,0)</f>
        <v>0</v>
      </c>
      <c r="BF971" s="231">
        <f>IF(N971="snížená",J971,0)</f>
        <v>0</v>
      </c>
      <c r="BG971" s="231">
        <f>IF(N971="zákl. přenesená",J971,0)</f>
        <v>0</v>
      </c>
      <c r="BH971" s="231">
        <f>IF(N971="sníž. přenesená",J971,0)</f>
        <v>0</v>
      </c>
      <c r="BI971" s="231">
        <f>IF(N971="nulová",J971,0)</f>
        <v>0</v>
      </c>
      <c r="BJ971" s="23" t="s">
        <v>76</v>
      </c>
      <c r="BK971" s="231">
        <f>ROUND(I971*H971,2)</f>
        <v>0</v>
      </c>
      <c r="BL971" s="23" t="s">
        <v>223</v>
      </c>
      <c r="BM971" s="23" t="s">
        <v>1418</v>
      </c>
    </row>
    <row r="972" spans="2:51" s="12" customFormat="1" ht="13.5">
      <c r="B972" s="243"/>
      <c r="C972" s="244"/>
      <c r="D972" s="234" t="s">
        <v>145</v>
      </c>
      <c r="E972" s="245" t="s">
        <v>21</v>
      </c>
      <c r="F972" s="246" t="s">
        <v>76</v>
      </c>
      <c r="G972" s="244"/>
      <c r="H972" s="247">
        <v>1</v>
      </c>
      <c r="I972" s="248"/>
      <c r="J972" s="244"/>
      <c r="K972" s="244"/>
      <c r="L972" s="249"/>
      <c r="M972" s="250"/>
      <c r="N972" s="251"/>
      <c r="O972" s="251"/>
      <c r="P972" s="251"/>
      <c r="Q972" s="251"/>
      <c r="R972" s="251"/>
      <c r="S972" s="251"/>
      <c r="T972" s="252"/>
      <c r="AT972" s="253" t="s">
        <v>145</v>
      </c>
      <c r="AU972" s="253" t="s">
        <v>80</v>
      </c>
      <c r="AV972" s="12" t="s">
        <v>80</v>
      </c>
      <c r="AW972" s="12" t="s">
        <v>35</v>
      </c>
      <c r="AX972" s="12" t="s">
        <v>76</v>
      </c>
      <c r="AY972" s="253" t="s">
        <v>137</v>
      </c>
    </row>
    <row r="973" spans="2:65" s="1" customFormat="1" ht="25.5" customHeight="1">
      <c r="B973" s="45"/>
      <c r="C973" s="220" t="s">
        <v>1419</v>
      </c>
      <c r="D973" s="220" t="s">
        <v>139</v>
      </c>
      <c r="E973" s="221" t="s">
        <v>1420</v>
      </c>
      <c r="F973" s="222" t="s">
        <v>1421</v>
      </c>
      <c r="G973" s="223" t="s">
        <v>315</v>
      </c>
      <c r="H973" s="224">
        <v>6</v>
      </c>
      <c r="I973" s="225"/>
      <c r="J973" s="226">
        <f>ROUND(I973*H973,2)</f>
        <v>0</v>
      </c>
      <c r="K973" s="222" t="s">
        <v>163</v>
      </c>
      <c r="L973" s="71"/>
      <c r="M973" s="227" t="s">
        <v>21</v>
      </c>
      <c r="N973" s="228" t="s">
        <v>42</v>
      </c>
      <c r="O973" s="46"/>
      <c r="P973" s="229">
        <f>O973*H973</f>
        <v>0</v>
      </c>
      <c r="Q973" s="229">
        <v>0</v>
      </c>
      <c r="R973" s="229">
        <f>Q973*H973</f>
        <v>0</v>
      </c>
      <c r="S973" s="229">
        <v>0</v>
      </c>
      <c r="T973" s="230">
        <f>S973*H973</f>
        <v>0</v>
      </c>
      <c r="AR973" s="23" t="s">
        <v>223</v>
      </c>
      <c r="AT973" s="23" t="s">
        <v>139</v>
      </c>
      <c r="AU973" s="23" t="s">
        <v>80</v>
      </c>
      <c r="AY973" s="23" t="s">
        <v>137</v>
      </c>
      <c r="BE973" s="231">
        <f>IF(N973="základní",J973,0)</f>
        <v>0</v>
      </c>
      <c r="BF973" s="231">
        <f>IF(N973="snížená",J973,0)</f>
        <v>0</v>
      </c>
      <c r="BG973" s="231">
        <f>IF(N973="zákl. přenesená",J973,0)</f>
        <v>0</v>
      </c>
      <c r="BH973" s="231">
        <f>IF(N973="sníž. přenesená",J973,0)</f>
        <v>0</v>
      </c>
      <c r="BI973" s="231">
        <f>IF(N973="nulová",J973,0)</f>
        <v>0</v>
      </c>
      <c r="BJ973" s="23" t="s">
        <v>76</v>
      </c>
      <c r="BK973" s="231">
        <f>ROUND(I973*H973,2)</f>
        <v>0</v>
      </c>
      <c r="BL973" s="23" t="s">
        <v>223</v>
      </c>
      <c r="BM973" s="23" t="s">
        <v>1422</v>
      </c>
    </row>
    <row r="974" spans="2:51" s="11" customFormat="1" ht="13.5">
      <c r="B974" s="232"/>
      <c r="C974" s="233"/>
      <c r="D974" s="234" t="s">
        <v>145</v>
      </c>
      <c r="E974" s="235" t="s">
        <v>21</v>
      </c>
      <c r="F974" s="236" t="s">
        <v>830</v>
      </c>
      <c r="G974" s="233"/>
      <c r="H974" s="235" t="s">
        <v>21</v>
      </c>
      <c r="I974" s="237"/>
      <c r="J974" s="233"/>
      <c r="K974" s="233"/>
      <c r="L974" s="238"/>
      <c r="M974" s="239"/>
      <c r="N974" s="240"/>
      <c r="O974" s="240"/>
      <c r="P974" s="240"/>
      <c r="Q974" s="240"/>
      <c r="R974" s="240"/>
      <c r="S974" s="240"/>
      <c r="T974" s="241"/>
      <c r="AT974" s="242" t="s">
        <v>145</v>
      </c>
      <c r="AU974" s="242" t="s">
        <v>80</v>
      </c>
      <c r="AV974" s="11" t="s">
        <v>76</v>
      </c>
      <c r="AW974" s="11" t="s">
        <v>35</v>
      </c>
      <c r="AX974" s="11" t="s">
        <v>71</v>
      </c>
      <c r="AY974" s="242" t="s">
        <v>137</v>
      </c>
    </row>
    <row r="975" spans="2:51" s="12" customFormat="1" ht="13.5">
      <c r="B975" s="243"/>
      <c r="C975" s="244"/>
      <c r="D975" s="234" t="s">
        <v>145</v>
      </c>
      <c r="E975" s="245" t="s">
        <v>21</v>
      </c>
      <c r="F975" s="246" t="s">
        <v>173</v>
      </c>
      <c r="G975" s="244"/>
      <c r="H975" s="247">
        <v>6</v>
      </c>
      <c r="I975" s="248"/>
      <c r="J975" s="244"/>
      <c r="K975" s="244"/>
      <c r="L975" s="249"/>
      <c r="M975" s="250"/>
      <c r="N975" s="251"/>
      <c r="O975" s="251"/>
      <c r="P975" s="251"/>
      <c r="Q975" s="251"/>
      <c r="R975" s="251"/>
      <c r="S975" s="251"/>
      <c r="T975" s="252"/>
      <c r="AT975" s="253" t="s">
        <v>145</v>
      </c>
      <c r="AU975" s="253" t="s">
        <v>80</v>
      </c>
      <c r="AV975" s="12" t="s">
        <v>80</v>
      </c>
      <c r="AW975" s="12" t="s">
        <v>35</v>
      </c>
      <c r="AX975" s="12" t="s">
        <v>76</v>
      </c>
      <c r="AY975" s="253" t="s">
        <v>137</v>
      </c>
    </row>
    <row r="976" spans="2:65" s="1" customFormat="1" ht="16.5" customHeight="1">
      <c r="B976" s="45"/>
      <c r="C976" s="265" t="s">
        <v>1423</v>
      </c>
      <c r="D976" s="265" t="s">
        <v>348</v>
      </c>
      <c r="E976" s="266" t="s">
        <v>1424</v>
      </c>
      <c r="F976" s="267" t="s">
        <v>1425</v>
      </c>
      <c r="G976" s="268" t="s">
        <v>156</v>
      </c>
      <c r="H976" s="269">
        <v>9.9</v>
      </c>
      <c r="I976" s="270"/>
      <c r="J976" s="271">
        <f>ROUND(I976*H976,2)</f>
        <v>0</v>
      </c>
      <c r="K976" s="267" t="s">
        <v>163</v>
      </c>
      <c r="L976" s="272"/>
      <c r="M976" s="273" t="s">
        <v>21</v>
      </c>
      <c r="N976" s="274" t="s">
        <v>42</v>
      </c>
      <c r="O976" s="46"/>
      <c r="P976" s="229">
        <f>O976*H976</f>
        <v>0</v>
      </c>
      <c r="Q976" s="229">
        <v>0.005</v>
      </c>
      <c r="R976" s="229">
        <f>Q976*H976</f>
        <v>0.0495</v>
      </c>
      <c r="S976" s="229">
        <v>0</v>
      </c>
      <c r="T976" s="230">
        <f>S976*H976</f>
        <v>0</v>
      </c>
      <c r="AR976" s="23" t="s">
        <v>312</v>
      </c>
      <c r="AT976" s="23" t="s">
        <v>348</v>
      </c>
      <c r="AU976" s="23" t="s">
        <v>80</v>
      </c>
      <c r="AY976" s="23" t="s">
        <v>137</v>
      </c>
      <c r="BE976" s="231">
        <f>IF(N976="základní",J976,0)</f>
        <v>0</v>
      </c>
      <c r="BF976" s="231">
        <f>IF(N976="snížená",J976,0)</f>
        <v>0</v>
      </c>
      <c r="BG976" s="231">
        <f>IF(N976="zákl. přenesená",J976,0)</f>
        <v>0</v>
      </c>
      <c r="BH976" s="231">
        <f>IF(N976="sníž. přenesená",J976,0)</f>
        <v>0</v>
      </c>
      <c r="BI976" s="231">
        <f>IF(N976="nulová",J976,0)</f>
        <v>0</v>
      </c>
      <c r="BJ976" s="23" t="s">
        <v>76</v>
      </c>
      <c r="BK976" s="231">
        <f>ROUND(I976*H976,2)</f>
        <v>0</v>
      </c>
      <c r="BL976" s="23" t="s">
        <v>223</v>
      </c>
      <c r="BM976" s="23" t="s">
        <v>1426</v>
      </c>
    </row>
    <row r="977" spans="2:51" s="11" customFormat="1" ht="13.5">
      <c r="B977" s="232"/>
      <c r="C977" s="233"/>
      <c r="D977" s="234" t="s">
        <v>145</v>
      </c>
      <c r="E977" s="235" t="s">
        <v>21</v>
      </c>
      <c r="F977" s="236" t="s">
        <v>830</v>
      </c>
      <c r="G977" s="233"/>
      <c r="H977" s="235" t="s">
        <v>21</v>
      </c>
      <c r="I977" s="237"/>
      <c r="J977" s="233"/>
      <c r="K977" s="233"/>
      <c r="L977" s="238"/>
      <c r="M977" s="239"/>
      <c r="N977" s="240"/>
      <c r="O977" s="240"/>
      <c r="P977" s="240"/>
      <c r="Q977" s="240"/>
      <c r="R977" s="240"/>
      <c r="S977" s="240"/>
      <c r="T977" s="241"/>
      <c r="AT977" s="242" t="s">
        <v>145</v>
      </c>
      <c r="AU977" s="242" t="s">
        <v>80</v>
      </c>
      <c r="AV977" s="11" t="s">
        <v>76</v>
      </c>
      <c r="AW977" s="11" t="s">
        <v>35</v>
      </c>
      <c r="AX977" s="11" t="s">
        <v>71</v>
      </c>
      <c r="AY977" s="242" t="s">
        <v>137</v>
      </c>
    </row>
    <row r="978" spans="2:51" s="12" customFormat="1" ht="13.5">
      <c r="B978" s="243"/>
      <c r="C978" s="244"/>
      <c r="D978" s="234" t="s">
        <v>145</v>
      </c>
      <c r="E978" s="245" t="s">
        <v>21</v>
      </c>
      <c r="F978" s="246" t="s">
        <v>1427</v>
      </c>
      <c r="G978" s="244"/>
      <c r="H978" s="247">
        <v>9.9</v>
      </c>
      <c r="I978" s="248"/>
      <c r="J978" s="244"/>
      <c r="K978" s="244"/>
      <c r="L978" s="249"/>
      <c r="M978" s="250"/>
      <c r="N978" s="251"/>
      <c r="O978" s="251"/>
      <c r="P978" s="251"/>
      <c r="Q978" s="251"/>
      <c r="R978" s="251"/>
      <c r="S978" s="251"/>
      <c r="T978" s="252"/>
      <c r="AT978" s="253" t="s">
        <v>145</v>
      </c>
      <c r="AU978" s="253" t="s">
        <v>80</v>
      </c>
      <c r="AV978" s="12" t="s">
        <v>80</v>
      </c>
      <c r="AW978" s="12" t="s">
        <v>35</v>
      </c>
      <c r="AX978" s="12" t="s">
        <v>76</v>
      </c>
      <c r="AY978" s="253" t="s">
        <v>137</v>
      </c>
    </row>
    <row r="979" spans="2:65" s="1" customFormat="1" ht="25.5" customHeight="1">
      <c r="B979" s="45"/>
      <c r="C979" s="220" t="s">
        <v>1428</v>
      </c>
      <c r="D979" s="220" t="s">
        <v>139</v>
      </c>
      <c r="E979" s="221" t="s">
        <v>1429</v>
      </c>
      <c r="F979" s="222" t="s">
        <v>1430</v>
      </c>
      <c r="G979" s="223" t="s">
        <v>142</v>
      </c>
      <c r="H979" s="224">
        <v>1</v>
      </c>
      <c r="I979" s="225"/>
      <c r="J979" s="226">
        <f>ROUND(I979*H979,2)</f>
        <v>0</v>
      </c>
      <c r="K979" s="222" t="s">
        <v>21</v>
      </c>
      <c r="L979" s="71"/>
      <c r="M979" s="227" t="s">
        <v>21</v>
      </c>
      <c r="N979" s="228" t="s">
        <v>42</v>
      </c>
      <c r="O979" s="46"/>
      <c r="P979" s="229">
        <f>O979*H979</f>
        <v>0</v>
      </c>
      <c r="Q979" s="229">
        <v>0</v>
      </c>
      <c r="R979" s="229">
        <f>Q979*H979</f>
        <v>0</v>
      </c>
      <c r="S979" s="229">
        <v>0</v>
      </c>
      <c r="T979" s="230">
        <f>S979*H979</f>
        <v>0</v>
      </c>
      <c r="AR979" s="23" t="s">
        <v>223</v>
      </c>
      <c r="AT979" s="23" t="s">
        <v>139</v>
      </c>
      <c r="AU979" s="23" t="s">
        <v>80</v>
      </c>
      <c r="AY979" s="23" t="s">
        <v>137</v>
      </c>
      <c r="BE979" s="231">
        <f>IF(N979="základní",J979,0)</f>
        <v>0</v>
      </c>
      <c r="BF979" s="231">
        <f>IF(N979="snížená",J979,0)</f>
        <v>0</v>
      </c>
      <c r="BG979" s="231">
        <f>IF(N979="zákl. přenesená",J979,0)</f>
        <v>0</v>
      </c>
      <c r="BH979" s="231">
        <f>IF(N979="sníž. přenesená",J979,0)</f>
        <v>0</v>
      </c>
      <c r="BI979" s="231">
        <f>IF(N979="nulová",J979,0)</f>
        <v>0</v>
      </c>
      <c r="BJ979" s="23" t="s">
        <v>76</v>
      </c>
      <c r="BK979" s="231">
        <f>ROUND(I979*H979,2)</f>
        <v>0</v>
      </c>
      <c r="BL979" s="23" t="s">
        <v>223</v>
      </c>
      <c r="BM979" s="23" t="s">
        <v>1431</v>
      </c>
    </row>
    <row r="980" spans="2:51" s="11" customFormat="1" ht="13.5">
      <c r="B980" s="232"/>
      <c r="C980" s="233"/>
      <c r="D980" s="234" t="s">
        <v>145</v>
      </c>
      <c r="E980" s="235" t="s">
        <v>21</v>
      </c>
      <c r="F980" s="236" t="s">
        <v>1432</v>
      </c>
      <c r="G980" s="233"/>
      <c r="H980" s="235" t="s">
        <v>21</v>
      </c>
      <c r="I980" s="237"/>
      <c r="J980" s="233"/>
      <c r="K980" s="233"/>
      <c r="L980" s="238"/>
      <c r="M980" s="239"/>
      <c r="N980" s="240"/>
      <c r="O980" s="240"/>
      <c r="P980" s="240"/>
      <c r="Q980" s="240"/>
      <c r="R980" s="240"/>
      <c r="S980" s="240"/>
      <c r="T980" s="241"/>
      <c r="AT980" s="242" t="s">
        <v>145</v>
      </c>
      <c r="AU980" s="242" t="s">
        <v>80</v>
      </c>
      <c r="AV980" s="11" t="s">
        <v>76</v>
      </c>
      <c r="AW980" s="11" t="s">
        <v>35</v>
      </c>
      <c r="AX980" s="11" t="s">
        <v>71</v>
      </c>
      <c r="AY980" s="242" t="s">
        <v>137</v>
      </c>
    </row>
    <row r="981" spans="2:51" s="12" customFormat="1" ht="13.5">
      <c r="B981" s="243"/>
      <c r="C981" s="244"/>
      <c r="D981" s="234" t="s">
        <v>145</v>
      </c>
      <c r="E981" s="245" t="s">
        <v>21</v>
      </c>
      <c r="F981" s="246" t="s">
        <v>76</v>
      </c>
      <c r="G981" s="244"/>
      <c r="H981" s="247">
        <v>1</v>
      </c>
      <c r="I981" s="248"/>
      <c r="J981" s="244"/>
      <c r="K981" s="244"/>
      <c r="L981" s="249"/>
      <c r="M981" s="250"/>
      <c r="N981" s="251"/>
      <c r="O981" s="251"/>
      <c r="P981" s="251"/>
      <c r="Q981" s="251"/>
      <c r="R981" s="251"/>
      <c r="S981" s="251"/>
      <c r="T981" s="252"/>
      <c r="AT981" s="253" t="s">
        <v>145</v>
      </c>
      <c r="AU981" s="253" t="s">
        <v>80</v>
      </c>
      <c r="AV981" s="12" t="s">
        <v>80</v>
      </c>
      <c r="AW981" s="12" t="s">
        <v>35</v>
      </c>
      <c r="AX981" s="12" t="s">
        <v>76</v>
      </c>
      <c r="AY981" s="253" t="s">
        <v>137</v>
      </c>
    </row>
    <row r="982" spans="2:65" s="1" customFormat="1" ht="16.5" customHeight="1">
      <c r="B982" s="45"/>
      <c r="C982" s="220" t="s">
        <v>1433</v>
      </c>
      <c r="D982" s="220" t="s">
        <v>139</v>
      </c>
      <c r="E982" s="221" t="s">
        <v>1434</v>
      </c>
      <c r="F982" s="222" t="s">
        <v>1435</v>
      </c>
      <c r="G982" s="223" t="s">
        <v>226</v>
      </c>
      <c r="H982" s="224">
        <v>2.41</v>
      </c>
      <c r="I982" s="225"/>
      <c r="J982" s="226">
        <f>ROUND(I982*H982,2)</f>
        <v>0</v>
      </c>
      <c r="K982" s="222" t="s">
        <v>163</v>
      </c>
      <c r="L982" s="71"/>
      <c r="M982" s="227" t="s">
        <v>21</v>
      </c>
      <c r="N982" s="228" t="s">
        <v>42</v>
      </c>
      <c r="O982" s="46"/>
      <c r="P982" s="229">
        <f>O982*H982</f>
        <v>0</v>
      </c>
      <c r="Q982" s="229">
        <v>0</v>
      </c>
      <c r="R982" s="229">
        <f>Q982*H982</f>
        <v>0</v>
      </c>
      <c r="S982" s="229">
        <v>0</v>
      </c>
      <c r="T982" s="230">
        <f>S982*H982</f>
        <v>0</v>
      </c>
      <c r="AR982" s="23" t="s">
        <v>223</v>
      </c>
      <c r="AT982" s="23" t="s">
        <v>139</v>
      </c>
      <c r="AU982" s="23" t="s">
        <v>80</v>
      </c>
      <c r="AY982" s="23" t="s">
        <v>137</v>
      </c>
      <c r="BE982" s="231">
        <f>IF(N982="základní",J982,0)</f>
        <v>0</v>
      </c>
      <c r="BF982" s="231">
        <f>IF(N982="snížená",J982,0)</f>
        <v>0</v>
      </c>
      <c r="BG982" s="231">
        <f>IF(N982="zákl. přenesená",J982,0)</f>
        <v>0</v>
      </c>
      <c r="BH982" s="231">
        <f>IF(N982="sníž. přenesená",J982,0)</f>
        <v>0</v>
      </c>
      <c r="BI982" s="231">
        <f>IF(N982="nulová",J982,0)</f>
        <v>0</v>
      </c>
      <c r="BJ982" s="23" t="s">
        <v>76</v>
      </c>
      <c r="BK982" s="231">
        <f>ROUND(I982*H982,2)</f>
        <v>0</v>
      </c>
      <c r="BL982" s="23" t="s">
        <v>223</v>
      </c>
      <c r="BM982" s="23" t="s">
        <v>1436</v>
      </c>
    </row>
    <row r="983" spans="2:63" s="10" customFormat="1" ht="29.85" customHeight="1">
      <c r="B983" s="204"/>
      <c r="C983" s="205"/>
      <c r="D983" s="206" t="s">
        <v>70</v>
      </c>
      <c r="E983" s="218" t="s">
        <v>1437</v>
      </c>
      <c r="F983" s="218" t="s">
        <v>1438</v>
      </c>
      <c r="G983" s="205"/>
      <c r="H983" s="205"/>
      <c r="I983" s="208"/>
      <c r="J983" s="219">
        <f>BK983</f>
        <v>0</v>
      </c>
      <c r="K983" s="205"/>
      <c r="L983" s="210"/>
      <c r="M983" s="211"/>
      <c r="N983" s="212"/>
      <c r="O983" s="212"/>
      <c r="P983" s="213">
        <f>SUM(P984:P1044)</f>
        <v>0</v>
      </c>
      <c r="Q983" s="212"/>
      <c r="R983" s="213">
        <f>SUM(R984:R1044)</f>
        <v>0.21292100000000005</v>
      </c>
      <c r="S983" s="212"/>
      <c r="T983" s="214">
        <f>SUM(T984:T1044)</f>
        <v>0</v>
      </c>
      <c r="AR983" s="215" t="s">
        <v>80</v>
      </c>
      <c r="AT983" s="216" t="s">
        <v>70</v>
      </c>
      <c r="AU983" s="216" t="s">
        <v>76</v>
      </c>
      <c r="AY983" s="215" t="s">
        <v>137</v>
      </c>
      <c r="BK983" s="217">
        <f>SUM(BK984:BK1044)</f>
        <v>0</v>
      </c>
    </row>
    <row r="984" spans="2:65" s="1" customFormat="1" ht="16.5" customHeight="1">
      <c r="B984" s="45"/>
      <c r="C984" s="220" t="s">
        <v>1439</v>
      </c>
      <c r="D984" s="220" t="s">
        <v>139</v>
      </c>
      <c r="E984" s="221" t="s">
        <v>1440</v>
      </c>
      <c r="F984" s="222" t="s">
        <v>1441</v>
      </c>
      <c r="G984" s="223" t="s">
        <v>156</v>
      </c>
      <c r="H984" s="224">
        <v>22.35</v>
      </c>
      <c r="I984" s="225"/>
      <c r="J984" s="226">
        <f>ROUND(I984*H984,2)</f>
        <v>0</v>
      </c>
      <c r="K984" s="222" t="s">
        <v>163</v>
      </c>
      <c r="L984" s="71"/>
      <c r="M984" s="227" t="s">
        <v>21</v>
      </c>
      <c r="N984" s="228" t="s">
        <v>42</v>
      </c>
      <c r="O984" s="46"/>
      <c r="P984" s="229">
        <f>O984*H984</f>
        <v>0</v>
      </c>
      <c r="Q984" s="229">
        <v>6E-05</v>
      </c>
      <c r="R984" s="229">
        <f>Q984*H984</f>
        <v>0.0013410000000000002</v>
      </c>
      <c r="S984" s="229">
        <v>0</v>
      </c>
      <c r="T984" s="230">
        <f>S984*H984</f>
        <v>0</v>
      </c>
      <c r="AR984" s="23" t="s">
        <v>223</v>
      </c>
      <c r="AT984" s="23" t="s">
        <v>139</v>
      </c>
      <c r="AU984" s="23" t="s">
        <v>80</v>
      </c>
      <c r="AY984" s="23" t="s">
        <v>137</v>
      </c>
      <c r="BE984" s="231">
        <f>IF(N984="základní",J984,0)</f>
        <v>0</v>
      </c>
      <c r="BF984" s="231">
        <f>IF(N984="snížená",J984,0)</f>
        <v>0</v>
      </c>
      <c r="BG984" s="231">
        <f>IF(N984="zákl. přenesená",J984,0)</f>
        <v>0</v>
      </c>
      <c r="BH984" s="231">
        <f>IF(N984="sníž. přenesená",J984,0)</f>
        <v>0</v>
      </c>
      <c r="BI984" s="231">
        <f>IF(N984="nulová",J984,0)</f>
        <v>0</v>
      </c>
      <c r="BJ984" s="23" t="s">
        <v>76</v>
      </c>
      <c r="BK984" s="231">
        <f>ROUND(I984*H984,2)</f>
        <v>0</v>
      </c>
      <c r="BL984" s="23" t="s">
        <v>223</v>
      </c>
      <c r="BM984" s="23" t="s">
        <v>1442</v>
      </c>
    </row>
    <row r="985" spans="2:51" s="11" customFormat="1" ht="13.5">
      <c r="B985" s="232"/>
      <c r="C985" s="233"/>
      <c r="D985" s="234" t="s">
        <v>145</v>
      </c>
      <c r="E985" s="235" t="s">
        <v>21</v>
      </c>
      <c r="F985" s="236" t="s">
        <v>1299</v>
      </c>
      <c r="G985" s="233"/>
      <c r="H985" s="235" t="s">
        <v>21</v>
      </c>
      <c r="I985" s="237"/>
      <c r="J985" s="233"/>
      <c r="K985" s="233"/>
      <c r="L985" s="238"/>
      <c r="M985" s="239"/>
      <c r="N985" s="240"/>
      <c r="O985" s="240"/>
      <c r="P985" s="240"/>
      <c r="Q985" s="240"/>
      <c r="R985" s="240"/>
      <c r="S985" s="240"/>
      <c r="T985" s="241"/>
      <c r="AT985" s="242" t="s">
        <v>145</v>
      </c>
      <c r="AU985" s="242" t="s">
        <v>80</v>
      </c>
      <c r="AV985" s="11" t="s">
        <v>76</v>
      </c>
      <c r="AW985" s="11" t="s">
        <v>35</v>
      </c>
      <c r="AX985" s="11" t="s">
        <v>71</v>
      </c>
      <c r="AY985" s="242" t="s">
        <v>137</v>
      </c>
    </row>
    <row r="986" spans="2:51" s="12" customFormat="1" ht="13.5">
      <c r="B986" s="243"/>
      <c r="C986" s="244"/>
      <c r="D986" s="234" t="s">
        <v>145</v>
      </c>
      <c r="E986" s="245" t="s">
        <v>21</v>
      </c>
      <c r="F986" s="246" t="s">
        <v>1443</v>
      </c>
      <c r="G986" s="244"/>
      <c r="H986" s="247">
        <v>22.35</v>
      </c>
      <c r="I986" s="248"/>
      <c r="J986" s="244"/>
      <c r="K986" s="244"/>
      <c r="L986" s="249"/>
      <c r="M986" s="250"/>
      <c r="N986" s="251"/>
      <c r="O986" s="251"/>
      <c r="P986" s="251"/>
      <c r="Q986" s="251"/>
      <c r="R986" s="251"/>
      <c r="S986" s="251"/>
      <c r="T986" s="252"/>
      <c r="AT986" s="253" t="s">
        <v>145</v>
      </c>
      <c r="AU986" s="253" t="s">
        <v>80</v>
      </c>
      <c r="AV986" s="12" t="s">
        <v>80</v>
      </c>
      <c r="AW986" s="12" t="s">
        <v>35</v>
      </c>
      <c r="AX986" s="12" t="s">
        <v>76</v>
      </c>
      <c r="AY986" s="253" t="s">
        <v>137</v>
      </c>
    </row>
    <row r="987" spans="2:65" s="1" customFormat="1" ht="16.5" customHeight="1">
      <c r="B987" s="45"/>
      <c r="C987" s="265" t="s">
        <v>1444</v>
      </c>
      <c r="D987" s="265" t="s">
        <v>348</v>
      </c>
      <c r="E987" s="266" t="s">
        <v>1445</v>
      </c>
      <c r="F987" s="267" t="s">
        <v>1446</v>
      </c>
      <c r="G987" s="268" t="s">
        <v>156</v>
      </c>
      <c r="H987" s="269">
        <v>22.35</v>
      </c>
      <c r="I987" s="270"/>
      <c r="J987" s="271">
        <f>ROUND(I987*H987,2)</f>
        <v>0</v>
      </c>
      <c r="K987" s="267" t="s">
        <v>21</v>
      </c>
      <c r="L987" s="272"/>
      <c r="M987" s="273" t="s">
        <v>21</v>
      </c>
      <c r="N987" s="274" t="s">
        <v>42</v>
      </c>
      <c r="O987" s="46"/>
      <c r="P987" s="229">
        <f>O987*H987</f>
        <v>0</v>
      </c>
      <c r="Q987" s="229">
        <v>0</v>
      </c>
      <c r="R987" s="229">
        <f>Q987*H987</f>
        <v>0</v>
      </c>
      <c r="S987" s="229">
        <v>0</v>
      </c>
      <c r="T987" s="230">
        <f>S987*H987</f>
        <v>0</v>
      </c>
      <c r="AR987" s="23" t="s">
        <v>312</v>
      </c>
      <c r="AT987" s="23" t="s">
        <v>348</v>
      </c>
      <c r="AU987" s="23" t="s">
        <v>80</v>
      </c>
      <c r="AY987" s="23" t="s">
        <v>137</v>
      </c>
      <c r="BE987" s="231">
        <f>IF(N987="základní",J987,0)</f>
        <v>0</v>
      </c>
      <c r="BF987" s="231">
        <f>IF(N987="snížená",J987,0)</f>
        <v>0</v>
      </c>
      <c r="BG987" s="231">
        <f>IF(N987="zákl. přenesená",J987,0)</f>
        <v>0</v>
      </c>
      <c r="BH987" s="231">
        <f>IF(N987="sníž. přenesená",J987,0)</f>
        <v>0</v>
      </c>
      <c r="BI987" s="231">
        <f>IF(N987="nulová",J987,0)</f>
        <v>0</v>
      </c>
      <c r="BJ987" s="23" t="s">
        <v>76</v>
      </c>
      <c r="BK987" s="231">
        <f>ROUND(I987*H987,2)</f>
        <v>0</v>
      </c>
      <c r="BL987" s="23" t="s">
        <v>223</v>
      </c>
      <c r="BM987" s="23" t="s">
        <v>1447</v>
      </c>
    </row>
    <row r="988" spans="2:65" s="1" customFormat="1" ht="25.5" customHeight="1">
      <c r="B988" s="45"/>
      <c r="C988" s="220" t="s">
        <v>1448</v>
      </c>
      <c r="D988" s="220" t="s">
        <v>139</v>
      </c>
      <c r="E988" s="221" t="s">
        <v>1449</v>
      </c>
      <c r="F988" s="222" t="s">
        <v>1450</v>
      </c>
      <c r="G988" s="223" t="s">
        <v>156</v>
      </c>
      <c r="H988" s="224">
        <v>43.15</v>
      </c>
      <c r="I988" s="225"/>
      <c r="J988" s="226">
        <f>ROUND(I988*H988,2)</f>
        <v>0</v>
      </c>
      <c r="K988" s="222" t="s">
        <v>163</v>
      </c>
      <c r="L988" s="71"/>
      <c r="M988" s="227" t="s">
        <v>21</v>
      </c>
      <c r="N988" s="228" t="s">
        <v>42</v>
      </c>
      <c r="O988" s="46"/>
      <c r="P988" s="229">
        <f>O988*H988</f>
        <v>0</v>
      </c>
      <c r="Q988" s="229">
        <v>0</v>
      </c>
      <c r="R988" s="229">
        <f>Q988*H988</f>
        <v>0</v>
      </c>
      <c r="S988" s="229">
        <v>0</v>
      </c>
      <c r="T988" s="230">
        <f>S988*H988</f>
        <v>0</v>
      </c>
      <c r="AR988" s="23" t="s">
        <v>223</v>
      </c>
      <c r="AT988" s="23" t="s">
        <v>139</v>
      </c>
      <c r="AU988" s="23" t="s">
        <v>80</v>
      </c>
      <c r="AY988" s="23" t="s">
        <v>137</v>
      </c>
      <c r="BE988" s="231">
        <f>IF(N988="základní",J988,0)</f>
        <v>0</v>
      </c>
      <c r="BF988" s="231">
        <f>IF(N988="snížená",J988,0)</f>
        <v>0</v>
      </c>
      <c r="BG988" s="231">
        <f>IF(N988="zákl. přenesená",J988,0)</f>
        <v>0</v>
      </c>
      <c r="BH988" s="231">
        <f>IF(N988="sníž. přenesená",J988,0)</f>
        <v>0</v>
      </c>
      <c r="BI988" s="231">
        <f>IF(N988="nulová",J988,0)</f>
        <v>0</v>
      </c>
      <c r="BJ988" s="23" t="s">
        <v>76</v>
      </c>
      <c r="BK988" s="231">
        <f>ROUND(I988*H988,2)</f>
        <v>0</v>
      </c>
      <c r="BL988" s="23" t="s">
        <v>223</v>
      </c>
      <c r="BM988" s="23" t="s">
        <v>1451</v>
      </c>
    </row>
    <row r="989" spans="2:51" s="12" customFormat="1" ht="13.5">
      <c r="B989" s="243"/>
      <c r="C989" s="244"/>
      <c r="D989" s="234" t="s">
        <v>145</v>
      </c>
      <c r="E989" s="245" t="s">
        <v>21</v>
      </c>
      <c r="F989" s="246" t="s">
        <v>1452</v>
      </c>
      <c r="G989" s="244"/>
      <c r="H989" s="247">
        <v>22.35</v>
      </c>
      <c r="I989" s="248"/>
      <c r="J989" s="244"/>
      <c r="K989" s="244"/>
      <c r="L989" s="249"/>
      <c r="M989" s="250"/>
      <c r="N989" s="251"/>
      <c r="O989" s="251"/>
      <c r="P989" s="251"/>
      <c r="Q989" s="251"/>
      <c r="R989" s="251"/>
      <c r="S989" s="251"/>
      <c r="T989" s="252"/>
      <c r="AT989" s="253" t="s">
        <v>145</v>
      </c>
      <c r="AU989" s="253" t="s">
        <v>80</v>
      </c>
      <c r="AV989" s="12" t="s">
        <v>80</v>
      </c>
      <c r="AW989" s="12" t="s">
        <v>35</v>
      </c>
      <c r="AX989" s="12" t="s">
        <v>71</v>
      </c>
      <c r="AY989" s="253" t="s">
        <v>137</v>
      </c>
    </row>
    <row r="990" spans="2:51" s="12" customFormat="1" ht="13.5">
      <c r="B990" s="243"/>
      <c r="C990" s="244"/>
      <c r="D990" s="234" t="s">
        <v>145</v>
      </c>
      <c r="E990" s="245" t="s">
        <v>21</v>
      </c>
      <c r="F990" s="246" t="s">
        <v>1453</v>
      </c>
      <c r="G990" s="244"/>
      <c r="H990" s="247">
        <v>20.8</v>
      </c>
      <c r="I990" s="248"/>
      <c r="J990" s="244"/>
      <c r="K990" s="244"/>
      <c r="L990" s="249"/>
      <c r="M990" s="250"/>
      <c r="N990" s="251"/>
      <c r="O990" s="251"/>
      <c r="P990" s="251"/>
      <c r="Q990" s="251"/>
      <c r="R990" s="251"/>
      <c r="S990" s="251"/>
      <c r="T990" s="252"/>
      <c r="AT990" s="253" t="s">
        <v>145</v>
      </c>
      <c r="AU990" s="253" t="s">
        <v>80</v>
      </c>
      <c r="AV990" s="12" t="s">
        <v>80</v>
      </c>
      <c r="AW990" s="12" t="s">
        <v>35</v>
      </c>
      <c r="AX990" s="12" t="s">
        <v>71</v>
      </c>
      <c r="AY990" s="253" t="s">
        <v>137</v>
      </c>
    </row>
    <row r="991" spans="2:51" s="13" customFormat="1" ht="13.5">
      <c r="B991" s="254"/>
      <c r="C991" s="255"/>
      <c r="D991" s="234" t="s">
        <v>145</v>
      </c>
      <c r="E991" s="256" t="s">
        <v>21</v>
      </c>
      <c r="F991" s="257" t="s">
        <v>218</v>
      </c>
      <c r="G991" s="255"/>
      <c r="H991" s="258">
        <v>43.15</v>
      </c>
      <c r="I991" s="259"/>
      <c r="J991" s="255"/>
      <c r="K991" s="255"/>
      <c r="L991" s="260"/>
      <c r="M991" s="261"/>
      <c r="N991" s="262"/>
      <c r="O991" s="262"/>
      <c r="P991" s="262"/>
      <c r="Q991" s="262"/>
      <c r="R991" s="262"/>
      <c r="S991" s="262"/>
      <c r="T991" s="263"/>
      <c r="AT991" s="264" t="s">
        <v>145</v>
      </c>
      <c r="AU991" s="264" t="s">
        <v>80</v>
      </c>
      <c r="AV991" s="13" t="s">
        <v>143</v>
      </c>
      <c r="AW991" s="13" t="s">
        <v>35</v>
      </c>
      <c r="AX991" s="13" t="s">
        <v>76</v>
      </c>
      <c r="AY991" s="264" t="s">
        <v>137</v>
      </c>
    </row>
    <row r="992" spans="2:65" s="1" customFormat="1" ht="16.5" customHeight="1">
      <c r="B992" s="45"/>
      <c r="C992" s="265" t="s">
        <v>1454</v>
      </c>
      <c r="D992" s="265" t="s">
        <v>348</v>
      </c>
      <c r="E992" s="266" t="s">
        <v>1455</v>
      </c>
      <c r="F992" s="267" t="s">
        <v>1456</v>
      </c>
      <c r="G992" s="268" t="s">
        <v>156</v>
      </c>
      <c r="H992" s="269">
        <v>45.308</v>
      </c>
      <c r="I992" s="270"/>
      <c r="J992" s="271">
        <f>ROUND(I992*H992,2)</f>
        <v>0</v>
      </c>
      <c r="K992" s="267" t="s">
        <v>21</v>
      </c>
      <c r="L992" s="272"/>
      <c r="M992" s="273" t="s">
        <v>21</v>
      </c>
      <c r="N992" s="274" t="s">
        <v>42</v>
      </c>
      <c r="O992" s="46"/>
      <c r="P992" s="229">
        <f>O992*H992</f>
        <v>0</v>
      </c>
      <c r="Q992" s="229">
        <v>0</v>
      </c>
      <c r="R992" s="229">
        <f>Q992*H992</f>
        <v>0</v>
      </c>
      <c r="S992" s="229">
        <v>0</v>
      </c>
      <c r="T992" s="230">
        <f>S992*H992</f>
        <v>0</v>
      </c>
      <c r="AR992" s="23" t="s">
        <v>312</v>
      </c>
      <c r="AT992" s="23" t="s">
        <v>348</v>
      </c>
      <c r="AU992" s="23" t="s">
        <v>80</v>
      </c>
      <c r="AY992" s="23" t="s">
        <v>137</v>
      </c>
      <c r="BE992" s="231">
        <f>IF(N992="základní",J992,0)</f>
        <v>0</v>
      </c>
      <c r="BF992" s="231">
        <f>IF(N992="snížená",J992,0)</f>
        <v>0</v>
      </c>
      <c r="BG992" s="231">
        <f>IF(N992="zákl. přenesená",J992,0)</f>
        <v>0</v>
      </c>
      <c r="BH992" s="231">
        <f>IF(N992="sníž. přenesená",J992,0)</f>
        <v>0</v>
      </c>
      <c r="BI992" s="231">
        <f>IF(N992="nulová",J992,0)</f>
        <v>0</v>
      </c>
      <c r="BJ992" s="23" t="s">
        <v>76</v>
      </c>
      <c r="BK992" s="231">
        <f>ROUND(I992*H992,2)</f>
        <v>0</v>
      </c>
      <c r="BL992" s="23" t="s">
        <v>223</v>
      </c>
      <c r="BM992" s="23" t="s">
        <v>1457</v>
      </c>
    </row>
    <row r="993" spans="2:51" s="12" customFormat="1" ht="13.5">
      <c r="B993" s="243"/>
      <c r="C993" s="244"/>
      <c r="D993" s="234" t="s">
        <v>145</v>
      </c>
      <c r="E993" s="245" t="s">
        <v>21</v>
      </c>
      <c r="F993" s="246" t="s">
        <v>1458</v>
      </c>
      <c r="G993" s="244"/>
      <c r="H993" s="247">
        <v>45.308</v>
      </c>
      <c r="I993" s="248"/>
      <c r="J993" s="244"/>
      <c r="K993" s="244"/>
      <c r="L993" s="249"/>
      <c r="M993" s="250"/>
      <c r="N993" s="251"/>
      <c r="O993" s="251"/>
      <c r="P993" s="251"/>
      <c r="Q993" s="251"/>
      <c r="R993" s="251"/>
      <c r="S993" s="251"/>
      <c r="T993" s="252"/>
      <c r="AT993" s="253" t="s">
        <v>145</v>
      </c>
      <c r="AU993" s="253" t="s">
        <v>80</v>
      </c>
      <c r="AV993" s="12" t="s">
        <v>80</v>
      </c>
      <c r="AW993" s="12" t="s">
        <v>35</v>
      </c>
      <c r="AX993" s="12" t="s">
        <v>76</v>
      </c>
      <c r="AY993" s="253" t="s">
        <v>137</v>
      </c>
    </row>
    <row r="994" spans="2:65" s="1" customFormat="1" ht="25.5" customHeight="1">
      <c r="B994" s="45"/>
      <c r="C994" s="220" t="s">
        <v>1459</v>
      </c>
      <c r="D994" s="220" t="s">
        <v>139</v>
      </c>
      <c r="E994" s="221" t="s">
        <v>1460</v>
      </c>
      <c r="F994" s="222" t="s">
        <v>1461</v>
      </c>
      <c r="G994" s="223" t="s">
        <v>315</v>
      </c>
      <c r="H994" s="224">
        <v>1</v>
      </c>
      <c r="I994" s="225"/>
      <c r="J994" s="226">
        <f>ROUND(I994*H994,2)</f>
        <v>0</v>
      </c>
      <c r="K994" s="222" t="s">
        <v>163</v>
      </c>
      <c r="L994" s="71"/>
      <c r="M994" s="227" t="s">
        <v>21</v>
      </c>
      <c r="N994" s="228" t="s">
        <v>42</v>
      </c>
      <c r="O994" s="46"/>
      <c r="P994" s="229">
        <f>O994*H994</f>
        <v>0</v>
      </c>
      <c r="Q994" s="229">
        <v>0</v>
      </c>
      <c r="R994" s="229">
        <f>Q994*H994</f>
        <v>0</v>
      </c>
      <c r="S994" s="229">
        <v>0</v>
      </c>
      <c r="T994" s="230">
        <f>S994*H994</f>
        <v>0</v>
      </c>
      <c r="AR994" s="23" t="s">
        <v>223</v>
      </c>
      <c r="AT994" s="23" t="s">
        <v>139</v>
      </c>
      <c r="AU994" s="23" t="s">
        <v>80</v>
      </c>
      <c r="AY994" s="23" t="s">
        <v>137</v>
      </c>
      <c r="BE994" s="231">
        <f>IF(N994="základní",J994,0)</f>
        <v>0</v>
      </c>
      <c r="BF994" s="231">
        <f>IF(N994="snížená",J994,0)</f>
        <v>0</v>
      </c>
      <c r="BG994" s="231">
        <f>IF(N994="zákl. přenesená",J994,0)</f>
        <v>0</v>
      </c>
      <c r="BH994" s="231">
        <f>IF(N994="sníž. přenesená",J994,0)</f>
        <v>0</v>
      </c>
      <c r="BI994" s="231">
        <f>IF(N994="nulová",J994,0)</f>
        <v>0</v>
      </c>
      <c r="BJ994" s="23" t="s">
        <v>76</v>
      </c>
      <c r="BK994" s="231">
        <f>ROUND(I994*H994,2)</f>
        <v>0</v>
      </c>
      <c r="BL994" s="23" t="s">
        <v>223</v>
      </c>
      <c r="BM994" s="23" t="s">
        <v>1462</v>
      </c>
    </row>
    <row r="995" spans="2:51" s="11" customFormat="1" ht="13.5">
      <c r="B995" s="232"/>
      <c r="C995" s="233"/>
      <c r="D995" s="234" t="s">
        <v>145</v>
      </c>
      <c r="E995" s="235" t="s">
        <v>21</v>
      </c>
      <c r="F995" s="236" t="s">
        <v>1463</v>
      </c>
      <c r="G995" s="233"/>
      <c r="H995" s="235" t="s">
        <v>21</v>
      </c>
      <c r="I995" s="237"/>
      <c r="J995" s="233"/>
      <c r="K995" s="233"/>
      <c r="L995" s="238"/>
      <c r="M995" s="239"/>
      <c r="N995" s="240"/>
      <c r="O995" s="240"/>
      <c r="P995" s="240"/>
      <c r="Q995" s="240"/>
      <c r="R995" s="240"/>
      <c r="S995" s="240"/>
      <c r="T995" s="241"/>
      <c r="AT995" s="242" t="s">
        <v>145</v>
      </c>
      <c r="AU995" s="242" t="s">
        <v>80</v>
      </c>
      <c r="AV995" s="11" t="s">
        <v>76</v>
      </c>
      <c r="AW995" s="11" t="s">
        <v>35</v>
      </c>
      <c r="AX995" s="11" t="s">
        <v>71</v>
      </c>
      <c r="AY995" s="242" t="s">
        <v>137</v>
      </c>
    </row>
    <row r="996" spans="2:51" s="12" customFormat="1" ht="13.5">
      <c r="B996" s="243"/>
      <c r="C996" s="244"/>
      <c r="D996" s="234" t="s">
        <v>145</v>
      </c>
      <c r="E996" s="245" t="s">
        <v>21</v>
      </c>
      <c r="F996" s="246" t="s">
        <v>76</v>
      </c>
      <c r="G996" s="244"/>
      <c r="H996" s="247">
        <v>1</v>
      </c>
      <c r="I996" s="248"/>
      <c r="J996" s="244"/>
      <c r="K996" s="244"/>
      <c r="L996" s="249"/>
      <c r="M996" s="250"/>
      <c r="N996" s="251"/>
      <c r="O996" s="251"/>
      <c r="P996" s="251"/>
      <c r="Q996" s="251"/>
      <c r="R996" s="251"/>
      <c r="S996" s="251"/>
      <c r="T996" s="252"/>
      <c r="AT996" s="253" t="s">
        <v>145</v>
      </c>
      <c r="AU996" s="253" t="s">
        <v>80</v>
      </c>
      <c r="AV996" s="12" t="s">
        <v>80</v>
      </c>
      <c r="AW996" s="12" t="s">
        <v>35</v>
      </c>
      <c r="AX996" s="12" t="s">
        <v>76</v>
      </c>
      <c r="AY996" s="253" t="s">
        <v>137</v>
      </c>
    </row>
    <row r="997" spans="2:65" s="1" customFormat="1" ht="51" customHeight="1">
      <c r="B997" s="45"/>
      <c r="C997" s="265" t="s">
        <v>1464</v>
      </c>
      <c r="D997" s="265" t="s">
        <v>348</v>
      </c>
      <c r="E997" s="266" t="s">
        <v>1465</v>
      </c>
      <c r="F997" s="267" t="s">
        <v>1466</v>
      </c>
      <c r="G997" s="268" t="s">
        <v>21</v>
      </c>
      <c r="H997" s="269">
        <v>1</v>
      </c>
      <c r="I997" s="270"/>
      <c r="J997" s="271">
        <f>ROUND(I997*H997,2)</f>
        <v>0</v>
      </c>
      <c r="K997" s="267" t="s">
        <v>21</v>
      </c>
      <c r="L997" s="272"/>
      <c r="M997" s="273" t="s">
        <v>21</v>
      </c>
      <c r="N997" s="274" t="s">
        <v>42</v>
      </c>
      <c r="O997" s="46"/>
      <c r="P997" s="229">
        <f>O997*H997</f>
        <v>0</v>
      </c>
      <c r="Q997" s="229">
        <v>0</v>
      </c>
      <c r="R997" s="229">
        <f>Q997*H997</f>
        <v>0</v>
      </c>
      <c r="S997" s="229">
        <v>0</v>
      </c>
      <c r="T997" s="230">
        <f>S997*H997</f>
        <v>0</v>
      </c>
      <c r="AR997" s="23" t="s">
        <v>312</v>
      </c>
      <c r="AT997" s="23" t="s">
        <v>348</v>
      </c>
      <c r="AU997" s="23" t="s">
        <v>80</v>
      </c>
      <c r="AY997" s="23" t="s">
        <v>137</v>
      </c>
      <c r="BE997" s="231">
        <f>IF(N997="základní",J997,0)</f>
        <v>0</v>
      </c>
      <c r="BF997" s="231">
        <f>IF(N997="snížená",J997,0)</f>
        <v>0</v>
      </c>
      <c r="BG997" s="231">
        <f>IF(N997="zákl. přenesená",J997,0)</f>
        <v>0</v>
      </c>
      <c r="BH997" s="231">
        <f>IF(N997="sníž. přenesená",J997,0)</f>
        <v>0</v>
      </c>
      <c r="BI997" s="231">
        <f>IF(N997="nulová",J997,0)</f>
        <v>0</v>
      </c>
      <c r="BJ997" s="23" t="s">
        <v>76</v>
      </c>
      <c r="BK997" s="231">
        <f>ROUND(I997*H997,2)</f>
        <v>0</v>
      </c>
      <c r="BL997" s="23" t="s">
        <v>223</v>
      </c>
      <c r="BM997" s="23" t="s">
        <v>1467</v>
      </c>
    </row>
    <row r="998" spans="2:51" s="12" customFormat="1" ht="13.5">
      <c r="B998" s="243"/>
      <c r="C998" s="244"/>
      <c r="D998" s="234" t="s">
        <v>145</v>
      </c>
      <c r="E998" s="245" t="s">
        <v>21</v>
      </c>
      <c r="F998" s="246" t="s">
        <v>76</v>
      </c>
      <c r="G998" s="244"/>
      <c r="H998" s="247">
        <v>1</v>
      </c>
      <c r="I998" s="248"/>
      <c r="J998" s="244"/>
      <c r="K998" s="244"/>
      <c r="L998" s="249"/>
      <c r="M998" s="250"/>
      <c r="N998" s="251"/>
      <c r="O998" s="251"/>
      <c r="P998" s="251"/>
      <c r="Q998" s="251"/>
      <c r="R998" s="251"/>
      <c r="S998" s="251"/>
      <c r="T998" s="252"/>
      <c r="AT998" s="253" t="s">
        <v>145</v>
      </c>
      <c r="AU998" s="253" t="s">
        <v>80</v>
      </c>
      <c r="AV998" s="12" t="s">
        <v>80</v>
      </c>
      <c r="AW998" s="12" t="s">
        <v>35</v>
      </c>
      <c r="AX998" s="12" t="s">
        <v>76</v>
      </c>
      <c r="AY998" s="253" t="s">
        <v>137</v>
      </c>
    </row>
    <row r="999" spans="2:65" s="1" customFormat="1" ht="16.5" customHeight="1">
      <c r="B999" s="45"/>
      <c r="C999" s="220" t="s">
        <v>1468</v>
      </c>
      <c r="D999" s="220" t="s">
        <v>139</v>
      </c>
      <c r="E999" s="221" t="s">
        <v>1469</v>
      </c>
      <c r="F999" s="222" t="s">
        <v>1470</v>
      </c>
      <c r="G999" s="223" t="s">
        <v>315</v>
      </c>
      <c r="H999" s="224">
        <v>6</v>
      </c>
      <c r="I999" s="225"/>
      <c r="J999" s="226">
        <f>ROUND(I999*H999,2)</f>
        <v>0</v>
      </c>
      <c r="K999" s="222" t="s">
        <v>163</v>
      </c>
      <c r="L999" s="71"/>
      <c r="M999" s="227" t="s">
        <v>21</v>
      </c>
      <c r="N999" s="228" t="s">
        <v>42</v>
      </c>
      <c r="O999" s="46"/>
      <c r="P999" s="229">
        <f>O999*H999</f>
        <v>0</v>
      </c>
      <c r="Q999" s="229">
        <v>0.00033</v>
      </c>
      <c r="R999" s="229">
        <f>Q999*H999</f>
        <v>0.00198</v>
      </c>
      <c r="S999" s="229">
        <v>0</v>
      </c>
      <c r="T999" s="230">
        <f>S999*H999</f>
        <v>0</v>
      </c>
      <c r="AR999" s="23" t="s">
        <v>223</v>
      </c>
      <c r="AT999" s="23" t="s">
        <v>139</v>
      </c>
      <c r="AU999" s="23" t="s">
        <v>80</v>
      </c>
      <c r="AY999" s="23" t="s">
        <v>137</v>
      </c>
      <c r="BE999" s="231">
        <f>IF(N999="základní",J999,0)</f>
        <v>0</v>
      </c>
      <c r="BF999" s="231">
        <f>IF(N999="snížená",J999,0)</f>
        <v>0</v>
      </c>
      <c r="BG999" s="231">
        <f>IF(N999="zákl. přenesená",J999,0)</f>
        <v>0</v>
      </c>
      <c r="BH999" s="231">
        <f>IF(N999="sníž. přenesená",J999,0)</f>
        <v>0</v>
      </c>
      <c r="BI999" s="231">
        <f>IF(N999="nulová",J999,0)</f>
        <v>0</v>
      </c>
      <c r="BJ999" s="23" t="s">
        <v>76</v>
      </c>
      <c r="BK999" s="231">
        <f>ROUND(I999*H999,2)</f>
        <v>0</v>
      </c>
      <c r="BL999" s="23" t="s">
        <v>223</v>
      </c>
      <c r="BM999" s="23" t="s">
        <v>1471</v>
      </c>
    </row>
    <row r="1000" spans="2:51" s="11" customFormat="1" ht="13.5">
      <c r="B1000" s="232"/>
      <c r="C1000" s="233"/>
      <c r="D1000" s="234" t="s">
        <v>145</v>
      </c>
      <c r="E1000" s="235" t="s">
        <v>21</v>
      </c>
      <c r="F1000" s="236" t="s">
        <v>1472</v>
      </c>
      <c r="G1000" s="233"/>
      <c r="H1000" s="235" t="s">
        <v>21</v>
      </c>
      <c r="I1000" s="237"/>
      <c r="J1000" s="233"/>
      <c r="K1000" s="233"/>
      <c r="L1000" s="238"/>
      <c r="M1000" s="239"/>
      <c r="N1000" s="240"/>
      <c r="O1000" s="240"/>
      <c r="P1000" s="240"/>
      <c r="Q1000" s="240"/>
      <c r="R1000" s="240"/>
      <c r="S1000" s="240"/>
      <c r="T1000" s="241"/>
      <c r="AT1000" s="242" t="s">
        <v>145</v>
      </c>
      <c r="AU1000" s="242" t="s">
        <v>80</v>
      </c>
      <c r="AV1000" s="11" t="s">
        <v>76</v>
      </c>
      <c r="AW1000" s="11" t="s">
        <v>35</v>
      </c>
      <c r="AX1000" s="11" t="s">
        <v>71</v>
      </c>
      <c r="AY1000" s="242" t="s">
        <v>137</v>
      </c>
    </row>
    <row r="1001" spans="2:51" s="12" customFormat="1" ht="13.5">
      <c r="B1001" s="243"/>
      <c r="C1001" s="244"/>
      <c r="D1001" s="234" t="s">
        <v>145</v>
      </c>
      <c r="E1001" s="245" t="s">
        <v>21</v>
      </c>
      <c r="F1001" s="246" t="s">
        <v>173</v>
      </c>
      <c r="G1001" s="244"/>
      <c r="H1001" s="247">
        <v>6</v>
      </c>
      <c r="I1001" s="248"/>
      <c r="J1001" s="244"/>
      <c r="K1001" s="244"/>
      <c r="L1001" s="249"/>
      <c r="M1001" s="250"/>
      <c r="N1001" s="251"/>
      <c r="O1001" s="251"/>
      <c r="P1001" s="251"/>
      <c r="Q1001" s="251"/>
      <c r="R1001" s="251"/>
      <c r="S1001" s="251"/>
      <c r="T1001" s="252"/>
      <c r="AT1001" s="253" t="s">
        <v>145</v>
      </c>
      <c r="AU1001" s="253" t="s">
        <v>80</v>
      </c>
      <c r="AV1001" s="12" t="s">
        <v>80</v>
      </c>
      <c r="AW1001" s="12" t="s">
        <v>35</v>
      </c>
      <c r="AX1001" s="12" t="s">
        <v>76</v>
      </c>
      <c r="AY1001" s="253" t="s">
        <v>137</v>
      </c>
    </row>
    <row r="1002" spans="2:65" s="1" customFormat="1" ht="25.5" customHeight="1">
      <c r="B1002" s="45"/>
      <c r="C1002" s="265" t="s">
        <v>1473</v>
      </c>
      <c r="D1002" s="265" t="s">
        <v>348</v>
      </c>
      <c r="E1002" s="266" t="s">
        <v>1474</v>
      </c>
      <c r="F1002" s="267" t="s">
        <v>1475</v>
      </c>
      <c r="G1002" s="268" t="s">
        <v>315</v>
      </c>
      <c r="H1002" s="269">
        <v>2</v>
      </c>
      <c r="I1002" s="270"/>
      <c r="J1002" s="271">
        <f>ROUND(I1002*H1002,2)</f>
        <v>0</v>
      </c>
      <c r="K1002" s="267" t="s">
        <v>21</v>
      </c>
      <c r="L1002" s="272"/>
      <c r="M1002" s="273" t="s">
        <v>21</v>
      </c>
      <c r="N1002" s="274" t="s">
        <v>42</v>
      </c>
      <c r="O1002" s="46"/>
      <c r="P1002" s="229">
        <f>O1002*H1002</f>
        <v>0</v>
      </c>
      <c r="Q1002" s="229">
        <v>0</v>
      </c>
      <c r="R1002" s="229">
        <f>Q1002*H1002</f>
        <v>0</v>
      </c>
      <c r="S1002" s="229">
        <v>0</v>
      </c>
      <c r="T1002" s="230">
        <f>S1002*H1002</f>
        <v>0</v>
      </c>
      <c r="AR1002" s="23" t="s">
        <v>312</v>
      </c>
      <c r="AT1002" s="23" t="s">
        <v>348</v>
      </c>
      <c r="AU1002" s="23" t="s">
        <v>80</v>
      </c>
      <c r="AY1002" s="23" t="s">
        <v>137</v>
      </c>
      <c r="BE1002" s="231">
        <f>IF(N1002="základní",J1002,0)</f>
        <v>0</v>
      </c>
      <c r="BF1002" s="231">
        <f>IF(N1002="snížená",J1002,0)</f>
        <v>0</v>
      </c>
      <c r="BG1002" s="231">
        <f>IF(N1002="zákl. přenesená",J1002,0)</f>
        <v>0</v>
      </c>
      <c r="BH1002" s="231">
        <f>IF(N1002="sníž. přenesená",J1002,0)</f>
        <v>0</v>
      </c>
      <c r="BI1002" s="231">
        <f>IF(N1002="nulová",J1002,0)</f>
        <v>0</v>
      </c>
      <c r="BJ1002" s="23" t="s">
        <v>76</v>
      </c>
      <c r="BK1002" s="231">
        <f>ROUND(I1002*H1002,2)</f>
        <v>0</v>
      </c>
      <c r="BL1002" s="23" t="s">
        <v>223</v>
      </c>
      <c r="BM1002" s="23" t="s">
        <v>1476</v>
      </c>
    </row>
    <row r="1003" spans="2:51" s="11" customFormat="1" ht="13.5">
      <c r="B1003" s="232"/>
      <c r="C1003" s="233"/>
      <c r="D1003" s="234" t="s">
        <v>145</v>
      </c>
      <c r="E1003" s="235" t="s">
        <v>21</v>
      </c>
      <c r="F1003" s="236" t="s">
        <v>1472</v>
      </c>
      <c r="G1003" s="233"/>
      <c r="H1003" s="235" t="s">
        <v>21</v>
      </c>
      <c r="I1003" s="237"/>
      <c r="J1003" s="233"/>
      <c r="K1003" s="233"/>
      <c r="L1003" s="238"/>
      <c r="M1003" s="239"/>
      <c r="N1003" s="240"/>
      <c r="O1003" s="240"/>
      <c r="P1003" s="240"/>
      <c r="Q1003" s="240"/>
      <c r="R1003" s="240"/>
      <c r="S1003" s="240"/>
      <c r="T1003" s="241"/>
      <c r="AT1003" s="242" t="s">
        <v>145</v>
      </c>
      <c r="AU1003" s="242" t="s">
        <v>80</v>
      </c>
      <c r="AV1003" s="11" t="s">
        <v>76</v>
      </c>
      <c r="AW1003" s="11" t="s">
        <v>35</v>
      </c>
      <c r="AX1003" s="11" t="s">
        <v>71</v>
      </c>
      <c r="AY1003" s="242" t="s">
        <v>137</v>
      </c>
    </row>
    <row r="1004" spans="2:51" s="12" customFormat="1" ht="13.5">
      <c r="B1004" s="243"/>
      <c r="C1004" s="244"/>
      <c r="D1004" s="234" t="s">
        <v>145</v>
      </c>
      <c r="E1004" s="245" t="s">
        <v>21</v>
      </c>
      <c r="F1004" s="246" t="s">
        <v>80</v>
      </c>
      <c r="G1004" s="244"/>
      <c r="H1004" s="247">
        <v>2</v>
      </c>
      <c r="I1004" s="248"/>
      <c r="J1004" s="244"/>
      <c r="K1004" s="244"/>
      <c r="L1004" s="249"/>
      <c r="M1004" s="250"/>
      <c r="N1004" s="251"/>
      <c r="O1004" s="251"/>
      <c r="P1004" s="251"/>
      <c r="Q1004" s="251"/>
      <c r="R1004" s="251"/>
      <c r="S1004" s="251"/>
      <c r="T1004" s="252"/>
      <c r="AT1004" s="253" t="s">
        <v>145</v>
      </c>
      <c r="AU1004" s="253" t="s">
        <v>80</v>
      </c>
      <c r="AV1004" s="12" t="s">
        <v>80</v>
      </c>
      <c r="AW1004" s="12" t="s">
        <v>35</v>
      </c>
      <c r="AX1004" s="12" t="s">
        <v>76</v>
      </c>
      <c r="AY1004" s="253" t="s">
        <v>137</v>
      </c>
    </row>
    <row r="1005" spans="2:65" s="1" customFormat="1" ht="25.5" customHeight="1">
      <c r="B1005" s="45"/>
      <c r="C1005" s="265" t="s">
        <v>1477</v>
      </c>
      <c r="D1005" s="265" t="s">
        <v>348</v>
      </c>
      <c r="E1005" s="266" t="s">
        <v>1478</v>
      </c>
      <c r="F1005" s="267" t="s">
        <v>1479</v>
      </c>
      <c r="G1005" s="268" t="s">
        <v>315</v>
      </c>
      <c r="H1005" s="269">
        <v>1</v>
      </c>
      <c r="I1005" s="270"/>
      <c r="J1005" s="271">
        <f>ROUND(I1005*H1005,2)</f>
        <v>0</v>
      </c>
      <c r="K1005" s="267" t="s">
        <v>21</v>
      </c>
      <c r="L1005" s="272"/>
      <c r="M1005" s="273" t="s">
        <v>21</v>
      </c>
      <c r="N1005" s="274" t="s">
        <v>42</v>
      </c>
      <c r="O1005" s="46"/>
      <c r="P1005" s="229">
        <f>O1005*H1005</f>
        <v>0</v>
      </c>
      <c r="Q1005" s="229">
        <v>0</v>
      </c>
      <c r="R1005" s="229">
        <f>Q1005*H1005</f>
        <v>0</v>
      </c>
      <c r="S1005" s="229">
        <v>0</v>
      </c>
      <c r="T1005" s="230">
        <f>S1005*H1005</f>
        <v>0</v>
      </c>
      <c r="AR1005" s="23" t="s">
        <v>312</v>
      </c>
      <c r="AT1005" s="23" t="s">
        <v>348</v>
      </c>
      <c r="AU1005" s="23" t="s">
        <v>80</v>
      </c>
      <c r="AY1005" s="23" t="s">
        <v>137</v>
      </c>
      <c r="BE1005" s="231">
        <f>IF(N1005="základní",J1005,0)</f>
        <v>0</v>
      </c>
      <c r="BF1005" s="231">
        <f>IF(N1005="snížená",J1005,0)</f>
        <v>0</v>
      </c>
      <c r="BG1005" s="231">
        <f>IF(N1005="zákl. přenesená",J1005,0)</f>
        <v>0</v>
      </c>
      <c r="BH1005" s="231">
        <f>IF(N1005="sníž. přenesená",J1005,0)</f>
        <v>0</v>
      </c>
      <c r="BI1005" s="231">
        <f>IF(N1005="nulová",J1005,0)</f>
        <v>0</v>
      </c>
      <c r="BJ1005" s="23" t="s">
        <v>76</v>
      </c>
      <c r="BK1005" s="231">
        <f>ROUND(I1005*H1005,2)</f>
        <v>0</v>
      </c>
      <c r="BL1005" s="23" t="s">
        <v>223</v>
      </c>
      <c r="BM1005" s="23" t="s">
        <v>1480</v>
      </c>
    </row>
    <row r="1006" spans="2:51" s="11" customFormat="1" ht="13.5">
      <c r="B1006" s="232"/>
      <c r="C1006" s="233"/>
      <c r="D1006" s="234" t="s">
        <v>145</v>
      </c>
      <c r="E1006" s="235" t="s">
        <v>21</v>
      </c>
      <c r="F1006" s="236" t="s">
        <v>1472</v>
      </c>
      <c r="G1006" s="233"/>
      <c r="H1006" s="235" t="s">
        <v>21</v>
      </c>
      <c r="I1006" s="237"/>
      <c r="J1006" s="233"/>
      <c r="K1006" s="233"/>
      <c r="L1006" s="238"/>
      <c r="M1006" s="239"/>
      <c r="N1006" s="240"/>
      <c r="O1006" s="240"/>
      <c r="P1006" s="240"/>
      <c r="Q1006" s="240"/>
      <c r="R1006" s="240"/>
      <c r="S1006" s="240"/>
      <c r="T1006" s="241"/>
      <c r="AT1006" s="242" t="s">
        <v>145</v>
      </c>
      <c r="AU1006" s="242" t="s">
        <v>80</v>
      </c>
      <c r="AV1006" s="11" t="s">
        <v>76</v>
      </c>
      <c r="AW1006" s="11" t="s">
        <v>35</v>
      </c>
      <c r="AX1006" s="11" t="s">
        <v>71</v>
      </c>
      <c r="AY1006" s="242" t="s">
        <v>137</v>
      </c>
    </row>
    <row r="1007" spans="2:51" s="12" customFormat="1" ht="13.5">
      <c r="B1007" s="243"/>
      <c r="C1007" s="244"/>
      <c r="D1007" s="234" t="s">
        <v>145</v>
      </c>
      <c r="E1007" s="245" t="s">
        <v>21</v>
      </c>
      <c r="F1007" s="246" t="s">
        <v>76</v>
      </c>
      <c r="G1007" s="244"/>
      <c r="H1007" s="247">
        <v>1</v>
      </c>
      <c r="I1007" s="248"/>
      <c r="J1007" s="244"/>
      <c r="K1007" s="244"/>
      <c r="L1007" s="249"/>
      <c r="M1007" s="250"/>
      <c r="N1007" s="251"/>
      <c r="O1007" s="251"/>
      <c r="P1007" s="251"/>
      <c r="Q1007" s="251"/>
      <c r="R1007" s="251"/>
      <c r="S1007" s="251"/>
      <c r="T1007" s="252"/>
      <c r="AT1007" s="253" t="s">
        <v>145</v>
      </c>
      <c r="AU1007" s="253" t="s">
        <v>80</v>
      </c>
      <c r="AV1007" s="12" t="s">
        <v>80</v>
      </c>
      <c r="AW1007" s="12" t="s">
        <v>35</v>
      </c>
      <c r="AX1007" s="12" t="s">
        <v>76</v>
      </c>
      <c r="AY1007" s="253" t="s">
        <v>137</v>
      </c>
    </row>
    <row r="1008" spans="2:65" s="1" customFormat="1" ht="25.5" customHeight="1">
      <c r="B1008" s="45"/>
      <c r="C1008" s="265" t="s">
        <v>1481</v>
      </c>
      <c r="D1008" s="265" t="s">
        <v>348</v>
      </c>
      <c r="E1008" s="266" t="s">
        <v>1482</v>
      </c>
      <c r="F1008" s="267" t="s">
        <v>1483</v>
      </c>
      <c r="G1008" s="268" t="s">
        <v>315</v>
      </c>
      <c r="H1008" s="269">
        <v>2</v>
      </c>
      <c r="I1008" s="270"/>
      <c r="J1008" s="271">
        <f>ROUND(I1008*H1008,2)</f>
        <v>0</v>
      </c>
      <c r="K1008" s="267" t="s">
        <v>21</v>
      </c>
      <c r="L1008" s="272"/>
      <c r="M1008" s="273" t="s">
        <v>21</v>
      </c>
      <c r="N1008" s="274" t="s">
        <v>42</v>
      </c>
      <c r="O1008" s="46"/>
      <c r="P1008" s="229">
        <f>O1008*H1008</f>
        <v>0</v>
      </c>
      <c r="Q1008" s="229">
        <v>0</v>
      </c>
      <c r="R1008" s="229">
        <f>Q1008*H1008</f>
        <v>0</v>
      </c>
      <c r="S1008" s="229">
        <v>0</v>
      </c>
      <c r="T1008" s="230">
        <f>S1008*H1008</f>
        <v>0</v>
      </c>
      <c r="AR1008" s="23" t="s">
        <v>312</v>
      </c>
      <c r="AT1008" s="23" t="s">
        <v>348</v>
      </c>
      <c r="AU1008" s="23" t="s">
        <v>80</v>
      </c>
      <c r="AY1008" s="23" t="s">
        <v>137</v>
      </c>
      <c r="BE1008" s="231">
        <f>IF(N1008="základní",J1008,0)</f>
        <v>0</v>
      </c>
      <c r="BF1008" s="231">
        <f>IF(N1008="snížená",J1008,0)</f>
        <v>0</v>
      </c>
      <c r="BG1008" s="231">
        <f>IF(N1008="zákl. přenesená",J1008,0)</f>
        <v>0</v>
      </c>
      <c r="BH1008" s="231">
        <f>IF(N1008="sníž. přenesená",J1008,0)</f>
        <v>0</v>
      </c>
      <c r="BI1008" s="231">
        <f>IF(N1008="nulová",J1008,0)</f>
        <v>0</v>
      </c>
      <c r="BJ1008" s="23" t="s">
        <v>76</v>
      </c>
      <c r="BK1008" s="231">
        <f>ROUND(I1008*H1008,2)</f>
        <v>0</v>
      </c>
      <c r="BL1008" s="23" t="s">
        <v>223</v>
      </c>
      <c r="BM1008" s="23" t="s">
        <v>1484</v>
      </c>
    </row>
    <row r="1009" spans="2:51" s="11" customFormat="1" ht="13.5">
      <c r="B1009" s="232"/>
      <c r="C1009" s="233"/>
      <c r="D1009" s="234" t="s">
        <v>145</v>
      </c>
      <c r="E1009" s="235" t="s">
        <v>21</v>
      </c>
      <c r="F1009" s="236" t="s">
        <v>1472</v>
      </c>
      <c r="G1009" s="233"/>
      <c r="H1009" s="235" t="s">
        <v>21</v>
      </c>
      <c r="I1009" s="237"/>
      <c r="J1009" s="233"/>
      <c r="K1009" s="233"/>
      <c r="L1009" s="238"/>
      <c r="M1009" s="239"/>
      <c r="N1009" s="240"/>
      <c r="O1009" s="240"/>
      <c r="P1009" s="240"/>
      <c r="Q1009" s="240"/>
      <c r="R1009" s="240"/>
      <c r="S1009" s="240"/>
      <c r="T1009" s="241"/>
      <c r="AT1009" s="242" t="s">
        <v>145</v>
      </c>
      <c r="AU1009" s="242" t="s">
        <v>80</v>
      </c>
      <c r="AV1009" s="11" t="s">
        <v>76</v>
      </c>
      <c r="AW1009" s="11" t="s">
        <v>35</v>
      </c>
      <c r="AX1009" s="11" t="s">
        <v>71</v>
      </c>
      <c r="AY1009" s="242" t="s">
        <v>137</v>
      </c>
    </row>
    <row r="1010" spans="2:51" s="12" customFormat="1" ht="13.5">
      <c r="B1010" s="243"/>
      <c r="C1010" s="244"/>
      <c r="D1010" s="234" t="s">
        <v>145</v>
      </c>
      <c r="E1010" s="245" t="s">
        <v>21</v>
      </c>
      <c r="F1010" s="246" t="s">
        <v>80</v>
      </c>
      <c r="G1010" s="244"/>
      <c r="H1010" s="247">
        <v>2</v>
      </c>
      <c r="I1010" s="248"/>
      <c r="J1010" s="244"/>
      <c r="K1010" s="244"/>
      <c r="L1010" s="249"/>
      <c r="M1010" s="250"/>
      <c r="N1010" s="251"/>
      <c r="O1010" s="251"/>
      <c r="P1010" s="251"/>
      <c r="Q1010" s="251"/>
      <c r="R1010" s="251"/>
      <c r="S1010" s="251"/>
      <c r="T1010" s="252"/>
      <c r="AT1010" s="253" t="s">
        <v>145</v>
      </c>
      <c r="AU1010" s="253" t="s">
        <v>80</v>
      </c>
      <c r="AV1010" s="12" t="s">
        <v>80</v>
      </c>
      <c r="AW1010" s="12" t="s">
        <v>35</v>
      </c>
      <c r="AX1010" s="12" t="s">
        <v>76</v>
      </c>
      <c r="AY1010" s="253" t="s">
        <v>137</v>
      </c>
    </row>
    <row r="1011" spans="2:65" s="1" customFormat="1" ht="25.5" customHeight="1">
      <c r="B1011" s="45"/>
      <c r="C1011" s="265" t="s">
        <v>1485</v>
      </c>
      <c r="D1011" s="265" t="s">
        <v>348</v>
      </c>
      <c r="E1011" s="266" t="s">
        <v>1486</v>
      </c>
      <c r="F1011" s="267" t="s">
        <v>1487</v>
      </c>
      <c r="G1011" s="268" t="s">
        <v>315</v>
      </c>
      <c r="H1011" s="269">
        <v>1</v>
      </c>
      <c r="I1011" s="270"/>
      <c r="J1011" s="271">
        <f>ROUND(I1011*H1011,2)</f>
        <v>0</v>
      </c>
      <c r="K1011" s="267" t="s">
        <v>21</v>
      </c>
      <c r="L1011" s="272"/>
      <c r="M1011" s="273" t="s">
        <v>21</v>
      </c>
      <c r="N1011" s="274" t="s">
        <v>42</v>
      </c>
      <c r="O1011" s="46"/>
      <c r="P1011" s="229">
        <f>O1011*H1011</f>
        <v>0</v>
      </c>
      <c r="Q1011" s="229">
        <v>0</v>
      </c>
      <c r="R1011" s="229">
        <f>Q1011*H1011</f>
        <v>0</v>
      </c>
      <c r="S1011" s="229">
        <v>0</v>
      </c>
      <c r="T1011" s="230">
        <f>S1011*H1011</f>
        <v>0</v>
      </c>
      <c r="AR1011" s="23" t="s">
        <v>312</v>
      </c>
      <c r="AT1011" s="23" t="s">
        <v>348</v>
      </c>
      <c r="AU1011" s="23" t="s">
        <v>80</v>
      </c>
      <c r="AY1011" s="23" t="s">
        <v>137</v>
      </c>
      <c r="BE1011" s="231">
        <f>IF(N1011="základní",J1011,0)</f>
        <v>0</v>
      </c>
      <c r="BF1011" s="231">
        <f>IF(N1011="snížená",J1011,0)</f>
        <v>0</v>
      </c>
      <c r="BG1011" s="231">
        <f>IF(N1011="zákl. přenesená",J1011,0)</f>
        <v>0</v>
      </c>
      <c r="BH1011" s="231">
        <f>IF(N1011="sníž. přenesená",J1011,0)</f>
        <v>0</v>
      </c>
      <c r="BI1011" s="231">
        <f>IF(N1011="nulová",J1011,0)</f>
        <v>0</v>
      </c>
      <c r="BJ1011" s="23" t="s">
        <v>76</v>
      </c>
      <c r="BK1011" s="231">
        <f>ROUND(I1011*H1011,2)</f>
        <v>0</v>
      </c>
      <c r="BL1011" s="23" t="s">
        <v>223</v>
      </c>
      <c r="BM1011" s="23" t="s">
        <v>1488</v>
      </c>
    </row>
    <row r="1012" spans="2:51" s="11" customFormat="1" ht="13.5">
      <c r="B1012" s="232"/>
      <c r="C1012" s="233"/>
      <c r="D1012" s="234" t="s">
        <v>145</v>
      </c>
      <c r="E1012" s="235" t="s">
        <v>21</v>
      </c>
      <c r="F1012" s="236" t="s">
        <v>1472</v>
      </c>
      <c r="G1012" s="233"/>
      <c r="H1012" s="235" t="s">
        <v>21</v>
      </c>
      <c r="I1012" s="237"/>
      <c r="J1012" s="233"/>
      <c r="K1012" s="233"/>
      <c r="L1012" s="238"/>
      <c r="M1012" s="239"/>
      <c r="N1012" s="240"/>
      <c r="O1012" s="240"/>
      <c r="P1012" s="240"/>
      <c r="Q1012" s="240"/>
      <c r="R1012" s="240"/>
      <c r="S1012" s="240"/>
      <c r="T1012" s="241"/>
      <c r="AT1012" s="242" t="s">
        <v>145</v>
      </c>
      <c r="AU1012" s="242" t="s">
        <v>80</v>
      </c>
      <c r="AV1012" s="11" t="s">
        <v>76</v>
      </c>
      <c r="AW1012" s="11" t="s">
        <v>35</v>
      </c>
      <c r="AX1012" s="11" t="s">
        <v>71</v>
      </c>
      <c r="AY1012" s="242" t="s">
        <v>137</v>
      </c>
    </row>
    <row r="1013" spans="2:51" s="12" customFormat="1" ht="13.5">
      <c r="B1013" s="243"/>
      <c r="C1013" s="244"/>
      <c r="D1013" s="234" t="s">
        <v>145</v>
      </c>
      <c r="E1013" s="245" t="s">
        <v>21</v>
      </c>
      <c r="F1013" s="246" t="s">
        <v>76</v>
      </c>
      <c r="G1013" s="244"/>
      <c r="H1013" s="247">
        <v>1</v>
      </c>
      <c r="I1013" s="248"/>
      <c r="J1013" s="244"/>
      <c r="K1013" s="244"/>
      <c r="L1013" s="249"/>
      <c r="M1013" s="250"/>
      <c r="N1013" s="251"/>
      <c r="O1013" s="251"/>
      <c r="P1013" s="251"/>
      <c r="Q1013" s="251"/>
      <c r="R1013" s="251"/>
      <c r="S1013" s="251"/>
      <c r="T1013" s="252"/>
      <c r="AT1013" s="253" t="s">
        <v>145</v>
      </c>
      <c r="AU1013" s="253" t="s">
        <v>80</v>
      </c>
      <c r="AV1013" s="12" t="s">
        <v>80</v>
      </c>
      <c r="AW1013" s="12" t="s">
        <v>35</v>
      </c>
      <c r="AX1013" s="12" t="s">
        <v>76</v>
      </c>
      <c r="AY1013" s="253" t="s">
        <v>137</v>
      </c>
    </row>
    <row r="1014" spans="2:65" s="1" customFormat="1" ht="16.5" customHeight="1">
      <c r="B1014" s="45"/>
      <c r="C1014" s="220" t="s">
        <v>1489</v>
      </c>
      <c r="D1014" s="220" t="s">
        <v>139</v>
      </c>
      <c r="E1014" s="221" t="s">
        <v>1490</v>
      </c>
      <c r="F1014" s="222" t="s">
        <v>1491</v>
      </c>
      <c r="G1014" s="223" t="s">
        <v>315</v>
      </c>
      <c r="H1014" s="224">
        <v>19</v>
      </c>
      <c r="I1014" s="225"/>
      <c r="J1014" s="226">
        <f>ROUND(I1014*H1014,2)</f>
        <v>0</v>
      </c>
      <c r="K1014" s="222" t="s">
        <v>21</v>
      </c>
      <c r="L1014" s="71"/>
      <c r="M1014" s="227" t="s">
        <v>21</v>
      </c>
      <c r="N1014" s="228" t="s">
        <v>42</v>
      </c>
      <c r="O1014" s="46"/>
      <c r="P1014" s="229">
        <f>O1014*H1014</f>
        <v>0</v>
      </c>
      <c r="Q1014" s="229">
        <v>0</v>
      </c>
      <c r="R1014" s="229">
        <f>Q1014*H1014</f>
        <v>0</v>
      </c>
      <c r="S1014" s="229">
        <v>0</v>
      </c>
      <c r="T1014" s="230">
        <f>S1014*H1014</f>
        <v>0</v>
      </c>
      <c r="AR1014" s="23" t="s">
        <v>223</v>
      </c>
      <c r="AT1014" s="23" t="s">
        <v>139</v>
      </c>
      <c r="AU1014" s="23" t="s">
        <v>80</v>
      </c>
      <c r="AY1014" s="23" t="s">
        <v>137</v>
      </c>
      <c r="BE1014" s="231">
        <f>IF(N1014="základní",J1014,0)</f>
        <v>0</v>
      </c>
      <c r="BF1014" s="231">
        <f>IF(N1014="snížená",J1014,0)</f>
        <v>0</v>
      </c>
      <c r="BG1014" s="231">
        <f>IF(N1014="zákl. přenesená",J1014,0)</f>
        <v>0</v>
      </c>
      <c r="BH1014" s="231">
        <f>IF(N1014="sníž. přenesená",J1014,0)</f>
        <v>0</v>
      </c>
      <c r="BI1014" s="231">
        <f>IF(N1014="nulová",J1014,0)</f>
        <v>0</v>
      </c>
      <c r="BJ1014" s="23" t="s">
        <v>76</v>
      </c>
      <c r="BK1014" s="231">
        <f>ROUND(I1014*H1014,2)</f>
        <v>0</v>
      </c>
      <c r="BL1014" s="23" t="s">
        <v>223</v>
      </c>
      <c r="BM1014" s="23" t="s">
        <v>1492</v>
      </c>
    </row>
    <row r="1015" spans="2:51" s="11" customFormat="1" ht="13.5">
      <c r="B1015" s="232"/>
      <c r="C1015" s="233"/>
      <c r="D1015" s="234" t="s">
        <v>145</v>
      </c>
      <c r="E1015" s="235" t="s">
        <v>21</v>
      </c>
      <c r="F1015" s="236" t="s">
        <v>146</v>
      </c>
      <c r="G1015" s="233"/>
      <c r="H1015" s="235" t="s">
        <v>21</v>
      </c>
      <c r="I1015" s="237"/>
      <c r="J1015" s="233"/>
      <c r="K1015" s="233"/>
      <c r="L1015" s="238"/>
      <c r="M1015" s="239"/>
      <c r="N1015" s="240"/>
      <c r="O1015" s="240"/>
      <c r="P1015" s="240"/>
      <c r="Q1015" s="240"/>
      <c r="R1015" s="240"/>
      <c r="S1015" s="240"/>
      <c r="T1015" s="241"/>
      <c r="AT1015" s="242" t="s">
        <v>145</v>
      </c>
      <c r="AU1015" s="242" t="s">
        <v>80</v>
      </c>
      <c r="AV1015" s="11" t="s">
        <v>76</v>
      </c>
      <c r="AW1015" s="11" t="s">
        <v>35</v>
      </c>
      <c r="AX1015" s="11" t="s">
        <v>71</v>
      </c>
      <c r="AY1015" s="242" t="s">
        <v>137</v>
      </c>
    </row>
    <row r="1016" spans="2:51" s="12" customFormat="1" ht="13.5">
      <c r="B1016" s="243"/>
      <c r="C1016" s="244"/>
      <c r="D1016" s="234" t="s">
        <v>145</v>
      </c>
      <c r="E1016" s="245" t="s">
        <v>21</v>
      </c>
      <c r="F1016" s="246" t="s">
        <v>1493</v>
      </c>
      <c r="G1016" s="244"/>
      <c r="H1016" s="247">
        <v>19</v>
      </c>
      <c r="I1016" s="248"/>
      <c r="J1016" s="244"/>
      <c r="K1016" s="244"/>
      <c r="L1016" s="249"/>
      <c r="M1016" s="250"/>
      <c r="N1016" s="251"/>
      <c r="O1016" s="251"/>
      <c r="P1016" s="251"/>
      <c r="Q1016" s="251"/>
      <c r="R1016" s="251"/>
      <c r="S1016" s="251"/>
      <c r="T1016" s="252"/>
      <c r="AT1016" s="253" t="s">
        <v>145</v>
      </c>
      <c r="AU1016" s="253" t="s">
        <v>80</v>
      </c>
      <c r="AV1016" s="12" t="s">
        <v>80</v>
      </c>
      <c r="AW1016" s="12" t="s">
        <v>35</v>
      </c>
      <c r="AX1016" s="12" t="s">
        <v>76</v>
      </c>
      <c r="AY1016" s="253" t="s">
        <v>137</v>
      </c>
    </row>
    <row r="1017" spans="2:65" s="1" customFormat="1" ht="16.5" customHeight="1">
      <c r="B1017" s="45"/>
      <c r="C1017" s="265" t="s">
        <v>1494</v>
      </c>
      <c r="D1017" s="265" t="s">
        <v>348</v>
      </c>
      <c r="E1017" s="266" t="s">
        <v>1495</v>
      </c>
      <c r="F1017" s="267" t="s">
        <v>1496</v>
      </c>
      <c r="G1017" s="268" t="s">
        <v>315</v>
      </c>
      <c r="H1017" s="269">
        <v>10</v>
      </c>
      <c r="I1017" s="270"/>
      <c r="J1017" s="271">
        <f>ROUND(I1017*H1017,2)</f>
        <v>0</v>
      </c>
      <c r="K1017" s="267" t="s">
        <v>21</v>
      </c>
      <c r="L1017" s="272"/>
      <c r="M1017" s="273" t="s">
        <v>21</v>
      </c>
      <c r="N1017" s="274" t="s">
        <v>42</v>
      </c>
      <c r="O1017" s="46"/>
      <c r="P1017" s="229">
        <f>O1017*H1017</f>
        <v>0</v>
      </c>
      <c r="Q1017" s="229">
        <v>0.0079</v>
      </c>
      <c r="R1017" s="229">
        <f>Q1017*H1017</f>
        <v>0.07900000000000001</v>
      </c>
      <c r="S1017" s="229">
        <v>0</v>
      </c>
      <c r="T1017" s="230">
        <f>S1017*H1017</f>
        <v>0</v>
      </c>
      <c r="AR1017" s="23" t="s">
        <v>312</v>
      </c>
      <c r="AT1017" s="23" t="s">
        <v>348</v>
      </c>
      <c r="AU1017" s="23" t="s">
        <v>80</v>
      </c>
      <c r="AY1017" s="23" t="s">
        <v>137</v>
      </c>
      <c r="BE1017" s="231">
        <f>IF(N1017="základní",J1017,0)</f>
        <v>0</v>
      </c>
      <c r="BF1017" s="231">
        <f>IF(N1017="snížená",J1017,0)</f>
        <v>0</v>
      </c>
      <c r="BG1017" s="231">
        <f>IF(N1017="zákl. přenesená",J1017,0)</f>
        <v>0</v>
      </c>
      <c r="BH1017" s="231">
        <f>IF(N1017="sníž. přenesená",J1017,0)</f>
        <v>0</v>
      </c>
      <c r="BI1017" s="231">
        <f>IF(N1017="nulová",J1017,0)</f>
        <v>0</v>
      </c>
      <c r="BJ1017" s="23" t="s">
        <v>76</v>
      </c>
      <c r="BK1017" s="231">
        <f>ROUND(I1017*H1017,2)</f>
        <v>0</v>
      </c>
      <c r="BL1017" s="23" t="s">
        <v>223</v>
      </c>
      <c r="BM1017" s="23" t="s">
        <v>1497</v>
      </c>
    </row>
    <row r="1018" spans="2:51" s="11" customFormat="1" ht="13.5">
      <c r="B1018" s="232"/>
      <c r="C1018" s="233"/>
      <c r="D1018" s="234" t="s">
        <v>145</v>
      </c>
      <c r="E1018" s="235" t="s">
        <v>21</v>
      </c>
      <c r="F1018" s="236" t="s">
        <v>146</v>
      </c>
      <c r="G1018" s="233"/>
      <c r="H1018" s="235" t="s">
        <v>21</v>
      </c>
      <c r="I1018" s="237"/>
      <c r="J1018" s="233"/>
      <c r="K1018" s="233"/>
      <c r="L1018" s="238"/>
      <c r="M1018" s="239"/>
      <c r="N1018" s="240"/>
      <c r="O1018" s="240"/>
      <c r="P1018" s="240"/>
      <c r="Q1018" s="240"/>
      <c r="R1018" s="240"/>
      <c r="S1018" s="240"/>
      <c r="T1018" s="241"/>
      <c r="AT1018" s="242" t="s">
        <v>145</v>
      </c>
      <c r="AU1018" s="242" t="s">
        <v>80</v>
      </c>
      <c r="AV1018" s="11" t="s">
        <v>76</v>
      </c>
      <c r="AW1018" s="11" t="s">
        <v>35</v>
      </c>
      <c r="AX1018" s="11" t="s">
        <v>71</v>
      </c>
      <c r="AY1018" s="242" t="s">
        <v>137</v>
      </c>
    </row>
    <row r="1019" spans="2:51" s="12" customFormat="1" ht="13.5">
      <c r="B1019" s="243"/>
      <c r="C1019" s="244"/>
      <c r="D1019" s="234" t="s">
        <v>145</v>
      </c>
      <c r="E1019" s="245" t="s">
        <v>21</v>
      </c>
      <c r="F1019" s="246" t="s">
        <v>1498</v>
      </c>
      <c r="G1019" s="244"/>
      <c r="H1019" s="247">
        <v>10</v>
      </c>
      <c r="I1019" s="248"/>
      <c r="J1019" s="244"/>
      <c r="K1019" s="244"/>
      <c r="L1019" s="249"/>
      <c r="M1019" s="250"/>
      <c r="N1019" s="251"/>
      <c r="O1019" s="251"/>
      <c r="P1019" s="251"/>
      <c r="Q1019" s="251"/>
      <c r="R1019" s="251"/>
      <c r="S1019" s="251"/>
      <c r="T1019" s="252"/>
      <c r="AT1019" s="253" t="s">
        <v>145</v>
      </c>
      <c r="AU1019" s="253" t="s">
        <v>80</v>
      </c>
      <c r="AV1019" s="12" t="s">
        <v>80</v>
      </c>
      <c r="AW1019" s="12" t="s">
        <v>35</v>
      </c>
      <c r="AX1019" s="12" t="s">
        <v>76</v>
      </c>
      <c r="AY1019" s="253" t="s">
        <v>137</v>
      </c>
    </row>
    <row r="1020" spans="2:65" s="1" customFormat="1" ht="16.5" customHeight="1">
      <c r="B1020" s="45"/>
      <c r="C1020" s="265" t="s">
        <v>1499</v>
      </c>
      <c r="D1020" s="265" t="s">
        <v>348</v>
      </c>
      <c r="E1020" s="266" t="s">
        <v>1500</v>
      </c>
      <c r="F1020" s="267" t="s">
        <v>1501</v>
      </c>
      <c r="G1020" s="268" t="s">
        <v>315</v>
      </c>
      <c r="H1020" s="269">
        <v>1</v>
      </c>
      <c r="I1020" s="270"/>
      <c r="J1020" s="271">
        <f>ROUND(I1020*H1020,2)</f>
        <v>0</v>
      </c>
      <c r="K1020" s="267" t="s">
        <v>21</v>
      </c>
      <c r="L1020" s="272"/>
      <c r="M1020" s="273" t="s">
        <v>21</v>
      </c>
      <c r="N1020" s="274" t="s">
        <v>42</v>
      </c>
      <c r="O1020" s="46"/>
      <c r="P1020" s="229">
        <f>O1020*H1020</f>
        <v>0</v>
      </c>
      <c r="Q1020" s="229">
        <v>0.0164</v>
      </c>
      <c r="R1020" s="229">
        <f>Q1020*H1020</f>
        <v>0.0164</v>
      </c>
      <c r="S1020" s="229">
        <v>0</v>
      </c>
      <c r="T1020" s="230">
        <f>S1020*H1020</f>
        <v>0</v>
      </c>
      <c r="AR1020" s="23" t="s">
        <v>312</v>
      </c>
      <c r="AT1020" s="23" t="s">
        <v>348</v>
      </c>
      <c r="AU1020" s="23" t="s">
        <v>80</v>
      </c>
      <c r="AY1020" s="23" t="s">
        <v>137</v>
      </c>
      <c r="BE1020" s="231">
        <f>IF(N1020="základní",J1020,0)</f>
        <v>0</v>
      </c>
      <c r="BF1020" s="231">
        <f>IF(N1020="snížená",J1020,0)</f>
        <v>0</v>
      </c>
      <c r="BG1020" s="231">
        <f>IF(N1020="zákl. přenesená",J1020,0)</f>
        <v>0</v>
      </c>
      <c r="BH1020" s="231">
        <f>IF(N1020="sníž. přenesená",J1020,0)</f>
        <v>0</v>
      </c>
      <c r="BI1020" s="231">
        <f>IF(N1020="nulová",J1020,0)</f>
        <v>0</v>
      </c>
      <c r="BJ1020" s="23" t="s">
        <v>76</v>
      </c>
      <c r="BK1020" s="231">
        <f>ROUND(I1020*H1020,2)</f>
        <v>0</v>
      </c>
      <c r="BL1020" s="23" t="s">
        <v>223</v>
      </c>
      <c r="BM1020" s="23" t="s">
        <v>1502</v>
      </c>
    </row>
    <row r="1021" spans="2:51" s="11" customFormat="1" ht="13.5">
      <c r="B1021" s="232"/>
      <c r="C1021" s="233"/>
      <c r="D1021" s="234" t="s">
        <v>145</v>
      </c>
      <c r="E1021" s="235" t="s">
        <v>21</v>
      </c>
      <c r="F1021" s="236" t="s">
        <v>146</v>
      </c>
      <c r="G1021" s="233"/>
      <c r="H1021" s="235" t="s">
        <v>21</v>
      </c>
      <c r="I1021" s="237"/>
      <c r="J1021" s="233"/>
      <c r="K1021" s="233"/>
      <c r="L1021" s="238"/>
      <c r="M1021" s="239"/>
      <c r="N1021" s="240"/>
      <c r="O1021" s="240"/>
      <c r="P1021" s="240"/>
      <c r="Q1021" s="240"/>
      <c r="R1021" s="240"/>
      <c r="S1021" s="240"/>
      <c r="T1021" s="241"/>
      <c r="AT1021" s="242" t="s">
        <v>145</v>
      </c>
      <c r="AU1021" s="242" t="s">
        <v>80</v>
      </c>
      <c r="AV1021" s="11" t="s">
        <v>76</v>
      </c>
      <c r="AW1021" s="11" t="s">
        <v>35</v>
      </c>
      <c r="AX1021" s="11" t="s">
        <v>71</v>
      </c>
      <c r="AY1021" s="242" t="s">
        <v>137</v>
      </c>
    </row>
    <row r="1022" spans="2:51" s="12" customFormat="1" ht="13.5">
      <c r="B1022" s="243"/>
      <c r="C1022" s="244"/>
      <c r="D1022" s="234" t="s">
        <v>145</v>
      </c>
      <c r="E1022" s="245" t="s">
        <v>21</v>
      </c>
      <c r="F1022" s="246" t="s">
        <v>76</v>
      </c>
      <c r="G1022" s="244"/>
      <c r="H1022" s="247">
        <v>1</v>
      </c>
      <c r="I1022" s="248"/>
      <c r="J1022" s="244"/>
      <c r="K1022" s="244"/>
      <c r="L1022" s="249"/>
      <c r="M1022" s="250"/>
      <c r="N1022" s="251"/>
      <c r="O1022" s="251"/>
      <c r="P1022" s="251"/>
      <c r="Q1022" s="251"/>
      <c r="R1022" s="251"/>
      <c r="S1022" s="251"/>
      <c r="T1022" s="252"/>
      <c r="AT1022" s="253" t="s">
        <v>145</v>
      </c>
      <c r="AU1022" s="253" t="s">
        <v>80</v>
      </c>
      <c r="AV1022" s="12" t="s">
        <v>80</v>
      </c>
      <c r="AW1022" s="12" t="s">
        <v>35</v>
      </c>
      <c r="AX1022" s="12" t="s">
        <v>76</v>
      </c>
      <c r="AY1022" s="253" t="s">
        <v>137</v>
      </c>
    </row>
    <row r="1023" spans="2:65" s="1" customFormat="1" ht="16.5" customHeight="1">
      <c r="B1023" s="45"/>
      <c r="C1023" s="265" t="s">
        <v>1503</v>
      </c>
      <c r="D1023" s="265" t="s">
        <v>348</v>
      </c>
      <c r="E1023" s="266" t="s">
        <v>1504</v>
      </c>
      <c r="F1023" s="267" t="s">
        <v>1505</v>
      </c>
      <c r="G1023" s="268" t="s">
        <v>315</v>
      </c>
      <c r="H1023" s="269">
        <v>6</v>
      </c>
      <c r="I1023" s="270"/>
      <c r="J1023" s="271">
        <f>ROUND(I1023*H1023,2)</f>
        <v>0</v>
      </c>
      <c r="K1023" s="267" t="s">
        <v>163</v>
      </c>
      <c r="L1023" s="272"/>
      <c r="M1023" s="273" t="s">
        <v>21</v>
      </c>
      <c r="N1023" s="274" t="s">
        <v>42</v>
      </c>
      <c r="O1023" s="46"/>
      <c r="P1023" s="229">
        <f>O1023*H1023</f>
        <v>0</v>
      </c>
      <c r="Q1023" s="229">
        <v>0.0164</v>
      </c>
      <c r="R1023" s="229">
        <f>Q1023*H1023</f>
        <v>0.09840000000000002</v>
      </c>
      <c r="S1023" s="229">
        <v>0</v>
      </c>
      <c r="T1023" s="230">
        <f>S1023*H1023</f>
        <v>0</v>
      </c>
      <c r="AR1023" s="23" t="s">
        <v>312</v>
      </c>
      <c r="AT1023" s="23" t="s">
        <v>348</v>
      </c>
      <c r="AU1023" s="23" t="s">
        <v>80</v>
      </c>
      <c r="AY1023" s="23" t="s">
        <v>137</v>
      </c>
      <c r="BE1023" s="231">
        <f>IF(N1023="základní",J1023,0)</f>
        <v>0</v>
      </c>
      <c r="BF1023" s="231">
        <f>IF(N1023="snížená",J1023,0)</f>
        <v>0</v>
      </c>
      <c r="BG1023" s="231">
        <f>IF(N1023="zákl. přenesená",J1023,0)</f>
        <v>0</v>
      </c>
      <c r="BH1023" s="231">
        <f>IF(N1023="sníž. přenesená",J1023,0)</f>
        <v>0</v>
      </c>
      <c r="BI1023" s="231">
        <f>IF(N1023="nulová",J1023,0)</f>
        <v>0</v>
      </c>
      <c r="BJ1023" s="23" t="s">
        <v>76</v>
      </c>
      <c r="BK1023" s="231">
        <f>ROUND(I1023*H1023,2)</f>
        <v>0</v>
      </c>
      <c r="BL1023" s="23" t="s">
        <v>223</v>
      </c>
      <c r="BM1023" s="23" t="s">
        <v>1506</v>
      </c>
    </row>
    <row r="1024" spans="2:51" s="11" customFormat="1" ht="13.5">
      <c r="B1024" s="232"/>
      <c r="C1024" s="233"/>
      <c r="D1024" s="234" t="s">
        <v>145</v>
      </c>
      <c r="E1024" s="235" t="s">
        <v>21</v>
      </c>
      <c r="F1024" s="236" t="s">
        <v>146</v>
      </c>
      <c r="G1024" s="233"/>
      <c r="H1024" s="235" t="s">
        <v>21</v>
      </c>
      <c r="I1024" s="237"/>
      <c r="J1024" s="233"/>
      <c r="K1024" s="233"/>
      <c r="L1024" s="238"/>
      <c r="M1024" s="239"/>
      <c r="N1024" s="240"/>
      <c r="O1024" s="240"/>
      <c r="P1024" s="240"/>
      <c r="Q1024" s="240"/>
      <c r="R1024" s="240"/>
      <c r="S1024" s="240"/>
      <c r="T1024" s="241"/>
      <c r="AT1024" s="242" t="s">
        <v>145</v>
      </c>
      <c r="AU1024" s="242" t="s">
        <v>80</v>
      </c>
      <c r="AV1024" s="11" t="s">
        <v>76</v>
      </c>
      <c r="AW1024" s="11" t="s">
        <v>35</v>
      </c>
      <c r="AX1024" s="11" t="s">
        <v>71</v>
      </c>
      <c r="AY1024" s="242" t="s">
        <v>137</v>
      </c>
    </row>
    <row r="1025" spans="2:51" s="12" customFormat="1" ht="13.5">
      <c r="B1025" s="243"/>
      <c r="C1025" s="244"/>
      <c r="D1025" s="234" t="s">
        <v>145</v>
      </c>
      <c r="E1025" s="245" t="s">
        <v>21</v>
      </c>
      <c r="F1025" s="246" t="s">
        <v>1507</v>
      </c>
      <c r="G1025" s="244"/>
      <c r="H1025" s="247">
        <v>6</v>
      </c>
      <c r="I1025" s="248"/>
      <c r="J1025" s="244"/>
      <c r="K1025" s="244"/>
      <c r="L1025" s="249"/>
      <c r="M1025" s="250"/>
      <c r="N1025" s="251"/>
      <c r="O1025" s="251"/>
      <c r="P1025" s="251"/>
      <c r="Q1025" s="251"/>
      <c r="R1025" s="251"/>
      <c r="S1025" s="251"/>
      <c r="T1025" s="252"/>
      <c r="AT1025" s="253" t="s">
        <v>145</v>
      </c>
      <c r="AU1025" s="253" t="s">
        <v>80</v>
      </c>
      <c r="AV1025" s="12" t="s">
        <v>80</v>
      </c>
      <c r="AW1025" s="12" t="s">
        <v>35</v>
      </c>
      <c r="AX1025" s="12" t="s">
        <v>76</v>
      </c>
      <c r="AY1025" s="253" t="s">
        <v>137</v>
      </c>
    </row>
    <row r="1026" spans="2:65" s="1" customFormat="1" ht="16.5" customHeight="1">
      <c r="B1026" s="45"/>
      <c r="C1026" s="265" t="s">
        <v>1508</v>
      </c>
      <c r="D1026" s="265" t="s">
        <v>348</v>
      </c>
      <c r="E1026" s="266" t="s">
        <v>1495</v>
      </c>
      <c r="F1026" s="267" t="s">
        <v>1496</v>
      </c>
      <c r="G1026" s="268" t="s">
        <v>315</v>
      </c>
      <c r="H1026" s="269">
        <v>2</v>
      </c>
      <c r="I1026" s="270"/>
      <c r="J1026" s="271">
        <f>ROUND(I1026*H1026,2)</f>
        <v>0</v>
      </c>
      <c r="K1026" s="267" t="s">
        <v>21</v>
      </c>
      <c r="L1026" s="272"/>
      <c r="M1026" s="273" t="s">
        <v>21</v>
      </c>
      <c r="N1026" s="274" t="s">
        <v>42</v>
      </c>
      <c r="O1026" s="46"/>
      <c r="P1026" s="229">
        <f>O1026*H1026</f>
        <v>0</v>
      </c>
      <c r="Q1026" s="229">
        <v>0.0079</v>
      </c>
      <c r="R1026" s="229">
        <f>Q1026*H1026</f>
        <v>0.0158</v>
      </c>
      <c r="S1026" s="229">
        <v>0</v>
      </c>
      <c r="T1026" s="230">
        <f>S1026*H1026</f>
        <v>0</v>
      </c>
      <c r="AR1026" s="23" t="s">
        <v>312</v>
      </c>
      <c r="AT1026" s="23" t="s">
        <v>348</v>
      </c>
      <c r="AU1026" s="23" t="s">
        <v>80</v>
      </c>
      <c r="AY1026" s="23" t="s">
        <v>137</v>
      </c>
      <c r="BE1026" s="231">
        <f>IF(N1026="základní",J1026,0)</f>
        <v>0</v>
      </c>
      <c r="BF1026" s="231">
        <f>IF(N1026="snížená",J1026,0)</f>
        <v>0</v>
      </c>
      <c r="BG1026" s="231">
        <f>IF(N1026="zákl. přenesená",J1026,0)</f>
        <v>0</v>
      </c>
      <c r="BH1026" s="231">
        <f>IF(N1026="sníž. přenesená",J1026,0)</f>
        <v>0</v>
      </c>
      <c r="BI1026" s="231">
        <f>IF(N1026="nulová",J1026,0)</f>
        <v>0</v>
      </c>
      <c r="BJ1026" s="23" t="s">
        <v>76</v>
      </c>
      <c r="BK1026" s="231">
        <f>ROUND(I1026*H1026,2)</f>
        <v>0</v>
      </c>
      <c r="BL1026" s="23" t="s">
        <v>223</v>
      </c>
      <c r="BM1026" s="23" t="s">
        <v>1509</v>
      </c>
    </row>
    <row r="1027" spans="2:51" s="11" customFormat="1" ht="13.5">
      <c r="B1027" s="232"/>
      <c r="C1027" s="233"/>
      <c r="D1027" s="234" t="s">
        <v>145</v>
      </c>
      <c r="E1027" s="235" t="s">
        <v>21</v>
      </c>
      <c r="F1027" s="236" t="s">
        <v>146</v>
      </c>
      <c r="G1027" s="233"/>
      <c r="H1027" s="235" t="s">
        <v>21</v>
      </c>
      <c r="I1027" s="237"/>
      <c r="J1027" s="233"/>
      <c r="K1027" s="233"/>
      <c r="L1027" s="238"/>
      <c r="M1027" s="239"/>
      <c r="N1027" s="240"/>
      <c r="O1027" s="240"/>
      <c r="P1027" s="240"/>
      <c r="Q1027" s="240"/>
      <c r="R1027" s="240"/>
      <c r="S1027" s="240"/>
      <c r="T1027" s="241"/>
      <c r="AT1027" s="242" t="s">
        <v>145</v>
      </c>
      <c r="AU1027" s="242" t="s">
        <v>80</v>
      </c>
      <c r="AV1027" s="11" t="s">
        <v>76</v>
      </c>
      <c r="AW1027" s="11" t="s">
        <v>35</v>
      </c>
      <c r="AX1027" s="11" t="s">
        <v>71</v>
      </c>
      <c r="AY1027" s="242" t="s">
        <v>137</v>
      </c>
    </row>
    <row r="1028" spans="2:51" s="12" customFormat="1" ht="13.5">
      <c r="B1028" s="243"/>
      <c r="C1028" s="244"/>
      <c r="D1028" s="234" t="s">
        <v>145</v>
      </c>
      <c r="E1028" s="245" t="s">
        <v>21</v>
      </c>
      <c r="F1028" s="246" t="s">
        <v>80</v>
      </c>
      <c r="G1028" s="244"/>
      <c r="H1028" s="247">
        <v>2</v>
      </c>
      <c r="I1028" s="248"/>
      <c r="J1028" s="244"/>
      <c r="K1028" s="244"/>
      <c r="L1028" s="249"/>
      <c r="M1028" s="250"/>
      <c r="N1028" s="251"/>
      <c r="O1028" s="251"/>
      <c r="P1028" s="251"/>
      <c r="Q1028" s="251"/>
      <c r="R1028" s="251"/>
      <c r="S1028" s="251"/>
      <c r="T1028" s="252"/>
      <c r="AT1028" s="253" t="s">
        <v>145</v>
      </c>
      <c r="AU1028" s="253" t="s">
        <v>80</v>
      </c>
      <c r="AV1028" s="12" t="s">
        <v>80</v>
      </c>
      <c r="AW1028" s="12" t="s">
        <v>35</v>
      </c>
      <c r="AX1028" s="12" t="s">
        <v>76</v>
      </c>
      <c r="AY1028" s="253" t="s">
        <v>137</v>
      </c>
    </row>
    <row r="1029" spans="2:65" s="1" customFormat="1" ht="38.25" customHeight="1">
      <c r="B1029" s="45"/>
      <c r="C1029" s="220" t="s">
        <v>1510</v>
      </c>
      <c r="D1029" s="220" t="s">
        <v>139</v>
      </c>
      <c r="E1029" s="221" t="s">
        <v>1511</v>
      </c>
      <c r="F1029" s="222" t="s">
        <v>1512</v>
      </c>
      <c r="G1029" s="223" t="s">
        <v>315</v>
      </c>
      <c r="H1029" s="224">
        <v>2</v>
      </c>
      <c r="I1029" s="225"/>
      <c r="J1029" s="226">
        <f>ROUND(I1029*H1029,2)</f>
        <v>0</v>
      </c>
      <c r="K1029" s="222" t="s">
        <v>21</v>
      </c>
      <c r="L1029" s="71"/>
      <c r="M1029" s="227" t="s">
        <v>21</v>
      </c>
      <c r="N1029" s="228" t="s">
        <v>42</v>
      </c>
      <c r="O1029" s="46"/>
      <c r="P1029" s="229">
        <f>O1029*H1029</f>
        <v>0</v>
      </c>
      <c r="Q1029" s="229">
        <v>0</v>
      </c>
      <c r="R1029" s="229">
        <f>Q1029*H1029</f>
        <v>0</v>
      </c>
      <c r="S1029" s="229">
        <v>0</v>
      </c>
      <c r="T1029" s="230">
        <f>S1029*H1029</f>
        <v>0</v>
      </c>
      <c r="AR1029" s="23" t="s">
        <v>223</v>
      </c>
      <c r="AT1029" s="23" t="s">
        <v>139</v>
      </c>
      <c r="AU1029" s="23" t="s">
        <v>80</v>
      </c>
      <c r="AY1029" s="23" t="s">
        <v>137</v>
      </c>
      <c r="BE1029" s="231">
        <f>IF(N1029="základní",J1029,0)</f>
        <v>0</v>
      </c>
      <c r="BF1029" s="231">
        <f>IF(N1029="snížená",J1029,0)</f>
        <v>0</v>
      </c>
      <c r="BG1029" s="231">
        <f>IF(N1029="zákl. přenesená",J1029,0)</f>
        <v>0</v>
      </c>
      <c r="BH1029" s="231">
        <f>IF(N1029="sníž. přenesená",J1029,0)</f>
        <v>0</v>
      </c>
      <c r="BI1029" s="231">
        <f>IF(N1029="nulová",J1029,0)</f>
        <v>0</v>
      </c>
      <c r="BJ1029" s="23" t="s">
        <v>76</v>
      </c>
      <c r="BK1029" s="231">
        <f>ROUND(I1029*H1029,2)</f>
        <v>0</v>
      </c>
      <c r="BL1029" s="23" t="s">
        <v>223</v>
      </c>
      <c r="BM1029" s="23" t="s">
        <v>1513</v>
      </c>
    </row>
    <row r="1030" spans="2:51" s="11" customFormat="1" ht="13.5">
      <c r="B1030" s="232"/>
      <c r="C1030" s="233"/>
      <c r="D1030" s="234" t="s">
        <v>145</v>
      </c>
      <c r="E1030" s="235" t="s">
        <v>21</v>
      </c>
      <c r="F1030" s="236" t="s">
        <v>1514</v>
      </c>
      <c r="G1030" s="233"/>
      <c r="H1030" s="235" t="s">
        <v>21</v>
      </c>
      <c r="I1030" s="237"/>
      <c r="J1030" s="233"/>
      <c r="K1030" s="233"/>
      <c r="L1030" s="238"/>
      <c r="M1030" s="239"/>
      <c r="N1030" s="240"/>
      <c r="O1030" s="240"/>
      <c r="P1030" s="240"/>
      <c r="Q1030" s="240"/>
      <c r="R1030" s="240"/>
      <c r="S1030" s="240"/>
      <c r="T1030" s="241"/>
      <c r="AT1030" s="242" t="s">
        <v>145</v>
      </c>
      <c r="AU1030" s="242" t="s">
        <v>80</v>
      </c>
      <c r="AV1030" s="11" t="s">
        <v>76</v>
      </c>
      <c r="AW1030" s="11" t="s">
        <v>35</v>
      </c>
      <c r="AX1030" s="11" t="s">
        <v>71</v>
      </c>
      <c r="AY1030" s="242" t="s">
        <v>137</v>
      </c>
    </row>
    <row r="1031" spans="2:51" s="12" customFormat="1" ht="13.5">
      <c r="B1031" s="243"/>
      <c r="C1031" s="244"/>
      <c r="D1031" s="234" t="s">
        <v>145</v>
      </c>
      <c r="E1031" s="245" t="s">
        <v>21</v>
      </c>
      <c r="F1031" s="246" t="s">
        <v>80</v>
      </c>
      <c r="G1031" s="244"/>
      <c r="H1031" s="247">
        <v>2</v>
      </c>
      <c r="I1031" s="248"/>
      <c r="J1031" s="244"/>
      <c r="K1031" s="244"/>
      <c r="L1031" s="249"/>
      <c r="M1031" s="250"/>
      <c r="N1031" s="251"/>
      <c r="O1031" s="251"/>
      <c r="P1031" s="251"/>
      <c r="Q1031" s="251"/>
      <c r="R1031" s="251"/>
      <c r="S1031" s="251"/>
      <c r="T1031" s="252"/>
      <c r="AT1031" s="253" t="s">
        <v>145</v>
      </c>
      <c r="AU1031" s="253" t="s">
        <v>80</v>
      </c>
      <c r="AV1031" s="12" t="s">
        <v>80</v>
      </c>
      <c r="AW1031" s="12" t="s">
        <v>35</v>
      </c>
      <c r="AX1031" s="12" t="s">
        <v>76</v>
      </c>
      <c r="AY1031" s="253" t="s">
        <v>137</v>
      </c>
    </row>
    <row r="1032" spans="2:65" s="1" customFormat="1" ht="51" customHeight="1">
      <c r="B1032" s="45"/>
      <c r="C1032" s="220" t="s">
        <v>1515</v>
      </c>
      <c r="D1032" s="220" t="s">
        <v>139</v>
      </c>
      <c r="E1032" s="221" t="s">
        <v>1516</v>
      </c>
      <c r="F1032" s="222" t="s">
        <v>1517</v>
      </c>
      <c r="G1032" s="223" t="s">
        <v>315</v>
      </c>
      <c r="H1032" s="224">
        <v>2</v>
      </c>
      <c r="I1032" s="225"/>
      <c r="J1032" s="226">
        <f>ROUND(I1032*H1032,2)</f>
        <v>0</v>
      </c>
      <c r="K1032" s="222" t="s">
        <v>21</v>
      </c>
      <c r="L1032" s="71"/>
      <c r="M1032" s="227" t="s">
        <v>21</v>
      </c>
      <c r="N1032" s="228" t="s">
        <v>42</v>
      </c>
      <c r="O1032" s="46"/>
      <c r="P1032" s="229">
        <f>O1032*H1032</f>
        <v>0</v>
      </c>
      <c r="Q1032" s="229">
        <v>0</v>
      </c>
      <c r="R1032" s="229">
        <f>Q1032*H1032</f>
        <v>0</v>
      </c>
      <c r="S1032" s="229">
        <v>0</v>
      </c>
      <c r="T1032" s="230">
        <f>S1032*H1032</f>
        <v>0</v>
      </c>
      <c r="AR1032" s="23" t="s">
        <v>223</v>
      </c>
      <c r="AT1032" s="23" t="s">
        <v>139</v>
      </c>
      <c r="AU1032" s="23" t="s">
        <v>80</v>
      </c>
      <c r="AY1032" s="23" t="s">
        <v>137</v>
      </c>
      <c r="BE1032" s="231">
        <f>IF(N1032="základní",J1032,0)</f>
        <v>0</v>
      </c>
      <c r="BF1032" s="231">
        <f>IF(N1032="snížená",J1032,0)</f>
        <v>0</v>
      </c>
      <c r="BG1032" s="231">
        <f>IF(N1032="zákl. přenesená",J1032,0)</f>
        <v>0</v>
      </c>
      <c r="BH1032" s="231">
        <f>IF(N1032="sníž. přenesená",J1032,0)</f>
        <v>0</v>
      </c>
      <c r="BI1032" s="231">
        <f>IF(N1032="nulová",J1032,0)</f>
        <v>0</v>
      </c>
      <c r="BJ1032" s="23" t="s">
        <v>76</v>
      </c>
      <c r="BK1032" s="231">
        <f>ROUND(I1032*H1032,2)</f>
        <v>0</v>
      </c>
      <c r="BL1032" s="23" t="s">
        <v>223</v>
      </c>
      <c r="BM1032" s="23" t="s">
        <v>1518</v>
      </c>
    </row>
    <row r="1033" spans="2:51" s="11" customFormat="1" ht="13.5">
      <c r="B1033" s="232"/>
      <c r="C1033" s="233"/>
      <c r="D1033" s="234" t="s">
        <v>145</v>
      </c>
      <c r="E1033" s="235" t="s">
        <v>21</v>
      </c>
      <c r="F1033" s="236" t="s">
        <v>1519</v>
      </c>
      <c r="G1033" s="233"/>
      <c r="H1033" s="235" t="s">
        <v>21</v>
      </c>
      <c r="I1033" s="237"/>
      <c r="J1033" s="233"/>
      <c r="K1033" s="233"/>
      <c r="L1033" s="238"/>
      <c r="M1033" s="239"/>
      <c r="N1033" s="240"/>
      <c r="O1033" s="240"/>
      <c r="P1033" s="240"/>
      <c r="Q1033" s="240"/>
      <c r="R1033" s="240"/>
      <c r="S1033" s="240"/>
      <c r="T1033" s="241"/>
      <c r="AT1033" s="242" t="s">
        <v>145</v>
      </c>
      <c r="AU1033" s="242" t="s">
        <v>80</v>
      </c>
      <c r="AV1033" s="11" t="s">
        <v>76</v>
      </c>
      <c r="AW1033" s="11" t="s">
        <v>35</v>
      </c>
      <c r="AX1033" s="11" t="s">
        <v>71</v>
      </c>
      <c r="AY1033" s="242" t="s">
        <v>137</v>
      </c>
    </row>
    <row r="1034" spans="2:51" s="12" customFormat="1" ht="13.5">
      <c r="B1034" s="243"/>
      <c r="C1034" s="244"/>
      <c r="D1034" s="234" t="s">
        <v>145</v>
      </c>
      <c r="E1034" s="245" t="s">
        <v>21</v>
      </c>
      <c r="F1034" s="246" t="s">
        <v>76</v>
      </c>
      <c r="G1034" s="244"/>
      <c r="H1034" s="247">
        <v>1</v>
      </c>
      <c r="I1034" s="248"/>
      <c r="J1034" s="244"/>
      <c r="K1034" s="244"/>
      <c r="L1034" s="249"/>
      <c r="M1034" s="250"/>
      <c r="N1034" s="251"/>
      <c r="O1034" s="251"/>
      <c r="P1034" s="251"/>
      <c r="Q1034" s="251"/>
      <c r="R1034" s="251"/>
      <c r="S1034" s="251"/>
      <c r="T1034" s="252"/>
      <c r="AT1034" s="253" t="s">
        <v>145</v>
      </c>
      <c r="AU1034" s="253" t="s">
        <v>80</v>
      </c>
      <c r="AV1034" s="12" t="s">
        <v>80</v>
      </c>
      <c r="AW1034" s="12" t="s">
        <v>35</v>
      </c>
      <c r="AX1034" s="12" t="s">
        <v>71</v>
      </c>
      <c r="AY1034" s="253" t="s">
        <v>137</v>
      </c>
    </row>
    <row r="1035" spans="2:51" s="11" customFormat="1" ht="13.5">
      <c r="B1035" s="232"/>
      <c r="C1035" s="233"/>
      <c r="D1035" s="234" t="s">
        <v>145</v>
      </c>
      <c r="E1035" s="235" t="s">
        <v>21</v>
      </c>
      <c r="F1035" s="236" t="s">
        <v>1520</v>
      </c>
      <c r="G1035" s="233"/>
      <c r="H1035" s="235" t="s">
        <v>21</v>
      </c>
      <c r="I1035" s="237"/>
      <c r="J1035" s="233"/>
      <c r="K1035" s="233"/>
      <c r="L1035" s="238"/>
      <c r="M1035" s="239"/>
      <c r="N1035" s="240"/>
      <c r="O1035" s="240"/>
      <c r="P1035" s="240"/>
      <c r="Q1035" s="240"/>
      <c r="R1035" s="240"/>
      <c r="S1035" s="240"/>
      <c r="T1035" s="241"/>
      <c r="AT1035" s="242" t="s">
        <v>145</v>
      </c>
      <c r="AU1035" s="242" t="s">
        <v>80</v>
      </c>
      <c r="AV1035" s="11" t="s">
        <v>76</v>
      </c>
      <c r="AW1035" s="11" t="s">
        <v>35</v>
      </c>
      <c r="AX1035" s="11" t="s">
        <v>71</v>
      </c>
      <c r="AY1035" s="242" t="s">
        <v>137</v>
      </c>
    </row>
    <row r="1036" spans="2:51" s="12" customFormat="1" ht="13.5">
      <c r="B1036" s="243"/>
      <c r="C1036" s="244"/>
      <c r="D1036" s="234" t="s">
        <v>145</v>
      </c>
      <c r="E1036" s="245" t="s">
        <v>21</v>
      </c>
      <c r="F1036" s="246" t="s">
        <v>76</v>
      </c>
      <c r="G1036" s="244"/>
      <c r="H1036" s="247">
        <v>1</v>
      </c>
      <c r="I1036" s="248"/>
      <c r="J1036" s="244"/>
      <c r="K1036" s="244"/>
      <c r="L1036" s="249"/>
      <c r="M1036" s="250"/>
      <c r="N1036" s="251"/>
      <c r="O1036" s="251"/>
      <c r="P1036" s="251"/>
      <c r="Q1036" s="251"/>
      <c r="R1036" s="251"/>
      <c r="S1036" s="251"/>
      <c r="T1036" s="252"/>
      <c r="AT1036" s="253" t="s">
        <v>145</v>
      </c>
      <c r="AU1036" s="253" t="s">
        <v>80</v>
      </c>
      <c r="AV1036" s="12" t="s">
        <v>80</v>
      </c>
      <c r="AW1036" s="12" t="s">
        <v>35</v>
      </c>
      <c r="AX1036" s="12" t="s">
        <v>71</v>
      </c>
      <c r="AY1036" s="253" t="s">
        <v>137</v>
      </c>
    </row>
    <row r="1037" spans="2:51" s="13" customFormat="1" ht="13.5">
      <c r="B1037" s="254"/>
      <c r="C1037" s="255"/>
      <c r="D1037" s="234" t="s">
        <v>145</v>
      </c>
      <c r="E1037" s="256" t="s">
        <v>21</v>
      </c>
      <c r="F1037" s="257" t="s">
        <v>218</v>
      </c>
      <c r="G1037" s="255"/>
      <c r="H1037" s="258">
        <v>2</v>
      </c>
      <c r="I1037" s="259"/>
      <c r="J1037" s="255"/>
      <c r="K1037" s="255"/>
      <c r="L1037" s="260"/>
      <c r="M1037" s="261"/>
      <c r="N1037" s="262"/>
      <c r="O1037" s="262"/>
      <c r="P1037" s="262"/>
      <c r="Q1037" s="262"/>
      <c r="R1037" s="262"/>
      <c r="S1037" s="262"/>
      <c r="T1037" s="263"/>
      <c r="AT1037" s="264" t="s">
        <v>145</v>
      </c>
      <c r="AU1037" s="264" t="s">
        <v>80</v>
      </c>
      <c r="AV1037" s="13" t="s">
        <v>143</v>
      </c>
      <c r="AW1037" s="13" t="s">
        <v>35</v>
      </c>
      <c r="AX1037" s="13" t="s">
        <v>76</v>
      </c>
      <c r="AY1037" s="264" t="s">
        <v>137</v>
      </c>
    </row>
    <row r="1038" spans="2:65" s="1" customFormat="1" ht="25.5" customHeight="1">
      <c r="B1038" s="45"/>
      <c r="C1038" s="220" t="s">
        <v>1521</v>
      </c>
      <c r="D1038" s="220" t="s">
        <v>139</v>
      </c>
      <c r="E1038" s="221" t="s">
        <v>1445</v>
      </c>
      <c r="F1038" s="222" t="s">
        <v>1522</v>
      </c>
      <c r="G1038" s="223" t="s">
        <v>142</v>
      </c>
      <c r="H1038" s="224">
        <v>1</v>
      </c>
      <c r="I1038" s="225"/>
      <c r="J1038" s="226">
        <f>ROUND(I1038*H1038,2)</f>
        <v>0</v>
      </c>
      <c r="K1038" s="222" t="s">
        <v>21</v>
      </c>
      <c r="L1038" s="71"/>
      <c r="M1038" s="227" t="s">
        <v>21</v>
      </c>
      <c r="N1038" s="228" t="s">
        <v>42</v>
      </c>
      <c r="O1038" s="46"/>
      <c r="P1038" s="229">
        <f>O1038*H1038</f>
        <v>0</v>
      </c>
      <c r="Q1038" s="229">
        <v>0</v>
      </c>
      <c r="R1038" s="229">
        <f>Q1038*H1038</f>
        <v>0</v>
      </c>
      <c r="S1038" s="229">
        <v>0</v>
      </c>
      <c r="T1038" s="230">
        <f>S1038*H1038</f>
        <v>0</v>
      </c>
      <c r="AR1038" s="23" t="s">
        <v>223</v>
      </c>
      <c r="AT1038" s="23" t="s">
        <v>139</v>
      </c>
      <c r="AU1038" s="23" t="s">
        <v>80</v>
      </c>
      <c r="AY1038" s="23" t="s">
        <v>137</v>
      </c>
      <c r="BE1038" s="231">
        <f>IF(N1038="základní",J1038,0)</f>
        <v>0</v>
      </c>
      <c r="BF1038" s="231">
        <f>IF(N1038="snížená",J1038,0)</f>
        <v>0</v>
      </c>
      <c r="BG1038" s="231">
        <f>IF(N1038="zákl. přenesená",J1038,0)</f>
        <v>0</v>
      </c>
      <c r="BH1038" s="231">
        <f>IF(N1038="sníž. přenesená",J1038,0)</f>
        <v>0</v>
      </c>
      <c r="BI1038" s="231">
        <f>IF(N1038="nulová",J1038,0)</f>
        <v>0</v>
      </c>
      <c r="BJ1038" s="23" t="s">
        <v>76</v>
      </c>
      <c r="BK1038" s="231">
        <f>ROUND(I1038*H1038,2)</f>
        <v>0</v>
      </c>
      <c r="BL1038" s="23" t="s">
        <v>223</v>
      </c>
      <c r="BM1038" s="23" t="s">
        <v>1523</v>
      </c>
    </row>
    <row r="1039" spans="2:51" s="11" customFormat="1" ht="13.5">
      <c r="B1039" s="232"/>
      <c r="C1039" s="233"/>
      <c r="D1039" s="234" t="s">
        <v>145</v>
      </c>
      <c r="E1039" s="235" t="s">
        <v>21</v>
      </c>
      <c r="F1039" s="236" t="s">
        <v>1524</v>
      </c>
      <c r="G1039" s="233"/>
      <c r="H1039" s="235" t="s">
        <v>21</v>
      </c>
      <c r="I1039" s="237"/>
      <c r="J1039" s="233"/>
      <c r="K1039" s="233"/>
      <c r="L1039" s="238"/>
      <c r="M1039" s="239"/>
      <c r="N1039" s="240"/>
      <c r="O1039" s="240"/>
      <c r="P1039" s="240"/>
      <c r="Q1039" s="240"/>
      <c r="R1039" s="240"/>
      <c r="S1039" s="240"/>
      <c r="T1039" s="241"/>
      <c r="AT1039" s="242" t="s">
        <v>145</v>
      </c>
      <c r="AU1039" s="242" t="s">
        <v>80</v>
      </c>
      <c r="AV1039" s="11" t="s">
        <v>76</v>
      </c>
      <c r="AW1039" s="11" t="s">
        <v>35</v>
      </c>
      <c r="AX1039" s="11" t="s">
        <v>71</v>
      </c>
      <c r="AY1039" s="242" t="s">
        <v>137</v>
      </c>
    </row>
    <row r="1040" spans="2:51" s="12" customFormat="1" ht="13.5">
      <c r="B1040" s="243"/>
      <c r="C1040" s="244"/>
      <c r="D1040" s="234" t="s">
        <v>145</v>
      </c>
      <c r="E1040" s="245" t="s">
        <v>21</v>
      </c>
      <c r="F1040" s="246" t="s">
        <v>76</v>
      </c>
      <c r="G1040" s="244"/>
      <c r="H1040" s="247">
        <v>1</v>
      </c>
      <c r="I1040" s="248"/>
      <c r="J1040" s="244"/>
      <c r="K1040" s="244"/>
      <c r="L1040" s="249"/>
      <c r="M1040" s="250"/>
      <c r="N1040" s="251"/>
      <c r="O1040" s="251"/>
      <c r="P1040" s="251"/>
      <c r="Q1040" s="251"/>
      <c r="R1040" s="251"/>
      <c r="S1040" s="251"/>
      <c r="T1040" s="252"/>
      <c r="AT1040" s="253" t="s">
        <v>145</v>
      </c>
      <c r="AU1040" s="253" t="s">
        <v>80</v>
      </c>
      <c r="AV1040" s="12" t="s">
        <v>80</v>
      </c>
      <c r="AW1040" s="12" t="s">
        <v>35</v>
      </c>
      <c r="AX1040" s="12" t="s">
        <v>76</v>
      </c>
      <c r="AY1040" s="253" t="s">
        <v>137</v>
      </c>
    </row>
    <row r="1041" spans="2:65" s="1" customFormat="1" ht="16.5" customHeight="1">
      <c r="B1041" s="45"/>
      <c r="C1041" s="220" t="s">
        <v>1525</v>
      </c>
      <c r="D1041" s="220" t="s">
        <v>139</v>
      </c>
      <c r="E1041" s="221" t="s">
        <v>1526</v>
      </c>
      <c r="F1041" s="222" t="s">
        <v>1527</v>
      </c>
      <c r="G1041" s="223" t="s">
        <v>142</v>
      </c>
      <c r="H1041" s="224">
        <v>1</v>
      </c>
      <c r="I1041" s="225"/>
      <c r="J1041" s="226">
        <f>ROUND(I1041*H1041,2)</f>
        <v>0</v>
      </c>
      <c r="K1041" s="222" t="s">
        <v>21</v>
      </c>
      <c r="L1041" s="71"/>
      <c r="M1041" s="227" t="s">
        <v>21</v>
      </c>
      <c r="N1041" s="228" t="s">
        <v>42</v>
      </c>
      <c r="O1041" s="46"/>
      <c r="P1041" s="229">
        <f>O1041*H1041</f>
        <v>0</v>
      </c>
      <c r="Q1041" s="229">
        <v>0</v>
      </c>
      <c r="R1041" s="229">
        <f>Q1041*H1041</f>
        <v>0</v>
      </c>
      <c r="S1041" s="229">
        <v>0</v>
      </c>
      <c r="T1041" s="230">
        <f>S1041*H1041</f>
        <v>0</v>
      </c>
      <c r="AR1041" s="23" t="s">
        <v>223</v>
      </c>
      <c r="AT1041" s="23" t="s">
        <v>139</v>
      </c>
      <c r="AU1041" s="23" t="s">
        <v>80</v>
      </c>
      <c r="AY1041" s="23" t="s">
        <v>137</v>
      </c>
      <c r="BE1041" s="231">
        <f>IF(N1041="základní",J1041,0)</f>
        <v>0</v>
      </c>
      <c r="BF1041" s="231">
        <f>IF(N1041="snížená",J1041,0)</f>
        <v>0</v>
      </c>
      <c r="BG1041" s="231">
        <f>IF(N1041="zákl. přenesená",J1041,0)</f>
        <v>0</v>
      </c>
      <c r="BH1041" s="231">
        <f>IF(N1041="sníž. přenesená",J1041,0)</f>
        <v>0</v>
      </c>
      <c r="BI1041" s="231">
        <f>IF(N1041="nulová",J1041,0)</f>
        <v>0</v>
      </c>
      <c r="BJ1041" s="23" t="s">
        <v>76</v>
      </c>
      <c r="BK1041" s="231">
        <f>ROUND(I1041*H1041,2)</f>
        <v>0</v>
      </c>
      <c r="BL1041" s="23" t="s">
        <v>223</v>
      </c>
      <c r="BM1041" s="23" t="s">
        <v>1528</v>
      </c>
    </row>
    <row r="1042" spans="2:51" s="11" customFormat="1" ht="13.5">
      <c r="B1042" s="232"/>
      <c r="C1042" s="233"/>
      <c r="D1042" s="234" t="s">
        <v>145</v>
      </c>
      <c r="E1042" s="235" t="s">
        <v>21</v>
      </c>
      <c r="F1042" s="236" t="s">
        <v>950</v>
      </c>
      <c r="G1042" s="233"/>
      <c r="H1042" s="235" t="s">
        <v>21</v>
      </c>
      <c r="I1042" s="237"/>
      <c r="J1042" s="233"/>
      <c r="K1042" s="233"/>
      <c r="L1042" s="238"/>
      <c r="M1042" s="239"/>
      <c r="N1042" s="240"/>
      <c r="O1042" s="240"/>
      <c r="P1042" s="240"/>
      <c r="Q1042" s="240"/>
      <c r="R1042" s="240"/>
      <c r="S1042" s="240"/>
      <c r="T1042" s="241"/>
      <c r="AT1042" s="242" t="s">
        <v>145</v>
      </c>
      <c r="AU1042" s="242" t="s">
        <v>80</v>
      </c>
      <c r="AV1042" s="11" t="s">
        <v>76</v>
      </c>
      <c r="AW1042" s="11" t="s">
        <v>35</v>
      </c>
      <c r="AX1042" s="11" t="s">
        <v>71</v>
      </c>
      <c r="AY1042" s="242" t="s">
        <v>137</v>
      </c>
    </row>
    <row r="1043" spans="2:51" s="12" customFormat="1" ht="13.5">
      <c r="B1043" s="243"/>
      <c r="C1043" s="244"/>
      <c r="D1043" s="234" t="s">
        <v>145</v>
      </c>
      <c r="E1043" s="245" t="s">
        <v>21</v>
      </c>
      <c r="F1043" s="246" t="s">
        <v>76</v>
      </c>
      <c r="G1043" s="244"/>
      <c r="H1043" s="247">
        <v>1</v>
      </c>
      <c r="I1043" s="248"/>
      <c r="J1043" s="244"/>
      <c r="K1043" s="244"/>
      <c r="L1043" s="249"/>
      <c r="M1043" s="250"/>
      <c r="N1043" s="251"/>
      <c r="O1043" s="251"/>
      <c r="P1043" s="251"/>
      <c r="Q1043" s="251"/>
      <c r="R1043" s="251"/>
      <c r="S1043" s="251"/>
      <c r="T1043" s="252"/>
      <c r="AT1043" s="253" t="s">
        <v>145</v>
      </c>
      <c r="AU1043" s="253" t="s">
        <v>80</v>
      </c>
      <c r="AV1043" s="12" t="s">
        <v>80</v>
      </c>
      <c r="AW1043" s="12" t="s">
        <v>35</v>
      </c>
      <c r="AX1043" s="12" t="s">
        <v>76</v>
      </c>
      <c r="AY1043" s="253" t="s">
        <v>137</v>
      </c>
    </row>
    <row r="1044" spans="2:65" s="1" customFormat="1" ht="16.5" customHeight="1">
      <c r="B1044" s="45"/>
      <c r="C1044" s="220" t="s">
        <v>1529</v>
      </c>
      <c r="D1044" s="220" t="s">
        <v>139</v>
      </c>
      <c r="E1044" s="221" t="s">
        <v>1530</v>
      </c>
      <c r="F1044" s="222" t="s">
        <v>1531</v>
      </c>
      <c r="G1044" s="223" t="s">
        <v>226</v>
      </c>
      <c r="H1044" s="224">
        <v>0.213</v>
      </c>
      <c r="I1044" s="225"/>
      <c r="J1044" s="226">
        <f>ROUND(I1044*H1044,2)</f>
        <v>0</v>
      </c>
      <c r="K1044" s="222" t="s">
        <v>163</v>
      </c>
      <c r="L1044" s="71"/>
      <c r="M1044" s="227" t="s">
        <v>21</v>
      </c>
      <c r="N1044" s="228" t="s">
        <v>42</v>
      </c>
      <c r="O1044" s="46"/>
      <c r="P1044" s="229">
        <f>O1044*H1044</f>
        <v>0</v>
      </c>
      <c r="Q1044" s="229">
        <v>0</v>
      </c>
      <c r="R1044" s="229">
        <f>Q1044*H1044</f>
        <v>0</v>
      </c>
      <c r="S1044" s="229">
        <v>0</v>
      </c>
      <c r="T1044" s="230">
        <f>S1044*H1044</f>
        <v>0</v>
      </c>
      <c r="AR1044" s="23" t="s">
        <v>223</v>
      </c>
      <c r="AT1044" s="23" t="s">
        <v>139</v>
      </c>
      <c r="AU1044" s="23" t="s">
        <v>80</v>
      </c>
      <c r="AY1044" s="23" t="s">
        <v>137</v>
      </c>
      <c r="BE1044" s="231">
        <f>IF(N1044="základní",J1044,0)</f>
        <v>0</v>
      </c>
      <c r="BF1044" s="231">
        <f>IF(N1044="snížená",J1044,0)</f>
        <v>0</v>
      </c>
      <c r="BG1044" s="231">
        <f>IF(N1044="zákl. přenesená",J1044,0)</f>
        <v>0</v>
      </c>
      <c r="BH1044" s="231">
        <f>IF(N1044="sníž. přenesená",J1044,0)</f>
        <v>0</v>
      </c>
      <c r="BI1044" s="231">
        <f>IF(N1044="nulová",J1044,0)</f>
        <v>0</v>
      </c>
      <c r="BJ1044" s="23" t="s">
        <v>76</v>
      </c>
      <c r="BK1044" s="231">
        <f>ROUND(I1044*H1044,2)</f>
        <v>0</v>
      </c>
      <c r="BL1044" s="23" t="s">
        <v>223</v>
      </c>
      <c r="BM1044" s="23" t="s">
        <v>1532</v>
      </c>
    </row>
    <row r="1045" spans="2:63" s="10" customFormat="1" ht="29.85" customHeight="1">
      <c r="B1045" s="204"/>
      <c r="C1045" s="205"/>
      <c r="D1045" s="206" t="s">
        <v>70</v>
      </c>
      <c r="E1045" s="218" t="s">
        <v>1533</v>
      </c>
      <c r="F1045" s="218" t="s">
        <v>1534</v>
      </c>
      <c r="G1045" s="205"/>
      <c r="H1045" s="205"/>
      <c r="I1045" s="208"/>
      <c r="J1045" s="219">
        <f>BK1045</f>
        <v>0</v>
      </c>
      <c r="K1045" s="205"/>
      <c r="L1045" s="210"/>
      <c r="M1045" s="211"/>
      <c r="N1045" s="212"/>
      <c r="O1045" s="212"/>
      <c r="P1045" s="213">
        <f>SUM(P1046:P1126)</f>
        <v>0</v>
      </c>
      <c r="Q1045" s="212"/>
      <c r="R1045" s="213">
        <f>SUM(R1046:R1126)</f>
        <v>6.484243569999999</v>
      </c>
      <c r="S1045" s="212"/>
      <c r="T1045" s="214">
        <f>SUM(T1046:T1126)</f>
        <v>6.34465656</v>
      </c>
      <c r="AR1045" s="215" t="s">
        <v>80</v>
      </c>
      <c r="AT1045" s="216" t="s">
        <v>70</v>
      </c>
      <c r="AU1045" s="216" t="s">
        <v>76</v>
      </c>
      <c r="AY1045" s="215" t="s">
        <v>137</v>
      </c>
      <c r="BK1045" s="217">
        <f>SUM(BK1046:BK1126)</f>
        <v>0</v>
      </c>
    </row>
    <row r="1046" spans="2:65" s="1" customFormat="1" ht="25.5" customHeight="1">
      <c r="B1046" s="45"/>
      <c r="C1046" s="220" t="s">
        <v>1535</v>
      </c>
      <c r="D1046" s="220" t="s">
        <v>139</v>
      </c>
      <c r="E1046" s="221" t="s">
        <v>1536</v>
      </c>
      <c r="F1046" s="222" t="s">
        <v>1537</v>
      </c>
      <c r="G1046" s="223" t="s">
        <v>156</v>
      </c>
      <c r="H1046" s="224">
        <v>84</v>
      </c>
      <c r="I1046" s="225"/>
      <c r="J1046" s="226">
        <f>ROUND(I1046*H1046,2)</f>
        <v>0</v>
      </c>
      <c r="K1046" s="222" t="s">
        <v>163</v>
      </c>
      <c r="L1046" s="71"/>
      <c r="M1046" s="227" t="s">
        <v>21</v>
      </c>
      <c r="N1046" s="228" t="s">
        <v>42</v>
      </c>
      <c r="O1046" s="46"/>
      <c r="P1046" s="229">
        <f>O1046*H1046</f>
        <v>0</v>
      </c>
      <c r="Q1046" s="229">
        <v>0.00147</v>
      </c>
      <c r="R1046" s="229">
        <f>Q1046*H1046</f>
        <v>0.12347999999999999</v>
      </c>
      <c r="S1046" s="229">
        <v>0</v>
      </c>
      <c r="T1046" s="230">
        <f>S1046*H1046</f>
        <v>0</v>
      </c>
      <c r="AR1046" s="23" t="s">
        <v>223</v>
      </c>
      <c r="AT1046" s="23" t="s">
        <v>139</v>
      </c>
      <c r="AU1046" s="23" t="s">
        <v>80</v>
      </c>
      <c r="AY1046" s="23" t="s">
        <v>137</v>
      </c>
      <c r="BE1046" s="231">
        <f>IF(N1046="základní",J1046,0)</f>
        <v>0</v>
      </c>
      <c r="BF1046" s="231">
        <f>IF(N1046="snížená",J1046,0)</f>
        <v>0</v>
      </c>
      <c r="BG1046" s="231">
        <f>IF(N1046="zákl. přenesená",J1046,0)</f>
        <v>0</v>
      </c>
      <c r="BH1046" s="231">
        <f>IF(N1046="sníž. přenesená",J1046,0)</f>
        <v>0</v>
      </c>
      <c r="BI1046" s="231">
        <f>IF(N1046="nulová",J1046,0)</f>
        <v>0</v>
      </c>
      <c r="BJ1046" s="23" t="s">
        <v>76</v>
      </c>
      <c r="BK1046" s="231">
        <f>ROUND(I1046*H1046,2)</f>
        <v>0</v>
      </c>
      <c r="BL1046" s="23" t="s">
        <v>223</v>
      </c>
      <c r="BM1046" s="23" t="s">
        <v>1538</v>
      </c>
    </row>
    <row r="1047" spans="2:51" s="12" customFormat="1" ht="13.5">
      <c r="B1047" s="243"/>
      <c r="C1047" s="244"/>
      <c r="D1047" s="234" t="s">
        <v>145</v>
      </c>
      <c r="E1047" s="245" t="s">
        <v>21</v>
      </c>
      <c r="F1047" s="246" t="s">
        <v>610</v>
      </c>
      <c r="G1047" s="244"/>
      <c r="H1047" s="247">
        <v>84</v>
      </c>
      <c r="I1047" s="248"/>
      <c r="J1047" s="244"/>
      <c r="K1047" s="244"/>
      <c r="L1047" s="249"/>
      <c r="M1047" s="250"/>
      <c r="N1047" s="251"/>
      <c r="O1047" s="251"/>
      <c r="P1047" s="251"/>
      <c r="Q1047" s="251"/>
      <c r="R1047" s="251"/>
      <c r="S1047" s="251"/>
      <c r="T1047" s="252"/>
      <c r="AT1047" s="253" t="s">
        <v>145</v>
      </c>
      <c r="AU1047" s="253" t="s">
        <v>80</v>
      </c>
      <c r="AV1047" s="12" t="s">
        <v>80</v>
      </c>
      <c r="AW1047" s="12" t="s">
        <v>35</v>
      </c>
      <c r="AX1047" s="12" t="s">
        <v>76</v>
      </c>
      <c r="AY1047" s="253" t="s">
        <v>137</v>
      </c>
    </row>
    <row r="1048" spans="2:65" s="1" customFormat="1" ht="25.5" customHeight="1">
      <c r="B1048" s="45"/>
      <c r="C1048" s="220" t="s">
        <v>1539</v>
      </c>
      <c r="D1048" s="220" t="s">
        <v>139</v>
      </c>
      <c r="E1048" s="221" t="s">
        <v>1540</v>
      </c>
      <c r="F1048" s="222" t="s">
        <v>1541</v>
      </c>
      <c r="G1048" s="223" t="s">
        <v>156</v>
      </c>
      <c r="H1048" s="224">
        <v>84</v>
      </c>
      <c r="I1048" s="225"/>
      <c r="J1048" s="226">
        <f>ROUND(I1048*H1048,2)</f>
        <v>0</v>
      </c>
      <c r="K1048" s="222" t="s">
        <v>163</v>
      </c>
      <c r="L1048" s="71"/>
      <c r="M1048" s="227" t="s">
        <v>21</v>
      </c>
      <c r="N1048" s="228" t="s">
        <v>42</v>
      </c>
      <c r="O1048" s="46"/>
      <c r="P1048" s="229">
        <f>O1048*H1048</f>
        <v>0</v>
      </c>
      <c r="Q1048" s="229">
        <v>0.00098</v>
      </c>
      <c r="R1048" s="229">
        <f>Q1048*H1048</f>
        <v>0.08232</v>
      </c>
      <c r="S1048" s="229">
        <v>0</v>
      </c>
      <c r="T1048" s="230">
        <f>S1048*H1048</f>
        <v>0</v>
      </c>
      <c r="AR1048" s="23" t="s">
        <v>223</v>
      </c>
      <c r="AT1048" s="23" t="s">
        <v>139</v>
      </c>
      <c r="AU1048" s="23" t="s">
        <v>80</v>
      </c>
      <c r="AY1048" s="23" t="s">
        <v>137</v>
      </c>
      <c r="BE1048" s="231">
        <f>IF(N1048="základní",J1048,0)</f>
        <v>0</v>
      </c>
      <c r="BF1048" s="231">
        <f>IF(N1048="snížená",J1048,0)</f>
        <v>0</v>
      </c>
      <c r="BG1048" s="231">
        <f>IF(N1048="zákl. přenesená",J1048,0)</f>
        <v>0</v>
      </c>
      <c r="BH1048" s="231">
        <f>IF(N1048="sníž. přenesená",J1048,0)</f>
        <v>0</v>
      </c>
      <c r="BI1048" s="231">
        <f>IF(N1048="nulová",J1048,0)</f>
        <v>0</v>
      </c>
      <c r="BJ1048" s="23" t="s">
        <v>76</v>
      </c>
      <c r="BK1048" s="231">
        <f>ROUND(I1048*H1048,2)</f>
        <v>0</v>
      </c>
      <c r="BL1048" s="23" t="s">
        <v>223</v>
      </c>
      <c r="BM1048" s="23" t="s">
        <v>1542</v>
      </c>
    </row>
    <row r="1049" spans="2:51" s="11" customFormat="1" ht="13.5">
      <c r="B1049" s="232"/>
      <c r="C1049" s="233"/>
      <c r="D1049" s="234" t="s">
        <v>145</v>
      </c>
      <c r="E1049" s="235" t="s">
        <v>21</v>
      </c>
      <c r="F1049" s="236" t="s">
        <v>547</v>
      </c>
      <c r="G1049" s="233"/>
      <c r="H1049" s="235" t="s">
        <v>21</v>
      </c>
      <c r="I1049" s="237"/>
      <c r="J1049" s="233"/>
      <c r="K1049" s="233"/>
      <c r="L1049" s="238"/>
      <c r="M1049" s="239"/>
      <c r="N1049" s="240"/>
      <c r="O1049" s="240"/>
      <c r="P1049" s="240"/>
      <c r="Q1049" s="240"/>
      <c r="R1049" s="240"/>
      <c r="S1049" s="240"/>
      <c r="T1049" s="241"/>
      <c r="AT1049" s="242" t="s">
        <v>145</v>
      </c>
      <c r="AU1049" s="242" t="s">
        <v>80</v>
      </c>
      <c r="AV1049" s="11" t="s">
        <v>76</v>
      </c>
      <c r="AW1049" s="11" t="s">
        <v>35</v>
      </c>
      <c r="AX1049" s="11" t="s">
        <v>71</v>
      </c>
      <c r="AY1049" s="242" t="s">
        <v>137</v>
      </c>
    </row>
    <row r="1050" spans="2:51" s="12" customFormat="1" ht="13.5">
      <c r="B1050" s="243"/>
      <c r="C1050" s="244"/>
      <c r="D1050" s="234" t="s">
        <v>145</v>
      </c>
      <c r="E1050" s="245" t="s">
        <v>21</v>
      </c>
      <c r="F1050" s="246" t="s">
        <v>1543</v>
      </c>
      <c r="G1050" s="244"/>
      <c r="H1050" s="247">
        <v>30</v>
      </c>
      <c r="I1050" s="248"/>
      <c r="J1050" s="244"/>
      <c r="K1050" s="244"/>
      <c r="L1050" s="249"/>
      <c r="M1050" s="250"/>
      <c r="N1050" s="251"/>
      <c r="O1050" s="251"/>
      <c r="P1050" s="251"/>
      <c r="Q1050" s="251"/>
      <c r="R1050" s="251"/>
      <c r="S1050" s="251"/>
      <c r="T1050" s="252"/>
      <c r="AT1050" s="253" t="s">
        <v>145</v>
      </c>
      <c r="AU1050" s="253" t="s">
        <v>80</v>
      </c>
      <c r="AV1050" s="12" t="s">
        <v>80</v>
      </c>
      <c r="AW1050" s="12" t="s">
        <v>35</v>
      </c>
      <c r="AX1050" s="12" t="s">
        <v>71</v>
      </c>
      <c r="AY1050" s="253" t="s">
        <v>137</v>
      </c>
    </row>
    <row r="1051" spans="2:51" s="11" customFormat="1" ht="13.5">
      <c r="B1051" s="232"/>
      <c r="C1051" s="233"/>
      <c r="D1051" s="234" t="s">
        <v>145</v>
      </c>
      <c r="E1051" s="235" t="s">
        <v>21</v>
      </c>
      <c r="F1051" s="236" t="s">
        <v>549</v>
      </c>
      <c r="G1051" s="233"/>
      <c r="H1051" s="235" t="s">
        <v>21</v>
      </c>
      <c r="I1051" s="237"/>
      <c r="J1051" s="233"/>
      <c r="K1051" s="233"/>
      <c r="L1051" s="238"/>
      <c r="M1051" s="239"/>
      <c r="N1051" s="240"/>
      <c r="O1051" s="240"/>
      <c r="P1051" s="240"/>
      <c r="Q1051" s="240"/>
      <c r="R1051" s="240"/>
      <c r="S1051" s="240"/>
      <c r="T1051" s="241"/>
      <c r="AT1051" s="242" t="s">
        <v>145</v>
      </c>
      <c r="AU1051" s="242" t="s">
        <v>80</v>
      </c>
      <c r="AV1051" s="11" t="s">
        <v>76</v>
      </c>
      <c r="AW1051" s="11" t="s">
        <v>35</v>
      </c>
      <c r="AX1051" s="11" t="s">
        <v>71</v>
      </c>
      <c r="AY1051" s="242" t="s">
        <v>137</v>
      </c>
    </row>
    <row r="1052" spans="2:51" s="12" customFormat="1" ht="13.5">
      <c r="B1052" s="243"/>
      <c r="C1052" s="244"/>
      <c r="D1052" s="234" t="s">
        <v>145</v>
      </c>
      <c r="E1052" s="245" t="s">
        <v>21</v>
      </c>
      <c r="F1052" s="246" t="s">
        <v>1544</v>
      </c>
      <c r="G1052" s="244"/>
      <c r="H1052" s="247">
        <v>36</v>
      </c>
      <c r="I1052" s="248"/>
      <c r="J1052" s="244"/>
      <c r="K1052" s="244"/>
      <c r="L1052" s="249"/>
      <c r="M1052" s="250"/>
      <c r="N1052" s="251"/>
      <c r="O1052" s="251"/>
      <c r="P1052" s="251"/>
      <c r="Q1052" s="251"/>
      <c r="R1052" s="251"/>
      <c r="S1052" s="251"/>
      <c r="T1052" s="252"/>
      <c r="AT1052" s="253" t="s">
        <v>145</v>
      </c>
      <c r="AU1052" s="253" t="s">
        <v>80</v>
      </c>
      <c r="AV1052" s="12" t="s">
        <v>80</v>
      </c>
      <c r="AW1052" s="12" t="s">
        <v>35</v>
      </c>
      <c r="AX1052" s="12" t="s">
        <v>71</v>
      </c>
      <c r="AY1052" s="253" t="s">
        <v>137</v>
      </c>
    </row>
    <row r="1053" spans="2:51" s="11" customFormat="1" ht="13.5">
      <c r="B1053" s="232"/>
      <c r="C1053" s="233"/>
      <c r="D1053" s="234" t="s">
        <v>145</v>
      </c>
      <c r="E1053" s="235" t="s">
        <v>21</v>
      </c>
      <c r="F1053" s="236" t="s">
        <v>438</v>
      </c>
      <c r="G1053" s="233"/>
      <c r="H1053" s="235" t="s">
        <v>21</v>
      </c>
      <c r="I1053" s="237"/>
      <c r="J1053" s="233"/>
      <c r="K1053" s="233"/>
      <c r="L1053" s="238"/>
      <c r="M1053" s="239"/>
      <c r="N1053" s="240"/>
      <c r="O1053" s="240"/>
      <c r="P1053" s="240"/>
      <c r="Q1053" s="240"/>
      <c r="R1053" s="240"/>
      <c r="S1053" s="240"/>
      <c r="T1053" s="241"/>
      <c r="AT1053" s="242" t="s">
        <v>145</v>
      </c>
      <c r="AU1053" s="242" t="s">
        <v>80</v>
      </c>
      <c r="AV1053" s="11" t="s">
        <v>76</v>
      </c>
      <c r="AW1053" s="11" t="s">
        <v>35</v>
      </c>
      <c r="AX1053" s="11" t="s">
        <v>71</v>
      </c>
      <c r="AY1053" s="242" t="s">
        <v>137</v>
      </c>
    </row>
    <row r="1054" spans="2:51" s="12" customFormat="1" ht="13.5">
      <c r="B1054" s="243"/>
      <c r="C1054" s="244"/>
      <c r="D1054" s="234" t="s">
        <v>145</v>
      </c>
      <c r="E1054" s="245" t="s">
        <v>21</v>
      </c>
      <c r="F1054" s="246" t="s">
        <v>1545</v>
      </c>
      <c r="G1054" s="244"/>
      <c r="H1054" s="247">
        <v>18</v>
      </c>
      <c r="I1054" s="248"/>
      <c r="J1054" s="244"/>
      <c r="K1054" s="244"/>
      <c r="L1054" s="249"/>
      <c r="M1054" s="250"/>
      <c r="N1054" s="251"/>
      <c r="O1054" s="251"/>
      <c r="P1054" s="251"/>
      <c r="Q1054" s="251"/>
      <c r="R1054" s="251"/>
      <c r="S1054" s="251"/>
      <c r="T1054" s="252"/>
      <c r="AT1054" s="253" t="s">
        <v>145</v>
      </c>
      <c r="AU1054" s="253" t="s">
        <v>80</v>
      </c>
      <c r="AV1054" s="12" t="s">
        <v>80</v>
      </c>
      <c r="AW1054" s="12" t="s">
        <v>35</v>
      </c>
      <c r="AX1054" s="12" t="s">
        <v>71</v>
      </c>
      <c r="AY1054" s="253" t="s">
        <v>137</v>
      </c>
    </row>
    <row r="1055" spans="2:51" s="13" customFormat="1" ht="13.5">
      <c r="B1055" s="254"/>
      <c r="C1055" s="255"/>
      <c r="D1055" s="234" t="s">
        <v>145</v>
      </c>
      <c r="E1055" s="256" t="s">
        <v>21</v>
      </c>
      <c r="F1055" s="257" t="s">
        <v>218</v>
      </c>
      <c r="G1055" s="255"/>
      <c r="H1055" s="258">
        <v>84</v>
      </c>
      <c r="I1055" s="259"/>
      <c r="J1055" s="255"/>
      <c r="K1055" s="255"/>
      <c r="L1055" s="260"/>
      <c r="M1055" s="261"/>
      <c r="N1055" s="262"/>
      <c r="O1055" s="262"/>
      <c r="P1055" s="262"/>
      <c r="Q1055" s="262"/>
      <c r="R1055" s="262"/>
      <c r="S1055" s="262"/>
      <c r="T1055" s="263"/>
      <c r="AT1055" s="264" t="s">
        <v>145</v>
      </c>
      <c r="AU1055" s="264" t="s">
        <v>80</v>
      </c>
      <c r="AV1055" s="13" t="s">
        <v>143</v>
      </c>
      <c r="AW1055" s="13" t="s">
        <v>35</v>
      </c>
      <c r="AX1055" s="13" t="s">
        <v>76</v>
      </c>
      <c r="AY1055" s="264" t="s">
        <v>137</v>
      </c>
    </row>
    <row r="1056" spans="2:65" s="1" customFormat="1" ht="16.5" customHeight="1">
      <c r="B1056" s="45"/>
      <c r="C1056" s="220" t="s">
        <v>1546</v>
      </c>
      <c r="D1056" s="220" t="s">
        <v>139</v>
      </c>
      <c r="E1056" s="221" t="s">
        <v>1547</v>
      </c>
      <c r="F1056" s="222" t="s">
        <v>1548</v>
      </c>
      <c r="G1056" s="223" t="s">
        <v>156</v>
      </c>
      <c r="H1056" s="224">
        <v>78.385</v>
      </c>
      <c r="I1056" s="225"/>
      <c r="J1056" s="226">
        <f>ROUND(I1056*H1056,2)</f>
        <v>0</v>
      </c>
      <c r="K1056" s="222" t="s">
        <v>163</v>
      </c>
      <c r="L1056" s="71"/>
      <c r="M1056" s="227" t="s">
        <v>21</v>
      </c>
      <c r="N1056" s="228" t="s">
        <v>42</v>
      </c>
      <c r="O1056" s="46"/>
      <c r="P1056" s="229">
        <f>O1056*H1056</f>
        <v>0</v>
      </c>
      <c r="Q1056" s="229">
        <v>0.00062</v>
      </c>
      <c r="R1056" s="229">
        <f>Q1056*H1056</f>
        <v>0.0485987</v>
      </c>
      <c r="S1056" s="229">
        <v>0</v>
      </c>
      <c r="T1056" s="230">
        <f>S1056*H1056</f>
        <v>0</v>
      </c>
      <c r="AR1056" s="23" t="s">
        <v>223</v>
      </c>
      <c r="AT1056" s="23" t="s">
        <v>139</v>
      </c>
      <c r="AU1056" s="23" t="s">
        <v>80</v>
      </c>
      <c r="AY1056" s="23" t="s">
        <v>137</v>
      </c>
      <c r="BE1056" s="231">
        <f>IF(N1056="základní",J1056,0)</f>
        <v>0</v>
      </c>
      <c r="BF1056" s="231">
        <f>IF(N1056="snížená",J1056,0)</f>
        <v>0</v>
      </c>
      <c r="BG1056" s="231">
        <f>IF(N1056="zákl. přenesená",J1056,0)</f>
        <v>0</v>
      </c>
      <c r="BH1056" s="231">
        <f>IF(N1056="sníž. přenesená",J1056,0)</f>
        <v>0</v>
      </c>
      <c r="BI1056" s="231">
        <f>IF(N1056="nulová",J1056,0)</f>
        <v>0</v>
      </c>
      <c r="BJ1056" s="23" t="s">
        <v>76</v>
      </c>
      <c r="BK1056" s="231">
        <f>ROUND(I1056*H1056,2)</f>
        <v>0</v>
      </c>
      <c r="BL1056" s="23" t="s">
        <v>223</v>
      </c>
      <c r="BM1056" s="23" t="s">
        <v>1549</v>
      </c>
    </row>
    <row r="1057" spans="2:51" s="12" customFormat="1" ht="13.5">
      <c r="B1057" s="243"/>
      <c r="C1057" s="244"/>
      <c r="D1057" s="234" t="s">
        <v>145</v>
      </c>
      <c r="E1057" s="245" t="s">
        <v>21</v>
      </c>
      <c r="F1057" s="246" t="s">
        <v>1550</v>
      </c>
      <c r="G1057" s="244"/>
      <c r="H1057" s="247">
        <v>78.385</v>
      </c>
      <c r="I1057" s="248"/>
      <c r="J1057" s="244"/>
      <c r="K1057" s="244"/>
      <c r="L1057" s="249"/>
      <c r="M1057" s="250"/>
      <c r="N1057" s="251"/>
      <c r="O1057" s="251"/>
      <c r="P1057" s="251"/>
      <c r="Q1057" s="251"/>
      <c r="R1057" s="251"/>
      <c r="S1057" s="251"/>
      <c r="T1057" s="252"/>
      <c r="AT1057" s="253" t="s">
        <v>145</v>
      </c>
      <c r="AU1057" s="253" t="s">
        <v>80</v>
      </c>
      <c r="AV1057" s="12" t="s">
        <v>80</v>
      </c>
      <c r="AW1057" s="12" t="s">
        <v>35</v>
      </c>
      <c r="AX1057" s="12" t="s">
        <v>76</v>
      </c>
      <c r="AY1057" s="253" t="s">
        <v>137</v>
      </c>
    </row>
    <row r="1058" spans="2:65" s="1" customFormat="1" ht="25.5" customHeight="1">
      <c r="B1058" s="45"/>
      <c r="C1058" s="220" t="s">
        <v>1551</v>
      </c>
      <c r="D1058" s="220" t="s">
        <v>139</v>
      </c>
      <c r="E1058" s="221" t="s">
        <v>1552</v>
      </c>
      <c r="F1058" s="222" t="s">
        <v>1553</v>
      </c>
      <c r="G1058" s="223" t="s">
        <v>156</v>
      </c>
      <c r="H1058" s="224">
        <v>84</v>
      </c>
      <c r="I1058" s="225"/>
      <c r="J1058" s="226">
        <f>ROUND(I1058*H1058,2)</f>
        <v>0</v>
      </c>
      <c r="K1058" s="222" t="s">
        <v>163</v>
      </c>
      <c r="L1058" s="71"/>
      <c r="M1058" s="227" t="s">
        <v>21</v>
      </c>
      <c r="N1058" s="228" t="s">
        <v>42</v>
      </c>
      <c r="O1058" s="46"/>
      <c r="P1058" s="229">
        <f>O1058*H1058</f>
        <v>0</v>
      </c>
      <c r="Q1058" s="229">
        <v>0.00062</v>
      </c>
      <c r="R1058" s="229">
        <f>Q1058*H1058</f>
        <v>0.05208</v>
      </c>
      <c r="S1058" s="229">
        <v>0</v>
      </c>
      <c r="T1058" s="230">
        <f>S1058*H1058</f>
        <v>0</v>
      </c>
      <c r="AR1058" s="23" t="s">
        <v>223</v>
      </c>
      <c r="AT1058" s="23" t="s">
        <v>139</v>
      </c>
      <c r="AU1058" s="23" t="s">
        <v>80</v>
      </c>
      <c r="AY1058" s="23" t="s">
        <v>137</v>
      </c>
      <c r="BE1058" s="231">
        <f>IF(N1058="základní",J1058,0)</f>
        <v>0</v>
      </c>
      <c r="BF1058" s="231">
        <f>IF(N1058="snížená",J1058,0)</f>
        <v>0</v>
      </c>
      <c r="BG1058" s="231">
        <f>IF(N1058="zákl. přenesená",J1058,0)</f>
        <v>0</v>
      </c>
      <c r="BH1058" s="231">
        <f>IF(N1058="sníž. přenesená",J1058,0)</f>
        <v>0</v>
      </c>
      <c r="BI1058" s="231">
        <f>IF(N1058="nulová",J1058,0)</f>
        <v>0</v>
      </c>
      <c r="BJ1058" s="23" t="s">
        <v>76</v>
      </c>
      <c r="BK1058" s="231">
        <f>ROUND(I1058*H1058,2)</f>
        <v>0</v>
      </c>
      <c r="BL1058" s="23" t="s">
        <v>223</v>
      </c>
      <c r="BM1058" s="23" t="s">
        <v>1554</v>
      </c>
    </row>
    <row r="1059" spans="2:51" s="12" customFormat="1" ht="13.5">
      <c r="B1059" s="243"/>
      <c r="C1059" s="244"/>
      <c r="D1059" s="234" t="s">
        <v>145</v>
      </c>
      <c r="E1059" s="245" t="s">
        <v>21</v>
      </c>
      <c r="F1059" s="246" t="s">
        <v>1555</v>
      </c>
      <c r="G1059" s="244"/>
      <c r="H1059" s="247">
        <v>84</v>
      </c>
      <c r="I1059" s="248"/>
      <c r="J1059" s="244"/>
      <c r="K1059" s="244"/>
      <c r="L1059" s="249"/>
      <c r="M1059" s="250"/>
      <c r="N1059" s="251"/>
      <c r="O1059" s="251"/>
      <c r="P1059" s="251"/>
      <c r="Q1059" s="251"/>
      <c r="R1059" s="251"/>
      <c r="S1059" s="251"/>
      <c r="T1059" s="252"/>
      <c r="AT1059" s="253" t="s">
        <v>145</v>
      </c>
      <c r="AU1059" s="253" t="s">
        <v>80</v>
      </c>
      <c r="AV1059" s="12" t="s">
        <v>80</v>
      </c>
      <c r="AW1059" s="12" t="s">
        <v>35</v>
      </c>
      <c r="AX1059" s="12" t="s">
        <v>76</v>
      </c>
      <c r="AY1059" s="253" t="s">
        <v>137</v>
      </c>
    </row>
    <row r="1060" spans="2:65" s="1" customFormat="1" ht="25.5" customHeight="1">
      <c r="B1060" s="45"/>
      <c r="C1060" s="220" t="s">
        <v>1556</v>
      </c>
      <c r="D1060" s="220" t="s">
        <v>139</v>
      </c>
      <c r="E1060" s="221" t="s">
        <v>1557</v>
      </c>
      <c r="F1060" s="222" t="s">
        <v>1558</v>
      </c>
      <c r="G1060" s="223" t="s">
        <v>149</v>
      </c>
      <c r="H1060" s="224">
        <v>74.342</v>
      </c>
      <c r="I1060" s="225"/>
      <c r="J1060" s="226">
        <f>ROUND(I1060*H1060,2)</f>
        <v>0</v>
      </c>
      <c r="K1060" s="222" t="s">
        <v>163</v>
      </c>
      <c r="L1060" s="71"/>
      <c r="M1060" s="227" t="s">
        <v>21</v>
      </c>
      <c r="N1060" s="228" t="s">
        <v>42</v>
      </c>
      <c r="O1060" s="46"/>
      <c r="P1060" s="229">
        <f>O1060*H1060</f>
        <v>0</v>
      </c>
      <c r="Q1060" s="229">
        <v>0.00392</v>
      </c>
      <c r="R1060" s="229">
        <f>Q1060*H1060</f>
        <v>0.29142064</v>
      </c>
      <c r="S1060" s="229">
        <v>0</v>
      </c>
      <c r="T1060" s="230">
        <f>S1060*H1060</f>
        <v>0</v>
      </c>
      <c r="AR1060" s="23" t="s">
        <v>223</v>
      </c>
      <c r="AT1060" s="23" t="s">
        <v>139</v>
      </c>
      <c r="AU1060" s="23" t="s">
        <v>80</v>
      </c>
      <c r="AY1060" s="23" t="s">
        <v>137</v>
      </c>
      <c r="BE1060" s="231">
        <f>IF(N1060="základní",J1060,0)</f>
        <v>0</v>
      </c>
      <c r="BF1060" s="231">
        <f>IF(N1060="snížená",J1060,0)</f>
        <v>0</v>
      </c>
      <c r="BG1060" s="231">
        <f>IF(N1060="zákl. přenesená",J1060,0)</f>
        <v>0</v>
      </c>
      <c r="BH1060" s="231">
        <f>IF(N1060="sníž. přenesená",J1060,0)</f>
        <v>0</v>
      </c>
      <c r="BI1060" s="231">
        <f>IF(N1060="nulová",J1060,0)</f>
        <v>0</v>
      </c>
      <c r="BJ1060" s="23" t="s">
        <v>76</v>
      </c>
      <c r="BK1060" s="231">
        <f>ROUND(I1060*H1060,2)</f>
        <v>0</v>
      </c>
      <c r="BL1060" s="23" t="s">
        <v>223</v>
      </c>
      <c r="BM1060" s="23" t="s">
        <v>1559</v>
      </c>
    </row>
    <row r="1061" spans="2:51" s="11" customFormat="1" ht="13.5">
      <c r="B1061" s="232"/>
      <c r="C1061" s="233"/>
      <c r="D1061" s="234" t="s">
        <v>145</v>
      </c>
      <c r="E1061" s="235" t="s">
        <v>21</v>
      </c>
      <c r="F1061" s="236" t="s">
        <v>1560</v>
      </c>
      <c r="G1061" s="233"/>
      <c r="H1061" s="235" t="s">
        <v>21</v>
      </c>
      <c r="I1061" s="237"/>
      <c r="J1061" s="233"/>
      <c r="K1061" s="233"/>
      <c r="L1061" s="238"/>
      <c r="M1061" s="239"/>
      <c r="N1061" s="240"/>
      <c r="O1061" s="240"/>
      <c r="P1061" s="240"/>
      <c r="Q1061" s="240"/>
      <c r="R1061" s="240"/>
      <c r="S1061" s="240"/>
      <c r="T1061" s="241"/>
      <c r="AT1061" s="242" t="s">
        <v>145</v>
      </c>
      <c r="AU1061" s="242" t="s">
        <v>80</v>
      </c>
      <c r="AV1061" s="11" t="s">
        <v>76</v>
      </c>
      <c r="AW1061" s="11" t="s">
        <v>35</v>
      </c>
      <c r="AX1061" s="11" t="s">
        <v>71</v>
      </c>
      <c r="AY1061" s="242" t="s">
        <v>137</v>
      </c>
    </row>
    <row r="1062" spans="2:51" s="12" customFormat="1" ht="13.5">
      <c r="B1062" s="243"/>
      <c r="C1062" s="244"/>
      <c r="D1062" s="234" t="s">
        <v>145</v>
      </c>
      <c r="E1062" s="245" t="s">
        <v>21</v>
      </c>
      <c r="F1062" s="246" t="s">
        <v>1561</v>
      </c>
      <c r="G1062" s="244"/>
      <c r="H1062" s="247">
        <v>13.96</v>
      </c>
      <c r="I1062" s="248"/>
      <c r="J1062" s="244"/>
      <c r="K1062" s="244"/>
      <c r="L1062" s="249"/>
      <c r="M1062" s="250"/>
      <c r="N1062" s="251"/>
      <c r="O1062" s="251"/>
      <c r="P1062" s="251"/>
      <c r="Q1062" s="251"/>
      <c r="R1062" s="251"/>
      <c r="S1062" s="251"/>
      <c r="T1062" s="252"/>
      <c r="AT1062" s="253" t="s">
        <v>145</v>
      </c>
      <c r="AU1062" s="253" t="s">
        <v>80</v>
      </c>
      <c r="AV1062" s="12" t="s">
        <v>80</v>
      </c>
      <c r="AW1062" s="12" t="s">
        <v>35</v>
      </c>
      <c r="AX1062" s="12" t="s">
        <v>71</v>
      </c>
      <c r="AY1062" s="253" t="s">
        <v>137</v>
      </c>
    </row>
    <row r="1063" spans="2:51" s="12" customFormat="1" ht="13.5">
      <c r="B1063" s="243"/>
      <c r="C1063" s="244"/>
      <c r="D1063" s="234" t="s">
        <v>145</v>
      </c>
      <c r="E1063" s="245" t="s">
        <v>21</v>
      </c>
      <c r="F1063" s="246" t="s">
        <v>1562</v>
      </c>
      <c r="G1063" s="244"/>
      <c r="H1063" s="247">
        <v>8.84</v>
      </c>
      <c r="I1063" s="248"/>
      <c r="J1063" s="244"/>
      <c r="K1063" s="244"/>
      <c r="L1063" s="249"/>
      <c r="M1063" s="250"/>
      <c r="N1063" s="251"/>
      <c r="O1063" s="251"/>
      <c r="P1063" s="251"/>
      <c r="Q1063" s="251"/>
      <c r="R1063" s="251"/>
      <c r="S1063" s="251"/>
      <c r="T1063" s="252"/>
      <c r="AT1063" s="253" t="s">
        <v>145</v>
      </c>
      <c r="AU1063" s="253" t="s">
        <v>80</v>
      </c>
      <c r="AV1063" s="12" t="s">
        <v>80</v>
      </c>
      <c r="AW1063" s="12" t="s">
        <v>35</v>
      </c>
      <c r="AX1063" s="12" t="s">
        <v>71</v>
      </c>
      <c r="AY1063" s="253" t="s">
        <v>137</v>
      </c>
    </row>
    <row r="1064" spans="2:51" s="12" customFormat="1" ht="13.5">
      <c r="B1064" s="243"/>
      <c r="C1064" s="244"/>
      <c r="D1064" s="234" t="s">
        <v>145</v>
      </c>
      <c r="E1064" s="245" t="s">
        <v>21</v>
      </c>
      <c r="F1064" s="246" t="s">
        <v>1232</v>
      </c>
      <c r="G1064" s="244"/>
      <c r="H1064" s="247">
        <v>8.17</v>
      </c>
      <c r="I1064" s="248"/>
      <c r="J1064" s="244"/>
      <c r="K1064" s="244"/>
      <c r="L1064" s="249"/>
      <c r="M1064" s="250"/>
      <c r="N1064" s="251"/>
      <c r="O1064" s="251"/>
      <c r="P1064" s="251"/>
      <c r="Q1064" s="251"/>
      <c r="R1064" s="251"/>
      <c r="S1064" s="251"/>
      <c r="T1064" s="252"/>
      <c r="AT1064" s="253" t="s">
        <v>145</v>
      </c>
      <c r="AU1064" s="253" t="s">
        <v>80</v>
      </c>
      <c r="AV1064" s="12" t="s">
        <v>80</v>
      </c>
      <c r="AW1064" s="12" t="s">
        <v>35</v>
      </c>
      <c r="AX1064" s="12" t="s">
        <v>71</v>
      </c>
      <c r="AY1064" s="253" t="s">
        <v>137</v>
      </c>
    </row>
    <row r="1065" spans="2:51" s="11" customFormat="1" ht="13.5">
      <c r="B1065" s="232"/>
      <c r="C1065" s="233"/>
      <c r="D1065" s="234" t="s">
        <v>145</v>
      </c>
      <c r="E1065" s="235" t="s">
        <v>21</v>
      </c>
      <c r="F1065" s="236" t="s">
        <v>1563</v>
      </c>
      <c r="G1065" s="233"/>
      <c r="H1065" s="235" t="s">
        <v>21</v>
      </c>
      <c r="I1065" s="237"/>
      <c r="J1065" s="233"/>
      <c r="K1065" s="233"/>
      <c r="L1065" s="238"/>
      <c r="M1065" s="239"/>
      <c r="N1065" s="240"/>
      <c r="O1065" s="240"/>
      <c r="P1065" s="240"/>
      <c r="Q1065" s="240"/>
      <c r="R1065" s="240"/>
      <c r="S1065" s="240"/>
      <c r="T1065" s="241"/>
      <c r="AT1065" s="242" t="s">
        <v>145</v>
      </c>
      <c r="AU1065" s="242" t="s">
        <v>80</v>
      </c>
      <c r="AV1065" s="11" t="s">
        <v>76</v>
      </c>
      <c r="AW1065" s="11" t="s">
        <v>35</v>
      </c>
      <c r="AX1065" s="11" t="s">
        <v>71</v>
      </c>
      <c r="AY1065" s="242" t="s">
        <v>137</v>
      </c>
    </row>
    <row r="1066" spans="2:51" s="12" customFormat="1" ht="13.5">
      <c r="B1066" s="243"/>
      <c r="C1066" s="244"/>
      <c r="D1066" s="234" t="s">
        <v>145</v>
      </c>
      <c r="E1066" s="245" t="s">
        <v>21</v>
      </c>
      <c r="F1066" s="246" t="s">
        <v>1564</v>
      </c>
      <c r="G1066" s="244"/>
      <c r="H1066" s="247">
        <v>21.072</v>
      </c>
      <c r="I1066" s="248"/>
      <c r="J1066" s="244"/>
      <c r="K1066" s="244"/>
      <c r="L1066" s="249"/>
      <c r="M1066" s="250"/>
      <c r="N1066" s="251"/>
      <c r="O1066" s="251"/>
      <c r="P1066" s="251"/>
      <c r="Q1066" s="251"/>
      <c r="R1066" s="251"/>
      <c r="S1066" s="251"/>
      <c r="T1066" s="252"/>
      <c r="AT1066" s="253" t="s">
        <v>145</v>
      </c>
      <c r="AU1066" s="253" t="s">
        <v>80</v>
      </c>
      <c r="AV1066" s="12" t="s">
        <v>80</v>
      </c>
      <c r="AW1066" s="12" t="s">
        <v>35</v>
      </c>
      <c r="AX1066" s="12" t="s">
        <v>71</v>
      </c>
      <c r="AY1066" s="253" t="s">
        <v>137</v>
      </c>
    </row>
    <row r="1067" spans="2:51" s="11" customFormat="1" ht="13.5">
      <c r="B1067" s="232"/>
      <c r="C1067" s="233"/>
      <c r="D1067" s="234" t="s">
        <v>145</v>
      </c>
      <c r="E1067" s="235" t="s">
        <v>21</v>
      </c>
      <c r="F1067" s="236" t="s">
        <v>1565</v>
      </c>
      <c r="G1067" s="233"/>
      <c r="H1067" s="235" t="s">
        <v>21</v>
      </c>
      <c r="I1067" s="237"/>
      <c r="J1067" s="233"/>
      <c r="K1067" s="233"/>
      <c r="L1067" s="238"/>
      <c r="M1067" s="239"/>
      <c r="N1067" s="240"/>
      <c r="O1067" s="240"/>
      <c r="P1067" s="240"/>
      <c r="Q1067" s="240"/>
      <c r="R1067" s="240"/>
      <c r="S1067" s="240"/>
      <c r="T1067" s="241"/>
      <c r="AT1067" s="242" t="s">
        <v>145</v>
      </c>
      <c r="AU1067" s="242" t="s">
        <v>80</v>
      </c>
      <c r="AV1067" s="11" t="s">
        <v>76</v>
      </c>
      <c r="AW1067" s="11" t="s">
        <v>35</v>
      </c>
      <c r="AX1067" s="11" t="s">
        <v>71</v>
      </c>
      <c r="AY1067" s="242" t="s">
        <v>137</v>
      </c>
    </row>
    <row r="1068" spans="2:51" s="12" customFormat="1" ht="13.5">
      <c r="B1068" s="243"/>
      <c r="C1068" s="244"/>
      <c r="D1068" s="234" t="s">
        <v>145</v>
      </c>
      <c r="E1068" s="245" t="s">
        <v>21</v>
      </c>
      <c r="F1068" s="246" t="s">
        <v>1566</v>
      </c>
      <c r="G1068" s="244"/>
      <c r="H1068" s="247">
        <v>17.904</v>
      </c>
      <c r="I1068" s="248"/>
      <c r="J1068" s="244"/>
      <c r="K1068" s="244"/>
      <c r="L1068" s="249"/>
      <c r="M1068" s="250"/>
      <c r="N1068" s="251"/>
      <c r="O1068" s="251"/>
      <c r="P1068" s="251"/>
      <c r="Q1068" s="251"/>
      <c r="R1068" s="251"/>
      <c r="S1068" s="251"/>
      <c r="T1068" s="252"/>
      <c r="AT1068" s="253" t="s">
        <v>145</v>
      </c>
      <c r="AU1068" s="253" t="s">
        <v>80</v>
      </c>
      <c r="AV1068" s="12" t="s">
        <v>80</v>
      </c>
      <c r="AW1068" s="12" t="s">
        <v>35</v>
      </c>
      <c r="AX1068" s="12" t="s">
        <v>71</v>
      </c>
      <c r="AY1068" s="253" t="s">
        <v>137</v>
      </c>
    </row>
    <row r="1069" spans="2:51" s="12" customFormat="1" ht="13.5">
      <c r="B1069" s="243"/>
      <c r="C1069" s="244"/>
      <c r="D1069" s="234" t="s">
        <v>145</v>
      </c>
      <c r="E1069" s="245" t="s">
        <v>21</v>
      </c>
      <c r="F1069" s="246" t="s">
        <v>1567</v>
      </c>
      <c r="G1069" s="244"/>
      <c r="H1069" s="247">
        <v>4.396</v>
      </c>
      <c r="I1069" s="248"/>
      <c r="J1069" s="244"/>
      <c r="K1069" s="244"/>
      <c r="L1069" s="249"/>
      <c r="M1069" s="250"/>
      <c r="N1069" s="251"/>
      <c r="O1069" s="251"/>
      <c r="P1069" s="251"/>
      <c r="Q1069" s="251"/>
      <c r="R1069" s="251"/>
      <c r="S1069" s="251"/>
      <c r="T1069" s="252"/>
      <c r="AT1069" s="253" t="s">
        <v>145</v>
      </c>
      <c r="AU1069" s="253" t="s">
        <v>80</v>
      </c>
      <c r="AV1069" s="12" t="s">
        <v>80</v>
      </c>
      <c r="AW1069" s="12" t="s">
        <v>35</v>
      </c>
      <c r="AX1069" s="12" t="s">
        <v>71</v>
      </c>
      <c r="AY1069" s="253" t="s">
        <v>137</v>
      </c>
    </row>
    <row r="1070" spans="2:51" s="13" customFormat="1" ht="13.5">
      <c r="B1070" s="254"/>
      <c r="C1070" s="255"/>
      <c r="D1070" s="234" t="s">
        <v>145</v>
      </c>
      <c r="E1070" s="256" t="s">
        <v>21</v>
      </c>
      <c r="F1070" s="257" t="s">
        <v>218</v>
      </c>
      <c r="G1070" s="255"/>
      <c r="H1070" s="258">
        <v>74.342</v>
      </c>
      <c r="I1070" s="259"/>
      <c r="J1070" s="255"/>
      <c r="K1070" s="255"/>
      <c r="L1070" s="260"/>
      <c r="M1070" s="261"/>
      <c r="N1070" s="262"/>
      <c r="O1070" s="262"/>
      <c r="P1070" s="262"/>
      <c r="Q1070" s="262"/>
      <c r="R1070" s="262"/>
      <c r="S1070" s="262"/>
      <c r="T1070" s="263"/>
      <c r="AT1070" s="264" t="s">
        <v>145</v>
      </c>
      <c r="AU1070" s="264" t="s">
        <v>80</v>
      </c>
      <c r="AV1070" s="13" t="s">
        <v>143</v>
      </c>
      <c r="AW1070" s="13" t="s">
        <v>35</v>
      </c>
      <c r="AX1070" s="13" t="s">
        <v>76</v>
      </c>
      <c r="AY1070" s="264" t="s">
        <v>137</v>
      </c>
    </row>
    <row r="1071" spans="2:65" s="1" customFormat="1" ht="25.5" customHeight="1">
      <c r="B1071" s="45"/>
      <c r="C1071" s="265" t="s">
        <v>1568</v>
      </c>
      <c r="D1071" s="265" t="s">
        <v>348</v>
      </c>
      <c r="E1071" s="266" t="s">
        <v>1569</v>
      </c>
      <c r="F1071" s="267" t="s">
        <v>1570</v>
      </c>
      <c r="G1071" s="268" t="s">
        <v>149</v>
      </c>
      <c r="H1071" s="269">
        <v>99.639</v>
      </c>
      <c r="I1071" s="270"/>
      <c r="J1071" s="271">
        <f>ROUND(I1071*H1071,2)</f>
        <v>0</v>
      </c>
      <c r="K1071" s="267" t="s">
        <v>163</v>
      </c>
      <c r="L1071" s="272"/>
      <c r="M1071" s="273" t="s">
        <v>21</v>
      </c>
      <c r="N1071" s="274" t="s">
        <v>42</v>
      </c>
      <c r="O1071" s="46"/>
      <c r="P1071" s="229">
        <f>O1071*H1071</f>
        <v>0</v>
      </c>
      <c r="Q1071" s="229">
        <v>0.0192</v>
      </c>
      <c r="R1071" s="229">
        <f>Q1071*H1071</f>
        <v>1.9130687999999998</v>
      </c>
      <c r="S1071" s="229">
        <v>0</v>
      </c>
      <c r="T1071" s="230">
        <f>S1071*H1071</f>
        <v>0</v>
      </c>
      <c r="AR1071" s="23" t="s">
        <v>312</v>
      </c>
      <c r="AT1071" s="23" t="s">
        <v>348</v>
      </c>
      <c r="AU1071" s="23" t="s">
        <v>80</v>
      </c>
      <c r="AY1071" s="23" t="s">
        <v>137</v>
      </c>
      <c r="BE1071" s="231">
        <f>IF(N1071="základní",J1071,0)</f>
        <v>0</v>
      </c>
      <c r="BF1071" s="231">
        <f>IF(N1071="snížená",J1071,0)</f>
        <v>0</v>
      </c>
      <c r="BG1071" s="231">
        <f>IF(N1071="zákl. přenesená",J1071,0)</f>
        <v>0</v>
      </c>
      <c r="BH1071" s="231">
        <f>IF(N1071="sníž. přenesená",J1071,0)</f>
        <v>0</v>
      </c>
      <c r="BI1071" s="231">
        <f>IF(N1071="nulová",J1071,0)</f>
        <v>0</v>
      </c>
      <c r="BJ1071" s="23" t="s">
        <v>76</v>
      </c>
      <c r="BK1071" s="231">
        <f>ROUND(I1071*H1071,2)</f>
        <v>0</v>
      </c>
      <c r="BL1071" s="23" t="s">
        <v>223</v>
      </c>
      <c r="BM1071" s="23" t="s">
        <v>1571</v>
      </c>
    </row>
    <row r="1072" spans="2:51" s="12" customFormat="1" ht="13.5">
      <c r="B1072" s="243"/>
      <c r="C1072" s="244"/>
      <c r="D1072" s="234" t="s">
        <v>145</v>
      </c>
      <c r="E1072" s="245" t="s">
        <v>21</v>
      </c>
      <c r="F1072" s="246" t="s">
        <v>1572</v>
      </c>
      <c r="G1072" s="244"/>
      <c r="H1072" s="247">
        <v>99.639</v>
      </c>
      <c r="I1072" s="248"/>
      <c r="J1072" s="244"/>
      <c r="K1072" s="244"/>
      <c r="L1072" s="249"/>
      <c r="M1072" s="250"/>
      <c r="N1072" s="251"/>
      <c r="O1072" s="251"/>
      <c r="P1072" s="251"/>
      <c r="Q1072" s="251"/>
      <c r="R1072" s="251"/>
      <c r="S1072" s="251"/>
      <c r="T1072" s="252"/>
      <c r="AT1072" s="253" t="s">
        <v>145</v>
      </c>
      <c r="AU1072" s="253" t="s">
        <v>80</v>
      </c>
      <c r="AV1072" s="12" t="s">
        <v>80</v>
      </c>
      <c r="AW1072" s="12" t="s">
        <v>35</v>
      </c>
      <c r="AX1072" s="12" t="s">
        <v>76</v>
      </c>
      <c r="AY1072" s="253" t="s">
        <v>137</v>
      </c>
    </row>
    <row r="1073" spans="2:65" s="1" customFormat="1" ht="16.5" customHeight="1">
      <c r="B1073" s="45"/>
      <c r="C1073" s="265" t="s">
        <v>1573</v>
      </c>
      <c r="D1073" s="265" t="s">
        <v>348</v>
      </c>
      <c r="E1073" s="266" t="s">
        <v>1574</v>
      </c>
      <c r="F1073" s="267" t="s">
        <v>1575</v>
      </c>
      <c r="G1073" s="268" t="s">
        <v>315</v>
      </c>
      <c r="H1073" s="269">
        <v>277.2</v>
      </c>
      <c r="I1073" s="270"/>
      <c r="J1073" s="271">
        <f>ROUND(I1073*H1073,2)</f>
        <v>0</v>
      </c>
      <c r="K1073" s="267" t="s">
        <v>163</v>
      </c>
      <c r="L1073" s="272"/>
      <c r="M1073" s="273" t="s">
        <v>21</v>
      </c>
      <c r="N1073" s="274" t="s">
        <v>42</v>
      </c>
      <c r="O1073" s="46"/>
      <c r="P1073" s="229">
        <f>O1073*H1073</f>
        <v>0</v>
      </c>
      <c r="Q1073" s="229">
        <v>0.004</v>
      </c>
      <c r="R1073" s="229">
        <f>Q1073*H1073</f>
        <v>1.1088</v>
      </c>
      <c r="S1073" s="229">
        <v>0</v>
      </c>
      <c r="T1073" s="230">
        <f>S1073*H1073</f>
        <v>0</v>
      </c>
      <c r="AR1073" s="23" t="s">
        <v>312</v>
      </c>
      <c r="AT1073" s="23" t="s">
        <v>348</v>
      </c>
      <c r="AU1073" s="23" t="s">
        <v>80</v>
      </c>
      <c r="AY1073" s="23" t="s">
        <v>137</v>
      </c>
      <c r="BE1073" s="231">
        <f>IF(N1073="základní",J1073,0)</f>
        <v>0</v>
      </c>
      <c r="BF1073" s="231">
        <f>IF(N1073="snížená",J1073,0)</f>
        <v>0</v>
      </c>
      <c r="BG1073" s="231">
        <f>IF(N1073="zákl. přenesená",J1073,0)</f>
        <v>0</v>
      </c>
      <c r="BH1073" s="231">
        <f>IF(N1073="sníž. přenesená",J1073,0)</f>
        <v>0</v>
      </c>
      <c r="BI1073" s="231">
        <f>IF(N1073="nulová",J1073,0)</f>
        <v>0</v>
      </c>
      <c r="BJ1073" s="23" t="s">
        <v>76</v>
      </c>
      <c r="BK1073" s="231">
        <f>ROUND(I1073*H1073,2)</f>
        <v>0</v>
      </c>
      <c r="BL1073" s="23" t="s">
        <v>223</v>
      </c>
      <c r="BM1073" s="23" t="s">
        <v>1576</v>
      </c>
    </row>
    <row r="1074" spans="2:51" s="12" customFormat="1" ht="13.5">
      <c r="B1074" s="243"/>
      <c r="C1074" s="244"/>
      <c r="D1074" s="234" t="s">
        <v>145</v>
      </c>
      <c r="E1074" s="245" t="s">
        <v>21</v>
      </c>
      <c r="F1074" s="246" t="s">
        <v>1577</v>
      </c>
      <c r="G1074" s="244"/>
      <c r="H1074" s="247">
        <v>277.2</v>
      </c>
      <c r="I1074" s="248"/>
      <c r="J1074" s="244"/>
      <c r="K1074" s="244"/>
      <c r="L1074" s="249"/>
      <c r="M1074" s="250"/>
      <c r="N1074" s="251"/>
      <c r="O1074" s="251"/>
      <c r="P1074" s="251"/>
      <c r="Q1074" s="251"/>
      <c r="R1074" s="251"/>
      <c r="S1074" s="251"/>
      <c r="T1074" s="252"/>
      <c r="AT1074" s="253" t="s">
        <v>145</v>
      </c>
      <c r="AU1074" s="253" t="s">
        <v>80</v>
      </c>
      <c r="AV1074" s="12" t="s">
        <v>80</v>
      </c>
      <c r="AW1074" s="12" t="s">
        <v>35</v>
      </c>
      <c r="AX1074" s="12" t="s">
        <v>76</v>
      </c>
      <c r="AY1074" s="253" t="s">
        <v>137</v>
      </c>
    </row>
    <row r="1075" spans="2:65" s="1" customFormat="1" ht="25.5" customHeight="1">
      <c r="B1075" s="45"/>
      <c r="C1075" s="220" t="s">
        <v>1578</v>
      </c>
      <c r="D1075" s="220" t="s">
        <v>139</v>
      </c>
      <c r="E1075" s="221" t="s">
        <v>1579</v>
      </c>
      <c r="F1075" s="222" t="s">
        <v>1580</v>
      </c>
      <c r="G1075" s="223" t="s">
        <v>149</v>
      </c>
      <c r="H1075" s="224">
        <v>84.348</v>
      </c>
      <c r="I1075" s="225"/>
      <c r="J1075" s="226">
        <f>ROUND(I1075*H1075,2)</f>
        <v>0</v>
      </c>
      <c r="K1075" s="222" t="s">
        <v>163</v>
      </c>
      <c r="L1075" s="71"/>
      <c r="M1075" s="227" t="s">
        <v>21</v>
      </c>
      <c r="N1075" s="228" t="s">
        <v>42</v>
      </c>
      <c r="O1075" s="46"/>
      <c r="P1075" s="229">
        <f>O1075*H1075</f>
        <v>0</v>
      </c>
      <c r="Q1075" s="229">
        <v>0</v>
      </c>
      <c r="R1075" s="229">
        <f>Q1075*H1075</f>
        <v>0</v>
      </c>
      <c r="S1075" s="229">
        <v>0.02722</v>
      </c>
      <c r="T1075" s="230">
        <f>S1075*H1075</f>
        <v>2.29595256</v>
      </c>
      <c r="AR1075" s="23" t="s">
        <v>223</v>
      </c>
      <c r="AT1075" s="23" t="s">
        <v>139</v>
      </c>
      <c r="AU1075" s="23" t="s">
        <v>80</v>
      </c>
      <c r="AY1075" s="23" t="s">
        <v>137</v>
      </c>
      <c r="BE1075" s="231">
        <f>IF(N1075="základní",J1075,0)</f>
        <v>0</v>
      </c>
      <c r="BF1075" s="231">
        <f>IF(N1075="snížená",J1075,0)</f>
        <v>0</v>
      </c>
      <c r="BG1075" s="231">
        <f>IF(N1075="zákl. přenesená",J1075,0)</f>
        <v>0</v>
      </c>
      <c r="BH1075" s="231">
        <f>IF(N1075="sníž. přenesená",J1075,0)</f>
        <v>0</v>
      </c>
      <c r="BI1075" s="231">
        <f>IF(N1075="nulová",J1075,0)</f>
        <v>0</v>
      </c>
      <c r="BJ1075" s="23" t="s">
        <v>76</v>
      </c>
      <c r="BK1075" s="231">
        <f>ROUND(I1075*H1075,2)</f>
        <v>0</v>
      </c>
      <c r="BL1075" s="23" t="s">
        <v>223</v>
      </c>
      <c r="BM1075" s="23" t="s">
        <v>1581</v>
      </c>
    </row>
    <row r="1076" spans="2:51" s="11" customFormat="1" ht="13.5">
      <c r="B1076" s="232"/>
      <c r="C1076" s="233"/>
      <c r="D1076" s="234" t="s">
        <v>145</v>
      </c>
      <c r="E1076" s="235" t="s">
        <v>21</v>
      </c>
      <c r="F1076" s="236" t="s">
        <v>1582</v>
      </c>
      <c r="G1076" s="233"/>
      <c r="H1076" s="235" t="s">
        <v>21</v>
      </c>
      <c r="I1076" s="237"/>
      <c r="J1076" s="233"/>
      <c r="K1076" s="233"/>
      <c r="L1076" s="238"/>
      <c r="M1076" s="239"/>
      <c r="N1076" s="240"/>
      <c r="O1076" s="240"/>
      <c r="P1076" s="240"/>
      <c r="Q1076" s="240"/>
      <c r="R1076" s="240"/>
      <c r="S1076" s="240"/>
      <c r="T1076" s="241"/>
      <c r="AT1076" s="242" t="s">
        <v>145</v>
      </c>
      <c r="AU1076" s="242" t="s">
        <v>80</v>
      </c>
      <c r="AV1076" s="11" t="s">
        <v>76</v>
      </c>
      <c r="AW1076" s="11" t="s">
        <v>35</v>
      </c>
      <c r="AX1076" s="11" t="s">
        <v>71</v>
      </c>
      <c r="AY1076" s="242" t="s">
        <v>137</v>
      </c>
    </row>
    <row r="1077" spans="2:51" s="12" customFormat="1" ht="13.5">
      <c r="B1077" s="243"/>
      <c r="C1077" s="244"/>
      <c r="D1077" s="234" t="s">
        <v>145</v>
      </c>
      <c r="E1077" s="245" t="s">
        <v>21</v>
      </c>
      <c r="F1077" s="246" t="s">
        <v>1583</v>
      </c>
      <c r="G1077" s="244"/>
      <c r="H1077" s="247">
        <v>4.8</v>
      </c>
      <c r="I1077" s="248"/>
      <c r="J1077" s="244"/>
      <c r="K1077" s="244"/>
      <c r="L1077" s="249"/>
      <c r="M1077" s="250"/>
      <c r="N1077" s="251"/>
      <c r="O1077" s="251"/>
      <c r="P1077" s="251"/>
      <c r="Q1077" s="251"/>
      <c r="R1077" s="251"/>
      <c r="S1077" s="251"/>
      <c r="T1077" s="252"/>
      <c r="AT1077" s="253" t="s">
        <v>145</v>
      </c>
      <c r="AU1077" s="253" t="s">
        <v>80</v>
      </c>
      <c r="AV1077" s="12" t="s">
        <v>80</v>
      </c>
      <c r="AW1077" s="12" t="s">
        <v>35</v>
      </c>
      <c r="AX1077" s="12" t="s">
        <v>71</v>
      </c>
      <c r="AY1077" s="253" t="s">
        <v>137</v>
      </c>
    </row>
    <row r="1078" spans="2:51" s="11" customFormat="1" ht="13.5">
      <c r="B1078" s="232"/>
      <c r="C1078" s="233"/>
      <c r="D1078" s="234" t="s">
        <v>145</v>
      </c>
      <c r="E1078" s="235" t="s">
        <v>21</v>
      </c>
      <c r="F1078" s="236" t="s">
        <v>1560</v>
      </c>
      <c r="G1078" s="233"/>
      <c r="H1078" s="235" t="s">
        <v>21</v>
      </c>
      <c r="I1078" s="237"/>
      <c r="J1078" s="233"/>
      <c r="K1078" s="233"/>
      <c r="L1078" s="238"/>
      <c r="M1078" s="239"/>
      <c r="N1078" s="240"/>
      <c r="O1078" s="240"/>
      <c r="P1078" s="240"/>
      <c r="Q1078" s="240"/>
      <c r="R1078" s="240"/>
      <c r="S1078" s="240"/>
      <c r="T1078" s="241"/>
      <c r="AT1078" s="242" t="s">
        <v>145</v>
      </c>
      <c r="AU1078" s="242" t="s">
        <v>80</v>
      </c>
      <c r="AV1078" s="11" t="s">
        <v>76</v>
      </c>
      <c r="AW1078" s="11" t="s">
        <v>35</v>
      </c>
      <c r="AX1078" s="11" t="s">
        <v>71</v>
      </c>
      <c r="AY1078" s="242" t="s">
        <v>137</v>
      </c>
    </row>
    <row r="1079" spans="2:51" s="12" customFormat="1" ht="13.5">
      <c r="B1079" s="243"/>
      <c r="C1079" s="244"/>
      <c r="D1079" s="234" t="s">
        <v>145</v>
      </c>
      <c r="E1079" s="245" t="s">
        <v>21</v>
      </c>
      <c r="F1079" s="246" t="s">
        <v>1584</v>
      </c>
      <c r="G1079" s="244"/>
      <c r="H1079" s="247">
        <v>12.892</v>
      </c>
      <c r="I1079" s="248"/>
      <c r="J1079" s="244"/>
      <c r="K1079" s="244"/>
      <c r="L1079" s="249"/>
      <c r="M1079" s="250"/>
      <c r="N1079" s="251"/>
      <c r="O1079" s="251"/>
      <c r="P1079" s="251"/>
      <c r="Q1079" s="251"/>
      <c r="R1079" s="251"/>
      <c r="S1079" s="251"/>
      <c r="T1079" s="252"/>
      <c r="AT1079" s="253" t="s">
        <v>145</v>
      </c>
      <c r="AU1079" s="253" t="s">
        <v>80</v>
      </c>
      <c r="AV1079" s="12" t="s">
        <v>80</v>
      </c>
      <c r="AW1079" s="12" t="s">
        <v>35</v>
      </c>
      <c r="AX1079" s="12" t="s">
        <v>71</v>
      </c>
      <c r="AY1079" s="253" t="s">
        <v>137</v>
      </c>
    </row>
    <row r="1080" spans="2:51" s="11" customFormat="1" ht="13.5">
      <c r="B1080" s="232"/>
      <c r="C1080" s="233"/>
      <c r="D1080" s="234" t="s">
        <v>145</v>
      </c>
      <c r="E1080" s="235" t="s">
        <v>21</v>
      </c>
      <c r="F1080" s="236" t="s">
        <v>1563</v>
      </c>
      <c r="G1080" s="233"/>
      <c r="H1080" s="235" t="s">
        <v>21</v>
      </c>
      <c r="I1080" s="237"/>
      <c r="J1080" s="233"/>
      <c r="K1080" s="233"/>
      <c r="L1080" s="238"/>
      <c r="M1080" s="239"/>
      <c r="N1080" s="240"/>
      <c r="O1080" s="240"/>
      <c r="P1080" s="240"/>
      <c r="Q1080" s="240"/>
      <c r="R1080" s="240"/>
      <c r="S1080" s="240"/>
      <c r="T1080" s="241"/>
      <c r="AT1080" s="242" t="s">
        <v>145</v>
      </c>
      <c r="AU1080" s="242" t="s">
        <v>80</v>
      </c>
      <c r="AV1080" s="11" t="s">
        <v>76</v>
      </c>
      <c r="AW1080" s="11" t="s">
        <v>35</v>
      </c>
      <c r="AX1080" s="11" t="s">
        <v>71</v>
      </c>
      <c r="AY1080" s="242" t="s">
        <v>137</v>
      </c>
    </row>
    <row r="1081" spans="2:51" s="12" customFormat="1" ht="13.5">
      <c r="B1081" s="243"/>
      <c r="C1081" s="244"/>
      <c r="D1081" s="234" t="s">
        <v>145</v>
      </c>
      <c r="E1081" s="245" t="s">
        <v>21</v>
      </c>
      <c r="F1081" s="246" t="s">
        <v>1585</v>
      </c>
      <c r="G1081" s="244"/>
      <c r="H1081" s="247">
        <v>34.248</v>
      </c>
      <c r="I1081" s="248"/>
      <c r="J1081" s="244"/>
      <c r="K1081" s="244"/>
      <c r="L1081" s="249"/>
      <c r="M1081" s="250"/>
      <c r="N1081" s="251"/>
      <c r="O1081" s="251"/>
      <c r="P1081" s="251"/>
      <c r="Q1081" s="251"/>
      <c r="R1081" s="251"/>
      <c r="S1081" s="251"/>
      <c r="T1081" s="252"/>
      <c r="AT1081" s="253" t="s">
        <v>145</v>
      </c>
      <c r="AU1081" s="253" t="s">
        <v>80</v>
      </c>
      <c r="AV1081" s="12" t="s">
        <v>80</v>
      </c>
      <c r="AW1081" s="12" t="s">
        <v>35</v>
      </c>
      <c r="AX1081" s="12" t="s">
        <v>71</v>
      </c>
      <c r="AY1081" s="253" t="s">
        <v>137</v>
      </c>
    </row>
    <row r="1082" spans="2:51" s="11" customFormat="1" ht="13.5">
      <c r="B1082" s="232"/>
      <c r="C1082" s="233"/>
      <c r="D1082" s="234" t="s">
        <v>145</v>
      </c>
      <c r="E1082" s="235" t="s">
        <v>21</v>
      </c>
      <c r="F1082" s="236" t="s">
        <v>1565</v>
      </c>
      <c r="G1082" s="233"/>
      <c r="H1082" s="235" t="s">
        <v>21</v>
      </c>
      <c r="I1082" s="237"/>
      <c r="J1082" s="233"/>
      <c r="K1082" s="233"/>
      <c r="L1082" s="238"/>
      <c r="M1082" s="239"/>
      <c r="N1082" s="240"/>
      <c r="O1082" s="240"/>
      <c r="P1082" s="240"/>
      <c r="Q1082" s="240"/>
      <c r="R1082" s="240"/>
      <c r="S1082" s="240"/>
      <c r="T1082" s="241"/>
      <c r="AT1082" s="242" t="s">
        <v>145</v>
      </c>
      <c r="AU1082" s="242" t="s">
        <v>80</v>
      </c>
      <c r="AV1082" s="11" t="s">
        <v>76</v>
      </c>
      <c r="AW1082" s="11" t="s">
        <v>35</v>
      </c>
      <c r="AX1082" s="11" t="s">
        <v>71</v>
      </c>
      <c r="AY1082" s="242" t="s">
        <v>137</v>
      </c>
    </row>
    <row r="1083" spans="2:51" s="12" customFormat="1" ht="13.5">
      <c r="B1083" s="243"/>
      <c r="C1083" s="244"/>
      <c r="D1083" s="234" t="s">
        <v>145</v>
      </c>
      <c r="E1083" s="245" t="s">
        <v>21</v>
      </c>
      <c r="F1083" s="246" t="s">
        <v>1586</v>
      </c>
      <c r="G1083" s="244"/>
      <c r="H1083" s="247">
        <v>32.408</v>
      </c>
      <c r="I1083" s="248"/>
      <c r="J1083" s="244"/>
      <c r="K1083" s="244"/>
      <c r="L1083" s="249"/>
      <c r="M1083" s="250"/>
      <c r="N1083" s="251"/>
      <c r="O1083" s="251"/>
      <c r="P1083" s="251"/>
      <c r="Q1083" s="251"/>
      <c r="R1083" s="251"/>
      <c r="S1083" s="251"/>
      <c r="T1083" s="252"/>
      <c r="AT1083" s="253" t="s">
        <v>145</v>
      </c>
      <c r="AU1083" s="253" t="s">
        <v>80</v>
      </c>
      <c r="AV1083" s="12" t="s">
        <v>80</v>
      </c>
      <c r="AW1083" s="12" t="s">
        <v>35</v>
      </c>
      <c r="AX1083" s="12" t="s">
        <v>71</v>
      </c>
      <c r="AY1083" s="253" t="s">
        <v>137</v>
      </c>
    </row>
    <row r="1084" spans="2:51" s="13" customFormat="1" ht="13.5">
      <c r="B1084" s="254"/>
      <c r="C1084" s="255"/>
      <c r="D1084" s="234" t="s">
        <v>145</v>
      </c>
      <c r="E1084" s="256" t="s">
        <v>21</v>
      </c>
      <c r="F1084" s="257" t="s">
        <v>218</v>
      </c>
      <c r="G1084" s="255"/>
      <c r="H1084" s="258">
        <v>84.348</v>
      </c>
      <c r="I1084" s="259"/>
      <c r="J1084" s="255"/>
      <c r="K1084" s="255"/>
      <c r="L1084" s="260"/>
      <c r="M1084" s="261"/>
      <c r="N1084" s="262"/>
      <c r="O1084" s="262"/>
      <c r="P1084" s="262"/>
      <c r="Q1084" s="262"/>
      <c r="R1084" s="262"/>
      <c r="S1084" s="262"/>
      <c r="T1084" s="263"/>
      <c r="AT1084" s="264" t="s">
        <v>145</v>
      </c>
      <c r="AU1084" s="264" t="s">
        <v>80</v>
      </c>
      <c r="AV1084" s="13" t="s">
        <v>143</v>
      </c>
      <c r="AW1084" s="13" t="s">
        <v>35</v>
      </c>
      <c r="AX1084" s="13" t="s">
        <v>76</v>
      </c>
      <c r="AY1084" s="264" t="s">
        <v>137</v>
      </c>
    </row>
    <row r="1085" spans="2:65" s="1" customFormat="1" ht="25.5" customHeight="1">
      <c r="B1085" s="45"/>
      <c r="C1085" s="220" t="s">
        <v>1587</v>
      </c>
      <c r="D1085" s="220" t="s">
        <v>139</v>
      </c>
      <c r="E1085" s="221" t="s">
        <v>1588</v>
      </c>
      <c r="F1085" s="222" t="s">
        <v>1589</v>
      </c>
      <c r="G1085" s="223" t="s">
        <v>315</v>
      </c>
      <c r="H1085" s="224">
        <v>1349.568</v>
      </c>
      <c r="I1085" s="225"/>
      <c r="J1085" s="226">
        <f>ROUND(I1085*H1085,2)</f>
        <v>0</v>
      </c>
      <c r="K1085" s="222" t="s">
        <v>163</v>
      </c>
      <c r="L1085" s="71"/>
      <c r="M1085" s="227" t="s">
        <v>21</v>
      </c>
      <c r="N1085" s="228" t="s">
        <v>42</v>
      </c>
      <c r="O1085" s="46"/>
      <c r="P1085" s="229">
        <f>O1085*H1085</f>
        <v>0</v>
      </c>
      <c r="Q1085" s="229">
        <v>0.00035</v>
      </c>
      <c r="R1085" s="229">
        <f>Q1085*H1085</f>
        <v>0.4723488</v>
      </c>
      <c r="S1085" s="229">
        <v>0.003</v>
      </c>
      <c r="T1085" s="230">
        <f>S1085*H1085</f>
        <v>4.048704</v>
      </c>
      <c r="AR1085" s="23" t="s">
        <v>223</v>
      </c>
      <c r="AT1085" s="23" t="s">
        <v>139</v>
      </c>
      <c r="AU1085" s="23" t="s">
        <v>80</v>
      </c>
      <c r="AY1085" s="23" t="s">
        <v>137</v>
      </c>
      <c r="BE1085" s="231">
        <f>IF(N1085="základní",J1085,0)</f>
        <v>0</v>
      </c>
      <c r="BF1085" s="231">
        <f>IF(N1085="snížená",J1085,0)</f>
        <v>0</v>
      </c>
      <c r="BG1085" s="231">
        <f>IF(N1085="zákl. přenesená",J1085,0)</f>
        <v>0</v>
      </c>
      <c r="BH1085" s="231">
        <f>IF(N1085="sníž. přenesená",J1085,0)</f>
        <v>0</v>
      </c>
      <c r="BI1085" s="231">
        <f>IF(N1085="nulová",J1085,0)</f>
        <v>0</v>
      </c>
      <c r="BJ1085" s="23" t="s">
        <v>76</v>
      </c>
      <c r="BK1085" s="231">
        <f>ROUND(I1085*H1085,2)</f>
        <v>0</v>
      </c>
      <c r="BL1085" s="23" t="s">
        <v>223</v>
      </c>
      <c r="BM1085" s="23" t="s">
        <v>1590</v>
      </c>
    </row>
    <row r="1086" spans="2:51" s="12" customFormat="1" ht="13.5">
      <c r="B1086" s="243"/>
      <c r="C1086" s="244"/>
      <c r="D1086" s="234" t="s">
        <v>145</v>
      </c>
      <c r="E1086" s="245" t="s">
        <v>21</v>
      </c>
      <c r="F1086" s="246" t="s">
        <v>1591</v>
      </c>
      <c r="G1086" s="244"/>
      <c r="H1086" s="247">
        <v>1349.568</v>
      </c>
      <c r="I1086" s="248"/>
      <c r="J1086" s="244"/>
      <c r="K1086" s="244"/>
      <c r="L1086" s="249"/>
      <c r="M1086" s="250"/>
      <c r="N1086" s="251"/>
      <c r="O1086" s="251"/>
      <c r="P1086" s="251"/>
      <c r="Q1086" s="251"/>
      <c r="R1086" s="251"/>
      <c r="S1086" s="251"/>
      <c r="T1086" s="252"/>
      <c r="AT1086" s="253" t="s">
        <v>145</v>
      </c>
      <c r="AU1086" s="253" t="s">
        <v>80</v>
      </c>
      <c r="AV1086" s="12" t="s">
        <v>80</v>
      </c>
      <c r="AW1086" s="12" t="s">
        <v>35</v>
      </c>
      <c r="AX1086" s="12" t="s">
        <v>76</v>
      </c>
      <c r="AY1086" s="253" t="s">
        <v>137</v>
      </c>
    </row>
    <row r="1087" spans="2:65" s="1" customFormat="1" ht="16.5" customHeight="1">
      <c r="B1087" s="45"/>
      <c r="C1087" s="265" t="s">
        <v>1592</v>
      </c>
      <c r="D1087" s="265" t="s">
        <v>348</v>
      </c>
      <c r="E1087" s="266" t="s">
        <v>1593</v>
      </c>
      <c r="F1087" s="267" t="s">
        <v>1594</v>
      </c>
      <c r="G1087" s="268" t="s">
        <v>149</v>
      </c>
      <c r="H1087" s="269">
        <v>92.783</v>
      </c>
      <c r="I1087" s="270"/>
      <c r="J1087" s="271">
        <f>ROUND(I1087*H1087,2)</f>
        <v>0</v>
      </c>
      <c r="K1087" s="267" t="s">
        <v>163</v>
      </c>
      <c r="L1087" s="272"/>
      <c r="M1087" s="273" t="s">
        <v>21</v>
      </c>
      <c r="N1087" s="274" t="s">
        <v>42</v>
      </c>
      <c r="O1087" s="46"/>
      <c r="P1087" s="229">
        <f>O1087*H1087</f>
        <v>0</v>
      </c>
      <c r="Q1087" s="229">
        <v>0.0182</v>
      </c>
      <c r="R1087" s="229">
        <f>Q1087*H1087</f>
        <v>1.6886506000000001</v>
      </c>
      <c r="S1087" s="229">
        <v>0</v>
      </c>
      <c r="T1087" s="230">
        <f>S1087*H1087</f>
        <v>0</v>
      </c>
      <c r="AR1087" s="23" t="s">
        <v>312</v>
      </c>
      <c r="AT1087" s="23" t="s">
        <v>348</v>
      </c>
      <c r="AU1087" s="23" t="s">
        <v>80</v>
      </c>
      <c r="AY1087" s="23" t="s">
        <v>137</v>
      </c>
      <c r="BE1087" s="231">
        <f>IF(N1087="základní",J1087,0)</f>
        <v>0</v>
      </c>
      <c r="BF1087" s="231">
        <f>IF(N1087="snížená",J1087,0)</f>
        <v>0</v>
      </c>
      <c r="BG1087" s="231">
        <f>IF(N1087="zákl. přenesená",J1087,0)</f>
        <v>0</v>
      </c>
      <c r="BH1087" s="231">
        <f>IF(N1087="sníž. přenesená",J1087,0)</f>
        <v>0</v>
      </c>
      <c r="BI1087" s="231">
        <f>IF(N1087="nulová",J1087,0)</f>
        <v>0</v>
      </c>
      <c r="BJ1087" s="23" t="s">
        <v>76</v>
      </c>
      <c r="BK1087" s="231">
        <f>ROUND(I1087*H1087,2)</f>
        <v>0</v>
      </c>
      <c r="BL1087" s="23" t="s">
        <v>223</v>
      </c>
      <c r="BM1087" s="23" t="s">
        <v>1595</v>
      </c>
    </row>
    <row r="1088" spans="2:51" s="12" customFormat="1" ht="13.5">
      <c r="B1088" s="243"/>
      <c r="C1088" s="244"/>
      <c r="D1088" s="234" t="s">
        <v>145</v>
      </c>
      <c r="E1088" s="245" t="s">
        <v>21</v>
      </c>
      <c r="F1088" s="246" t="s">
        <v>1596</v>
      </c>
      <c r="G1088" s="244"/>
      <c r="H1088" s="247">
        <v>92.783</v>
      </c>
      <c r="I1088" s="248"/>
      <c r="J1088" s="244"/>
      <c r="K1088" s="244"/>
      <c r="L1088" s="249"/>
      <c r="M1088" s="250"/>
      <c r="N1088" s="251"/>
      <c r="O1088" s="251"/>
      <c r="P1088" s="251"/>
      <c r="Q1088" s="251"/>
      <c r="R1088" s="251"/>
      <c r="S1088" s="251"/>
      <c r="T1088" s="252"/>
      <c r="AT1088" s="253" t="s">
        <v>145</v>
      </c>
      <c r="AU1088" s="253" t="s">
        <v>80</v>
      </c>
      <c r="AV1088" s="12" t="s">
        <v>80</v>
      </c>
      <c r="AW1088" s="12" t="s">
        <v>35</v>
      </c>
      <c r="AX1088" s="12" t="s">
        <v>76</v>
      </c>
      <c r="AY1088" s="253" t="s">
        <v>137</v>
      </c>
    </row>
    <row r="1089" spans="2:65" s="1" customFormat="1" ht="16.5" customHeight="1">
      <c r="B1089" s="45"/>
      <c r="C1089" s="220" t="s">
        <v>1597</v>
      </c>
      <c r="D1089" s="220" t="s">
        <v>139</v>
      </c>
      <c r="E1089" s="221" t="s">
        <v>1598</v>
      </c>
      <c r="F1089" s="222" t="s">
        <v>1599</v>
      </c>
      <c r="G1089" s="223" t="s">
        <v>149</v>
      </c>
      <c r="H1089" s="224">
        <v>13.236</v>
      </c>
      <c r="I1089" s="225"/>
      <c r="J1089" s="226">
        <f>ROUND(I1089*H1089,2)</f>
        <v>0</v>
      </c>
      <c r="K1089" s="222" t="s">
        <v>163</v>
      </c>
      <c r="L1089" s="71"/>
      <c r="M1089" s="227" t="s">
        <v>21</v>
      </c>
      <c r="N1089" s="228" t="s">
        <v>42</v>
      </c>
      <c r="O1089" s="46"/>
      <c r="P1089" s="229">
        <f>O1089*H1089</f>
        <v>0</v>
      </c>
      <c r="Q1089" s="229">
        <v>0</v>
      </c>
      <c r="R1089" s="229">
        <f>Q1089*H1089</f>
        <v>0</v>
      </c>
      <c r="S1089" s="229">
        <v>0</v>
      </c>
      <c r="T1089" s="230">
        <f>S1089*H1089</f>
        <v>0</v>
      </c>
      <c r="AR1089" s="23" t="s">
        <v>223</v>
      </c>
      <c r="AT1089" s="23" t="s">
        <v>139</v>
      </c>
      <c r="AU1089" s="23" t="s">
        <v>80</v>
      </c>
      <c r="AY1089" s="23" t="s">
        <v>137</v>
      </c>
      <c r="BE1089" s="231">
        <f>IF(N1089="základní",J1089,0)</f>
        <v>0</v>
      </c>
      <c r="BF1089" s="231">
        <f>IF(N1089="snížená",J1089,0)</f>
        <v>0</v>
      </c>
      <c r="BG1089" s="231">
        <f>IF(N1089="zákl. přenesená",J1089,0)</f>
        <v>0</v>
      </c>
      <c r="BH1089" s="231">
        <f>IF(N1089="sníž. přenesená",J1089,0)</f>
        <v>0</v>
      </c>
      <c r="BI1089" s="231">
        <f>IF(N1089="nulová",J1089,0)</f>
        <v>0</v>
      </c>
      <c r="BJ1089" s="23" t="s">
        <v>76</v>
      </c>
      <c r="BK1089" s="231">
        <f>ROUND(I1089*H1089,2)</f>
        <v>0</v>
      </c>
      <c r="BL1089" s="23" t="s">
        <v>223</v>
      </c>
      <c r="BM1089" s="23" t="s">
        <v>1600</v>
      </c>
    </row>
    <row r="1090" spans="2:51" s="11" customFormat="1" ht="13.5">
      <c r="B1090" s="232"/>
      <c r="C1090" s="233"/>
      <c r="D1090" s="234" t="s">
        <v>145</v>
      </c>
      <c r="E1090" s="235" t="s">
        <v>21</v>
      </c>
      <c r="F1090" s="236" t="s">
        <v>1560</v>
      </c>
      <c r="G1090" s="233"/>
      <c r="H1090" s="235" t="s">
        <v>21</v>
      </c>
      <c r="I1090" s="237"/>
      <c r="J1090" s="233"/>
      <c r="K1090" s="233"/>
      <c r="L1090" s="238"/>
      <c r="M1090" s="239"/>
      <c r="N1090" s="240"/>
      <c r="O1090" s="240"/>
      <c r="P1090" s="240"/>
      <c r="Q1090" s="240"/>
      <c r="R1090" s="240"/>
      <c r="S1090" s="240"/>
      <c r="T1090" s="241"/>
      <c r="AT1090" s="242" t="s">
        <v>145</v>
      </c>
      <c r="AU1090" s="242" t="s">
        <v>80</v>
      </c>
      <c r="AV1090" s="11" t="s">
        <v>76</v>
      </c>
      <c r="AW1090" s="11" t="s">
        <v>35</v>
      </c>
      <c r="AX1090" s="11" t="s">
        <v>71</v>
      </c>
      <c r="AY1090" s="242" t="s">
        <v>137</v>
      </c>
    </row>
    <row r="1091" spans="2:51" s="12" customFormat="1" ht="13.5">
      <c r="B1091" s="243"/>
      <c r="C1091" s="244"/>
      <c r="D1091" s="234" t="s">
        <v>145</v>
      </c>
      <c r="E1091" s="245" t="s">
        <v>21</v>
      </c>
      <c r="F1091" s="246" t="s">
        <v>1562</v>
      </c>
      <c r="G1091" s="244"/>
      <c r="H1091" s="247">
        <v>8.84</v>
      </c>
      <c r="I1091" s="248"/>
      <c r="J1091" s="244"/>
      <c r="K1091" s="244"/>
      <c r="L1091" s="249"/>
      <c r="M1091" s="250"/>
      <c r="N1091" s="251"/>
      <c r="O1091" s="251"/>
      <c r="P1091" s="251"/>
      <c r="Q1091" s="251"/>
      <c r="R1091" s="251"/>
      <c r="S1091" s="251"/>
      <c r="T1091" s="252"/>
      <c r="AT1091" s="253" t="s">
        <v>145</v>
      </c>
      <c r="AU1091" s="253" t="s">
        <v>80</v>
      </c>
      <c r="AV1091" s="12" t="s">
        <v>80</v>
      </c>
      <c r="AW1091" s="12" t="s">
        <v>35</v>
      </c>
      <c r="AX1091" s="12" t="s">
        <v>71</v>
      </c>
      <c r="AY1091" s="253" t="s">
        <v>137</v>
      </c>
    </row>
    <row r="1092" spans="2:51" s="11" customFormat="1" ht="13.5">
      <c r="B1092" s="232"/>
      <c r="C1092" s="233"/>
      <c r="D1092" s="234" t="s">
        <v>145</v>
      </c>
      <c r="E1092" s="235" t="s">
        <v>21</v>
      </c>
      <c r="F1092" s="236" t="s">
        <v>1565</v>
      </c>
      <c r="G1092" s="233"/>
      <c r="H1092" s="235" t="s">
        <v>21</v>
      </c>
      <c r="I1092" s="237"/>
      <c r="J1092" s="233"/>
      <c r="K1092" s="233"/>
      <c r="L1092" s="238"/>
      <c r="M1092" s="239"/>
      <c r="N1092" s="240"/>
      <c r="O1092" s="240"/>
      <c r="P1092" s="240"/>
      <c r="Q1092" s="240"/>
      <c r="R1092" s="240"/>
      <c r="S1092" s="240"/>
      <c r="T1092" s="241"/>
      <c r="AT1092" s="242" t="s">
        <v>145</v>
      </c>
      <c r="AU1092" s="242" t="s">
        <v>80</v>
      </c>
      <c r="AV1092" s="11" t="s">
        <v>76</v>
      </c>
      <c r="AW1092" s="11" t="s">
        <v>35</v>
      </c>
      <c r="AX1092" s="11" t="s">
        <v>71</v>
      </c>
      <c r="AY1092" s="242" t="s">
        <v>137</v>
      </c>
    </row>
    <row r="1093" spans="2:51" s="12" customFormat="1" ht="13.5">
      <c r="B1093" s="243"/>
      <c r="C1093" s="244"/>
      <c r="D1093" s="234" t="s">
        <v>145</v>
      </c>
      <c r="E1093" s="245" t="s">
        <v>21</v>
      </c>
      <c r="F1093" s="246" t="s">
        <v>1567</v>
      </c>
      <c r="G1093" s="244"/>
      <c r="H1093" s="247">
        <v>4.396</v>
      </c>
      <c r="I1093" s="248"/>
      <c r="J1093" s="244"/>
      <c r="K1093" s="244"/>
      <c r="L1093" s="249"/>
      <c r="M1093" s="250"/>
      <c r="N1093" s="251"/>
      <c r="O1093" s="251"/>
      <c r="P1093" s="251"/>
      <c r="Q1093" s="251"/>
      <c r="R1093" s="251"/>
      <c r="S1093" s="251"/>
      <c r="T1093" s="252"/>
      <c r="AT1093" s="253" t="s">
        <v>145</v>
      </c>
      <c r="AU1093" s="253" t="s">
        <v>80</v>
      </c>
      <c r="AV1093" s="12" t="s">
        <v>80</v>
      </c>
      <c r="AW1093" s="12" t="s">
        <v>35</v>
      </c>
      <c r="AX1093" s="12" t="s">
        <v>71</v>
      </c>
      <c r="AY1093" s="253" t="s">
        <v>137</v>
      </c>
    </row>
    <row r="1094" spans="2:51" s="13" customFormat="1" ht="13.5">
      <c r="B1094" s="254"/>
      <c r="C1094" s="255"/>
      <c r="D1094" s="234" t="s">
        <v>145</v>
      </c>
      <c r="E1094" s="256" t="s">
        <v>21</v>
      </c>
      <c r="F1094" s="257" t="s">
        <v>218</v>
      </c>
      <c r="G1094" s="255"/>
      <c r="H1094" s="258">
        <v>13.236</v>
      </c>
      <c r="I1094" s="259"/>
      <c r="J1094" s="255"/>
      <c r="K1094" s="255"/>
      <c r="L1094" s="260"/>
      <c r="M1094" s="261"/>
      <c r="N1094" s="262"/>
      <c r="O1094" s="262"/>
      <c r="P1094" s="262"/>
      <c r="Q1094" s="262"/>
      <c r="R1094" s="262"/>
      <c r="S1094" s="262"/>
      <c r="T1094" s="263"/>
      <c r="AT1094" s="264" t="s">
        <v>145</v>
      </c>
      <c r="AU1094" s="264" t="s">
        <v>80</v>
      </c>
      <c r="AV1094" s="13" t="s">
        <v>143</v>
      </c>
      <c r="AW1094" s="13" t="s">
        <v>35</v>
      </c>
      <c r="AX1094" s="13" t="s">
        <v>76</v>
      </c>
      <c r="AY1094" s="264" t="s">
        <v>137</v>
      </c>
    </row>
    <row r="1095" spans="2:65" s="1" customFormat="1" ht="16.5" customHeight="1">
      <c r="B1095" s="45"/>
      <c r="C1095" s="220" t="s">
        <v>1601</v>
      </c>
      <c r="D1095" s="220" t="s">
        <v>139</v>
      </c>
      <c r="E1095" s="221" t="s">
        <v>1602</v>
      </c>
      <c r="F1095" s="222" t="s">
        <v>1603</v>
      </c>
      <c r="G1095" s="223" t="s">
        <v>149</v>
      </c>
      <c r="H1095" s="224">
        <v>74.342</v>
      </c>
      <c r="I1095" s="225"/>
      <c r="J1095" s="226">
        <f>ROUND(I1095*H1095,2)</f>
        <v>0</v>
      </c>
      <c r="K1095" s="222" t="s">
        <v>163</v>
      </c>
      <c r="L1095" s="71"/>
      <c r="M1095" s="227" t="s">
        <v>21</v>
      </c>
      <c r="N1095" s="228" t="s">
        <v>42</v>
      </c>
      <c r="O1095" s="46"/>
      <c r="P1095" s="229">
        <f>O1095*H1095</f>
        <v>0</v>
      </c>
      <c r="Q1095" s="229">
        <v>0</v>
      </c>
      <c r="R1095" s="229">
        <f>Q1095*H1095</f>
        <v>0</v>
      </c>
      <c r="S1095" s="229">
        <v>0</v>
      </c>
      <c r="T1095" s="230">
        <f>S1095*H1095</f>
        <v>0</v>
      </c>
      <c r="AR1095" s="23" t="s">
        <v>223</v>
      </c>
      <c r="AT1095" s="23" t="s">
        <v>139</v>
      </c>
      <c r="AU1095" s="23" t="s">
        <v>80</v>
      </c>
      <c r="AY1095" s="23" t="s">
        <v>137</v>
      </c>
      <c r="BE1095" s="231">
        <f>IF(N1095="základní",J1095,0)</f>
        <v>0</v>
      </c>
      <c r="BF1095" s="231">
        <f>IF(N1095="snížená",J1095,0)</f>
        <v>0</v>
      </c>
      <c r="BG1095" s="231">
        <f>IF(N1095="zákl. přenesená",J1095,0)</f>
        <v>0</v>
      </c>
      <c r="BH1095" s="231">
        <f>IF(N1095="sníž. přenesená",J1095,0)</f>
        <v>0</v>
      </c>
      <c r="BI1095" s="231">
        <f>IF(N1095="nulová",J1095,0)</f>
        <v>0</v>
      </c>
      <c r="BJ1095" s="23" t="s">
        <v>76</v>
      </c>
      <c r="BK1095" s="231">
        <f>ROUND(I1095*H1095,2)</f>
        <v>0</v>
      </c>
      <c r="BL1095" s="23" t="s">
        <v>223</v>
      </c>
      <c r="BM1095" s="23" t="s">
        <v>1604</v>
      </c>
    </row>
    <row r="1096" spans="2:51" s="12" customFormat="1" ht="13.5">
      <c r="B1096" s="243"/>
      <c r="C1096" s="244"/>
      <c r="D1096" s="234" t="s">
        <v>145</v>
      </c>
      <c r="E1096" s="245" t="s">
        <v>21</v>
      </c>
      <c r="F1096" s="246" t="s">
        <v>1605</v>
      </c>
      <c r="G1096" s="244"/>
      <c r="H1096" s="247">
        <v>74.342</v>
      </c>
      <c r="I1096" s="248"/>
      <c r="J1096" s="244"/>
      <c r="K1096" s="244"/>
      <c r="L1096" s="249"/>
      <c r="M1096" s="250"/>
      <c r="N1096" s="251"/>
      <c r="O1096" s="251"/>
      <c r="P1096" s="251"/>
      <c r="Q1096" s="251"/>
      <c r="R1096" s="251"/>
      <c r="S1096" s="251"/>
      <c r="T1096" s="252"/>
      <c r="AT1096" s="253" t="s">
        <v>145</v>
      </c>
      <c r="AU1096" s="253" t="s">
        <v>80</v>
      </c>
      <c r="AV1096" s="12" t="s">
        <v>80</v>
      </c>
      <c r="AW1096" s="12" t="s">
        <v>35</v>
      </c>
      <c r="AX1096" s="12" t="s">
        <v>76</v>
      </c>
      <c r="AY1096" s="253" t="s">
        <v>137</v>
      </c>
    </row>
    <row r="1097" spans="2:65" s="1" customFormat="1" ht="16.5" customHeight="1">
      <c r="B1097" s="45"/>
      <c r="C1097" s="220" t="s">
        <v>1606</v>
      </c>
      <c r="D1097" s="220" t="s">
        <v>139</v>
      </c>
      <c r="E1097" s="221" t="s">
        <v>1607</v>
      </c>
      <c r="F1097" s="222" t="s">
        <v>1608</v>
      </c>
      <c r="G1097" s="223" t="s">
        <v>149</v>
      </c>
      <c r="H1097" s="224">
        <v>74.342</v>
      </c>
      <c r="I1097" s="225"/>
      <c r="J1097" s="226">
        <f>ROUND(I1097*H1097,2)</f>
        <v>0</v>
      </c>
      <c r="K1097" s="222" t="s">
        <v>163</v>
      </c>
      <c r="L1097" s="71"/>
      <c r="M1097" s="227" t="s">
        <v>21</v>
      </c>
      <c r="N1097" s="228" t="s">
        <v>42</v>
      </c>
      <c r="O1097" s="46"/>
      <c r="P1097" s="229">
        <f>O1097*H1097</f>
        <v>0</v>
      </c>
      <c r="Q1097" s="229">
        <v>0</v>
      </c>
      <c r="R1097" s="229">
        <f>Q1097*H1097</f>
        <v>0</v>
      </c>
      <c r="S1097" s="229">
        <v>0</v>
      </c>
      <c r="T1097" s="230">
        <f>S1097*H1097</f>
        <v>0</v>
      </c>
      <c r="AR1097" s="23" t="s">
        <v>223</v>
      </c>
      <c r="AT1097" s="23" t="s">
        <v>139</v>
      </c>
      <c r="AU1097" s="23" t="s">
        <v>80</v>
      </c>
      <c r="AY1097" s="23" t="s">
        <v>137</v>
      </c>
      <c r="BE1097" s="231">
        <f>IF(N1097="základní",J1097,0)</f>
        <v>0</v>
      </c>
      <c r="BF1097" s="231">
        <f>IF(N1097="snížená",J1097,0)</f>
        <v>0</v>
      </c>
      <c r="BG1097" s="231">
        <f>IF(N1097="zákl. přenesená",J1097,0)</f>
        <v>0</v>
      </c>
      <c r="BH1097" s="231">
        <f>IF(N1097="sníž. přenesená",J1097,0)</f>
        <v>0</v>
      </c>
      <c r="BI1097" s="231">
        <f>IF(N1097="nulová",J1097,0)</f>
        <v>0</v>
      </c>
      <c r="BJ1097" s="23" t="s">
        <v>76</v>
      </c>
      <c r="BK1097" s="231">
        <f>ROUND(I1097*H1097,2)</f>
        <v>0</v>
      </c>
      <c r="BL1097" s="23" t="s">
        <v>223</v>
      </c>
      <c r="BM1097" s="23" t="s">
        <v>1609</v>
      </c>
    </row>
    <row r="1098" spans="2:51" s="12" customFormat="1" ht="13.5">
      <c r="B1098" s="243"/>
      <c r="C1098" s="244"/>
      <c r="D1098" s="234" t="s">
        <v>145</v>
      </c>
      <c r="E1098" s="245" t="s">
        <v>21</v>
      </c>
      <c r="F1098" s="246" t="s">
        <v>1605</v>
      </c>
      <c r="G1098" s="244"/>
      <c r="H1098" s="247">
        <v>74.342</v>
      </c>
      <c r="I1098" s="248"/>
      <c r="J1098" s="244"/>
      <c r="K1098" s="244"/>
      <c r="L1098" s="249"/>
      <c r="M1098" s="250"/>
      <c r="N1098" s="251"/>
      <c r="O1098" s="251"/>
      <c r="P1098" s="251"/>
      <c r="Q1098" s="251"/>
      <c r="R1098" s="251"/>
      <c r="S1098" s="251"/>
      <c r="T1098" s="252"/>
      <c r="AT1098" s="253" t="s">
        <v>145</v>
      </c>
      <c r="AU1098" s="253" t="s">
        <v>80</v>
      </c>
      <c r="AV1098" s="12" t="s">
        <v>80</v>
      </c>
      <c r="AW1098" s="12" t="s">
        <v>35</v>
      </c>
      <c r="AX1098" s="12" t="s">
        <v>76</v>
      </c>
      <c r="AY1098" s="253" t="s">
        <v>137</v>
      </c>
    </row>
    <row r="1099" spans="2:65" s="1" customFormat="1" ht="16.5" customHeight="1">
      <c r="B1099" s="45"/>
      <c r="C1099" s="220" t="s">
        <v>1610</v>
      </c>
      <c r="D1099" s="220" t="s">
        <v>139</v>
      </c>
      <c r="E1099" s="221" t="s">
        <v>1611</v>
      </c>
      <c r="F1099" s="222" t="s">
        <v>1612</v>
      </c>
      <c r="G1099" s="223" t="s">
        <v>149</v>
      </c>
      <c r="H1099" s="224">
        <v>74.342</v>
      </c>
      <c r="I1099" s="225"/>
      <c r="J1099" s="226">
        <f>ROUND(I1099*H1099,2)</f>
        <v>0</v>
      </c>
      <c r="K1099" s="222" t="s">
        <v>163</v>
      </c>
      <c r="L1099" s="71"/>
      <c r="M1099" s="227" t="s">
        <v>21</v>
      </c>
      <c r="N1099" s="228" t="s">
        <v>42</v>
      </c>
      <c r="O1099" s="46"/>
      <c r="P1099" s="229">
        <f>O1099*H1099</f>
        <v>0</v>
      </c>
      <c r="Q1099" s="229">
        <v>0.0003</v>
      </c>
      <c r="R1099" s="229">
        <f>Q1099*H1099</f>
        <v>0.0223026</v>
      </c>
      <c r="S1099" s="229">
        <v>0</v>
      </c>
      <c r="T1099" s="230">
        <f>S1099*H1099</f>
        <v>0</v>
      </c>
      <c r="AR1099" s="23" t="s">
        <v>223</v>
      </c>
      <c r="AT1099" s="23" t="s">
        <v>139</v>
      </c>
      <c r="AU1099" s="23" t="s">
        <v>80</v>
      </c>
      <c r="AY1099" s="23" t="s">
        <v>137</v>
      </c>
      <c r="BE1099" s="231">
        <f>IF(N1099="základní",J1099,0)</f>
        <v>0</v>
      </c>
      <c r="BF1099" s="231">
        <f>IF(N1099="snížená",J1099,0)</f>
        <v>0</v>
      </c>
      <c r="BG1099" s="231">
        <f>IF(N1099="zákl. přenesená",J1099,0)</f>
        <v>0</v>
      </c>
      <c r="BH1099" s="231">
        <f>IF(N1099="sníž. přenesená",J1099,0)</f>
        <v>0</v>
      </c>
      <c r="BI1099" s="231">
        <f>IF(N1099="nulová",J1099,0)</f>
        <v>0</v>
      </c>
      <c r="BJ1099" s="23" t="s">
        <v>76</v>
      </c>
      <c r="BK1099" s="231">
        <f>ROUND(I1099*H1099,2)</f>
        <v>0</v>
      </c>
      <c r="BL1099" s="23" t="s">
        <v>223</v>
      </c>
      <c r="BM1099" s="23" t="s">
        <v>1613</v>
      </c>
    </row>
    <row r="1100" spans="2:51" s="12" customFormat="1" ht="13.5">
      <c r="B1100" s="243"/>
      <c r="C1100" s="244"/>
      <c r="D1100" s="234" t="s">
        <v>145</v>
      </c>
      <c r="E1100" s="245" t="s">
        <v>21</v>
      </c>
      <c r="F1100" s="246" t="s">
        <v>1605</v>
      </c>
      <c r="G1100" s="244"/>
      <c r="H1100" s="247">
        <v>74.342</v>
      </c>
      <c r="I1100" s="248"/>
      <c r="J1100" s="244"/>
      <c r="K1100" s="244"/>
      <c r="L1100" s="249"/>
      <c r="M1100" s="250"/>
      <c r="N1100" s="251"/>
      <c r="O1100" s="251"/>
      <c r="P1100" s="251"/>
      <c r="Q1100" s="251"/>
      <c r="R1100" s="251"/>
      <c r="S1100" s="251"/>
      <c r="T1100" s="252"/>
      <c r="AT1100" s="253" t="s">
        <v>145</v>
      </c>
      <c r="AU1100" s="253" t="s">
        <v>80</v>
      </c>
      <c r="AV1100" s="12" t="s">
        <v>80</v>
      </c>
      <c r="AW1100" s="12" t="s">
        <v>35</v>
      </c>
      <c r="AX1100" s="12" t="s">
        <v>76</v>
      </c>
      <c r="AY1100" s="253" t="s">
        <v>137</v>
      </c>
    </row>
    <row r="1101" spans="2:65" s="1" customFormat="1" ht="16.5" customHeight="1">
      <c r="B1101" s="45"/>
      <c r="C1101" s="220" t="s">
        <v>1614</v>
      </c>
      <c r="D1101" s="220" t="s">
        <v>139</v>
      </c>
      <c r="E1101" s="221" t="s">
        <v>1615</v>
      </c>
      <c r="F1101" s="222" t="s">
        <v>1616</v>
      </c>
      <c r="G1101" s="223" t="s">
        <v>156</v>
      </c>
      <c r="H1101" s="224">
        <v>78.385</v>
      </c>
      <c r="I1101" s="225"/>
      <c r="J1101" s="226">
        <f>ROUND(I1101*H1101,2)</f>
        <v>0</v>
      </c>
      <c r="K1101" s="222" t="s">
        <v>163</v>
      </c>
      <c r="L1101" s="71"/>
      <c r="M1101" s="227" t="s">
        <v>21</v>
      </c>
      <c r="N1101" s="228" t="s">
        <v>42</v>
      </c>
      <c r="O1101" s="46"/>
      <c r="P1101" s="229">
        <f>O1101*H1101</f>
        <v>0</v>
      </c>
      <c r="Q1101" s="229">
        <v>3E-05</v>
      </c>
      <c r="R1101" s="229">
        <f>Q1101*H1101</f>
        <v>0.0023515500000000004</v>
      </c>
      <c r="S1101" s="229">
        <v>0</v>
      </c>
      <c r="T1101" s="230">
        <f>S1101*H1101</f>
        <v>0</v>
      </c>
      <c r="AR1101" s="23" t="s">
        <v>223</v>
      </c>
      <c r="AT1101" s="23" t="s">
        <v>139</v>
      </c>
      <c r="AU1101" s="23" t="s">
        <v>80</v>
      </c>
      <c r="AY1101" s="23" t="s">
        <v>137</v>
      </c>
      <c r="BE1101" s="231">
        <f>IF(N1101="základní",J1101,0)</f>
        <v>0</v>
      </c>
      <c r="BF1101" s="231">
        <f>IF(N1101="snížená",J1101,0)</f>
        <v>0</v>
      </c>
      <c r="BG1101" s="231">
        <f>IF(N1101="zákl. přenesená",J1101,0)</f>
        <v>0</v>
      </c>
      <c r="BH1101" s="231">
        <f>IF(N1101="sníž. přenesená",J1101,0)</f>
        <v>0</v>
      </c>
      <c r="BI1101" s="231">
        <f>IF(N1101="nulová",J1101,0)</f>
        <v>0</v>
      </c>
      <c r="BJ1101" s="23" t="s">
        <v>76</v>
      </c>
      <c r="BK1101" s="231">
        <f>ROUND(I1101*H1101,2)</f>
        <v>0</v>
      </c>
      <c r="BL1101" s="23" t="s">
        <v>223</v>
      </c>
      <c r="BM1101" s="23" t="s">
        <v>1617</v>
      </c>
    </row>
    <row r="1102" spans="2:51" s="11" customFormat="1" ht="13.5">
      <c r="B1102" s="232"/>
      <c r="C1102" s="233"/>
      <c r="D1102" s="234" t="s">
        <v>145</v>
      </c>
      <c r="E1102" s="235" t="s">
        <v>21</v>
      </c>
      <c r="F1102" s="236" t="s">
        <v>1560</v>
      </c>
      <c r="G1102" s="233"/>
      <c r="H1102" s="235" t="s">
        <v>21</v>
      </c>
      <c r="I1102" s="237"/>
      <c r="J1102" s="233"/>
      <c r="K1102" s="233"/>
      <c r="L1102" s="238"/>
      <c r="M1102" s="239"/>
      <c r="N1102" s="240"/>
      <c r="O1102" s="240"/>
      <c r="P1102" s="240"/>
      <c r="Q1102" s="240"/>
      <c r="R1102" s="240"/>
      <c r="S1102" s="240"/>
      <c r="T1102" s="241"/>
      <c r="AT1102" s="242" t="s">
        <v>145</v>
      </c>
      <c r="AU1102" s="242" t="s">
        <v>80</v>
      </c>
      <c r="AV1102" s="11" t="s">
        <v>76</v>
      </c>
      <c r="AW1102" s="11" t="s">
        <v>35</v>
      </c>
      <c r="AX1102" s="11" t="s">
        <v>71</v>
      </c>
      <c r="AY1102" s="242" t="s">
        <v>137</v>
      </c>
    </row>
    <row r="1103" spans="2:51" s="12" customFormat="1" ht="13.5">
      <c r="B1103" s="243"/>
      <c r="C1103" s="244"/>
      <c r="D1103" s="234" t="s">
        <v>145</v>
      </c>
      <c r="E1103" s="245" t="s">
        <v>21</v>
      </c>
      <c r="F1103" s="246" t="s">
        <v>1618</v>
      </c>
      <c r="G1103" s="244"/>
      <c r="H1103" s="247">
        <v>14.225</v>
      </c>
      <c r="I1103" s="248"/>
      <c r="J1103" s="244"/>
      <c r="K1103" s="244"/>
      <c r="L1103" s="249"/>
      <c r="M1103" s="250"/>
      <c r="N1103" s="251"/>
      <c r="O1103" s="251"/>
      <c r="P1103" s="251"/>
      <c r="Q1103" s="251"/>
      <c r="R1103" s="251"/>
      <c r="S1103" s="251"/>
      <c r="T1103" s="252"/>
      <c r="AT1103" s="253" t="s">
        <v>145</v>
      </c>
      <c r="AU1103" s="253" t="s">
        <v>80</v>
      </c>
      <c r="AV1103" s="12" t="s">
        <v>80</v>
      </c>
      <c r="AW1103" s="12" t="s">
        <v>35</v>
      </c>
      <c r="AX1103" s="12" t="s">
        <v>71</v>
      </c>
      <c r="AY1103" s="253" t="s">
        <v>137</v>
      </c>
    </row>
    <row r="1104" spans="2:51" s="12" customFormat="1" ht="13.5">
      <c r="B1104" s="243"/>
      <c r="C1104" s="244"/>
      <c r="D1104" s="234" t="s">
        <v>145</v>
      </c>
      <c r="E1104" s="245" t="s">
        <v>21</v>
      </c>
      <c r="F1104" s="246" t="s">
        <v>1619</v>
      </c>
      <c r="G1104" s="244"/>
      <c r="H1104" s="247">
        <v>7.7</v>
      </c>
      <c r="I1104" s="248"/>
      <c r="J1104" s="244"/>
      <c r="K1104" s="244"/>
      <c r="L1104" s="249"/>
      <c r="M1104" s="250"/>
      <c r="N1104" s="251"/>
      <c r="O1104" s="251"/>
      <c r="P1104" s="251"/>
      <c r="Q1104" s="251"/>
      <c r="R1104" s="251"/>
      <c r="S1104" s="251"/>
      <c r="T1104" s="252"/>
      <c r="AT1104" s="253" t="s">
        <v>145</v>
      </c>
      <c r="AU1104" s="253" t="s">
        <v>80</v>
      </c>
      <c r="AV1104" s="12" t="s">
        <v>80</v>
      </c>
      <c r="AW1104" s="12" t="s">
        <v>35</v>
      </c>
      <c r="AX1104" s="12" t="s">
        <v>71</v>
      </c>
      <c r="AY1104" s="253" t="s">
        <v>137</v>
      </c>
    </row>
    <row r="1105" spans="2:51" s="12" customFormat="1" ht="13.5">
      <c r="B1105" s="243"/>
      <c r="C1105" s="244"/>
      <c r="D1105" s="234" t="s">
        <v>145</v>
      </c>
      <c r="E1105" s="245" t="s">
        <v>21</v>
      </c>
      <c r="F1105" s="246" t="s">
        <v>1620</v>
      </c>
      <c r="G1105" s="244"/>
      <c r="H1105" s="247">
        <v>10.73</v>
      </c>
      <c r="I1105" s="248"/>
      <c r="J1105" s="244"/>
      <c r="K1105" s="244"/>
      <c r="L1105" s="249"/>
      <c r="M1105" s="250"/>
      <c r="N1105" s="251"/>
      <c r="O1105" s="251"/>
      <c r="P1105" s="251"/>
      <c r="Q1105" s="251"/>
      <c r="R1105" s="251"/>
      <c r="S1105" s="251"/>
      <c r="T1105" s="252"/>
      <c r="AT1105" s="253" t="s">
        <v>145</v>
      </c>
      <c r="AU1105" s="253" t="s">
        <v>80</v>
      </c>
      <c r="AV1105" s="12" t="s">
        <v>80</v>
      </c>
      <c r="AW1105" s="12" t="s">
        <v>35</v>
      </c>
      <c r="AX1105" s="12" t="s">
        <v>71</v>
      </c>
      <c r="AY1105" s="253" t="s">
        <v>137</v>
      </c>
    </row>
    <row r="1106" spans="2:51" s="11" customFormat="1" ht="13.5">
      <c r="B1106" s="232"/>
      <c r="C1106" s="233"/>
      <c r="D1106" s="234" t="s">
        <v>145</v>
      </c>
      <c r="E1106" s="235" t="s">
        <v>21</v>
      </c>
      <c r="F1106" s="236" t="s">
        <v>1563</v>
      </c>
      <c r="G1106" s="233"/>
      <c r="H1106" s="235" t="s">
        <v>21</v>
      </c>
      <c r="I1106" s="237"/>
      <c r="J1106" s="233"/>
      <c r="K1106" s="233"/>
      <c r="L1106" s="238"/>
      <c r="M1106" s="239"/>
      <c r="N1106" s="240"/>
      <c r="O1106" s="240"/>
      <c r="P1106" s="240"/>
      <c r="Q1106" s="240"/>
      <c r="R1106" s="240"/>
      <c r="S1106" s="240"/>
      <c r="T1106" s="241"/>
      <c r="AT1106" s="242" t="s">
        <v>145</v>
      </c>
      <c r="AU1106" s="242" t="s">
        <v>80</v>
      </c>
      <c r="AV1106" s="11" t="s">
        <v>76</v>
      </c>
      <c r="AW1106" s="11" t="s">
        <v>35</v>
      </c>
      <c r="AX1106" s="11" t="s">
        <v>71</v>
      </c>
      <c r="AY1106" s="242" t="s">
        <v>137</v>
      </c>
    </row>
    <row r="1107" spans="2:51" s="12" customFormat="1" ht="13.5">
      <c r="B1107" s="243"/>
      <c r="C1107" s="244"/>
      <c r="D1107" s="234" t="s">
        <v>145</v>
      </c>
      <c r="E1107" s="245" t="s">
        <v>21</v>
      </c>
      <c r="F1107" s="246" t="s">
        <v>1621</v>
      </c>
      <c r="G1107" s="244"/>
      <c r="H1107" s="247">
        <v>18.985</v>
      </c>
      <c r="I1107" s="248"/>
      <c r="J1107" s="244"/>
      <c r="K1107" s="244"/>
      <c r="L1107" s="249"/>
      <c r="M1107" s="250"/>
      <c r="N1107" s="251"/>
      <c r="O1107" s="251"/>
      <c r="P1107" s="251"/>
      <c r="Q1107" s="251"/>
      <c r="R1107" s="251"/>
      <c r="S1107" s="251"/>
      <c r="T1107" s="252"/>
      <c r="AT1107" s="253" t="s">
        <v>145</v>
      </c>
      <c r="AU1107" s="253" t="s">
        <v>80</v>
      </c>
      <c r="AV1107" s="12" t="s">
        <v>80</v>
      </c>
      <c r="AW1107" s="12" t="s">
        <v>35</v>
      </c>
      <c r="AX1107" s="12" t="s">
        <v>71</v>
      </c>
      <c r="AY1107" s="253" t="s">
        <v>137</v>
      </c>
    </row>
    <row r="1108" spans="2:51" s="11" customFormat="1" ht="13.5">
      <c r="B1108" s="232"/>
      <c r="C1108" s="233"/>
      <c r="D1108" s="234" t="s">
        <v>145</v>
      </c>
      <c r="E1108" s="235" t="s">
        <v>21</v>
      </c>
      <c r="F1108" s="236" t="s">
        <v>1565</v>
      </c>
      <c r="G1108" s="233"/>
      <c r="H1108" s="235" t="s">
        <v>21</v>
      </c>
      <c r="I1108" s="237"/>
      <c r="J1108" s="233"/>
      <c r="K1108" s="233"/>
      <c r="L1108" s="238"/>
      <c r="M1108" s="239"/>
      <c r="N1108" s="240"/>
      <c r="O1108" s="240"/>
      <c r="P1108" s="240"/>
      <c r="Q1108" s="240"/>
      <c r="R1108" s="240"/>
      <c r="S1108" s="240"/>
      <c r="T1108" s="241"/>
      <c r="AT1108" s="242" t="s">
        <v>145</v>
      </c>
      <c r="AU1108" s="242" t="s">
        <v>80</v>
      </c>
      <c r="AV1108" s="11" t="s">
        <v>76</v>
      </c>
      <c r="AW1108" s="11" t="s">
        <v>35</v>
      </c>
      <c r="AX1108" s="11" t="s">
        <v>71</v>
      </c>
      <c r="AY1108" s="242" t="s">
        <v>137</v>
      </c>
    </row>
    <row r="1109" spans="2:51" s="12" customFormat="1" ht="13.5">
      <c r="B1109" s="243"/>
      <c r="C1109" s="244"/>
      <c r="D1109" s="234" t="s">
        <v>145</v>
      </c>
      <c r="E1109" s="245" t="s">
        <v>21</v>
      </c>
      <c r="F1109" s="246" t="s">
        <v>1622</v>
      </c>
      <c r="G1109" s="244"/>
      <c r="H1109" s="247">
        <v>17.835</v>
      </c>
      <c r="I1109" s="248"/>
      <c r="J1109" s="244"/>
      <c r="K1109" s="244"/>
      <c r="L1109" s="249"/>
      <c r="M1109" s="250"/>
      <c r="N1109" s="251"/>
      <c r="O1109" s="251"/>
      <c r="P1109" s="251"/>
      <c r="Q1109" s="251"/>
      <c r="R1109" s="251"/>
      <c r="S1109" s="251"/>
      <c r="T1109" s="252"/>
      <c r="AT1109" s="253" t="s">
        <v>145</v>
      </c>
      <c r="AU1109" s="253" t="s">
        <v>80</v>
      </c>
      <c r="AV1109" s="12" t="s">
        <v>80</v>
      </c>
      <c r="AW1109" s="12" t="s">
        <v>35</v>
      </c>
      <c r="AX1109" s="12" t="s">
        <v>71</v>
      </c>
      <c r="AY1109" s="253" t="s">
        <v>137</v>
      </c>
    </row>
    <row r="1110" spans="2:51" s="12" customFormat="1" ht="13.5">
      <c r="B1110" s="243"/>
      <c r="C1110" s="244"/>
      <c r="D1110" s="234" t="s">
        <v>145</v>
      </c>
      <c r="E1110" s="245" t="s">
        <v>21</v>
      </c>
      <c r="F1110" s="246" t="s">
        <v>1623</v>
      </c>
      <c r="G1110" s="244"/>
      <c r="H1110" s="247">
        <v>8.91</v>
      </c>
      <c r="I1110" s="248"/>
      <c r="J1110" s="244"/>
      <c r="K1110" s="244"/>
      <c r="L1110" s="249"/>
      <c r="M1110" s="250"/>
      <c r="N1110" s="251"/>
      <c r="O1110" s="251"/>
      <c r="P1110" s="251"/>
      <c r="Q1110" s="251"/>
      <c r="R1110" s="251"/>
      <c r="S1110" s="251"/>
      <c r="T1110" s="252"/>
      <c r="AT1110" s="253" t="s">
        <v>145</v>
      </c>
      <c r="AU1110" s="253" t="s">
        <v>80</v>
      </c>
      <c r="AV1110" s="12" t="s">
        <v>80</v>
      </c>
      <c r="AW1110" s="12" t="s">
        <v>35</v>
      </c>
      <c r="AX1110" s="12" t="s">
        <v>71</v>
      </c>
      <c r="AY1110" s="253" t="s">
        <v>137</v>
      </c>
    </row>
    <row r="1111" spans="2:51" s="13" customFormat="1" ht="13.5">
      <c r="B1111" s="254"/>
      <c r="C1111" s="255"/>
      <c r="D1111" s="234" t="s">
        <v>145</v>
      </c>
      <c r="E1111" s="256" t="s">
        <v>21</v>
      </c>
      <c r="F1111" s="257" t="s">
        <v>218</v>
      </c>
      <c r="G1111" s="255"/>
      <c r="H1111" s="258">
        <v>78.385</v>
      </c>
      <c r="I1111" s="259"/>
      <c r="J1111" s="255"/>
      <c r="K1111" s="255"/>
      <c r="L1111" s="260"/>
      <c r="M1111" s="261"/>
      <c r="N1111" s="262"/>
      <c r="O1111" s="262"/>
      <c r="P1111" s="262"/>
      <c r="Q1111" s="262"/>
      <c r="R1111" s="262"/>
      <c r="S1111" s="262"/>
      <c r="T1111" s="263"/>
      <c r="AT1111" s="264" t="s">
        <v>145</v>
      </c>
      <c r="AU1111" s="264" t="s">
        <v>80</v>
      </c>
      <c r="AV1111" s="13" t="s">
        <v>143</v>
      </c>
      <c r="AW1111" s="13" t="s">
        <v>35</v>
      </c>
      <c r="AX1111" s="13" t="s">
        <v>76</v>
      </c>
      <c r="AY1111" s="264" t="s">
        <v>137</v>
      </c>
    </row>
    <row r="1112" spans="2:65" s="1" customFormat="1" ht="16.5" customHeight="1">
      <c r="B1112" s="45"/>
      <c r="C1112" s="220" t="s">
        <v>1624</v>
      </c>
      <c r="D1112" s="220" t="s">
        <v>139</v>
      </c>
      <c r="E1112" s="221" t="s">
        <v>1625</v>
      </c>
      <c r="F1112" s="222" t="s">
        <v>1626</v>
      </c>
      <c r="G1112" s="223" t="s">
        <v>156</v>
      </c>
      <c r="H1112" s="224">
        <v>53.4</v>
      </c>
      <c r="I1112" s="225"/>
      <c r="J1112" s="226">
        <f>ROUND(I1112*H1112,2)</f>
        <v>0</v>
      </c>
      <c r="K1112" s="222" t="s">
        <v>163</v>
      </c>
      <c r="L1112" s="71"/>
      <c r="M1112" s="227" t="s">
        <v>21</v>
      </c>
      <c r="N1112" s="228" t="s">
        <v>42</v>
      </c>
      <c r="O1112" s="46"/>
      <c r="P1112" s="229">
        <f>O1112*H1112</f>
        <v>0</v>
      </c>
      <c r="Q1112" s="229">
        <v>0.0002</v>
      </c>
      <c r="R1112" s="229">
        <f>Q1112*H1112</f>
        <v>0.01068</v>
      </c>
      <c r="S1112" s="229">
        <v>0</v>
      </c>
      <c r="T1112" s="230">
        <f>S1112*H1112</f>
        <v>0</v>
      </c>
      <c r="AR1112" s="23" t="s">
        <v>223</v>
      </c>
      <c r="AT1112" s="23" t="s">
        <v>139</v>
      </c>
      <c r="AU1112" s="23" t="s">
        <v>80</v>
      </c>
      <c r="AY1112" s="23" t="s">
        <v>137</v>
      </c>
      <c r="BE1112" s="231">
        <f>IF(N1112="základní",J1112,0)</f>
        <v>0</v>
      </c>
      <c r="BF1112" s="231">
        <f>IF(N1112="snížená",J1112,0)</f>
        <v>0</v>
      </c>
      <c r="BG1112" s="231">
        <f>IF(N1112="zákl. přenesená",J1112,0)</f>
        <v>0</v>
      </c>
      <c r="BH1112" s="231">
        <f>IF(N1112="sníž. přenesená",J1112,0)</f>
        <v>0</v>
      </c>
      <c r="BI1112" s="231">
        <f>IF(N1112="nulová",J1112,0)</f>
        <v>0</v>
      </c>
      <c r="BJ1112" s="23" t="s">
        <v>76</v>
      </c>
      <c r="BK1112" s="231">
        <f>ROUND(I1112*H1112,2)</f>
        <v>0</v>
      </c>
      <c r="BL1112" s="23" t="s">
        <v>223</v>
      </c>
      <c r="BM1112" s="23" t="s">
        <v>1627</v>
      </c>
    </row>
    <row r="1113" spans="2:51" s="11" customFormat="1" ht="13.5">
      <c r="B1113" s="232"/>
      <c r="C1113" s="233"/>
      <c r="D1113" s="234" t="s">
        <v>145</v>
      </c>
      <c r="E1113" s="235" t="s">
        <v>21</v>
      </c>
      <c r="F1113" s="236" t="s">
        <v>547</v>
      </c>
      <c r="G1113" s="233"/>
      <c r="H1113" s="235" t="s">
        <v>21</v>
      </c>
      <c r="I1113" s="237"/>
      <c r="J1113" s="233"/>
      <c r="K1113" s="233"/>
      <c r="L1113" s="238"/>
      <c r="M1113" s="239"/>
      <c r="N1113" s="240"/>
      <c r="O1113" s="240"/>
      <c r="P1113" s="240"/>
      <c r="Q1113" s="240"/>
      <c r="R1113" s="240"/>
      <c r="S1113" s="240"/>
      <c r="T1113" s="241"/>
      <c r="AT1113" s="242" t="s">
        <v>145</v>
      </c>
      <c r="AU1113" s="242" t="s">
        <v>80</v>
      </c>
      <c r="AV1113" s="11" t="s">
        <v>76</v>
      </c>
      <c r="AW1113" s="11" t="s">
        <v>35</v>
      </c>
      <c r="AX1113" s="11" t="s">
        <v>71</v>
      </c>
      <c r="AY1113" s="242" t="s">
        <v>137</v>
      </c>
    </row>
    <row r="1114" spans="2:51" s="12" customFormat="1" ht="13.5">
      <c r="B1114" s="243"/>
      <c r="C1114" s="244"/>
      <c r="D1114" s="234" t="s">
        <v>145</v>
      </c>
      <c r="E1114" s="245" t="s">
        <v>21</v>
      </c>
      <c r="F1114" s="246" t="s">
        <v>1628</v>
      </c>
      <c r="G1114" s="244"/>
      <c r="H1114" s="247">
        <v>8.8</v>
      </c>
      <c r="I1114" s="248"/>
      <c r="J1114" s="244"/>
      <c r="K1114" s="244"/>
      <c r="L1114" s="249"/>
      <c r="M1114" s="250"/>
      <c r="N1114" s="251"/>
      <c r="O1114" s="251"/>
      <c r="P1114" s="251"/>
      <c r="Q1114" s="251"/>
      <c r="R1114" s="251"/>
      <c r="S1114" s="251"/>
      <c r="T1114" s="252"/>
      <c r="AT1114" s="253" t="s">
        <v>145</v>
      </c>
      <c r="AU1114" s="253" t="s">
        <v>80</v>
      </c>
      <c r="AV1114" s="12" t="s">
        <v>80</v>
      </c>
      <c r="AW1114" s="12" t="s">
        <v>35</v>
      </c>
      <c r="AX1114" s="12" t="s">
        <v>71</v>
      </c>
      <c r="AY1114" s="253" t="s">
        <v>137</v>
      </c>
    </row>
    <row r="1115" spans="2:51" s="11" customFormat="1" ht="13.5">
      <c r="B1115" s="232"/>
      <c r="C1115" s="233"/>
      <c r="D1115" s="234" t="s">
        <v>145</v>
      </c>
      <c r="E1115" s="235" t="s">
        <v>21</v>
      </c>
      <c r="F1115" s="236" t="s">
        <v>549</v>
      </c>
      <c r="G1115" s="233"/>
      <c r="H1115" s="235" t="s">
        <v>21</v>
      </c>
      <c r="I1115" s="237"/>
      <c r="J1115" s="233"/>
      <c r="K1115" s="233"/>
      <c r="L1115" s="238"/>
      <c r="M1115" s="239"/>
      <c r="N1115" s="240"/>
      <c r="O1115" s="240"/>
      <c r="P1115" s="240"/>
      <c r="Q1115" s="240"/>
      <c r="R1115" s="240"/>
      <c r="S1115" s="240"/>
      <c r="T1115" s="241"/>
      <c r="AT1115" s="242" t="s">
        <v>145</v>
      </c>
      <c r="AU1115" s="242" t="s">
        <v>80</v>
      </c>
      <c r="AV1115" s="11" t="s">
        <v>76</v>
      </c>
      <c r="AW1115" s="11" t="s">
        <v>35</v>
      </c>
      <c r="AX1115" s="11" t="s">
        <v>71</v>
      </c>
      <c r="AY1115" s="242" t="s">
        <v>137</v>
      </c>
    </row>
    <row r="1116" spans="2:51" s="12" customFormat="1" ht="13.5">
      <c r="B1116" s="243"/>
      <c r="C1116" s="244"/>
      <c r="D1116" s="234" t="s">
        <v>145</v>
      </c>
      <c r="E1116" s="245" t="s">
        <v>21</v>
      </c>
      <c r="F1116" s="246" t="s">
        <v>1629</v>
      </c>
      <c r="G1116" s="244"/>
      <c r="H1116" s="247">
        <v>24</v>
      </c>
      <c r="I1116" s="248"/>
      <c r="J1116" s="244"/>
      <c r="K1116" s="244"/>
      <c r="L1116" s="249"/>
      <c r="M1116" s="250"/>
      <c r="N1116" s="251"/>
      <c r="O1116" s="251"/>
      <c r="P1116" s="251"/>
      <c r="Q1116" s="251"/>
      <c r="R1116" s="251"/>
      <c r="S1116" s="251"/>
      <c r="T1116" s="252"/>
      <c r="AT1116" s="253" t="s">
        <v>145</v>
      </c>
      <c r="AU1116" s="253" t="s">
        <v>80</v>
      </c>
      <c r="AV1116" s="12" t="s">
        <v>80</v>
      </c>
      <c r="AW1116" s="12" t="s">
        <v>35</v>
      </c>
      <c r="AX1116" s="12" t="s">
        <v>71</v>
      </c>
      <c r="AY1116" s="253" t="s">
        <v>137</v>
      </c>
    </row>
    <row r="1117" spans="2:51" s="11" customFormat="1" ht="13.5">
      <c r="B1117" s="232"/>
      <c r="C1117" s="233"/>
      <c r="D1117" s="234" t="s">
        <v>145</v>
      </c>
      <c r="E1117" s="235" t="s">
        <v>21</v>
      </c>
      <c r="F1117" s="236" t="s">
        <v>438</v>
      </c>
      <c r="G1117" s="233"/>
      <c r="H1117" s="235" t="s">
        <v>21</v>
      </c>
      <c r="I1117" s="237"/>
      <c r="J1117" s="233"/>
      <c r="K1117" s="233"/>
      <c r="L1117" s="238"/>
      <c r="M1117" s="239"/>
      <c r="N1117" s="240"/>
      <c r="O1117" s="240"/>
      <c r="P1117" s="240"/>
      <c r="Q1117" s="240"/>
      <c r="R1117" s="240"/>
      <c r="S1117" s="240"/>
      <c r="T1117" s="241"/>
      <c r="AT1117" s="242" t="s">
        <v>145</v>
      </c>
      <c r="AU1117" s="242" t="s">
        <v>80</v>
      </c>
      <c r="AV1117" s="11" t="s">
        <v>76</v>
      </c>
      <c r="AW1117" s="11" t="s">
        <v>35</v>
      </c>
      <c r="AX1117" s="11" t="s">
        <v>71</v>
      </c>
      <c r="AY1117" s="242" t="s">
        <v>137</v>
      </c>
    </row>
    <row r="1118" spans="2:51" s="12" customFormat="1" ht="13.5">
      <c r="B1118" s="243"/>
      <c r="C1118" s="244"/>
      <c r="D1118" s="234" t="s">
        <v>145</v>
      </c>
      <c r="E1118" s="245" t="s">
        <v>21</v>
      </c>
      <c r="F1118" s="246" t="s">
        <v>1630</v>
      </c>
      <c r="G1118" s="244"/>
      <c r="H1118" s="247">
        <v>20.6</v>
      </c>
      <c r="I1118" s="248"/>
      <c r="J1118" s="244"/>
      <c r="K1118" s="244"/>
      <c r="L1118" s="249"/>
      <c r="M1118" s="250"/>
      <c r="N1118" s="251"/>
      <c r="O1118" s="251"/>
      <c r="P1118" s="251"/>
      <c r="Q1118" s="251"/>
      <c r="R1118" s="251"/>
      <c r="S1118" s="251"/>
      <c r="T1118" s="252"/>
      <c r="AT1118" s="253" t="s">
        <v>145</v>
      </c>
      <c r="AU1118" s="253" t="s">
        <v>80</v>
      </c>
      <c r="AV1118" s="12" t="s">
        <v>80</v>
      </c>
      <c r="AW1118" s="12" t="s">
        <v>35</v>
      </c>
      <c r="AX1118" s="12" t="s">
        <v>71</v>
      </c>
      <c r="AY1118" s="253" t="s">
        <v>137</v>
      </c>
    </row>
    <row r="1119" spans="2:51" s="13" customFormat="1" ht="13.5">
      <c r="B1119" s="254"/>
      <c r="C1119" s="255"/>
      <c r="D1119" s="234" t="s">
        <v>145</v>
      </c>
      <c r="E1119" s="256" t="s">
        <v>21</v>
      </c>
      <c r="F1119" s="257" t="s">
        <v>218</v>
      </c>
      <c r="G1119" s="255"/>
      <c r="H1119" s="258">
        <v>53.4</v>
      </c>
      <c r="I1119" s="259"/>
      <c r="J1119" s="255"/>
      <c r="K1119" s="255"/>
      <c r="L1119" s="260"/>
      <c r="M1119" s="261"/>
      <c r="N1119" s="262"/>
      <c r="O1119" s="262"/>
      <c r="P1119" s="262"/>
      <c r="Q1119" s="262"/>
      <c r="R1119" s="262"/>
      <c r="S1119" s="262"/>
      <c r="T1119" s="263"/>
      <c r="AT1119" s="264" t="s">
        <v>145</v>
      </c>
      <c r="AU1119" s="264" t="s">
        <v>80</v>
      </c>
      <c r="AV1119" s="13" t="s">
        <v>143</v>
      </c>
      <c r="AW1119" s="13" t="s">
        <v>35</v>
      </c>
      <c r="AX1119" s="13" t="s">
        <v>76</v>
      </c>
      <c r="AY1119" s="264" t="s">
        <v>137</v>
      </c>
    </row>
    <row r="1120" spans="2:65" s="1" customFormat="1" ht="16.5" customHeight="1">
      <c r="B1120" s="45"/>
      <c r="C1120" s="265" t="s">
        <v>1631</v>
      </c>
      <c r="D1120" s="265" t="s">
        <v>348</v>
      </c>
      <c r="E1120" s="266" t="s">
        <v>1632</v>
      </c>
      <c r="F1120" s="267" t="s">
        <v>1633</v>
      </c>
      <c r="G1120" s="268" t="s">
        <v>156</v>
      </c>
      <c r="H1120" s="269">
        <v>58.74</v>
      </c>
      <c r="I1120" s="270"/>
      <c r="J1120" s="271">
        <f>ROUND(I1120*H1120,2)</f>
        <v>0</v>
      </c>
      <c r="K1120" s="267" t="s">
        <v>163</v>
      </c>
      <c r="L1120" s="272"/>
      <c r="M1120" s="273" t="s">
        <v>21</v>
      </c>
      <c r="N1120" s="274" t="s">
        <v>42</v>
      </c>
      <c r="O1120" s="46"/>
      <c r="P1120" s="229">
        <f>O1120*H1120</f>
        <v>0</v>
      </c>
      <c r="Q1120" s="229">
        <v>6E-05</v>
      </c>
      <c r="R1120" s="229">
        <f>Q1120*H1120</f>
        <v>0.0035244</v>
      </c>
      <c r="S1120" s="229">
        <v>0</v>
      </c>
      <c r="T1120" s="230">
        <f>S1120*H1120</f>
        <v>0</v>
      </c>
      <c r="AR1120" s="23" t="s">
        <v>312</v>
      </c>
      <c r="AT1120" s="23" t="s">
        <v>348</v>
      </c>
      <c r="AU1120" s="23" t="s">
        <v>80</v>
      </c>
      <c r="AY1120" s="23" t="s">
        <v>137</v>
      </c>
      <c r="BE1120" s="231">
        <f>IF(N1120="základní",J1120,0)</f>
        <v>0</v>
      </c>
      <c r="BF1120" s="231">
        <f>IF(N1120="snížená",J1120,0)</f>
        <v>0</v>
      </c>
      <c r="BG1120" s="231">
        <f>IF(N1120="zákl. přenesená",J1120,0)</f>
        <v>0</v>
      </c>
      <c r="BH1120" s="231">
        <f>IF(N1120="sníž. přenesená",J1120,0)</f>
        <v>0</v>
      </c>
      <c r="BI1120" s="231">
        <f>IF(N1120="nulová",J1120,0)</f>
        <v>0</v>
      </c>
      <c r="BJ1120" s="23" t="s">
        <v>76</v>
      </c>
      <c r="BK1120" s="231">
        <f>ROUND(I1120*H1120,2)</f>
        <v>0</v>
      </c>
      <c r="BL1120" s="23" t="s">
        <v>223</v>
      </c>
      <c r="BM1120" s="23" t="s">
        <v>1634</v>
      </c>
    </row>
    <row r="1121" spans="2:51" s="12" customFormat="1" ht="13.5">
      <c r="B1121" s="243"/>
      <c r="C1121" s="244"/>
      <c r="D1121" s="234" t="s">
        <v>145</v>
      </c>
      <c r="E1121" s="244"/>
      <c r="F1121" s="246" t="s">
        <v>1635</v>
      </c>
      <c r="G1121" s="244"/>
      <c r="H1121" s="247">
        <v>58.74</v>
      </c>
      <c r="I1121" s="248"/>
      <c r="J1121" s="244"/>
      <c r="K1121" s="244"/>
      <c r="L1121" s="249"/>
      <c r="M1121" s="250"/>
      <c r="N1121" s="251"/>
      <c r="O1121" s="251"/>
      <c r="P1121" s="251"/>
      <c r="Q1121" s="251"/>
      <c r="R1121" s="251"/>
      <c r="S1121" s="251"/>
      <c r="T1121" s="252"/>
      <c r="AT1121" s="253" t="s">
        <v>145</v>
      </c>
      <c r="AU1121" s="253" t="s">
        <v>80</v>
      </c>
      <c r="AV1121" s="12" t="s">
        <v>80</v>
      </c>
      <c r="AW1121" s="12" t="s">
        <v>6</v>
      </c>
      <c r="AX1121" s="12" t="s">
        <v>76</v>
      </c>
      <c r="AY1121" s="253" t="s">
        <v>137</v>
      </c>
    </row>
    <row r="1122" spans="2:65" s="1" customFormat="1" ht="16.5" customHeight="1">
      <c r="B1122" s="45"/>
      <c r="C1122" s="220" t="s">
        <v>1636</v>
      </c>
      <c r="D1122" s="220" t="s">
        <v>139</v>
      </c>
      <c r="E1122" s="221" t="s">
        <v>1637</v>
      </c>
      <c r="F1122" s="222" t="s">
        <v>1638</v>
      </c>
      <c r="G1122" s="223" t="s">
        <v>149</v>
      </c>
      <c r="H1122" s="224">
        <v>74.342</v>
      </c>
      <c r="I1122" s="225"/>
      <c r="J1122" s="226">
        <f>ROUND(I1122*H1122,2)</f>
        <v>0</v>
      </c>
      <c r="K1122" s="222" t="s">
        <v>163</v>
      </c>
      <c r="L1122" s="71"/>
      <c r="M1122" s="227" t="s">
        <v>21</v>
      </c>
      <c r="N1122" s="228" t="s">
        <v>42</v>
      </c>
      <c r="O1122" s="46"/>
      <c r="P1122" s="229">
        <f>O1122*H1122</f>
        <v>0</v>
      </c>
      <c r="Q1122" s="229">
        <v>0.00715</v>
      </c>
      <c r="R1122" s="229">
        <f>Q1122*H1122</f>
        <v>0.5315453</v>
      </c>
      <c r="S1122" s="229">
        <v>0</v>
      </c>
      <c r="T1122" s="230">
        <f>S1122*H1122</f>
        <v>0</v>
      </c>
      <c r="AR1122" s="23" t="s">
        <v>223</v>
      </c>
      <c r="AT1122" s="23" t="s">
        <v>139</v>
      </c>
      <c r="AU1122" s="23" t="s">
        <v>80</v>
      </c>
      <c r="AY1122" s="23" t="s">
        <v>137</v>
      </c>
      <c r="BE1122" s="231">
        <f>IF(N1122="základní",J1122,0)</f>
        <v>0</v>
      </c>
      <c r="BF1122" s="231">
        <f>IF(N1122="snížená",J1122,0)</f>
        <v>0</v>
      </c>
      <c r="BG1122" s="231">
        <f>IF(N1122="zákl. přenesená",J1122,0)</f>
        <v>0</v>
      </c>
      <c r="BH1122" s="231">
        <f>IF(N1122="sníž. přenesená",J1122,0)</f>
        <v>0</v>
      </c>
      <c r="BI1122" s="231">
        <f>IF(N1122="nulová",J1122,0)</f>
        <v>0</v>
      </c>
      <c r="BJ1122" s="23" t="s">
        <v>76</v>
      </c>
      <c r="BK1122" s="231">
        <f>ROUND(I1122*H1122,2)</f>
        <v>0</v>
      </c>
      <c r="BL1122" s="23" t="s">
        <v>223</v>
      </c>
      <c r="BM1122" s="23" t="s">
        <v>1639</v>
      </c>
    </row>
    <row r="1123" spans="2:51" s="12" customFormat="1" ht="13.5">
      <c r="B1123" s="243"/>
      <c r="C1123" s="244"/>
      <c r="D1123" s="234" t="s">
        <v>145</v>
      </c>
      <c r="E1123" s="245" t="s">
        <v>21</v>
      </c>
      <c r="F1123" s="246" t="s">
        <v>1605</v>
      </c>
      <c r="G1123" s="244"/>
      <c r="H1123" s="247">
        <v>74.342</v>
      </c>
      <c r="I1123" s="248"/>
      <c r="J1123" s="244"/>
      <c r="K1123" s="244"/>
      <c r="L1123" s="249"/>
      <c r="M1123" s="250"/>
      <c r="N1123" s="251"/>
      <c r="O1123" s="251"/>
      <c r="P1123" s="251"/>
      <c r="Q1123" s="251"/>
      <c r="R1123" s="251"/>
      <c r="S1123" s="251"/>
      <c r="T1123" s="252"/>
      <c r="AT1123" s="253" t="s">
        <v>145</v>
      </c>
      <c r="AU1123" s="253" t="s">
        <v>80</v>
      </c>
      <c r="AV1123" s="12" t="s">
        <v>80</v>
      </c>
      <c r="AW1123" s="12" t="s">
        <v>35</v>
      </c>
      <c r="AX1123" s="12" t="s">
        <v>76</v>
      </c>
      <c r="AY1123" s="253" t="s">
        <v>137</v>
      </c>
    </row>
    <row r="1124" spans="2:65" s="1" customFormat="1" ht="25.5" customHeight="1">
      <c r="B1124" s="45"/>
      <c r="C1124" s="220" t="s">
        <v>1640</v>
      </c>
      <c r="D1124" s="220" t="s">
        <v>139</v>
      </c>
      <c r="E1124" s="221" t="s">
        <v>1641</v>
      </c>
      <c r="F1124" s="222" t="s">
        <v>1642</v>
      </c>
      <c r="G1124" s="223" t="s">
        <v>149</v>
      </c>
      <c r="H1124" s="224">
        <v>74.342</v>
      </c>
      <c r="I1124" s="225"/>
      <c r="J1124" s="226">
        <f>ROUND(I1124*H1124,2)</f>
        <v>0</v>
      </c>
      <c r="K1124" s="222" t="s">
        <v>163</v>
      </c>
      <c r="L1124" s="71"/>
      <c r="M1124" s="227" t="s">
        <v>21</v>
      </c>
      <c r="N1124" s="228" t="s">
        <v>42</v>
      </c>
      <c r="O1124" s="46"/>
      <c r="P1124" s="229">
        <f>O1124*H1124</f>
        <v>0</v>
      </c>
      <c r="Q1124" s="229">
        <v>0.00179</v>
      </c>
      <c r="R1124" s="229">
        <f>Q1124*H1124</f>
        <v>0.13307217999999998</v>
      </c>
      <c r="S1124" s="229">
        <v>0</v>
      </c>
      <c r="T1124" s="230">
        <f>S1124*H1124</f>
        <v>0</v>
      </c>
      <c r="AR1124" s="23" t="s">
        <v>223</v>
      </c>
      <c r="AT1124" s="23" t="s">
        <v>139</v>
      </c>
      <c r="AU1124" s="23" t="s">
        <v>80</v>
      </c>
      <c r="AY1124" s="23" t="s">
        <v>137</v>
      </c>
      <c r="BE1124" s="231">
        <f>IF(N1124="základní",J1124,0)</f>
        <v>0</v>
      </c>
      <c r="BF1124" s="231">
        <f>IF(N1124="snížená",J1124,0)</f>
        <v>0</v>
      </c>
      <c r="BG1124" s="231">
        <f>IF(N1124="zákl. přenesená",J1124,0)</f>
        <v>0</v>
      </c>
      <c r="BH1124" s="231">
        <f>IF(N1124="sníž. přenesená",J1124,0)</f>
        <v>0</v>
      </c>
      <c r="BI1124" s="231">
        <f>IF(N1124="nulová",J1124,0)</f>
        <v>0</v>
      </c>
      <c r="BJ1124" s="23" t="s">
        <v>76</v>
      </c>
      <c r="BK1124" s="231">
        <f>ROUND(I1124*H1124,2)</f>
        <v>0</v>
      </c>
      <c r="BL1124" s="23" t="s">
        <v>223</v>
      </c>
      <c r="BM1124" s="23" t="s">
        <v>1643</v>
      </c>
    </row>
    <row r="1125" spans="2:51" s="12" customFormat="1" ht="13.5">
      <c r="B1125" s="243"/>
      <c r="C1125" s="244"/>
      <c r="D1125" s="234" t="s">
        <v>145</v>
      </c>
      <c r="E1125" s="245" t="s">
        <v>21</v>
      </c>
      <c r="F1125" s="246" t="s">
        <v>1605</v>
      </c>
      <c r="G1125" s="244"/>
      <c r="H1125" s="247">
        <v>74.342</v>
      </c>
      <c r="I1125" s="248"/>
      <c r="J1125" s="244"/>
      <c r="K1125" s="244"/>
      <c r="L1125" s="249"/>
      <c r="M1125" s="250"/>
      <c r="N1125" s="251"/>
      <c r="O1125" s="251"/>
      <c r="P1125" s="251"/>
      <c r="Q1125" s="251"/>
      <c r="R1125" s="251"/>
      <c r="S1125" s="251"/>
      <c r="T1125" s="252"/>
      <c r="AT1125" s="253" t="s">
        <v>145</v>
      </c>
      <c r="AU1125" s="253" t="s">
        <v>80</v>
      </c>
      <c r="AV1125" s="12" t="s">
        <v>80</v>
      </c>
      <c r="AW1125" s="12" t="s">
        <v>35</v>
      </c>
      <c r="AX1125" s="12" t="s">
        <v>76</v>
      </c>
      <c r="AY1125" s="253" t="s">
        <v>137</v>
      </c>
    </row>
    <row r="1126" spans="2:65" s="1" customFormat="1" ht="16.5" customHeight="1">
      <c r="B1126" s="45"/>
      <c r="C1126" s="220" t="s">
        <v>1644</v>
      </c>
      <c r="D1126" s="220" t="s">
        <v>139</v>
      </c>
      <c r="E1126" s="221" t="s">
        <v>1645</v>
      </c>
      <c r="F1126" s="222" t="s">
        <v>1646</v>
      </c>
      <c r="G1126" s="223" t="s">
        <v>226</v>
      </c>
      <c r="H1126" s="224">
        <v>6.484</v>
      </c>
      <c r="I1126" s="225"/>
      <c r="J1126" s="226">
        <f>ROUND(I1126*H1126,2)</f>
        <v>0</v>
      </c>
      <c r="K1126" s="222" t="s">
        <v>163</v>
      </c>
      <c r="L1126" s="71"/>
      <c r="M1126" s="227" t="s">
        <v>21</v>
      </c>
      <c r="N1126" s="228" t="s">
        <v>42</v>
      </c>
      <c r="O1126" s="46"/>
      <c r="P1126" s="229">
        <f>O1126*H1126</f>
        <v>0</v>
      </c>
      <c r="Q1126" s="229">
        <v>0</v>
      </c>
      <c r="R1126" s="229">
        <f>Q1126*H1126</f>
        <v>0</v>
      </c>
      <c r="S1126" s="229">
        <v>0</v>
      </c>
      <c r="T1126" s="230">
        <f>S1126*H1126</f>
        <v>0</v>
      </c>
      <c r="AR1126" s="23" t="s">
        <v>223</v>
      </c>
      <c r="AT1126" s="23" t="s">
        <v>139</v>
      </c>
      <c r="AU1126" s="23" t="s">
        <v>80</v>
      </c>
      <c r="AY1126" s="23" t="s">
        <v>137</v>
      </c>
      <c r="BE1126" s="231">
        <f>IF(N1126="základní",J1126,0)</f>
        <v>0</v>
      </c>
      <c r="BF1126" s="231">
        <f>IF(N1126="snížená",J1126,0)</f>
        <v>0</v>
      </c>
      <c r="BG1126" s="231">
        <f>IF(N1126="zákl. přenesená",J1126,0)</f>
        <v>0</v>
      </c>
      <c r="BH1126" s="231">
        <f>IF(N1126="sníž. přenesená",J1126,0)</f>
        <v>0</v>
      </c>
      <c r="BI1126" s="231">
        <f>IF(N1126="nulová",J1126,0)</f>
        <v>0</v>
      </c>
      <c r="BJ1126" s="23" t="s">
        <v>76</v>
      </c>
      <c r="BK1126" s="231">
        <f>ROUND(I1126*H1126,2)</f>
        <v>0</v>
      </c>
      <c r="BL1126" s="23" t="s">
        <v>223</v>
      </c>
      <c r="BM1126" s="23" t="s">
        <v>1647</v>
      </c>
    </row>
    <row r="1127" spans="2:63" s="10" customFormat="1" ht="29.85" customHeight="1">
      <c r="B1127" s="204"/>
      <c r="C1127" s="205"/>
      <c r="D1127" s="206" t="s">
        <v>70</v>
      </c>
      <c r="E1127" s="218" t="s">
        <v>1648</v>
      </c>
      <c r="F1127" s="218" t="s">
        <v>1649</v>
      </c>
      <c r="G1127" s="205"/>
      <c r="H1127" s="205"/>
      <c r="I1127" s="208"/>
      <c r="J1127" s="219">
        <f>BK1127</f>
        <v>0</v>
      </c>
      <c r="K1127" s="205"/>
      <c r="L1127" s="210"/>
      <c r="M1127" s="211"/>
      <c r="N1127" s="212"/>
      <c r="O1127" s="212"/>
      <c r="P1127" s="213">
        <f>SUM(P1128:P1131)</f>
        <v>0</v>
      </c>
      <c r="Q1127" s="212"/>
      <c r="R1127" s="213">
        <f>SUM(R1128:R1131)</f>
        <v>0.054246079999999995</v>
      </c>
      <c r="S1127" s="212"/>
      <c r="T1127" s="214">
        <f>SUM(T1128:T1131)</f>
        <v>0</v>
      </c>
      <c r="AR1127" s="215" t="s">
        <v>80</v>
      </c>
      <c r="AT1127" s="216" t="s">
        <v>70</v>
      </c>
      <c r="AU1127" s="216" t="s">
        <v>76</v>
      </c>
      <c r="AY1127" s="215" t="s">
        <v>137</v>
      </c>
      <c r="BK1127" s="217">
        <f>SUM(BK1128:BK1131)</f>
        <v>0</v>
      </c>
    </row>
    <row r="1128" spans="2:65" s="1" customFormat="1" ht="25.5" customHeight="1">
      <c r="B1128" s="45"/>
      <c r="C1128" s="220" t="s">
        <v>1650</v>
      </c>
      <c r="D1128" s="220" t="s">
        <v>139</v>
      </c>
      <c r="E1128" s="221" t="s">
        <v>1651</v>
      </c>
      <c r="F1128" s="222" t="s">
        <v>1652</v>
      </c>
      <c r="G1128" s="223" t="s">
        <v>149</v>
      </c>
      <c r="H1128" s="224">
        <v>88.928</v>
      </c>
      <c r="I1128" s="225"/>
      <c r="J1128" s="226">
        <f>ROUND(I1128*H1128,2)</f>
        <v>0</v>
      </c>
      <c r="K1128" s="222" t="s">
        <v>163</v>
      </c>
      <c r="L1128" s="71"/>
      <c r="M1128" s="227" t="s">
        <v>21</v>
      </c>
      <c r="N1128" s="228" t="s">
        <v>42</v>
      </c>
      <c r="O1128" s="46"/>
      <c r="P1128" s="229">
        <f>O1128*H1128</f>
        <v>0</v>
      </c>
      <c r="Q1128" s="229">
        <v>0.0002</v>
      </c>
      <c r="R1128" s="229">
        <f>Q1128*H1128</f>
        <v>0.0177856</v>
      </c>
      <c r="S1128" s="229">
        <v>0</v>
      </c>
      <c r="T1128" s="230">
        <f>S1128*H1128</f>
        <v>0</v>
      </c>
      <c r="AR1128" s="23" t="s">
        <v>223</v>
      </c>
      <c r="AT1128" s="23" t="s">
        <v>139</v>
      </c>
      <c r="AU1128" s="23" t="s">
        <v>80</v>
      </c>
      <c r="AY1128" s="23" t="s">
        <v>137</v>
      </c>
      <c r="BE1128" s="231">
        <f>IF(N1128="základní",J1128,0)</f>
        <v>0</v>
      </c>
      <c r="BF1128" s="231">
        <f>IF(N1128="snížená",J1128,0)</f>
        <v>0</v>
      </c>
      <c r="BG1128" s="231">
        <f>IF(N1128="zákl. přenesená",J1128,0)</f>
        <v>0</v>
      </c>
      <c r="BH1128" s="231">
        <f>IF(N1128="sníž. přenesená",J1128,0)</f>
        <v>0</v>
      </c>
      <c r="BI1128" s="231">
        <f>IF(N1128="nulová",J1128,0)</f>
        <v>0</v>
      </c>
      <c r="BJ1128" s="23" t="s">
        <v>76</v>
      </c>
      <c r="BK1128" s="231">
        <f>ROUND(I1128*H1128,2)</f>
        <v>0</v>
      </c>
      <c r="BL1128" s="23" t="s">
        <v>223</v>
      </c>
      <c r="BM1128" s="23" t="s">
        <v>1653</v>
      </c>
    </row>
    <row r="1129" spans="2:51" s="11" customFormat="1" ht="13.5">
      <c r="B1129" s="232"/>
      <c r="C1129" s="233"/>
      <c r="D1129" s="234" t="s">
        <v>145</v>
      </c>
      <c r="E1129" s="235" t="s">
        <v>21</v>
      </c>
      <c r="F1129" s="236" t="s">
        <v>667</v>
      </c>
      <c r="G1129" s="233"/>
      <c r="H1129" s="235" t="s">
        <v>21</v>
      </c>
      <c r="I1129" s="237"/>
      <c r="J1129" s="233"/>
      <c r="K1129" s="233"/>
      <c r="L1129" s="238"/>
      <c r="M1129" s="239"/>
      <c r="N1129" s="240"/>
      <c r="O1129" s="240"/>
      <c r="P1129" s="240"/>
      <c r="Q1129" s="240"/>
      <c r="R1129" s="240"/>
      <c r="S1129" s="240"/>
      <c r="T1129" s="241"/>
      <c r="AT1129" s="242" t="s">
        <v>145</v>
      </c>
      <c r="AU1129" s="242" t="s">
        <v>80</v>
      </c>
      <c r="AV1129" s="11" t="s">
        <v>76</v>
      </c>
      <c r="AW1129" s="11" t="s">
        <v>35</v>
      </c>
      <c r="AX1129" s="11" t="s">
        <v>71</v>
      </c>
      <c r="AY1129" s="242" t="s">
        <v>137</v>
      </c>
    </row>
    <row r="1130" spans="2:51" s="12" customFormat="1" ht="13.5">
      <c r="B1130" s="243"/>
      <c r="C1130" s="244"/>
      <c r="D1130" s="234" t="s">
        <v>145</v>
      </c>
      <c r="E1130" s="245" t="s">
        <v>21</v>
      </c>
      <c r="F1130" s="246" t="s">
        <v>1654</v>
      </c>
      <c r="G1130" s="244"/>
      <c r="H1130" s="247">
        <v>88.928</v>
      </c>
      <c r="I1130" s="248"/>
      <c r="J1130" s="244"/>
      <c r="K1130" s="244"/>
      <c r="L1130" s="249"/>
      <c r="M1130" s="250"/>
      <c r="N1130" s="251"/>
      <c r="O1130" s="251"/>
      <c r="P1130" s="251"/>
      <c r="Q1130" s="251"/>
      <c r="R1130" s="251"/>
      <c r="S1130" s="251"/>
      <c r="T1130" s="252"/>
      <c r="AT1130" s="253" t="s">
        <v>145</v>
      </c>
      <c r="AU1130" s="253" t="s">
        <v>80</v>
      </c>
      <c r="AV1130" s="12" t="s">
        <v>80</v>
      </c>
      <c r="AW1130" s="12" t="s">
        <v>35</v>
      </c>
      <c r="AX1130" s="12" t="s">
        <v>76</v>
      </c>
      <c r="AY1130" s="253" t="s">
        <v>137</v>
      </c>
    </row>
    <row r="1131" spans="2:65" s="1" customFormat="1" ht="25.5" customHeight="1">
      <c r="B1131" s="45"/>
      <c r="C1131" s="220" t="s">
        <v>1655</v>
      </c>
      <c r="D1131" s="220" t="s">
        <v>139</v>
      </c>
      <c r="E1131" s="221" t="s">
        <v>1656</v>
      </c>
      <c r="F1131" s="222" t="s">
        <v>1657</v>
      </c>
      <c r="G1131" s="223" t="s">
        <v>149</v>
      </c>
      <c r="H1131" s="224">
        <v>88.928</v>
      </c>
      <c r="I1131" s="225"/>
      <c r="J1131" s="226">
        <f>ROUND(I1131*H1131,2)</f>
        <v>0</v>
      </c>
      <c r="K1131" s="222" t="s">
        <v>163</v>
      </c>
      <c r="L1131" s="71"/>
      <c r="M1131" s="227" t="s">
        <v>21</v>
      </c>
      <c r="N1131" s="228" t="s">
        <v>42</v>
      </c>
      <c r="O1131" s="46"/>
      <c r="P1131" s="229">
        <f>O1131*H1131</f>
        <v>0</v>
      </c>
      <c r="Q1131" s="229">
        <v>0.00041</v>
      </c>
      <c r="R1131" s="229">
        <f>Q1131*H1131</f>
        <v>0.036460479999999997</v>
      </c>
      <c r="S1131" s="229">
        <v>0</v>
      </c>
      <c r="T1131" s="230">
        <f>S1131*H1131</f>
        <v>0</v>
      </c>
      <c r="AR1131" s="23" t="s">
        <v>223</v>
      </c>
      <c r="AT1131" s="23" t="s">
        <v>139</v>
      </c>
      <c r="AU1131" s="23" t="s">
        <v>80</v>
      </c>
      <c r="AY1131" s="23" t="s">
        <v>137</v>
      </c>
      <c r="BE1131" s="231">
        <f>IF(N1131="základní",J1131,0)</f>
        <v>0</v>
      </c>
      <c r="BF1131" s="231">
        <f>IF(N1131="snížená",J1131,0)</f>
        <v>0</v>
      </c>
      <c r="BG1131" s="231">
        <f>IF(N1131="zákl. přenesená",J1131,0)</f>
        <v>0</v>
      </c>
      <c r="BH1131" s="231">
        <f>IF(N1131="sníž. přenesená",J1131,0)</f>
        <v>0</v>
      </c>
      <c r="BI1131" s="231">
        <f>IF(N1131="nulová",J1131,0)</f>
        <v>0</v>
      </c>
      <c r="BJ1131" s="23" t="s">
        <v>76</v>
      </c>
      <c r="BK1131" s="231">
        <f>ROUND(I1131*H1131,2)</f>
        <v>0</v>
      </c>
      <c r="BL1131" s="23" t="s">
        <v>223</v>
      </c>
      <c r="BM1131" s="23" t="s">
        <v>1658</v>
      </c>
    </row>
    <row r="1132" spans="2:63" s="10" customFormat="1" ht="29.85" customHeight="1">
      <c r="B1132" s="204"/>
      <c r="C1132" s="205"/>
      <c r="D1132" s="206" t="s">
        <v>70</v>
      </c>
      <c r="E1132" s="218" t="s">
        <v>1659</v>
      </c>
      <c r="F1132" s="218" t="s">
        <v>1660</v>
      </c>
      <c r="G1132" s="205"/>
      <c r="H1132" s="205"/>
      <c r="I1132" s="208"/>
      <c r="J1132" s="219">
        <f>BK1132</f>
        <v>0</v>
      </c>
      <c r="K1132" s="205"/>
      <c r="L1132" s="210"/>
      <c r="M1132" s="211"/>
      <c r="N1132" s="212"/>
      <c r="O1132" s="212"/>
      <c r="P1132" s="213">
        <f>SUM(P1133:P1147)</f>
        <v>0</v>
      </c>
      <c r="Q1132" s="212"/>
      <c r="R1132" s="213">
        <f>SUM(R1133:R1147)</f>
        <v>0.5162165999999999</v>
      </c>
      <c r="S1132" s="212"/>
      <c r="T1132" s="214">
        <f>SUM(T1133:T1147)</f>
        <v>0</v>
      </c>
      <c r="AR1132" s="215" t="s">
        <v>80</v>
      </c>
      <c r="AT1132" s="216" t="s">
        <v>70</v>
      </c>
      <c r="AU1132" s="216" t="s">
        <v>76</v>
      </c>
      <c r="AY1132" s="215" t="s">
        <v>137</v>
      </c>
      <c r="BK1132" s="217">
        <f>SUM(BK1133:BK1147)</f>
        <v>0</v>
      </c>
    </row>
    <row r="1133" spans="2:65" s="1" customFormat="1" ht="16.5" customHeight="1">
      <c r="B1133" s="45"/>
      <c r="C1133" s="220" t="s">
        <v>1661</v>
      </c>
      <c r="D1133" s="220" t="s">
        <v>139</v>
      </c>
      <c r="E1133" s="221" t="s">
        <v>1662</v>
      </c>
      <c r="F1133" s="222" t="s">
        <v>1663</v>
      </c>
      <c r="G1133" s="223" t="s">
        <v>149</v>
      </c>
      <c r="H1133" s="224">
        <v>1147.148</v>
      </c>
      <c r="I1133" s="225"/>
      <c r="J1133" s="226">
        <f>ROUND(I1133*H1133,2)</f>
        <v>0</v>
      </c>
      <c r="K1133" s="222" t="s">
        <v>163</v>
      </c>
      <c r="L1133" s="71"/>
      <c r="M1133" s="227" t="s">
        <v>21</v>
      </c>
      <c r="N1133" s="228" t="s">
        <v>42</v>
      </c>
      <c r="O1133" s="46"/>
      <c r="P1133" s="229">
        <f>O1133*H1133</f>
        <v>0</v>
      </c>
      <c r="Q1133" s="229">
        <v>0.00019</v>
      </c>
      <c r="R1133" s="229">
        <f>Q1133*H1133</f>
        <v>0.21795812</v>
      </c>
      <c r="S1133" s="229">
        <v>0</v>
      </c>
      <c r="T1133" s="230">
        <f>S1133*H1133</f>
        <v>0</v>
      </c>
      <c r="AR1133" s="23" t="s">
        <v>223</v>
      </c>
      <c r="AT1133" s="23" t="s">
        <v>139</v>
      </c>
      <c r="AU1133" s="23" t="s">
        <v>80</v>
      </c>
      <c r="AY1133" s="23" t="s">
        <v>137</v>
      </c>
      <c r="BE1133" s="231">
        <f>IF(N1133="základní",J1133,0)</f>
        <v>0</v>
      </c>
      <c r="BF1133" s="231">
        <f>IF(N1133="snížená",J1133,0)</f>
        <v>0</v>
      </c>
      <c r="BG1133" s="231">
        <f>IF(N1133="zákl. přenesená",J1133,0)</f>
        <v>0</v>
      </c>
      <c r="BH1133" s="231">
        <f>IF(N1133="sníž. přenesená",J1133,0)</f>
        <v>0</v>
      </c>
      <c r="BI1133" s="231">
        <f>IF(N1133="nulová",J1133,0)</f>
        <v>0</v>
      </c>
      <c r="BJ1133" s="23" t="s">
        <v>76</v>
      </c>
      <c r="BK1133" s="231">
        <f>ROUND(I1133*H1133,2)</f>
        <v>0</v>
      </c>
      <c r="BL1133" s="23" t="s">
        <v>223</v>
      </c>
      <c r="BM1133" s="23" t="s">
        <v>1664</v>
      </c>
    </row>
    <row r="1134" spans="2:51" s="11" customFormat="1" ht="13.5">
      <c r="B1134" s="232"/>
      <c r="C1134" s="233"/>
      <c r="D1134" s="234" t="s">
        <v>145</v>
      </c>
      <c r="E1134" s="235" t="s">
        <v>21</v>
      </c>
      <c r="F1134" s="236" t="s">
        <v>920</v>
      </c>
      <c r="G1134" s="233"/>
      <c r="H1134" s="235" t="s">
        <v>21</v>
      </c>
      <c r="I1134" s="237"/>
      <c r="J1134" s="233"/>
      <c r="K1134" s="233"/>
      <c r="L1134" s="238"/>
      <c r="M1134" s="239"/>
      <c r="N1134" s="240"/>
      <c r="O1134" s="240"/>
      <c r="P1134" s="240"/>
      <c r="Q1134" s="240"/>
      <c r="R1134" s="240"/>
      <c r="S1134" s="240"/>
      <c r="T1134" s="241"/>
      <c r="AT1134" s="242" t="s">
        <v>145</v>
      </c>
      <c r="AU1134" s="242" t="s">
        <v>80</v>
      </c>
      <c r="AV1134" s="11" t="s">
        <v>76</v>
      </c>
      <c r="AW1134" s="11" t="s">
        <v>35</v>
      </c>
      <c r="AX1134" s="11" t="s">
        <v>71</v>
      </c>
      <c r="AY1134" s="242" t="s">
        <v>137</v>
      </c>
    </row>
    <row r="1135" spans="2:51" s="12" customFormat="1" ht="13.5">
      <c r="B1135" s="243"/>
      <c r="C1135" s="244"/>
      <c r="D1135" s="234" t="s">
        <v>145</v>
      </c>
      <c r="E1135" s="245" t="s">
        <v>21</v>
      </c>
      <c r="F1135" s="246" t="s">
        <v>1665</v>
      </c>
      <c r="G1135" s="244"/>
      <c r="H1135" s="247">
        <v>31.4</v>
      </c>
      <c r="I1135" s="248"/>
      <c r="J1135" s="244"/>
      <c r="K1135" s="244"/>
      <c r="L1135" s="249"/>
      <c r="M1135" s="250"/>
      <c r="N1135" s="251"/>
      <c r="O1135" s="251"/>
      <c r="P1135" s="251"/>
      <c r="Q1135" s="251"/>
      <c r="R1135" s="251"/>
      <c r="S1135" s="251"/>
      <c r="T1135" s="252"/>
      <c r="AT1135" s="253" t="s">
        <v>145</v>
      </c>
      <c r="AU1135" s="253" t="s">
        <v>80</v>
      </c>
      <c r="AV1135" s="12" t="s">
        <v>80</v>
      </c>
      <c r="AW1135" s="12" t="s">
        <v>35</v>
      </c>
      <c r="AX1135" s="12" t="s">
        <v>71</v>
      </c>
      <c r="AY1135" s="253" t="s">
        <v>137</v>
      </c>
    </row>
    <row r="1136" spans="2:51" s="11" customFormat="1" ht="13.5">
      <c r="B1136" s="232"/>
      <c r="C1136" s="233"/>
      <c r="D1136" s="234" t="s">
        <v>145</v>
      </c>
      <c r="E1136" s="235" t="s">
        <v>21</v>
      </c>
      <c r="F1136" s="236" t="s">
        <v>158</v>
      </c>
      <c r="G1136" s="233"/>
      <c r="H1136" s="235" t="s">
        <v>21</v>
      </c>
      <c r="I1136" s="237"/>
      <c r="J1136" s="233"/>
      <c r="K1136" s="233"/>
      <c r="L1136" s="238"/>
      <c r="M1136" s="239"/>
      <c r="N1136" s="240"/>
      <c r="O1136" s="240"/>
      <c r="P1136" s="240"/>
      <c r="Q1136" s="240"/>
      <c r="R1136" s="240"/>
      <c r="S1136" s="240"/>
      <c r="T1136" s="241"/>
      <c r="AT1136" s="242" t="s">
        <v>145</v>
      </c>
      <c r="AU1136" s="242" t="s">
        <v>80</v>
      </c>
      <c r="AV1136" s="11" t="s">
        <v>76</v>
      </c>
      <c r="AW1136" s="11" t="s">
        <v>35</v>
      </c>
      <c r="AX1136" s="11" t="s">
        <v>71</v>
      </c>
      <c r="AY1136" s="242" t="s">
        <v>137</v>
      </c>
    </row>
    <row r="1137" spans="2:51" s="12" customFormat="1" ht="13.5">
      <c r="B1137" s="243"/>
      <c r="C1137" s="244"/>
      <c r="D1137" s="234" t="s">
        <v>145</v>
      </c>
      <c r="E1137" s="245" t="s">
        <v>21</v>
      </c>
      <c r="F1137" s="246" t="s">
        <v>1666</v>
      </c>
      <c r="G1137" s="244"/>
      <c r="H1137" s="247">
        <v>86.6</v>
      </c>
      <c r="I1137" s="248"/>
      <c r="J1137" s="244"/>
      <c r="K1137" s="244"/>
      <c r="L1137" s="249"/>
      <c r="M1137" s="250"/>
      <c r="N1137" s="251"/>
      <c r="O1137" s="251"/>
      <c r="P1137" s="251"/>
      <c r="Q1137" s="251"/>
      <c r="R1137" s="251"/>
      <c r="S1137" s="251"/>
      <c r="T1137" s="252"/>
      <c r="AT1137" s="253" t="s">
        <v>145</v>
      </c>
      <c r="AU1137" s="253" t="s">
        <v>80</v>
      </c>
      <c r="AV1137" s="12" t="s">
        <v>80</v>
      </c>
      <c r="AW1137" s="12" t="s">
        <v>35</v>
      </c>
      <c r="AX1137" s="12" t="s">
        <v>71</v>
      </c>
      <c r="AY1137" s="253" t="s">
        <v>137</v>
      </c>
    </row>
    <row r="1138" spans="2:51" s="11" customFormat="1" ht="13.5">
      <c r="B1138" s="232"/>
      <c r="C1138" s="233"/>
      <c r="D1138" s="234" t="s">
        <v>145</v>
      </c>
      <c r="E1138" s="235" t="s">
        <v>21</v>
      </c>
      <c r="F1138" s="236" t="s">
        <v>861</v>
      </c>
      <c r="G1138" s="233"/>
      <c r="H1138" s="235" t="s">
        <v>21</v>
      </c>
      <c r="I1138" s="237"/>
      <c r="J1138" s="233"/>
      <c r="K1138" s="233"/>
      <c r="L1138" s="238"/>
      <c r="M1138" s="239"/>
      <c r="N1138" s="240"/>
      <c r="O1138" s="240"/>
      <c r="P1138" s="240"/>
      <c r="Q1138" s="240"/>
      <c r="R1138" s="240"/>
      <c r="S1138" s="240"/>
      <c r="T1138" s="241"/>
      <c r="AT1138" s="242" t="s">
        <v>145</v>
      </c>
      <c r="AU1138" s="242" t="s">
        <v>80</v>
      </c>
      <c r="AV1138" s="11" t="s">
        <v>76</v>
      </c>
      <c r="AW1138" s="11" t="s">
        <v>35</v>
      </c>
      <c r="AX1138" s="11" t="s">
        <v>71</v>
      </c>
      <c r="AY1138" s="242" t="s">
        <v>137</v>
      </c>
    </row>
    <row r="1139" spans="2:51" s="12" customFormat="1" ht="13.5">
      <c r="B1139" s="243"/>
      <c r="C1139" s="244"/>
      <c r="D1139" s="234" t="s">
        <v>145</v>
      </c>
      <c r="E1139" s="245" t="s">
        <v>21</v>
      </c>
      <c r="F1139" s="246" t="s">
        <v>1667</v>
      </c>
      <c r="G1139" s="244"/>
      <c r="H1139" s="247">
        <v>146.4</v>
      </c>
      <c r="I1139" s="248"/>
      <c r="J1139" s="244"/>
      <c r="K1139" s="244"/>
      <c r="L1139" s="249"/>
      <c r="M1139" s="250"/>
      <c r="N1139" s="251"/>
      <c r="O1139" s="251"/>
      <c r="P1139" s="251"/>
      <c r="Q1139" s="251"/>
      <c r="R1139" s="251"/>
      <c r="S1139" s="251"/>
      <c r="T1139" s="252"/>
      <c r="AT1139" s="253" t="s">
        <v>145</v>
      </c>
      <c r="AU1139" s="253" t="s">
        <v>80</v>
      </c>
      <c r="AV1139" s="12" t="s">
        <v>80</v>
      </c>
      <c r="AW1139" s="12" t="s">
        <v>35</v>
      </c>
      <c r="AX1139" s="12" t="s">
        <v>71</v>
      </c>
      <c r="AY1139" s="253" t="s">
        <v>137</v>
      </c>
    </row>
    <row r="1140" spans="2:51" s="11" customFormat="1" ht="13.5">
      <c r="B1140" s="232"/>
      <c r="C1140" s="233"/>
      <c r="D1140" s="234" t="s">
        <v>145</v>
      </c>
      <c r="E1140" s="235" t="s">
        <v>21</v>
      </c>
      <c r="F1140" s="236" t="s">
        <v>881</v>
      </c>
      <c r="G1140" s="233"/>
      <c r="H1140" s="235" t="s">
        <v>21</v>
      </c>
      <c r="I1140" s="237"/>
      <c r="J1140" s="233"/>
      <c r="K1140" s="233"/>
      <c r="L1140" s="238"/>
      <c r="M1140" s="239"/>
      <c r="N1140" s="240"/>
      <c r="O1140" s="240"/>
      <c r="P1140" s="240"/>
      <c r="Q1140" s="240"/>
      <c r="R1140" s="240"/>
      <c r="S1140" s="240"/>
      <c r="T1140" s="241"/>
      <c r="AT1140" s="242" t="s">
        <v>145</v>
      </c>
      <c r="AU1140" s="242" t="s">
        <v>80</v>
      </c>
      <c r="AV1140" s="11" t="s">
        <v>76</v>
      </c>
      <c r="AW1140" s="11" t="s">
        <v>35</v>
      </c>
      <c r="AX1140" s="11" t="s">
        <v>71</v>
      </c>
      <c r="AY1140" s="242" t="s">
        <v>137</v>
      </c>
    </row>
    <row r="1141" spans="2:51" s="12" customFormat="1" ht="13.5">
      <c r="B1141" s="243"/>
      <c r="C1141" s="244"/>
      <c r="D1141" s="234" t="s">
        <v>145</v>
      </c>
      <c r="E1141" s="245" t="s">
        <v>21</v>
      </c>
      <c r="F1141" s="246" t="s">
        <v>1668</v>
      </c>
      <c r="G1141" s="244"/>
      <c r="H1141" s="247">
        <v>126.4</v>
      </c>
      <c r="I1141" s="248"/>
      <c r="J1141" s="244"/>
      <c r="K1141" s="244"/>
      <c r="L1141" s="249"/>
      <c r="M1141" s="250"/>
      <c r="N1141" s="251"/>
      <c r="O1141" s="251"/>
      <c r="P1141" s="251"/>
      <c r="Q1141" s="251"/>
      <c r="R1141" s="251"/>
      <c r="S1141" s="251"/>
      <c r="T1141" s="252"/>
      <c r="AT1141" s="253" t="s">
        <v>145</v>
      </c>
      <c r="AU1141" s="253" t="s">
        <v>80</v>
      </c>
      <c r="AV1141" s="12" t="s">
        <v>80</v>
      </c>
      <c r="AW1141" s="12" t="s">
        <v>35</v>
      </c>
      <c r="AX1141" s="12" t="s">
        <v>71</v>
      </c>
      <c r="AY1141" s="253" t="s">
        <v>137</v>
      </c>
    </row>
    <row r="1142" spans="2:51" s="11" customFormat="1" ht="13.5">
      <c r="B1142" s="232"/>
      <c r="C1142" s="233"/>
      <c r="D1142" s="234" t="s">
        <v>145</v>
      </c>
      <c r="E1142" s="235" t="s">
        <v>21</v>
      </c>
      <c r="F1142" s="236" t="s">
        <v>925</v>
      </c>
      <c r="G1142" s="233"/>
      <c r="H1142" s="235" t="s">
        <v>21</v>
      </c>
      <c r="I1142" s="237"/>
      <c r="J1142" s="233"/>
      <c r="K1142" s="233"/>
      <c r="L1142" s="238"/>
      <c r="M1142" s="239"/>
      <c r="N1142" s="240"/>
      <c r="O1142" s="240"/>
      <c r="P1142" s="240"/>
      <c r="Q1142" s="240"/>
      <c r="R1142" s="240"/>
      <c r="S1142" s="240"/>
      <c r="T1142" s="241"/>
      <c r="AT1142" s="242" t="s">
        <v>145</v>
      </c>
      <c r="AU1142" s="242" t="s">
        <v>80</v>
      </c>
      <c r="AV1142" s="11" t="s">
        <v>76</v>
      </c>
      <c r="AW1142" s="11" t="s">
        <v>35</v>
      </c>
      <c r="AX1142" s="11" t="s">
        <v>71</v>
      </c>
      <c r="AY1142" s="242" t="s">
        <v>137</v>
      </c>
    </row>
    <row r="1143" spans="2:51" s="12" customFormat="1" ht="13.5">
      <c r="B1143" s="243"/>
      <c r="C1143" s="244"/>
      <c r="D1143" s="234" t="s">
        <v>145</v>
      </c>
      <c r="E1143" s="245" t="s">
        <v>21</v>
      </c>
      <c r="F1143" s="246" t="s">
        <v>1669</v>
      </c>
      <c r="G1143" s="244"/>
      <c r="H1143" s="247">
        <v>19.2</v>
      </c>
      <c r="I1143" s="248"/>
      <c r="J1143" s="244"/>
      <c r="K1143" s="244"/>
      <c r="L1143" s="249"/>
      <c r="M1143" s="250"/>
      <c r="N1143" s="251"/>
      <c r="O1143" s="251"/>
      <c r="P1143" s="251"/>
      <c r="Q1143" s="251"/>
      <c r="R1143" s="251"/>
      <c r="S1143" s="251"/>
      <c r="T1143" s="252"/>
      <c r="AT1143" s="253" t="s">
        <v>145</v>
      </c>
      <c r="AU1143" s="253" t="s">
        <v>80</v>
      </c>
      <c r="AV1143" s="12" t="s">
        <v>80</v>
      </c>
      <c r="AW1143" s="12" t="s">
        <v>35</v>
      </c>
      <c r="AX1143" s="12" t="s">
        <v>71</v>
      </c>
      <c r="AY1143" s="253" t="s">
        <v>137</v>
      </c>
    </row>
    <row r="1144" spans="2:51" s="12" customFormat="1" ht="13.5">
      <c r="B1144" s="243"/>
      <c r="C1144" s="244"/>
      <c r="D1144" s="234" t="s">
        <v>145</v>
      </c>
      <c r="E1144" s="245" t="s">
        <v>21</v>
      </c>
      <c r="F1144" s="246" t="s">
        <v>1670</v>
      </c>
      <c r="G1144" s="244"/>
      <c r="H1144" s="247">
        <v>737.148</v>
      </c>
      <c r="I1144" s="248"/>
      <c r="J1144" s="244"/>
      <c r="K1144" s="244"/>
      <c r="L1144" s="249"/>
      <c r="M1144" s="250"/>
      <c r="N1144" s="251"/>
      <c r="O1144" s="251"/>
      <c r="P1144" s="251"/>
      <c r="Q1144" s="251"/>
      <c r="R1144" s="251"/>
      <c r="S1144" s="251"/>
      <c r="T1144" s="252"/>
      <c r="AT1144" s="253" t="s">
        <v>145</v>
      </c>
      <c r="AU1144" s="253" t="s">
        <v>80</v>
      </c>
      <c r="AV1144" s="12" t="s">
        <v>80</v>
      </c>
      <c r="AW1144" s="12" t="s">
        <v>35</v>
      </c>
      <c r="AX1144" s="12" t="s">
        <v>71</v>
      </c>
      <c r="AY1144" s="253" t="s">
        <v>137</v>
      </c>
    </row>
    <row r="1145" spans="2:51" s="13" customFormat="1" ht="13.5">
      <c r="B1145" s="254"/>
      <c r="C1145" s="255"/>
      <c r="D1145" s="234" t="s">
        <v>145</v>
      </c>
      <c r="E1145" s="256" t="s">
        <v>21</v>
      </c>
      <c r="F1145" s="257" t="s">
        <v>218</v>
      </c>
      <c r="G1145" s="255"/>
      <c r="H1145" s="258">
        <v>1147.148</v>
      </c>
      <c r="I1145" s="259"/>
      <c r="J1145" s="255"/>
      <c r="K1145" s="255"/>
      <c r="L1145" s="260"/>
      <c r="M1145" s="261"/>
      <c r="N1145" s="262"/>
      <c r="O1145" s="262"/>
      <c r="P1145" s="262"/>
      <c r="Q1145" s="262"/>
      <c r="R1145" s="262"/>
      <c r="S1145" s="262"/>
      <c r="T1145" s="263"/>
      <c r="AT1145" s="264" t="s">
        <v>145</v>
      </c>
      <c r="AU1145" s="264" t="s">
        <v>80</v>
      </c>
      <c r="AV1145" s="13" t="s">
        <v>143</v>
      </c>
      <c r="AW1145" s="13" t="s">
        <v>35</v>
      </c>
      <c r="AX1145" s="13" t="s">
        <v>76</v>
      </c>
      <c r="AY1145" s="264" t="s">
        <v>137</v>
      </c>
    </row>
    <row r="1146" spans="2:65" s="1" customFormat="1" ht="25.5" customHeight="1">
      <c r="B1146" s="45"/>
      <c r="C1146" s="220" t="s">
        <v>1671</v>
      </c>
      <c r="D1146" s="220" t="s">
        <v>139</v>
      </c>
      <c r="E1146" s="221" t="s">
        <v>1672</v>
      </c>
      <c r="F1146" s="222" t="s">
        <v>1673</v>
      </c>
      <c r="G1146" s="223" t="s">
        <v>149</v>
      </c>
      <c r="H1146" s="224">
        <v>1147.148</v>
      </c>
      <c r="I1146" s="225"/>
      <c r="J1146" s="226">
        <f>ROUND(I1146*H1146,2)</f>
        <v>0</v>
      </c>
      <c r="K1146" s="222" t="s">
        <v>163</v>
      </c>
      <c r="L1146" s="71"/>
      <c r="M1146" s="227" t="s">
        <v>21</v>
      </c>
      <c r="N1146" s="228" t="s">
        <v>42</v>
      </c>
      <c r="O1146" s="46"/>
      <c r="P1146" s="229">
        <f>O1146*H1146</f>
        <v>0</v>
      </c>
      <c r="Q1146" s="229">
        <v>0.00026</v>
      </c>
      <c r="R1146" s="229">
        <f>Q1146*H1146</f>
        <v>0.29825847999999994</v>
      </c>
      <c r="S1146" s="229">
        <v>0</v>
      </c>
      <c r="T1146" s="230">
        <f>S1146*H1146</f>
        <v>0</v>
      </c>
      <c r="AR1146" s="23" t="s">
        <v>223</v>
      </c>
      <c r="AT1146" s="23" t="s">
        <v>139</v>
      </c>
      <c r="AU1146" s="23" t="s">
        <v>80</v>
      </c>
      <c r="AY1146" s="23" t="s">
        <v>137</v>
      </c>
      <c r="BE1146" s="231">
        <f>IF(N1146="základní",J1146,0)</f>
        <v>0</v>
      </c>
      <c r="BF1146" s="231">
        <f>IF(N1146="snížená",J1146,0)</f>
        <v>0</v>
      </c>
      <c r="BG1146" s="231">
        <f>IF(N1146="zákl. přenesená",J1146,0)</f>
        <v>0</v>
      </c>
      <c r="BH1146" s="231">
        <f>IF(N1146="sníž. přenesená",J1146,0)</f>
        <v>0</v>
      </c>
      <c r="BI1146" s="231">
        <f>IF(N1146="nulová",J1146,0)</f>
        <v>0</v>
      </c>
      <c r="BJ1146" s="23" t="s">
        <v>76</v>
      </c>
      <c r="BK1146" s="231">
        <f>ROUND(I1146*H1146,2)</f>
        <v>0</v>
      </c>
      <c r="BL1146" s="23" t="s">
        <v>223</v>
      </c>
      <c r="BM1146" s="23" t="s">
        <v>1674</v>
      </c>
    </row>
    <row r="1147" spans="2:51" s="12" customFormat="1" ht="13.5">
      <c r="B1147" s="243"/>
      <c r="C1147" s="244"/>
      <c r="D1147" s="234" t="s">
        <v>145</v>
      </c>
      <c r="E1147" s="245" t="s">
        <v>21</v>
      </c>
      <c r="F1147" s="246" t="s">
        <v>1675</v>
      </c>
      <c r="G1147" s="244"/>
      <c r="H1147" s="247">
        <v>1147.148</v>
      </c>
      <c r="I1147" s="248"/>
      <c r="J1147" s="244"/>
      <c r="K1147" s="244"/>
      <c r="L1147" s="249"/>
      <c r="M1147" s="250"/>
      <c r="N1147" s="251"/>
      <c r="O1147" s="251"/>
      <c r="P1147" s="251"/>
      <c r="Q1147" s="251"/>
      <c r="R1147" s="251"/>
      <c r="S1147" s="251"/>
      <c r="T1147" s="252"/>
      <c r="AT1147" s="253" t="s">
        <v>145</v>
      </c>
      <c r="AU1147" s="253" t="s">
        <v>80</v>
      </c>
      <c r="AV1147" s="12" t="s">
        <v>80</v>
      </c>
      <c r="AW1147" s="12" t="s">
        <v>35</v>
      </c>
      <c r="AX1147" s="12" t="s">
        <v>76</v>
      </c>
      <c r="AY1147" s="253" t="s">
        <v>137</v>
      </c>
    </row>
    <row r="1148" spans="2:63" s="10" customFormat="1" ht="37.4" customHeight="1">
      <c r="B1148" s="204"/>
      <c r="C1148" s="205"/>
      <c r="D1148" s="206" t="s">
        <v>70</v>
      </c>
      <c r="E1148" s="207" t="s">
        <v>1676</v>
      </c>
      <c r="F1148" s="207" t="s">
        <v>1677</v>
      </c>
      <c r="G1148" s="205"/>
      <c r="H1148" s="205"/>
      <c r="I1148" s="208"/>
      <c r="J1148" s="209">
        <f>BK1148</f>
        <v>0</v>
      </c>
      <c r="K1148" s="205"/>
      <c r="L1148" s="210"/>
      <c r="M1148" s="211"/>
      <c r="N1148" s="212"/>
      <c r="O1148" s="212"/>
      <c r="P1148" s="213">
        <f>SUM(P1149:P1153)</f>
        <v>0</v>
      </c>
      <c r="Q1148" s="212"/>
      <c r="R1148" s="213">
        <f>SUM(R1149:R1153)</f>
        <v>0</v>
      </c>
      <c r="S1148" s="212"/>
      <c r="T1148" s="214">
        <f>SUM(T1149:T1153)</f>
        <v>0</v>
      </c>
      <c r="AR1148" s="215" t="s">
        <v>143</v>
      </c>
      <c r="AT1148" s="216" t="s">
        <v>70</v>
      </c>
      <c r="AU1148" s="216" t="s">
        <v>71</v>
      </c>
      <c r="AY1148" s="215" t="s">
        <v>137</v>
      </c>
      <c r="BK1148" s="217">
        <f>SUM(BK1149:BK1153)</f>
        <v>0</v>
      </c>
    </row>
    <row r="1149" spans="2:65" s="1" customFormat="1" ht="16.5" customHeight="1">
      <c r="B1149" s="45"/>
      <c r="C1149" s="220" t="s">
        <v>1678</v>
      </c>
      <c r="D1149" s="220" t="s">
        <v>139</v>
      </c>
      <c r="E1149" s="221" t="s">
        <v>1679</v>
      </c>
      <c r="F1149" s="222" t="s">
        <v>1680</v>
      </c>
      <c r="G1149" s="223" t="s">
        <v>315</v>
      </c>
      <c r="H1149" s="224">
        <v>49</v>
      </c>
      <c r="I1149" s="225"/>
      <c r="J1149" s="226">
        <f>ROUND(I1149*H1149,2)</f>
        <v>0</v>
      </c>
      <c r="K1149" s="222" t="s">
        <v>21</v>
      </c>
      <c r="L1149" s="71"/>
      <c r="M1149" s="227" t="s">
        <v>21</v>
      </c>
      <c r="N1149" s="228" t="s">
        <v>42</v>
      </c>
      <c r="O1149" s="46"/>
      <c r="P1149" s="229">
        <f>O1149*H1149</f>
        <v>0</v>
      </c>
      <c r="Q1149" s="229">
        <v>0</v>
      </c>
      <c r="R1149" s="229">
        <f>Q1149*H1149</f>
        <v>0</v>
      </c>
      <c r="S1149" s="229">
        <v>0</v>
      </c>
      <c r="T1149" s="230">
        <f>S1149*H1149</f>
        <v>0</v>
      </c>
      <c r="AR1149" s="23" t="s">
        <v>1681</v>
      </c>
      <c r="AT1149" s="23" t="s">
        <v>139</v>
      </c>
      <c r="AU1149" s="23" t="s">
        <v>76</v>
      </c>
      <c r="AY1149" s="23" t="s">
        <v>137</v>
      </c>
      <c r="BE1149" s="231">
        <f>IF(N1149="základní",J1149,0)</f>
        <v>0</v>
      </c>
      <c r="BF1149" s="231">
        <f>IF(N1149="snížená",J1149,0)</f>
        <v>0</v>
      </c>
      <c r="BG1149" s="231">
        <f>IF(N1149="zákl. přenesená",J1149,0)</f>
        <v>0</v>
      </c>
      <c r="BH1149" s="231">
        <f>IF(N1149="sníž. přenesená",J1149,0)</f>
        <v>0</v>
      </c>
      <c r="BI1149" s="231">
        <f>IF(N1149="nulová",J1149,0)</f>
        <v>0</v>
      </c>
      <c r="BJ1149" s="23" t="s">
        <v>76</v>
      </c>
      <c r="BK1149" s="231">
        <f>ROUND(I1149*H1149,2)</f>
        <v>0</v>
      </c>
      <c r="BL1149" s="23" t="s">
        <v>1681</v>
      </c>
      <c r="BM1149" s="23" t="s">
        <v>1682</v>
      </c>
    </row>
    <row r="1150" spans="2:51" s="12" customFormat="1" ht="13.5">
      <c r="B1150" s="243"/>
      <c r="C1150" s="244"/>
      <c r="D1150" s="234" t="s">
        <v>145</v>
      </c>
      <c r="E1150" s="245" t="s">
        <v>21</v>
      </c>
      <c r="F1150" s="246" t="s">
        <v>420</v>
      </c>
      <c r="G1150" s="244"/>
      <c r="H1150" s="247">
        <v>49</v>
      </c>
      <c r="I1150" s="248"/>
      <c r="J1150" s="244"/>
      <c r="K1150" s="244"/>
      <c r="L1150" s="249"/>
      <c r="M1150" s="250"/>
      <c r="N1150" s="251"/>
      <c r="O1150" s="251"/>
      <c r="P1150" s="251"/>
      <c r="Q1150" s="251"/>
      <c r="R1150" s="251"/>
      <c r="S1150" s="251"/>
      <c r="T1150" s="252"/>
      <c r="AT1150" s="253" t="s">
        <v>145</v>
      </c>
      <c r="AU1150" s="253" t="s">
        <v>76</v>
      </c>
      <c r="AV1150" s="12" t="s">
        <v>80</v>
      </c>
      <c r="AW1150" s="12" t="s">
        <v>35</v>
      </c>
      <c r="AX1150" s="12" t="s">
        <v>76</v>
      </c>
      <c r="AY1150" s="253" t="s">
        <v>137</v>
      </c>
    </row>
    <row r="1151" spans="2:65" s="1" customFormat="1" ht="16.5" customHeight="1">
      <c r="B1151" s="45"/>
      <c r="C1151" s="220" t="s">
        <v>1683</v>
      </c>
      <c r="D1151" s="220" t="s">
        <v>139</v>
      </c>
      <c r="E1151" s="221" t="s">
        <v>1684</v>
      </c>
      <c r="F1151" s="222" t="s">
        <v>1685</v>
      </c>
      <c r="G1151" s="223" t="s">
        <v>315</v>
      </c>
      <c r="H1151" s="224">
        <v>4</v>
      </c>
      <c r="I1151" s="225"/>
      <c r="J1151" s="226">
        <f>ROUND(I1151*H1151,2)</f>
        <v>0</v>
      </c>
      <c r="K1151" s="222" t="s">
        <v>21</v>
      </c>
      <c r="L1151" s="71"/>
      <c r="M1151" s="227" t="s">
        <v>21</v>
      </c>
      <c r="N1151" s="228" t="s">
        <v>42</v>
      </c>
      <c r="O1151" s="46"/>
      <c r="P1151" s="229">
        <f>O1151*H1151</f>
        <v>0</v>
      </c>
      <c r="Q1151" s="229">
        <v>0</v>
      </c>
      <c r="R1151" s="229">
        <f>Q1151*H1151</f>
        <v>0</v>
      </c>
      <c r="S1151" s="229">
        <v>0</v>
      </c>
      <c r="T1151" s="230">
        <f>S1151*H1151</f>
        <v>0</v>
      </c>
      <c r="AR1151" s="23" t="s">
        <v>1681</v>
      </c>
      <c r="AT1151" s="23" t="s">
        <v>139</v>
      </c>
      <c r="AU1151" s="23" t="s">
        <v>76</v>
      </c>
      <c r="AY1151" s="23" t="s">
        <v>137</v>
      </c>
      <c r="BE1151" s="231">
        <f>IF(N1151="základní",J1151,0)</f>
        <v>0</v>
      </c>
      <c r="BF1151" s="231">
        <f>IF(N1151="snížená",J1151,0)</f>
        <v>0</v>
      </c>
      <c r="BG1151" s="231">
        <f>IF(N1151="zákl. přenesená",J1151,0)</f>
        <v>0</v>
      </c>
      <c r="BH1151" s="231">
        <f>IF(N1151="sníž. přenesená",J1151,0)</f>
        <v>0</v>
      </c>
      <c r="BI1151" s="231">
        <f>IF(N1151="nulová",J1151,0)</f>
        <v>0</v>
      </c>
      <c r="BJ1151" s="23" t="s">
        <v>76</v>
      </c>
      <c r="BK1151" s="231">
        <f>ROUND(I1151*H1151,2)</f>
        <v>0</v>
      </c>
      <c r="BL1151" s="23" t="s">
        <v>1681</v>
      </c>
      <c r="BM1151" s="23" t="s">
        <v>1686</v>
      </c>
    </row>
    <row r="1152" spans="2:51" s="12" customFormat="1" ht="13.5">
      <c r="B1152" s="243"/>
      <c r="C1152" s="244"/>
      <c r="D1152" s="234" t="s">
        <v>145</v>
      </c>
      <c r="E1152" s="245" t="s">
        <v>21</v>
      </c>
      <c r="F1152" s="246" t="s">
        <v>143</v>
      </c>
      <c r="G1152" s="244"/>
      <c r="H1152" s="247">
        <v>4</v>
      </c>
      <c r="I1152" s="248"/>
      <c r="J1152" s="244"/>
      <c r="K1152" s="244"/>
      <c r="L1152" s="249"/>
      <c r="M1152" s="250"/>
      <c r="N1152" s="251"/>
      <c r="O1152" s="251"/>
      <c r="P1152" s="251"/>
      <c r="Q1152" s="251"/>
      <c r="R1152" s="251"/>
      <c r="S1152" s="251"/>
      <c r="T1152" s="252"/>
      <c r="AT1152" s="253" t="s">
        <v>145</v>
      </c>
      <c r="AU1152" s="253" t="s">
        <v>76</v>
      </c>
      <c r="AV1152" s="12" t="s">
        <v>80</v>
      </c>
      <c r="AW1152" s="12" t="s">
        <v>35</v>
      </c>
      <c r="AX1152" s="12" t="s">
        <v>76</v>
      </c>
      <c r="AY1152" s="253" t="s">
        <v>137</v>
      </c>
    </row>
    <row r="1153" spans="2:65" s="1" customFormat="1" ht="16.5" customHeight="1">
      <c r="B1153" s="45"/>
      <c r="C1153" s="220" t="s">
        <v>1687</v>
      </c>
      <c r="D1153" s="220" t="s">
        <v>139</v>
      </c>
      <c r="E1153" s="221" t="s">
        <v>1688</v>
      </c>
      <c r="F1153" s="222" t="s">
        <v>1689</v>
      </c>
      <c r="G1153" s="223" t="s">
        <v>142</v>
      </c>
      <c r="H1153" s="224">
        <v>1</v>
      </c>
      <c r="I1153" s="225"/>
      <c r="J1153" s="226">
        <f>ROUND(I1153*H1153,2)</f>
        <v>0</v>
      </c>
      <c r="K1153" s="222" t="s">
        <v>21</v>
      </c>
      <c r="L1153" s="71"/>
      <c r="M1153" s="227" t="s">
        <v>21</v>
      </c>
      <c r="N1153" s="277" t="s">
        <v>42</v>
      </c>
      <c r="O1153" s="278"/>
      <c r="P1153" s="279">
        <f>O1153*H1153</f>
        <v>0</v>
      </c>
      <c r="Q1153" s="279">
        <v>0</v>
      </c>
      <c r="R1153" s="279">
        <f>Q1153*H1153</f>
        <v>0</v>
      </c>
      <c r="S1153" s="279">
        <v>0</v>
      </c>
      <c r="T1153" s="280">
        <f>S1153*H1153</f>
        <v>0</v>
      </c>
      <c r="AR1153" s="23" t="s">
        <v>1681</v>
      </c>
      <c r="AT1153" s="23" t="s">
        <v>139</v>
      </c>
      <c r="AU1153" s="23" t="s">
        <v>76</v>
      </c>
      <c r="AY1153" s="23" t="s">
        <v>137</v>
      </c>
      <c r="BE1153" s="231">
        <f>IF(N1153="základní",J1153,0)</f>
        <v>0</v>
      </c>
      <c r="BF1153" s="231">
        <f>IF(N1153="snížená",J1153,0)</f>
        <v>0</v>
      </c>
      <c r="BG1153" s="231">
        <f>IF(N1153="zákl. přenesená",J1153,0)</f>
        <v>0</v>
      </c>
      <c r="BH1153" s="231">
        <f>IF(N1153="sníž. přenesená",J1153,0)</f>
        <v>0</v>
      </c>
      <c r="BI1153" s="231">
        <f>IF(N1153="nulová",J1153,0)</f>
        <v>0</v>
      </c>
      <c r="BJ1153" s="23" t="s">
        <v>76</v>
      </c>
      <c r="BK1153" s="231">
        <f>ROUND(I1153*H1153,2)</f>
        <v>0</v>
      </c>
      <c r="BL1153" s="23" t="s">
        <v>1681</v>
      </c>
      <c r="BM1153" s="23" t="s">
        <v>1690</v>
      </c>
    </row>
    <row r="1154" spans="2:12" s="1" customFormat="1" ht="6.95" customHeight="1">
      <c r="B1154" s="66"/>
      <c r="C1154" s="67"/>
      <c r="D1154" s="67"/>
      <c r="E1154" s="67"/>
      <c r="F1154" s="67"/>
      <c r="G1154" s="67"/>
      <c r="H1154" s="67"/>
      <c r="I1154" s="165"/>
      <c r="J1154" s="67"/>
      <c r="K1154" s="67"/>
      <c r="L1154" s="71"/>
    </row>
  </sheetData>
  <sheetProtection password="CC35" sheet="1" objects="1" scenarios="1" formatColumns="0" formatRows="0" autoFilter="0"/>
  <autoFilter ref="C99:K1153"/>
  <mergeCells count="10">
    <mergeCell ref="E7:H7"/>
    <mergeCell ref="E9:H9"/>
    <mergeCell ref="E24:H24"/>
    <mergeCell ref="E45:H45"/>
    <mergeCell ref="E47:H47"/>
    <mergeCell ref="J51:J52"/>
    <mergeCell ref="E90:H90"/>
    <mergeCell ref="E92:H92"/>
    <mergeCell ref="G1:H1"/>
    <mergeCell ref="L2:V2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5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0"/>
      <c r="B1" s="136"/>
      <c r="C1" s="136"/>
      <c r="D1" s="137" t="s">
        <v>1</v>
      </c>
      <c r="E1" s="136"/>
      <c r="F1" s="138" t="s">
        <v>84</v>
      </c>
      <c r="G1" s="138" t="s">
        <v>85</v>
      </c>
      <c r="H1" s="138"/>
      <c r="I1" s="139"/>
      <c r="J1" s="138" t="s">
        <v>86</v>
      </c>
      <c r="K1" s="137" t="s">
        <v>87</v>
      </c>
      <c r="L1" s="138" t="s">
        <v>88</v>
      </c>
      <c r="M1" s="138"/>
      <c r="N1" s="138"/>
      <c r="O1" s="138"/>
      <c r="P1" s="138"/>
      <c r="Q1" s="138"/>
      <c r="R1" s="138"/>
      <c r="S1" s="138"/>
      <c r="T1" s="138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AT2" s="23" t="s">
        <v>83</v>
      </c>
    </row>
    <row r="3" spans="2:46" ht="6.95" customHeight="1">
      <c r="B3" s="24"/>
      <c r="C3" s="25"/>
      <c r="D3" s="25"/>
      <c r="E3" s="25"/>
      <c r="F3" s="25"/>
      <c r="G3" s="25"/>
      <c r="H3" s="25"/>
      <c r="I3" s="140"/>
      <c r="J3" s="25"/>
      <c r="K3" s="26"/>
      <c r="AT3" s="23" t="s">
        <v>80</v>
      </c>
    </row>
    <row r="4" spans="2:46" ht="36.95" customHeight="1">
      <c r="B4" s="27"/>
      <c r="C4" s="28"/>
      <c r="D4" s="29" t="s">
        <v>89</v>
      </c>
      <c r="E4" s="28"/>
      <c r="F4" s="28"/>
      <c r="G4" s="28"/>
      <c r="H4" s="28"/>
      <c r="I4" s="141"/>
      <c r="J4" s="28"/>
      <c r="K4" s="30"/>
      <c r="M4" s="31" t="s">
        <v>12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41"/>
      <c r="J5" s="28"/>
      <c r="K5" s="30"/>
    </row>
    <row r="6" spans="2:11" ht="13.5">
      <c r="B6" s="27"/>
      <c r="C6" s="28"/>
      <c r="D6" s="39" t="s">
        <v>18</v>
      </c>
      <c r="E6" s="28"/>
      <c r="F6" s="28"/>
      <c r="G6" s="28"/>
      <c r="H6" s="28"/>
      <c r="I6" s="141"/>
      <c r="J6" s="28"/>
      <c r="K6" s="30"/>
    </row>
    <row r="7" spans="2:11" ht="16.5" customHeight="1">
      <c r="B7" s="27"/>
      <c r="C7" s="28"/>
      <c r="D7" s="28"/>
      <c r="E7" s="142" t="str">
        <f>'Rekapitulace stavby'!K6</f>
        <v>Vysokomýtská nemocnice č.p.271- nové PO schodiště a PBŘ celé budovy</v>
      </c>
      <c r="F7" s="39"/>
      <c r="G7" s="39"/>
      <c r="H7" s="39"/>
      <c r="I7" s="141"/>
      <c r="J7" s="28"/>
      <c r="K7" s="30"/>
    </row>
    <row r="8" spans="2:11" s="1" customFormat="1" ht="13.5">
      <c r="B8" s="45"/>
      <c r="C8" s="46"/>
      <c r="D8" s="39" t="s">
        <v>90</v>
      </c>
      <c r="E8" s="46"/>
      <c r="F8" s="46"/>
      <c r="G8" s="46"/>
      <c r="H8" s="46"/>
      <c r="I8" s="143"/>
      <c r="J8" s="46"/>
      <c r="K8" s="50"/>
    </row>
    <row r="9" spans="2:11" s="1" customFormat="1" ht="36.95" customHeight="1">
      <c r="B9" s="45"/>
      <c r="C9" s="46"/>
      <c r="D9" s="46"/>
      <c r="E9" s="144" t="s">
        <v>1691</v>
      </c>
      <c r="F9" s="46"/>
      <c r="G9" s="46"/>
      <c r="H9" s="46"/>
      <c r="I9" s="143"/>
      <c r="J9" s="46"/>
      <c r="K9" s="50"/>
    </row>
    <row r="10" spans="2:11" s="1" customFormat="1" ht="13.5">
      <c r="B10" s="45"/>
      <c r="C10" s="46"/>
      <c r="D10" s="46"/>
      <c r="E10" s="46"/>
      <c r="F10" s="46"/>
      <c r="G10" s="46"/>
      <c r="H10" s="46"/>
      <c r="I10" s="143"/>
      <c r="J10" s="46"/>
      <c r="K10" s="50"/>
    </row>
    <row r="11" spans="2:11" s="1" customFormat="1" ht="14.4" customHeight="1">
      <c r="B11" s="45"/>
      <c r="C11" s="46"/>
      <c r="D11" s="39" t="s">
        <v>20</v>
      </c>
      <c r="E11" s="46"/>
      <c r="F11" s="34" t="s">
        <v>21</v>
      </c>
      <c r="G11" s="46"/>
      <c r="H11" s="46"/>
      <c r="I11" s="145" t="s">
        <v>22</v>
      </c>
      <c r="J11" s="34" t="s">
        <v>21</v>
      </c>
      <c r="K11" s="50"/>
    </row>
    <row r="12" spans="2:11" s="1" customFormat="1" ht="14.4" customHeight="1">
      <c r="B12" s="45"/>
      <c r="C12" s="46"/>
      <c r="D12" s="39" t="s">
        <v>23</v>
      </c>
      <c r="E12" s="46"/>
      <c r="F12" s="34" t="s">
        <v>24</v>
      </c>
      <c r="G12" s="46"/>
      <c r="H12" s="46"/>
      <c r="I12" s="145" t="s">
        <v>25</v>
      </c>
      <c r="J12" s="146" t="str">
        <f>'Rekapitulace stavby'!AN8</f>
        <v>14. 5. 2019</v>
      </c>
      <c r="K12" s="50"/>
    </row>
    <row r="13" spans="2:11" s="1" customFormat="1" ht="10.8" customHeight="1">
      <c r="B13" s="45"/>
      <c r="C13" s="46"/>
      <c r="D13" s="46"/>
      <c r="E13" s="46"/>
      <c r="F13" s="46"/>
      <c r="G13" s="46"/>
      <c r="H13" s="46"/>
      <c r="I13" s="143"/>
      <c r="J13" s="46"/>
      <c r="K13" s="50"/>
    </row>
    <row r="14" spans="2:11" s="1" customFormat="1" ht="14.4" customHeight="1">
      <c r="B14" s="45"/>
      <c r="C14" s="46"/>
      <c r="D14" s="39" t="s">
        <v>27</v>
      </c>
      <c r="E14" s="46"/>
      <c r="F14" s="46"/>
      <c r="G14" s="46"/>
      <c r="H14" s="46"/>
      <c r="I14" s="145" t="s">
        <v>28</v>
      </c>
      <c r="J14" s="34" t="s">
        <v>21</v>
      </c>
      <c r="K14" s="50"/>
    </row>
    <row r="15" spans="2:11" s="1" customFormat="1" ht="18" customHeight="1">
      <c r="B15" s="45"/>
      <c r="C15" s="46"/>
      <c r="D15" s="46"/>
      <c r="E15" s="34" t="s">
        <v>29</v>
      </c>
      <c r="F15" s="46"/>
      <c r="G15" s="46"/>
      <c r="H15" s="46"/>
      <c r="I15" s="145" t="s">
        <v>30</v>
      </c>
      <c r="J15" s="34" t="s">
        <v>21</v>
      </c>
      <c r="K15" s="50"/>
    </row>
    <row r="16" spans="2:11" s="1" customFormat="1" ht="6.95" customHeight="1">
      <c r="B16" s="45"/>
      <c r="C16" s="46"/>
      <c r="D16" s="46"/>
      <c r="E16" s="46"/>
      <c r="F16" s="46"/>
      <c r="G16" s="46"/>
      <c r="H16" s="46"/>
      <c r="I16" s="143"/>
      <c r="J16" s="46"/>
      <c r="K16" s="50"/>
    </row>
    <row r="17" spans="2:11" s="1" customFormat="1" ht="14.4" customHeight="1">
      <c r="B17" s="45"/>
      <c r="C17" s="46"/>
      <c r="D17" s="39" t="s">
        <v>31</v>
      </c>
      <c r="E17" s="46"/>
      <c r="F17" s="46"/>
      <c r="G17" s="46"/>
      <c r="H17" s="46"/>
      <c r="I17" s="145" t="s">
        <v>28</v>
      </c>
      <c r="J17" s="34" t="str">
        <f>IF('Rekapitulace stavby'!AN13="Vyplň údaj","",IF('Rekapitulace stavby'!AN13="","",'Rekapitulace stavby'!AN13))</f>
        <v/>
      </c>
      <c r="K17" s="50"/>
    </row>
    <row r="18" spans="2:11" s="1" customFormat="1" ht="18" customHeight="1">
      <c r="B18" s="45"/>
      <c r="C18" s="46"/>
      <c r="D18" s="46"/>
      <c r="E18" s="34" t="str">
        <f>IF('Rekapitulace stavby'!E14="Vyplň údaj","",IF('Rekapitulace stavby'!E14="","",'Rekapitulace stavby'!E14))</f>
        <v/>
      </c>
      <c r="F18" s="46"/>
      <c r="G18" s="46"/>
      <c r="H18" s="46"/>
      <c r="I18" s="145" t="s">
        <v>30</v>
      </c>
      <c r="J18" s="34" t="str">
        <f>IF('Rekapitulace stavby'!AN14="Vyplň údaj","",IF('Rekapitulace stavby'!AN14="","",'Rekapitulace stavby'!AN14))</f>
        <v/>
      </c>
      <c r="K18" s="50"/>
    </row>
    <row r="19" spans="2:11" s="1" customFormat="1" ht="6.95" customHeight="1">
      <c r="B19" s="45"/>
      <c r="C19" s="46"/>
      <c r="D19" s="46"/>
      <c r="E19" s="46"/>
      <c r="F19" s="46"/>
      <c r="G19" s="46"/>
      <c r="H19" s="46"/>
      <c r="I19" s="143"/>
      <c r="J19" s="46"/>
      <c r="K19" s="50"/>
    </row>
    <row r="20" spans="2:11" s="1" customFormat="1" ht="14.4" customHeight="1">
      <c r="B20" s="45"/>
      <c r="C20" s="46"/>
      <c r="D20" s="39" t="s">
        <v>33</v>
      </c>
      <c r="E20" s="46"/>
      <c r="F20" s="46"/>
      <c r="G20" s="46"/>
      <c r="H20" s="46"/>
      <c r="I20" s="145" t="s">
        <v>28</v>
      </c>
      <c r="J20" s="34" t="s">
        <v>21</v>
      </c>
      <c r="K20" s="50"/>
    </row>
    <row r="21" spans="2:11" s="1" customFormat="1" ht="18" customHeight="1">
      <c r="B21" s="45"/>
      <c r="C21" s="46"/>
      <c r="D21" s="46"/>
      <c r="E21" s="34" t="s">
        <v>34</v>
      </c>
      <c r="F21" s="46"/>
      <c r="G21" s="46"/>
      <c r="H21" s="46"/>
      <c r="I21" s="145" t="s">
        <v>30</v>
      </c>
      <c r="J21" s="34" t="s">
        <v>21</v>
      </c>
      <c r="K21" s="50"/>
    </row>
    <row r="22" spans="2:11" s="1" customFormat="1" ht="6.95" customHeight="1">
      <c r="B22" s="45"/>
      <c r="C22" s="46"/>
      <c r="D22" s="46"/>
      <c r="E22" s="46"/>
      <c r="F22" s="46"/>
      <c r="G22" s="46"/>
      <c r="H22" s="46"/>
      <c r="I22" s="143"/>
      <c r="J22" s="46"/>
      <c r="K22" s="50"/>
    </row>
    <row r="23" spans="2:11" s="1" customFormat="1" ht="14.4" customHeight="1">
      <c r="B23" s="45"/>
      <c r="C23" s="46"/>
      <c r="D23" s="39" t="s">
        <v>36</v>
      </c>
      <c r="E23" s="46"/>
      <c r="F23" s="46"/>
      <c r="G23" s="46"/>
      <c r="H23" s="46"/>
      <c r="I23" s="143"/>
      <c r="J23" s="46"/>
      <c r="K23" s="50"/>
    </row>
    <row r="24" spans="2:11" s="6" customFormat="1" ht="16.5" customHeight="1">
      <c r="B24" s="147"/>
      <c r="C24" s="148"/>
      <c r="D24" s="148"/>
      <c r="E24" s="43" t="s">
        <v>21</v>
      </c>
      <c r="F24" s="43"/>
      <c r="G24" s="43"/>
      <c r="H24" s="43"/>
      <c r="I24" s="149"/>
      <c r="J24" s="148"/>
      <c r="K24" s="150"/>
    </row>
    <row r="25" spans="2:11" s="1" customFormat="1" ht="6.95" customHeight="1">
      <c r="B25" s="45"/>
      <c r="C25" s="46"/>
      <c r="D25" s="46"/>
      <c r="E25" s="46"/>
      <c r="F25" s="46"/>
      <c r="G25" s="46"/>
      <c r="H25" s="46"/>
      <c r="I25" s="143"/>
      <c r="J25" s="46"/>
      <c r="K25" s="50"/>
    </row>
    <row r="26" spans="2:11" s="1" customFormat="1" ht="6.95" customHeight="1">
      <c r="B26" s="45"/>
      <c r="C26" s="46"/>
      <c r="D26" s="105"/>
      <c r="E26" s="105"/>
      <c r="F26" s="105"/>
      <c r="G26" s="105"/>
      <c r="H26" s="105"/>
      <c r="I26" s="151"/>
      <c r="J26" s="105"/>
      <c r="K26" s="152"/>
    </row>
    <row r="27" spans="2:11" s="1" customFormat="1" ht="25.4" customHeight="1">
      <c r="B27" s="45"/>
      <c r="C27" s="46"/>
      <c r="D27" s="153" t="s">
        <v>37</v>
      </c>
      <c r="E27" s="46"/>
      <c r="F27" s="46"/>
      <c r="G27" s="46"/>
      <c r="H27" s="46"/>
      <c r="I27" s="143"/>
      <c r="J27" s="154">
        <f>ROUND(J83,2)</f>
        <v>0</v>
      </c>
      <c r="K27" s="50"/>
    </row>
    <row r="28" spans="2:11" s="1" customFormat="1" ht="6.95" customHeight="1">
      <c r="B28" s="45"/>
      <c r="C28" s="46"/>
      <c r="D28" s="105"/>
      <c r="E28" s="105"/>
      <c r="F28" s="105"/>
      <c r="G28" s="105"/>
      <c r="H28" s="105"/>
      <c r="I28" s="151"/>
      <c r="J28" s="105"/>
      <c r="K28" s="152"/>
    </row>
    <row r="29" spans="2:11" s="1" customFormat="1" ht="14.4" customHeight="1">
      <c r="B29" s="45"/>
      <c r="C29" s="46"/>
      <c r="D29" s="46"/>
      <c r="E29" s="46"/>
      <c r="F29" s="51" t="s">
        <v>39</v>
      </c>
      <c r="G29" s="46"/>
      <c r="H29" s="46"/>
      <c r="I29" s="155" t="s">
        <v>38</v>
      </c>
      <c r="J29" s="51" t="s">
        <v>40</v>
      </c>
      <c r="K29" s="50"/>
    </row>
    <row r="30" spans="2:11" s="1" customFormat="1" ht="14.4" customHeight="1">
      <c r="B30" s="45"/>
      <c r="C30" s="46"/>
      <c r="D30" s="54" t="s">
        <v>41</v>
      </c>
      <c r="E30" s="54" t="s">
        <v>42</v>
      </c>
      <c r="F30" s="156">
        <f>ROUND(SUM(BE83:BE104),2)</f>
        <v>0</v>
      </c>
      <c r="G30" s="46"/>
      <c r="H30" s="46"/>
      <c r="I30" s="157">
        <v>0.21</v>
      </c>
      <c r="J30" s="156">
        <f>ROUND(ROUND((SUM(BE83:BE104)),2)*I30,2)</f>
        <v>0</v>
      </c>
      <c r="K30" s="50"/>
    </row>
    <row r="31" spans="2:11" s="1" customFormat="1" ht="14.4" customHeight="1">
      <c r="B31" s="45"/>
      <c r="C31" s="46"/>
      <c r="D31" s="46"/>
      <c r="E31" s="54" t="s">
        <v>43</v>
      </c>
      <c r="F31" s="156">
        <f>ROUND(SUM(BF83:BF104),2)</f>
        <v>0</v>
      </c>
      <c r="G31" s="46"/>
      <c r="H31" s="46"/>
      <c r="I31" s="157">
        <v>0.15</v>
      </c>
      <c r="J31" s="156">
        <f>ROUND(ROUND((SUM(BF83:BF104)),2)*I31,2)</f>
        <v>0</v>
      </c>
      <c r="K31" s="50"/>
    </row>
    <row r="32" spans="2:11" s="1" customFormat="1" ht="14.4" customHeight="1" hidden="1">
      <c r="B32" s="45"/>
      <c r="C32" s="46"/>
      <c r="D32" s="46"/>
      <c r="E32" s="54" t="s">
        <v>44</v>
      </c>
      <c r="F32" s="156">
        <f>ROUND(SUM(BG83:BG104),2)</f>
        <v>0</v>
      </c>
      <c r="G32" s="46"/>
      <c r="H32" s="46"/>
      <c r="I32" s="157">
        <v>0.21</v>
      </c>
      <c r="J32" s="156">
        <v>0</v>
      </c>
      <c r="K32" s="50"/>
    </row>
    <row r="33" spans="2:11" s="1" customFormat="1" ht="14.4" customHeight="1" hidden="1">
      <c r="B33" s="45"/>
      <c r="C33" s="46"/>
      <c r="D33" s="46"/>
      <c r="E33" s="54" t="s">
        <v>45</v>
      </c>
      <c r="F33" s="156">
        <f>ROUND(SUM(BH83:BH104),2)</f>
        <v>0</v>
      </c>
      <c r="G33" s="46"/>
      <c r="H33" s="46"/>
      <c r="I33" s="157">
        <v>0.15</v>
      </c>
      <c r="J33" s="156">
        <v>0</v>
      </c>
      <c r="K33" s="50"/>
    </row>
    <row r="34" spans="2:11" s="1" customFormat="1" ht="14.4" customHeight="1" hidden="1">
      <c r="B34" s="45"/>
      <c r="C34" s="46"/>
      <c r="D34" s="46"/>
      <c r="E34" s="54" t="s">
        <v>46</v>
      </c>
      <c r="F34" s="156">
        <f>ROUND(SUM(BI83:BI104),2)</f>
        <v>0</v>
      </c>
      <c r="G34" s="46"/>
      <c r="H34" s="46"/>
      <c r="I34" s="157">
        <v>0</v>
      </c>
      <c r="J34" s="156">
        <v>0</v>
      </c>
      <c r="K34" s="50"/>
    </row>
    <row r="35" spans="2:11" s="1" customFormat="1" ht="6.95" customHeight="1">
      <c r="B35" s="45"/>
      <c r="C35" s="46"/>
      <c r="D35" s="46"/>
      <c r="E35" s="46"/>
      <c r="F35" s="46"/>
      <c r="G35" s="46"/>
      <c r="H35" s="46"/>
      <c r="I35" s="143"/>
      <c r="J35" s="46"/>
      <c r="K35" s="50"/>
    </row>
    <row r="36" spans="2:11" s="1" customFormat="1" ht="25.4" customHeight="1">
      <c r="B36" s="45"/>
      <c r="C36" s="158"/>
      <c r="D36" s="159" t="s">
        <v>47</v>
      </c>
      <c r="E36" s="97"/>
      <c r="F36" s="97"/>
      <c r="G36" s="160" t="s">
        <v>48</v>
      </c>
      <c r="H36" s="161" t="s">
        <v>49</v>
      </c>
      <c r="I36" s="162"/>
      <c r="J36" s="163">
        <f>SUM(J27:J34)</f>
        <v>0</v>
      </c>
      <c r="K36" s="164"/>
    </row>
    <row r="37" spans="2:11" s="1" customFormat="1" ht="14.4" customHeight="1">
      <c r="B37" s="66"/>
      <c r="C37" s="67"/>
      <c r="D37" s="67"/>
      <c r="E37" s="67"/>
      <c r="F37" s="67"/>
      <c r="G37" s="67"/>
      <c r="H37" s="67"/>
      <c r="I37" s="165"/>
      <c r="J37" s="67"/>
      <c r="K37" s="68"/>
    </row>
    <row r="41" spans="2:11" s="1" customFormat="1" ht="6.95" customHeight="1">
      <c r="B41" s="166"/>
      <c r="C41" s="167"/>
      <c r="D41" s="167"/>
      <c r="E41" s="167"/>
      <c r="F41" s="167"/>
      <c r="G41" s="167"/>
      <c r="H41" s="167"/>
      <c r="I41" s="168"/>
      <c r="J41" s="167"/>
      <c r="K41" s="169"/>
    </row>
    <row r="42" spans="2:11" s="1" customFormat="1" ht="36.95" customHeight="1">
      <c r="B42" s="45"/>
      <c r="C42" s="29" t="s">
        <v>92</v>
      </c>
      <c r="D42" s="46"/>
      <c r="E42" s="46"/>
      <c r="F42" s="46"/>
      <c r="G42" s="46"/>
      <c r="H42" s="46"/>
      <c r="I42" s="143"/>
      <c r="J42" s="46"/>
      <c r="K42" s="50"/>
    </row>
    <row r="43" spans="2:11" s="1" customFormat="1" ht="6.95" customHeight="1">
      <c r="B43" s="45"/>
      <c r="C43" s="46"/>
      <c r="D43" s="46"/>
      <c r="E43" s="46"/>
      <c r="F43" s="46"/>
      <c r="G43" s="46"/>
      <c r="H43" s="46"/>
      <c r="I43" s="143"/>
      <c r="J43" s="46"/>
      <c r="K43" s="50"/>
    </row>
    <row r="44" spans="2:11" s="1" customFormat="1" ht="14.4" customHeight="1">
      <c r="B44" s="45"/>
      <c r="C44" s="39" t="s">
        <v>18</v>
      </c>
      <c r="D44" s="46"/>
      <c r="E44" s="46"/>
      <c r="F44" s="46"/>
      <c r="G44" s="46"/>
      <c r="H44" s="46"/>
      <c r="I44" s="143"/>
      <c r="J44" s="46"/>
      <c r="K44" s="50"/>
    </row>
    <row r="45" spans="2:11" s="1" customFormat="1" ht="16.5" customHeight="1">
      <c r="B45" s="45"/>
      <c r="C45" s="46"/>
      <c r="D45" s="46"/>
      <c r="E45" s="142" t="str">
        <f>E7</f>
        <v>Vysokomýtská nemocnice č.p.271- nové PO schodiště a PBŘ celé budovy</v>
      </c>
      <c r="F45" s="39"/>
      <c r="G45" s="39"/>
      <c r="H45" s="39"/>
      <c r="I45" s="143"/>
      <c r="J45" s="46"/>
      <c r="K45" s="50"/>
    </row>
    <row r="46" spans="2:11" s="1" customFormat="1" ht="14.4" customHeight="1">
      <c r="B46" s="45"/>
      <c r="C46" s="39" t="s">
        <v>90</v>
      </c>
      <c r="D46" s="46"/>
      <c r="E46" s="46"/>
      <c r="F46" s="46"/>
      <c r="G46" s="46"/>
      <c r="H46" s="46"/>
      <c r="I46" s="143"/>
      <c r="J46" s="46"/>
      <c r="K46" s="50"/>
    </row>
    <row r="47" spans="2:11" s="1" customFormat="1" ht="17.25" customHeight="1">
      <c r="B47" s="45"/>
      <c r="C47" s="46"/>
      <c r="D47" s="46"/>
      <c r="E47" s="144" t="str">
        <f>E9</f>
        <v>3 - Vedlejší rozpočtové náklady</v>
      </c>
      <c r="F47" s="46"/>
      <c r="G47" s="46"/>
      <c r="H47" s="46"/>
      <c r="I47" s="143"/>
      <c r="J47" s="46"/>
      <c r="K47" s="50"/>
    </row>
    <row r="48" spans="2:11" s="1" customFormat="1" ht="6.95" customHeight="1">
      <c r="B48" s="45"/>
      <c r="C48" s="46"/>
      <c r="D48" s="46"/>
      <c r="E48" s="46"/>
      <c r="F48" s="46"/>
      <c r="G48" s="46"/>
      <c r="H48" s="46"/>
      <c r="I48" s="143"/>
      <c r="J48" s="46"/>
      <c r="K48" s="50"/>
    </row>
    <row r="49" spans="2:11" s="1" customFormat="1" ht="18" customHeight="1">
      <c r="B49" s="45"/>
      <c r="C49" s="39" t="s">
        <v>23</v>
      </c>
      <c r="D49" s="46"/>
      <c r="E49" s="46"/>
      <c r="F49" s="34" t="str">
        <f>F12</f>
        <v>Vysoké Mýto</v>
      </c>
      <c r="G49" s="46"/>
      <c r="H49" s="46"/>
      <c r="I49" s="145" t="s">
        <v>25</v>
      </c>
      <c r="J49" s="146" t="str">
        <f>IF(J12="","",J12)</f>
        <v>14. 5. 2019</v>
      </c>
      <c r="K49" s="50"/>
    </row>
    <row r="50" spans="2:11" s="1" customFormat="1" ht="6.95" customHeight="1">
      <c r="B50" s="45"/>
      <c r="C50" s="46"/>
      <c r="D50" s="46"/>
      <c r="E50" s="46"/>
      <c r="F50" s="46"/>
      <c r="G50" s="46"/>
      <c r="H50" s="46"/>
      <c r="I50" s="143"/>
      <c r="J50" s="46"/>
      <c r="K50" s="50"/>
    </row>
    <row r="51" spans="2:11" s="1" customFormat="1" ht="13.5">
      <c r="B51" s="45"/>
      <c r="C51" s="39" t="s">
        <v>27</v>
      </c>
      <c r="D51" s="46"/>
      <c r="E51" s="46"/>
      <c r="F51" s="34" t="str">
        <f>E15</f>
        <v>Vysokomýtská nemocnice p.o.</v>
      </c>
      <c r="G51" s="46"/>
      <c r="H51" s="46"/>
      <c r="I51" s="145" t="s">
        <v>33</v>
      </c>
      <c r="J51" s="43" t="str">
        <f>E21</f>
        <v>KVARTA spol.s o. Choceň</v>
      </c>
      <c r="K51" s="50"/>
    </row>
    <row r="52" spans="2:11" s="1" customFormat="1" ht="14.4" customHeight="1">
      <c r="B52" s="45"/>
      <c r="C52" s="39" t="s">
        <v>31</v>
      </c>
      <c r="D52" s="46"/>
      <c r="E52" s="46"/>
      <c r="F52" s="34" t="str">
        <f>IF(E18="","",E18)</f>
        <v/>
      </c>
      <c r="G52" s="46"/>
      <c r="H52" s="46"/>
      <c r="I52" s="143"/>
      <c r="J52" s="170"/>
      <c r="K52" s="50"/>
    </row>
    <row r="53" spans="2:11" s="1" customFormat="1" ht="10.3" customHeight="1">
      <c r="B53" s="45"/>
      <c r="C53" s="46"/>
      <c r="D53" s="46"/>
      <c r="E53" s="46"/>
      <c r="F53" s="46"/>
      <c r="G53" s="46"/>
      <c r="H53" s="46"/>
      <c r="I53" s="143"/>
      <c r="J53" s="46"/>
      <c r="K53" s="50"/>
    </row>
    <row r="54" spans="2:11" s="1" customFormat="1" ht="29.25" customHeight="1">
      <c r="B54" s="45"/>
      <c r="C54" s="171" t="s">
        <v>93</v>
      </c>
      <c r="D54" s="158"/>
      <c r="E54" s="158"/>
      <c r="F54" s="158"/>
      <c r="G54" s="158"/>
      <c r="H54" s="158"/>
      <c r="I54" s="172"/>
      <c r="J54" s="173" t="s">
        <v>94</v>
      </c>
      <c r="K54" s="174"/>
    </row>
    <row r="55" spans="2:11" s="1" customFormat="1" ht="10.3" customHeight="1">
      <c r="B55" s="45"/>
      <c r="C55" s="46"/>
      <c r="D55" s="46"/>
      <c r="E55" s="46"/>
      <c r="F55" s="46"/>
      <c r="G55" s="46"/>
      <c r="H55" s="46"/>
      <c r="I55" s="143"/>
      <c r="J55" s="46"/>
      <c r="K55" s="50"/>
    </row>
    <row r="56" spans="2:47" s="1" customFormat="1" ht="29.25" customHeight="1">
      <c r="B56" s="45"/>
      <c r="C56" s="175" t="s">
        <v>95</v>
      </c>
      <c r="D56" s="46"/>
      <c r="E56" s="46"/>
      <c r="F56" s="46"/>
      <c r="G56" s="46"/>
      <c r="H56" s="46"/>
      <c r="I56" s="143"/>
      <c r="J56" s="154">
        <f>J83</f>
        <v>0</v>
      </c>
      <c r="K56" s="50"/>
      <c r="AU56" s="23" t="s">
        <v>96</v>
      </c>
    </row>
    <row r="57" spans="2:11" s="7" customFormat="1" ht="24.95" customHeight="1">
      <c r="B57" s="176"/>
      <c r="C57" s="177"/>
      <c r="D57" s="178" t="s">
        <v>1692</v>
      </c>
      <c r="E57" s="179"/>
      <c r="F57" s="179"/>
      <c r="G57" s="179"/>
      <c r="H57" s="179"/>
      <c r="I57" s="180"/>
      <c r="J57" s="181">
        <f>J84</f>
        <v>0</v>
      </c>
      <c r="K57" s="182"/>
    </row>
    <row r="58" spans="2:11" s="8" customFormat="1" ht="19.9" customHeight="1">
      <c r="B58" s="183"/>
      <c r="C58" s="184"/>
      <c r="D58" s="185" t="s">
        <v>1693</v>
      </c>
      <c r="E58" s="186"/>
      <c r="F58" s="186"/>
      <c r="G58" s="186"/>
      <c r="H58" s="186"/>
      <c r="I58" s="187"/>
      <c r="J58" s="188">
        <f>J85</f>
        <v>0</v>
      </c>
      <c r="K58" s="189"/>
    </row>
    <row r="59" spans="2:11" s="8" customFormat="1" ht="19.9" customHeight="1">
      <c r="B59" s="183"/>
      <c r="C59" s="184"/>
      <c r="D59" s="185" t="s">
        <v>1694</v>
      </c>
      <c r="E59" s="186"/>
      <c r="F59" s="186"/>
      <c r="G59" s="186"/>
      <c r="H59" s="186"/>
      <c r="I59" s="187"/>
      <c r="J59" s="188">
        <f>J87</f>
        <v>0</v>
      </c>
      <c r="K59" s="189"/>
    </row>
    <row r="60" spans="2:11" s="8" customFormat="1" ht="19.9" customHeight="1">
      <c r="B60" s="183"/>
      <c r="C60" s="184"/>
      <c r="D60" s="185" t="s">
        <v>1695</v>
      </c>
      <c r="E60" s="186"/>
      <c r="F60" s="186"/>
      <c r="G60" s="186"/>
      <c r="H60" s="186"/>
      <c r="I60" s="187"/>
      <c r="J60" s="188">
        <f>J91</f>
        <v>0</v>
      </c>
      <c r="K60" s="189"/>
    </row>
    <row r="61" spans="2:11" s="8" customFormat="1" ht="19.9" customHeight="1">
      <c r="B61" s="183"/>
      <c r="C61" s="184"/>
      <c r="D61" s="185" t="s">
        <v>1696</v>
      </c>
      <c r="E61" s="186"/>
      <c r="F61" s="186"/>
      <c r="G61" s="186"/>
      <c r="H61" s="186"/>
      <c r="I61" s="187"/>
      <c r="J61" s="188">
        <f>J97</f>
        <v>0</v>
      </c>
      <c r="K61" s="189"/>
    </row>
    <row r="62" spans="2:11" s="8" customFormat="1" ht="19.9" customHeight="1">
      <c r="B62" s="183"/>
      <c r="C62" s="184"/>
      <c r="D62" s="185" t="s">
        <v>1697</v>
      </c>
      <c r="E62" s="186"/>
      <c r="F62" s="186"/>
      <c r="G62" s="186"/>
      <c r="H62" s="186"/>
      <c r="I62" s="187"/>
      <c r="J62" s="188">
        <f>J99</f>
        <v>0</v>
      </c>
      <c r="K62" s="189"/>
    </row>
    <row r="63" spans="2:11" s="8" customFormat="1" ht="19.9" customHeight="1">
      <c r="B63" s="183"/>
      <c r="C63" s="184"/>
      <c r="D63" s="185" t="s">
        <v>1698</v>
      </c>
      <c r="E63" s="186"/>
      <c r="F63" s="186"/>
      <c r="G63" s="186"/>
      <c r="H63" s="186"/>
      <c r="I63" s="187"/>
      <c r="J63" s="188">
        <f>J103</f>
        <v>0</v>
      </c>
      <c r="K63" s="189"/>
    </row>
    <row r="64" spans="2:11" s="1" customFormat="1" ht="21.8" customHeight="1">
      <c r="B64" s="45"/>
      <c r="C64" s="46"/>
      <c r="D64" s="46"/>
      <c r="E64" s="46"/>
      <c r="F64" s="46"/>
      <c r="G64" s="46"/>
      <c r="H64" s="46"/>
      <c r="I64" s="143"/>
      <c r="J64" s="46"/>
      <c r="K64" s="50"/>
    </row>
    <row r="65" spans="2:11" s="1" customFormat="1" ht="6.95" customHeight="1">
      <c r="B65" s="66"/>
      <c r="C65" s="67"/>
      <c r="D65" s="67"/>
      <c r="E65" s="67"/>
      <c r="F65" s="67"/>
      <c r="G65" s="67"/>
      <c r="H65" s="67"/>
      <c r="I65" s="165"/>
      <c r="J65" s="67"/>
      <c r="K65" s="68"/>
    </row>
    <row r="69" spans="2:12" s="1" customFormat="1" ht="6.95" customHeight="1">
      <c r="B69" s="69"/>
      <c r="C69" s="70"/>
      <c r="D69" s="70"/>
      <c r="E69" s="70"/>
      <c r="F69" s="70"/>
      <c r="G69" s="70"/>
      <c r="H69" s="70"/>
      <c r="I69" s="168"/>
      <c r="J69" s="70"/>
      <c r="K69" s="70"/>
      <c r="L69" s="71"/>
    </row>
    <row r="70" spans="2:12" s="1" customFormat="1" ht="36.95" customHeight="1">
      <c r="B70" s="45"/>
      <c r="C70" s="72" t="s">
        <v>121</v>
      </c>
      <c r="D70" s="73"/>
      <c r="E70" s="73"/>
      <c r="F70" s="73"/>
      <c r="G70" s="73"/>
      <c r="H70" s="73"/>
      <c r="I70" s="190"/>
      <c r="J70" s="73"/>
      <c r="K70" s="73"/>
      <c r="L70" s="71"/>
    </row>
    <row r="71" spans="2:12" s="1" customFormat="1" ht="6.95" customHeight="1">
      <c r="B71" s="45"/>
      <c r="C71" s="73"/>
      <c r="D71" s="73"/>
      <c r="E71" s="73"/>
      <c r="F71" s="73"/>
      <c r="G71" s="73"/>
      <c r="H71" s="73"/>
      <c r="I71" s="190"/>
      <c r="J71" s="73"/>
      <c r="K71" s="73"/>
      <c r="L71" s="71"/>
    </row>
    <row r="72" spans="2:12" s="1" customFormat="1" ht="14.4" customHeight="1">
      <c r="B72" s="45"/>
      <c r="C72" s="75" t="s">
        <v>18</v>
      </c>
      <c r="D72" s="73"/>
      <c r="E72" s="73"/>
      <c r="F72" s="73"/>
      <c r="G72" s="73"/>
      <c r="H72" s="73"/>
      <c r="I72" s="190"/>
      <c r="J72" s="73"/>
      <c r="K72" s="73"/>
      <c r="L72" s="71"/>
    </row>
    <row r="73" spans="2:12" s="1" customFormat="1" ht="16.5" customHeight="1">
      <c r="B73" s="45"/>
      <c r="C73" s="73"/>
      <c r="D73" s="73"/>
      <c r="E73" s="191" t="str">
        <f>E7</f>
        <v>Vysokomýtská nemocnice č.p.271- nové PO schodiště a PBŘ celé budovy</v>
      </c>
      <c r="F73" s="75"/>
      <c r="G73" s="75"/>
      <c r="H73" s="75"/>
      <c r="I73" s="190"/>
      <c r="J73" s="73"/>
      <c r="K73" s="73"/>
      <c r="L73" s="71"/>
    </row>
    <row r="74" spans="2:12" s="1" customFormat="1" ht="14.4" customHeight="1">
      <c r="B74" s="45"/>
      <c r="C74" s="75" t="s">
        <v>90</v>
      </c>
      <c r="D74" s="73"/>
      <c r="E74" s="73"/>
      <c r="F74" s="73"/>
      <c r="G74" s="73"/>
      <c r="H74" s="73"/>
      <c r="I74" s="190"/>
      <c r="J74" s="73"/>
      <c r="K74" s="73"/>
      <c r="L74" s="71"/>
    </row>
    <row r="75" spans="2:12" s="1" customFormat="1" ht="17.25" customHeight="1">
      <c r="B75" s="45"/>
      <c r="C75" s="73"/>
      <c r="D75" s="73"/>
      <c r="E75" s="81" t="str">
        <f>E9</f>
        <v>3 - Vedlejší rozpočtové náklady</v>
      </c>
      <c r="F75" s="73"/>
      <c r="G75" s="73"/>
      <c r="H75" s="73"/>
      <c r="I75" s="190"/>
      <c r="J75" s="73"/>
      <c r="K75" s="73"/>
      <c r="L75" s="71"/>
    </row>
    <row r="76" spans="2:12" s="1" customFormat="1" ht="6.95" customHeight="1">
      <c r="B76" s="45"/>
      <c r="C76" s="73"/>
      <c r="D76" s="73"/>
      <c r="E76" s="73"/>
      <c r="F76" s="73"/>
      <c r="G76" s="73"/>
      <c r="H76" s="73"/>
      <c r="I76" s="190"/>
      <c r="J76" s="73"/>
      <c r="K76" s="73"/>
      <c r="L76" s="71"/>
    </row>
    <row r="77" spans="2:12" s="1" customFormat="1" ht="18" customHeight="1">
      <c r="B77" s="45"/>
      <c r="C77" s="75" t="s">
        <v>23</v>
      </c>
      <c r="D77" s="73"/>
      <c r="E77" s="73"/>
      <c r="F77" s="192" t="str">
        <f>F12</f>
        <v>Vysoké Mýto</v>
      </c>
      <c r="G77" s="73"/>
      <c r="H77" s="73"/>
      <c r="I77" s="193" t="s">
        <v>25</v>
      </c>
      <c r="J77" s="84" t="str">
        <f>IF(J12="","",J12)</f>
        <v>14. 5. 2019</v>
      </c>
      <c r="K77" s="73"/>
      <c r="L77" s="71"/>
    </row>
    <row r="78" spans="2:12" s="1" customFormat="1" ht="6.95" customHeight="1">
      <c r="B78" s="45"/>
      <c r="C78" s="73"/>
      <c r="D78" s="73"/>
      <c r="E78" s="73"/>
      <c r="F78" s="73"/>
      <c r="G78" s="73"/>
      <c r="H78" s="73"/>
      <c r="I78" s="190"/>
      <c r="J78" s="73"/>
      <c r="K78" s="73"/>
      <c r="L78" s="71"/>
    </row>
    <row r="79" spans="2:12" s="1" customFormat="1" ht="13.5">
      <c r="B79" s="45"/>
      <c r="C79" s="75" t="s">
        <v>27</v>
      </c>
      <c r="D79" s="73"/>
      <c r="E79" s="73"/>
      <c r="F79" s="192" t="str">
        <f>E15</f>
        <v>Vysokomýtská nemocnice p.o.</v>
      </c>
      <c r="G79" s="73"/>
      <c r="H79" s="73"/>
      <c r="I79" s="193" t="s">
        <v>33</v>
      </c>
      <c r="J79" s="192" t="str">
        <f>E21</f>
        <v>KVARTA spol.s o. Choceň</v>
      </c>
      <c r="K79" s="73"/>
      <c r="L79" s="71"/>
    </row>
    <row r="80" spans="2:12" s="1" customFormat="1" ht="14.4" customHeight="1">
      <c r="B80" s="45"/>
      <c r="C80" s="75" t="s">
        <v>31</v>
      </c>
      <c r="D80" s="73"/>
      <c r="E80" s="73"/>
      <c r="F80" s="192" t="str">
        <f>IF(E18="","",E18)</f>
        <v/>
      </c>
      <c r="G80" s="73"/>
      <c r="H80" s="73"/>
      <c r="I80" s="190"/>
      <c r="J80" s="73"/>
      <c r="K80" s="73"/>
      <c r="L80" s="71"/>
    </row>
    <row r="81" spans="2:12" s="1" customFormat="1" ht="10.3" customHeight="1">
      <c r="B81" s="45"/>
      <c r="C81" s="73"/>
      <c r="D81" s="73"/>
      <c r="E81" s="73"/>
      <c r="F81" s="73"/>
      <c r="G81" s="73"/>
      <c r="H81" s="73"/>
      <c r="I81" s="190"/>
      <c r="J81" s="73"/>
      <c r="K81" s="73"/>
      <c r="L81" s="71"/>
    </row>
    <row r="82" spans="2:20" s="9" customFormat="1" ht="29.25" customHeight="1">
      <c r="B82" s="194"/>
      <c r="C82" s="195" t="s">
        <v>122</v>
      </c>
      <c r="D82" s="196" t="s">
        <v>56</v>
      </c>
      <c r="E82" s="196" t="s">
        <v>52</v>
      </c>
      <c r="F82" s="196" t="s">
        <v>123</v>
      </c>
      <c r="G82" s="196" t="s">
        <v>124</v>
      </c>
      <c r="H82" s="196" t="s">
        <v>125</v>
      </c>
      <c r="I82" s="197" t="s">
        <v>126</v>
      </c>
      <c r="J82" s="196" t="s">
        <v>94</v>
      </c>
      <c r="K82" s="198" t="s">
        <v>127</v>
      </c>
      <c r="L82" s="199"/>
      <c r="M82" s="101" t="s">
        <v>128</v>
      </c>
      <c r="N82" s="102" t="s">
        <v>41</v>
      </c>
      <c r="O82" s="102" t="s">
        <v>129</v>
      </c>
      <c r="P82" s="102" t="s">
        <v>130</v>
      </c>
      <c r="Q82" s="102" t="s">
        <v>131</v>
      </c>
      <c r="R82" s="102" t="s">
        <v>132</v>
      </c>
      <c r="S82" s="102" t="s">
        <v>133</v>
      </c>
      <c r="T82" s="103" t="s">
        <v>134</v>
      </c>
    </row>
    <row r="83" spans="2:63" s="1" customFormat="1" ht="29.25" customHeight="1">
      <c r="B83" s="45"/>
      <c r="C83" s="107" t="s">
        <v>95</v>
      </c>
      <c r="D83" s="73"/>
      <c r="E83" s="73"/>
      <c r="F83" s="73"/>
      <c r="G83" s="73"/>
      <c r="H83" s="73"/>
      <c r="I83" s="190"/>
      <c r="J83" s="200">
        <f>BK83</f>
        <v>0</v>
      </c>
      <c r="K83" s="73"/>
      <c r="L83" s="71"/>
      <c r="M83" s="104"/>
      <c r="N83" s="105"/>
      <c r="O83" s="105"/>
      <c r="P83" s="201">
        <f>P84</f>
        <v>0</v>
      </c>
      <c r="Q83" s="105"/>
      <c r="R83" s="201">
        <f>R84</f>
        <v>0</v>
      </c>
      <c r="S83" s="105"/>
      <c r="T83" s="202">
        <f>T84</f>
        <v>0</v>
      </c>
      <c r="AT83" s="23" t="s">
        <v>70</v>
      </c>
      <c r="AU83" s="23" t="s">
        <v>96</v>
      </c>
      <c r="BK83" s="203">
        <f>BK84</f>
        <v>0</v>
      </c>
    </row>
    <row r="84" spans="2:63" s="10" customFormat="1" ht="37.4" customHeight="1">
      <c r="B84" s="204"/>
      <c r="C84" s="205"/>
      <c r="D84" s="206" t="s">
        <v>70</v>
      </c>
      <c r="E84" s="207" t="s">
        <v>1699</v>
      </c>
      <c r="F84" s="207" t="s">
        <v>82</v>
      </c>
      <c r="G84" s="205"/>
      <c r="H84" s="205"/>
      <c r="I84" s="208"/>
      <c r="J84" s="209">
        <f>BK84</f>
        <v>0</v>
      </c>
      <c r="K84" s="205"/>
      <c r="L84" s="210"/>
      <c r="M84" s="211"/>
      <c r="N84" s="212"/>
      <c r="O84" s="212"/>
      <c r="P84" s="213">
        <f>P85+P87+P91+P97+P99+P103</f>
        <v>0</v>
      </c>
      <c r="Q84" s="212"/>
      <c r="R84" s="213">
        <f>R85+R87+R91+R97+R99+R103</f>
        <v>0</v>
      </c>
      <c r="S84" s="212"/>
      <c r="T84" s="214">
        <f>T85+T87+T91+T97+T99+T103</f>
        <v>0</v>
      </c>
      <c r="AR84" s="215" t="s">
        <v>167</v>
      </c>
      <c r="AT84" s="216" t="s">
        <v>70</v>
      </c>
      <c r="AU84" s="216" t="s">
        <v>71</v>
      </c>
      <c r="AY84" s="215" t="s">
        <v>137</v>
      </c>
      <c r="BK84" s="217">
        <f>BK85+BK87+BK91+BK97+BK99+BK103</f>
        <v>0</v>
      </c>
    </row>
    <row r="85" spans="2:63" s="10" customFormat="1" ht="19.9" customHeight="1">
      <c r="B85" s="204"/>
      <c r="C85" s="205"/>
      <c r="D85" s="206" t="s">
        <v>70</v>
      </c>
      <c r="E85" s="218" t="s">
        <v>1700</v>
      </c>
      <c r="F85" s="218" t="s">
        <v>1701</v>
      </c>
      <c r="G85" s="205"/>
      <c r="H85" s="205"/>
      <c r="I85" s="208"/>
      <c r="J85" s="219">
        <f>BK85</f>
        <v>0</v>
      </c>
      <c r="K85" s="205"/>
      <c r="L85" s="210"/>
      <c r="M85" s="211"/>
      <c r="N85" s="212"/>
      <c r="O85" s="212"/>
      <c r="P85" s="213">
        <f>P86</f>
        <v>0</v>
      </c>
      <c r="Q85" s="212"/>
      <c r="R85" s="213">
        <f>R86</f>
        <v>0</v>
      </c>
      <c r="S85" s="212"/>
      <c r="T85" s="214">
        <f>T86</f>
        <v>0</v>
      </c>
      <c r="AR85" s="215" t="s">
        <v>167</v>
      </c>
      <c r="AT85" s="216" t="s">
        <v>70</v>
      </c>
      <c r="AU85" s="216" t="s">
        <v>76</v>
      </c>
      <c r="AY85" s="215" t="s">
        <v>137</v>
      </c>
      <c r="BK85" s="217">
        <f>BK86</f>
        <v>0</v>
      </c>
    </row>
    <row r="86" spans="2:65" s="1" customFormat="1" ht="16.5" customHeight="1">
      <c r="B86" s="45"/>
      <c r="C86" s="220" t="s">
        <v>76</v>
      </c>
      <c r="D86" s="220" t="s">
        <v>139</v>
      </c>
      <c r="E86" s="221" t="s">
        <v>1702</v>
      </c>
      <c r="F86" s="222" t="s">
        <v>1703</v>
      </c>
      <c r="G86" s="223" t="s">
        <v>142</v>
      </c>
      <c r="H86" s="224">
        <v>1</v>
      </c>
      <c r="I86" s="225"/>
      <c r="J86" s="226">
        <f>ROUND(I86*H86,2)</f>
        <v>0</v>
      </c>
      <c r="K86" s="222" t="s">
        <v>1027</v>
      </c>
      <c r="L86" s="71"/>
      <c r="M86" s="227" t="s">
        <v>21</v>
      </c>
      <c r="N86" s="228" t="s">
        <v>42</v>
      </c>
      <c r="O86" s="46"/>
      <c r="P86" s="229">
        <f>O86*H86</f>
        <v>0</v>
      </c>
      <c r="Q86" s="229">
        <v>0</v>
      </c>
      <c r="R86" s="229">
        <f>Q86*H86</f>
        <v>0</v>
      </c>
      <c r="S86" s="229">
        <v>0</v>
      </c>
      <c r="T86" s="230">
        <f>S86*H86</f>
        <v>0</v>
      </c>
      <c r="AR86" s="23" t="s">
        <v>1704</v>
      </c>
      <c r="AT86" s="23" t="s">
        <v>139</v>
      </c>
      <c r="AU86" s="23" t="s">
        <v>80</v>
      </c>
      <c r="AY86" s="23" t="s">
        <v>137</v>
      </c>
      <c r="BE86" s="231">
        <f>IF(N86="základní",J86,0)</f>
        <v>0</v>
      </c>
      <c r="BF86" s="231">
        <f>IF(N86="snížená",J86,0)</f>
        <v>0</v>
      </c>
      <c r="BG86" s="231">
        <f>IF(N86="zákl. přenesená",J86,0)</f>
        <v>0</v>
      </c>
      <c r="BH86" s="231">
        <f>IF(N86="sníž. přenesená",J86,0)</f>
        <v>0</v>
      </c>
      <c r="BI86" s="231">
        <f>IF(N86="nulová",J86,0)</f>
        <v>0</v>
      </c>
      <c r="BJ86" s="23" t="s">
        <v>76</v>
      </c>
      <c r="BK86" s="231">
        <f>ROUND(I86*H86,2)</f>
        <v>0</v>
      </c>
      <c r="BL86" s="23" t="s">
        <v>1704</v>
      </c>
      <c r="BM86" s="23" t="s">
        <v>1705</v>
      </c>
    </row>
    <row r="87" spans="2:63" s="10" customFormat="1" ht="29.85" customHeight="1">
      <c r="B87" s="204"/>
      <c r="C87" s="205"/>
      <c r="D87" s="206" t="s">
        <v>70</v>
      </c>
      <c r="E87" s="218" t="s">
        <v>1706</v>
      </c>
      <c r="F87" s="218" t="s">
        <v>1707</v>
      </c>
      <c r="G87" s="205"/>
      <c r="H87" s="205"/>
      <c r="I87" s="208"/>
      <c r="J87" s="219">
        <f>BK87</f>
        <v>0</v>
      </c>
      <c r="K87" s="205"/>
      <c r="L87" s="210"/>
      <c r="M87" s="211"/>
      <c r="N87" s="212"/>
      <c r="O87" s="212"/>
      <c r="P87" s="213">
        <f>SUM(P88:P90)</f>
        <v>0</v>
      </c>
      <c r="Q87" s="212"/>
      <c r="R87" s="213">
        <f>SUM(R88:R90)</f>
        <v>0</v>
      </c>
      <c r="S87" s="212"/>
      <c r="T87" s="214">
        <f>SUM(T88:T90)</f>
        <v>0</v>
      </c>
      <c r="AR87" s="215" t="s">
        <v>167</v>
      </c>
      <c r="AT87" s="216" t="s">
        <v>70</v>
      </c>
      <c r="AU87" s="216" t="s">
        <v>76</v>
      </c>
      <c r="AY87" s="215" t="s">
        <v>137</v>
      </c>
      <c r="BK87" s="217">
        <f>SUM(BK88:BK90)</f>
        <v>0</v>
      </c>
    </row>
    <row r="88" spans="2:65" s="1" customFormat="1" ht="16.5" customHeight="1">
      <c r="B88" s="45"/>
      <c r="C88" s="220" t="s">
        <v>80</v>
      </c>
      <c r="D88" s="220" t="s">
        <v>139</v>
      </c>
      <c r="E88" s="221" t="s">
        <v>1708</v>
      </c>
      <c r="F88" s="222" t="s">
        <v>1709</v>
      </c>
      <c r="G88" s="223" t="s">
        <v>1710</v>
      </c>
      <c r="H88" s="224">
        <v>1</v>
      </c>
      <c r="I88" s="225"/>
      <c r="J88" s="226">
        <f>ROUND(I88*H88,2)</f>
        <v>0</v>
      </c>
      <c r="K88" s="222" t="s">
        <v>1711</v>
      </c>
      <c r="L88" s="71"/>
      <c r="M88" s="227" t="s">
        <v>21</v>
      </c>
      <c r="N88" s="228" t="s">
        <v>42</v>
      </c>
      <c r="O88" s="46"/>
      <c r="P88" s="229">
        <f>O88*H88</f>
        <v>0</v>
      </c>
      <c r="Q88" s="229">
        <v>0</v>
      </c>
      <c r="R88" s="229">
        <f>Q88*H88</f>
        <v>0</v>
      </c>
      <c r="S88" s="229">
        <v>0</v>
      </c>
      <c r="T88" s="230">
        <f>S88*H88</f>
        <v>0</v>
      </c>
      <c r="AR88" s="23" t="s">
        <v>1704</v>
      </c>
      <c r="AT88" s="23" t="s">
        <v>139</v>
      </c>
      <c r="AU88" s="23" t="s">
        <v>80</v>
      </c>
      <c r="AY88" s="23" t="s">
        <v>137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23" t="s">
        <v>76</v>
      </c>
      <c r="BK88" s="231">
        <f>ROUND(I88*H88,2)</f>
        <v>0</v>
      </c>
      <c r="BL88" s="23" t="s">
        <v>1704</v>
      </c>
      <c r="BM88" s="23" t="s">
        <v>1712</v>
      </c>
    </row>
    <row r="89" spans="2:65" s="1" customFormat="1" ht="16.5" customHeight="1">
      <c r="B89" s="45"/>
      <c r="C89" s="220" t="s">
        <v>81</v>
      </c>
      <c r="D89" s="220" t="s">
        <v>139</v>
      </c>
      <c r="E89" s="221" t="s">
        <v>1713</v>
      </c>
      <c r="F89" s="222" t="s">
        <v>1714</v>
      </c>
      <c r="G89" s="223" t="s">
        <v>142</v>
      </c>
      <c r="H89" s="224">
        <v>1</v>
      </c>
      <c r="I89" s="225"/>
      <c r="J89" s="226">
        <f>ROUND(I89*H89,2)</f>
        <v>0</v>
      </c>
      <c r="K89" s="222" t="s">
        <v>21</v>
      </c>
      <c r="L89" s="71"/>
      <c r="M89" s="227" t="s">
        <v>21</v>
      </c>
      <c r="N89" s="228" t="s">
        <v>42</v>
      </c>
      <c r="O89" s="46"/>
      <c r="P89" s="229">
        <f>O89*H89</f>
        <v>0</v>
      </c>
      <c r="Q89" s="229">
        <v>0</v>
      </c>
      <c r="R89" s="229">
        <f>Q89*H89</f>
        <v>0</v>
      </c>
      <c r="S89" s="229">
        <v>0</v>
      </c>
      <c r="T89" s="230">
        <f>S89*H89</f>
        <v>0</v>
      </c>
      <c r="AR89" s="23" t="s">
        <v>1704</v>
      </c>
      <c r="AT89" s="23" t="s">
        <v>139</v>
      </c>
      <c r="AU89" s="23" t="s">
        <v>80</v>
      </c>
      <c r="AY89" s="23" t="s">
        <v>137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23" t="s">
        <v>76</v>
      </c>
      <c r="BK89" s="231">
        <f>ROUND(I89*H89,2)</f>
        <v>0</v>
      </c>
      <c r="BL89" s="23" t="s">
        <v>1704</v>
      </c>
      <c r="BM89" s="23" t="s">
        <v>1715</v>
      </c>
    </row>
    <row r="90" spans="2:65" s="1" customFormat="1" ht="16.5" customHeight="1">
      <c r="B90" s="45"/>
      <c r="C90" s="220" t="s">
        <v>143</v>
      </c>
      <c r="D90" s="220" t="s">
        <v>139</v>
      </c>
      <c r="E90" s="221" t="s">
        <v>1716</v>
      </c>
      <c r="F90" s="222" t="s">
        <v>1717</v>
      </c>
      <c r="G90" s="223" t="s">
        <v>142</v>
      </c>
      <c r="H90" s="224">
        <v>1</v>
      </c>
      <c r="I90" s="225"/>
      <c r="J90" s="226">
        <f>ROUND(I90*H90,2)</f>
        <v>0</v>
      </c>
      <c r="K90" s="222" t="s">
        <v>21</v>
      </c>
      <c r="L90" s="71"/>
      <c r="M90" s="227" t="s">
        <v>21</v>
      </c>
      <c r="N90" s="228" t="s">
        <v>42</v>
      </c>
      <c r="O90" s="46"/>
      <c r="P90" s="229">
        <f>O90*H90</f>
        <v>0</v>
      </c>
      <c r="Q90" s="229">
        <v>0</v>
      </c>
      <c r="R90" s="229">
        <f>Q90*H90</f>
        <v>0</v>
      </c>
      <c r="S90" s="229">
        <v>0</v>
      </c>
      <c r="T90" s="230">
        <f>S90*H90</f>
        <v>0</v>
      </c>
      <c r="AR90" s="23" t="s">
        <v>1704</v>
      </c>
      <c r="AT90" s="23" t="s">
        <v>139</v>
      </c>
      <c r="AU90" s="23" t="s">
        <v>80</v>
      </c>
      <c r="AY90" s="23" t="s">
        <v>137</v>
      </c>
      <c r="BE90" s="231">
        <f>IF(N90="základní",J90,0)</f>
        <v>0</v>
      </c>
      <c r="BF90" s="231">
        <f>IF(N90="snížená",J90,0)</f>
        <v>0</v>
      </c>
      <c r="BG90" s="231">
        <f>IF(N90="zákl. přenesená",J90,0)</f>
        <v>0</v>
      </c>
      <c r="BH90" s="231">
        <f>IF(N90="sníž. přenesená",J90,0)</f>
        <v>0</v>
      </c>
      <c r="BI90" s="231">
        <f>IF(N90="nulová",J90,0)</f>
        <v>0</v>
      </c>
      <c r="BJ90" s="23" t="s">
        <v>76</v>
      </c>
      <c r="BK90" s="231">
        <f>ROUND(I90*H90,2)</f>
        <v>0</v>
      </c>
      <c r="BL90" s="23" t="s">
        <v>1704</v>
      </c>
      <c r="BM90" s="23" t="s">
        <v>1718</v>
      </c>
    </row>
    <row r="91" spans="2:63" s="10" customFormat="1" ht="29.85" customHeight="1">
      <c r="B91" s="204"/>
      <c r="C91" s="205"/>
      <c r="D91" s="206" t="s">
        <v>70</v>
      </c>
      <c r="E91" s="218" t="s">
        <v>1719</v>
      </c>
      <c r="F91" s="218" t="s">
        <v>1720</v>
      </c>
      <c r="G91" s="205"/>
      <c r="H91" s="205"/>
      <c r="I91" s="208"/>
      <c r="J91" s="219">
        <f>BK91</f>
        <v>0</v>
      </c>
      <c r="K91" s="205"/>
      <c r="L91" s="210"/>
      <c r="M91" s="211"/>
      <c r="N91" s="212"/>
      <c r="O91" s="212"/>
      <c r="P91" s="213">
        <f>SUM(P92:P96)</f>
        <v>0</v>
      </c>
      <c r="Q91" s="212"/>
      <c r="R91" s="213">
        <f>SUM(R92:R96)</f>
        <v>0</v>
      </c>
      <c r="S91" s="212"/>
      <c r="T91" s="214">
        <f>SUM(T92:T96)</f>
        <v>0</v>
      </c>
      <c r="AR91" s="215" t="s">
        <v>167</v>
      </c>
      <c r="AT91" s="216" t="s">
        <v>70</v>
      </c>
      <c r="AU91" s="216" t="s">
        <v>76</v>
      </c>
      <c r="AY91" s="215" t="s">
        <v>137</v>
      </c>
      <c r="BK91" s="217">
        <f>SUM(BK92:BK96)</f>
        <v>0</v>
      </c>
    </row>
    <row r="92" spans="2:65" s="1" customFormat="1" ht="16.5" customHeight="1">
      <c r="B92" s="45"/>
      <c r="C92" s="220" t="s">
        <v>167</v>
      </c>
      <c r="D92" s="220" t="s">
        <v>139</v>
      </c>
      <c r="E92" s="221" t="s">
        <v>1721</v>
      </c>
      <c r="F92" s="222" t="s">
        <v>1722</v>
      </c>
      <c r="G92" s="223" t="s">
        <v>1710</v>
      </c>
      <c r="H92" s="224">
        <v>1</v>
      </c>
      <c r="I92" s="225"/>
      <c r="J92" s="226">
        <f>ROUND(I92*H92,2)</f>
        <v>0</v>
      </c>
      <c r="K92" s="222" t="s">
        <v>1711</v>
      </c>
      <c r="L92" s="71"/>
      <c r="M92" s="227" t="s">
        <v>21</v>
      </c>
      <c r="N92" s="228" t="s">
        <v>42</v>
      </c>
      <c r="O92" s="46"/>
      <c r="P92" s="229">
        <f>O92*H92</f>
        <v>0</v>
      </c>
      <c r="Q92" s="229">
        <v>0</v>
      </c>
      <c r="R92" s="229">
        <f>Q92*H92</f>
        <v>0</v>
      </c>
      <c r="S92" s="229">
        <v>0</v>
      </c>
      <c r="T92" s="230">
        <f>S92*H92</f>
        <v>0</v>
      </c>
      <c r="AR92" s="23" t="s">
        <v>1704</v>
      </c>
      <c r="AT92" s="23" t="s">
        <v>139</v>
      </c>
      <c r="AU92" s="23" t="s">
        <v>80</v>
      </c>
      <c r="AY92" s="23" t="s">
        <v>137</v>
      </c>
      <c r="BE92" s="231">
        <f>IF(N92="základní",J92,0)</f>
        <v>0</v>
      </c>
      <c r="BF92" s="231">
        <f>IF(N92="snížená",J92,0)</f>
        <v>0</v>
      </c>
      <c r="BG92" s="231">
        <f>IF(N92="zákl. přenesená",J92,0)</f>
        <v>0</v>
      </c>
      <c r="BH92" s="231">
        <f>IF(N92="sníž. přenesená",J92,0)</f>
        <v>0</v>
      </c>
      <c r="BI92" s="231">
        <f>IF(N92="nulová",J92,0)</f>
        <v>0</v>
      </c>
      <c r="BJ92" s="23" t="s">
        <v>76</v>
      </c>
      <c r="BK92" s="231">
        <f>ROUND(I92*H92,2)</f>
        <v>0</v>
      </c>
      <c r="BL92" s="23" t="s">
        <v>1704</v>
      </c>
      <c r="BM92" s="23" t="s">
        <v>1723</v>
      </c>
    </row>
    <row r="93" spans="2:65" s="1" customFormat="1" ht="16.5" customHeight="1">
      <c r="B93" s="45"/>
      <c r="C93" s="220" t="s">
        <v>173</v>
      </c>
      <c r="D93" s="220" t="s">
        <v>139</v>
      </c>
      <c r="E93" s="221" t="s">
        <v>1724</v>
      </c>
      <c r="F93" s="222" t="s">
        <v>1725</v>
      </c>
      <c r="G93" s="223" t="s">
        <v>1710</v>
      </c>
      <c r="H93" s="224">
        <v>1</v>
      </c>
      <c r="I93" s="225"/>
      <c r="J93" s="226">
        <f>ROUND(I93*H93,2)</f>
        <v>0</v>
      </c>
      <c r="K93" s="222" t="s">
        <v>21</v>
      </c>
      <c r="L93" s="71"/>
      <c r="M93" s="227" t="s">
        <v>21</v>
      </c>
      <c r="N93" s="228" t="s">
        <v>42</v>
      </c>
      <c r="O93" s="46"/>
      <c r="P93" s="229">
        <f>O93*H93</f>
        <v>0</v>
      </c>
      <c r="Q93" s="229">
        <v>0</v>
      </c>
      <c r="R93" s="229">
        <f>Q93*H93</f>
        <v>0</v>
      </c>
      <c r="S93" s="229">
        <v>0</v>
      </c>
      <c r="T93" s="230">
        <f>S93*H93</f>
        <v>0</v>
      </c>
      <c r="AR93" s="23" t="s">
        <v>1704</v>
      </c>
      <c r="AT93" s="23" t="s">
        <v>139</v>
      </c>
      <c r="AU93" s="23" t="s">
        <v>80</v>
      </c>
      <c r="AY93" s="23" t="s">
        <v>137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23" t="s">
        <v>76</v>
      </c>
      <c r="BK93" s="231">
        <f>ROUND(I93*H93,2)</f>
        <v>0</v>
      </c>
      <c r="BL93" s="23" t="s">
        <v>1704</v>
      </c>
      <c r="BM93" s="23" t="s">
        <v>1726</v>
      </c>
    </row>
    <row r="94" spans="2:65" s="1" customFormat="1" ht="16.5" customHeight="1">
      <c r="B94" s="45"/>
      <c r="C94" s="220" t="s">
        <v>178</v>
      </c>
      <c r="D94" s="220" t="s">
        <v>139</v>
      </c>
      <c r="E94" s="221" t="s">
        <v>1727</v>
      </c>
      <c r="F94" s="222" t="s">
        <v>1728</v>
      </c>
      <c r="G94" s="223" t="s">
        <v>1710</v>
      </c>
      <c r="H94" s="224">
        <v>1</v>
      </c>
      <c r="I94" s="225"/>
      <c r="J94" s="226">
        <f>ROUND(I94*H94,2)</f>
        <v>0</v>
      </c>
      <c r="K94" s="222" t="s">
        <v>1711</v>
      </c>
      <c r="L94" s="71"/>
      <c r="M94" s="227" t="s">
        <v>21</v>
      </c>
      <c r="N94" s="228" t="s">
        <v>42</v>
      </c>
      <c r="O94" s="46"/>
      <c r="P94" s="229">
        <f>O94*H94</f>
        <v>0</v>
      </c>
      <c r="Q94" s="229">
        <v>0</v>
      </c>
      <c r="R94" s="229">
        <f>Q94*H94</f>
        <v>0</v>
      </c>
      <c r="S94" s="229">
        <v>0</v>
      </c>
      <c r="T94" s="230">
        <f>S94*H94</f>
        <v>0</v>
      </c>
      <c r="AR94" s="23" t="s">
        <v>1704</v>
      </c>
      <c r="AT94" s="23" t="s">
        <v>139</v>
      </c>
      <c r="AU94" s="23" t="s">
        <v>80</v>
      </c>
      <c r="AY94" s="23" t="s">
        <v>137</v>
      </c>
      <c r="BE94" s="231">
        <f>IF(N94="základní",J94,0)</f>
        <v>0</v>
      </c>
      <c r="BF94" s="231">
        <f>IF(N94="snížená",J94,0)</f>
        <v>0</v>
      </c>
      <c r="BG94" s="231">
        <f>IF(N94="zákl. přenesená",J94,0)</f>
        <v>0</v>
      </c>
      <c r="BH94" s="231">
        <f>IF(N94="sníž. přenesená",J94,0)</f>
        <v>0</v>
      </c>
      <c r="BI94" s="231">
        <f>IF(N94="nulová",J94,0)</f>
        <v>0</v>
      </c>
      <c r="BJ94" s="23" t="s">
        <v>76</v>
      </c>
      <c r="BK94" s="231">
        <f>ROUND(I94*H94,2)</f>
        <v>0</v>
      </c>
      <c r="BL94" s="23" t="s">
        <v>1704</v>
      </c>
      <c r="BM94" s="23" t="s">
        <v>1729</v>
      </c>
    </row>
    <row r="95" spans="2:65" s="1" customFormat="1" ht="16.5" customHeight="1">
      <c r="B95" s="45"/>
      <c r="C95" s="220" t="s">
        <v>183</v>
      </c>
      <c r="D95" s="220" t="s">
        <v>139</v>
      </c>
      <c r="E95" s="221" t="s">
        <v>1730</v>
      </c>
      <c r="F95" s="222" t="s">
        <v>1731</v>
      </c>
      <c r="G95" s="223" t="s">
        <v>1710</v>
      </c>
      <c r="H95" s="224">
        <v>1</v>
      </c>
      <c r="I95" s="225"/>
      <c r="J95" s="226">
        <f>ROUND(I95*H95,2)</f>
        <v>0</v>
      </c>
      <c r="K95" s="222" t="s">
        <v>1711</v>
      </c>
      <c r="L95" s="71"/>
      <c r="M95" s="227" t="s">
        <v>21</v>
      </c>
      <c r="N95" s="228" t="s">
        <v>42</v>
      </c>
      <c r="O95" s="46"/>
      <c r="P95" s="229">
        <f>O95*H95</f>
        <v>0</v>
      </c>
      <c r="Q95" s="229">
        <v>0</v>
      </c>
      <c r="R95" s="229">
        <f>Q95*H95</f>
        <v>0</v>
      </c>
      <c r="S95" s="229">
        <v>0</v>
      </c>
      <c r="T95" s="230">
        <f>S95*H95</f>
        <v>0</v>
      </c>
      <c r="AR95" s="23" t="s">
        <v>1704</v>
      </c>
      <c r="AT95" s="23" t="s">
        <v>139</v>
      </c>
      <c r="AU95" s="23" t="s">
        <v>80</v>
      </c>
      <c r="AY95" s="23" t="s">
        <v>137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23" t="s">
        <v>76</v>
      </c>
      <c r="BK95" s="231">
        <f>ROUND(I95*H95,2)</f>
        <v>0</v>
      </c>
      <c r="BL95" s="23" t="s">
        <v>1704</v>
      </c>
      <c r="BM95" s="23" t="s">
        <v>1732</v>
      </c>
    </row>
    <row r="96" spans="2:65" s="1" customFormat="1" ht="16.5" customHeight="1">
      <c r="B96" s="45"/>
      <c r="C96" s="220" t="s">
        <v>188</v>
      </c>
      <c r="D96" s="220" t="s">
        <v>139</v>
      </c>
      <c r="E96" s="221" t="s">
        <v>1733</v>
      </c>
      <c r="F96" s="222" t="s">
        <v>1734</v>
      </c>
      <c r="G96" s="223" t="s">
        <v>142</v>
      </c>
      <c r="H96" s="224">
        <v>1</v>
      </c>
      <c r="I96" s="225"/>
      <c r="J96" s="226">
        <f>ROUND(I96*H96,2)</f>
        <v>0</v>
      </c>
      <c r="K96" s="222" t="s">
        <v>163</v>
      </c>
      <c r="L96" s="71"/>
      <c r="M96" s="227" t="s">
        <v>21</v>
      </c>
      <c r="N96" s="228" t="s">
        <v>42</v>
      </c>
      <c r="O96" s="46"/>
      <c r="P96" s="229">
        <f>O96*H96</f>
        <v>0</v>
      </c>
      <c r="Q96" s="229">
        <v>0</v>
      </c>
      <c r="R96" s="229">
        <f>Q96*H96</f>
        <v>0</v>
      </c>
      <c r="S96" s="229">
        <v>0</v>
      </c>
      <c r="T96" s="230">
        <f>S96*H96</f>
        <v>0</v>
      </c>
      <c r="AR96" s="23" t="s">
        <v>1704</v>
      </c>
      <c r="AT96" s="23" t="s">
        <v>139</v>
      </c>
      <c r="AU96" s="23" t="s">
        <v>80</v>
      </c>
      <c r="AY96" s="23" t="s">
        <v>137</v>
      </c>
      <c r="BE96" s="231">
        <f>IF(N96="základní",J96,0)</f>
        <v>0</v>
      </c>
      <c r="BF96" s="231">
        <f>IF(N96="snížená",J96,0)</f>
        <v>0</v>
      </c>
      <c r="BG96" s="231">
        <f>IF(N96="zákl. přenesená",J96,0)</f>
        <v>0</v>
      </c>
      <c r="BH96" s="231">
        <f>IF(N96="sníž. přenesená",J96,0)</f>
        <v>0</v>
      </c>
      <c r="BI96" s="231">
        <f>IF(N96="nulová",J96,0)</f>
        <v>0</v>
      </c>
      <c r="BJ96" s="23" t="s">
        <v>76</v>
      </c>
      <c r="BK96" s="231">
        <f>ROUND(I96*H96,2)</f>
        <v>0</v>
      </c>
      <c r="BL96" s="23" t="s">
        <v>1704</v>
      </c>
      <c r="BM96" s="23" t="s">
        <v>1735</v>
      </c>
    </row>
    <row r="97" spans="2:63" s="10" customFormat="1" ht="29.85" customHeight="1">
      <c r="B97" s="204"/>
      <c r="C97" s="205"/>
      <c r="D97" s="206" t="s">
        <v>70</v>
      </c>
      <c r="E97" s="218" t="s">
        <v>1736</v>
      </c>
      <c r="F97" s="218" t="s">
        <v>1737</v>
      </c>
      <c r="G97" s="205"/>
      <c r="H97" s="205"/>
      <c r="I97" s="208"/>
      <c r="J97" s="219">
        <f>BK97</f>
        <v>0</v>
      </c>
      <c r="K97" s="205"/>
      <c r="L97" s="210"/>
      <c r="M97" s="211"/>
      <c r="N97" s="212"/>
      <c r="O97" s="212"/>
      <c r="P97" s="213">
        <f>P98</f>
        <v>0</v>
      </c>
      <c r="Q97" s="212"/>
      <c r="R97" s="213">
        <f>R98</f>
        <v>0</v>
      </c>
      <c r="S97" s="212"/>
      <c r="T97" s="214">
        <f>T98</f>
        <v>0</v>
      </c>
      <c r="AR97" s="215" t="s">
        <v>167</v>
      </c>
      <c r="AT97" s="216" t="s">
        <v>70</v>
      </c>
      <c r="AU97" s="216" t="s">
        <v>76</v>
      </c>
      <c r="AY97" s="215" t="s">
        <v>137</v>
      </c>
      <c r="BK97" s="217">
        <f>BK98</f>
        <v>0</v>
      </c>
    </row>
    <row r="98" spans="2:65" s="1" customFormat="1" ht="16.5" customHeight="1">
      <c r="B98" s="45"/>
      <c r="C98" s="220" t="s">
        <v>192</v>
      </c>
      <c r="D98" s="220" t="s">
        <v>139</v>
      </c>
      <c r="E98" s="221" t="s">
        <v>1738</v>
      </c>
      <c r="F98" s="222" t="s">
        <v>1739</v>
      </c>
      <c r="G98" s="223" t="s">
        <v>142</v>
      </c>
      <c r="H98" s="224">
        <v>1</v>
      </c>
      <c r="I98" s="225"/>
      <c r="J98" s="226">
        <f>ROUND(I98*H98,2)</f>
        <v>0</v>
      </c>
      <c r="K98" s="222" t="s">
        <v>1027</v>
      </c>
      <c r="L98" s="71"/>
      <c r="M98" s="227" t="s">
        <v>21</v>
      </c>
      <c r="N98" s="228" t="s">
        <v>42</v>
      </c>
      <c r="O98" s="46"/>
      <c r="P98" s="229">
        <f>O98*H98</f>
        <v>0</v>
      </c>
      <c r="Q98" s="229">
        <v>0</v>
      </c>
      <c r="R98" s="229">
        <f>Q98*H98</f>
        <v>0</v>
      </c>
      <c r="S98" s="229">
        <v>0</v>
      </c>
      <c r="T98" s="230">
        <f>S98*H98</f>
        <v>0</v>
      </c>
      <c r="AR98" s="23" t="s">
        <v>1704</v>
      </c>
      <c r="AT98" s="23" t="s">
        <v>139</v>
      </c>
      <c r="AU98" s="23" t="s">
        <v>80</v>
      </c>
      <c r="AY98" s="23" t="s">
        <v>137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23" t="s">
        <v>76</v>
      </c>
      <c r="BK98" s="231">
        <f>ROUND(I98*H98,2)</f>
        <v>0</v>
      </c>
      <c r="BL98" s="23" t="s">
        <v>1704</v>
      </c>
      <c r="BM98" s="23" t="s">
        <v>1740</v>
      </c>
    </row>
    <row r="99" spans="2:63" s="10" customFormat="1" ht="29.85" customHeight="1">
      <c r="B99" s="204"/>
      <c r="C99" s="205"/>
      <c r="D99" s="206" t="s">
        <v>70</v>
      </c>
      <c r="E99" s="218" t="s">
        <v>1741</v>
      </c>
      <c r="F99" s="218" t="s">
        <v>1742</v>
      </c>
      <c r="G99" s="205"/>
      <c r="H99" s="205"/>
      <c r="I99" s="208"/>
      <c r="J99" s="219">
        <f>BK99</f>
        <v>0</v>
      </c>
      <c r="K99" s="205"/>
      <c r="L99" s="210"/>
      <c r="M99" s="211"/>
      <c r="N99" s="212"/>
      <c r="O99" s="212"/>
      <c r="P99" s="213">
        <f>SUM(P100:P102)</f>
        <v>0</v>
      </c>
      <c r="Q99" s="212"/>
      <c r="R99" s="213">
        <f>SUM(R100:R102)</f>
        <v>0</v>
      </c>
      <c r="S99" s="212"/>
      <c r="T99" s="214">
        <f>SUM(T100:T102)</f>
        <v>0</v>
      </c>
      <c r="AR99" s="215" t="s">
        <v>167</v>
      </c>
      <c r="AT99" s="216" t="s">
        <v>70</v>
      </c>
      <c r="AU99" s="216" t="s">
        <v>76</v>
      </c>
      <c r="AY99" s="215" t="s">
        <v>137</v>
      </c>
      <c r="BK99" s="217">
        <f>SUM(BK100:BK102)</f>
        <v>0</v>
      </c>
    </row>
    <row r="100" spans="2:65" s="1" customFormat="1" ht="16.5" customHeight="1">
      <c r="B100" s="45"/>
      <c r="C100" s="220" t="s">
        <v>197</v>
      </c>
      <c r="D100" s="220" t="s">
        <v>139</v>
      </c>
      <c r="E100" s="221" t="s">
        <v>1743</v>
      </c>
      <c r="F100" s="222" t="s">
        <v>1744</v>
      </c>
      <c r="G100" s="223" t="s">
        <v>142</v>
      </c>
      <c r="H100" s="224">
        <v>1</v>
      </c>
      <c r="I100" s="225"/>
      <c r="J100" s="226">
        <f>ROUND(I100*H100,2)</f>
        <v>0</v>
      </c>
      <c r="K100" s="222" t="s">
        <v>21</v>
      </c>
      <c r="L100" s="71"/>
      <c r="M100" s="227" t="s">
        <v>21</v>
      </c>
      <c r="N100" s="228" t="s">
        <v>42</v>
      </c>
      <c r="O100" s="46"/>
      <c r="P100" s="229">
        <f>O100*H100</f>
        <v>0</v>
      </c>
      <c r="Q100" s="229">
        <v>0</v>
      </c>
      <c r="R100" s="229">
        <f>Q100*H100</f>
        <v>0</v>
      </c>
      <c r="S100" s="229">
        <v>0</v>
      </c>
      <c r="T100" s="230">
        <f>S100*H100</f>
        <v>0</v>
      </c>
      <c r="AR100" s="23" t="s">
        <v>1704</v>
      </c>
      <c r="AT100" s="23" t="s">
        <v>139</v>
      </c>
      <c r="AU100" s="23" t="s">
        <v>80</v>
      </c>
      <c r="AY100" s="23" t="s">
        <v>137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23" t="s">
        <v>76</v>
      </c>
      <c r="BK100" s="231">
        <f>ROUND(I100*H100,2)</f>
        <v>0</v>
      </c>
      <c r="BL100" s="23" t="s">
        <v>1704</v>
      </c>
      <c r="BM100" s="23" t="s">
        <v>1745</v>
      </c>
    </row>
    <row r="101" spans="2:65" s="1" customFormat="1" ht="16.5" customHeight="1">
      <c r="B101" s="45"/>
      <c r="C101" s="220" t="s">
        <v>202</v>
      </c>
      <c r="D101" s="220" t="s">
        <v>139</v>
      </c>
      <c r="E101" s="221" t="s">
        <v>1746</v>
      </c>
      <c r="F101" s="222" t="s">
        <v>1747</v>
      </c>
      <c r="G101" s="223" t="s">
        <v>142</v>
      </c>
      <c r="H101" s="224">
        <v>1</v>
      </c>
      <c r="I101" s="225"/>
      <c r="J101" s="226">
        <f>ROUND(I101*H101,2)</f>
        <v>0</v>
      </c>
      <c r="K101" s="222" t="s">
        <v>21</v>
      </c>
      <c r="L101" s="71"/>
      <c r="M101" s="227" t="s">
        <v>21</v>
      </c>
      <c r="N101" s="228" t="s">
        <v>42</v>
      </c>
      <c r="O101" s="46"/>
      <c r="P101" s="229">
        <f>O101*H101</f>
        <v>0</v>
      </c>
      <c r="Q101" s="229">
        <v>0</v>
      </c>
      <c r="R101" s="229">
        <f>Q101*H101</f>
        <v>0</v>
      </c>
      <c r="S101" s="229">
        <v>0</v>
      </c>
      <c r="T101" s="230">
        <f>S101*H101</f>
        <v>0</v>
      </c>
      <c r="AR101" s="23" t="s">
        <v>1704</v>
      </c>
      <c r="AT101" s="23" t="s">
        <v>139</v>
      </c>
      <c r="AU101" s="23" t="s">
        <v>80</v>
      </c>
      <c r="AY101" s="23" t="s">
        <v>137</v>
      </c>
      <c r="BE101" s="231">
        <f>IF(N101="základní",J101,0)</f>
        <v>0</v>
      </c>
      <c r="BF101" s="231">
        <f>IF(N101="snížená",J101,0)</f>
        <v>0</v>
      </c>
      <c r="BG101" s="231">
        <f>IF(N101="zákl. přenesená",J101,0)</f>
        <v>0</v>
      </c>
      <c r="BH101" s="231">
        <f>IF(N101="sníž. přenesená",J101,0)</f>
        <v>0</v>
      </c>
      <c r="BI101" s="231">
        <f>IF(N101="nulová",J101,0)</f>
        <v>0</v>
      </c>
      <c r="BJ101" s="23" t="s">
        <v>76</v>
      </c>
      <c r="BK101" s="231">
        <f>ROUND(I101*H101,2)</f>
        <v>0</v>
      </c>
      <c r="BL101" s="23" t="s">
        <v>1704</v>
      </c>
      <c r="BM101" s="23" t="s">
        <v>1748</v>
      </c>
    </row>
    <row r="102" spans="2:65" s="1" customFormat="1" ht="16.5" customHeight="1">
      <c r="B102" s="45"/>
      <c r="C102" s="220" t="s">
        <v>207</v>
      </c>
      <c r="D102" s="220" t="s">
        <v>139</v>
      </c>
      <c r="E102" s="221" t="s">
        <v>1749</v>
      </c>
      <c r="F102" s="222" t="s">
        <v>1750</v>
      </c>
      <c r="G102" s="223" t="s">
        <v>142</v>
      </c>
      <c r="H102" s="224">
        <v>1</v>
      </c>
      <c r="I102" s="225"/>
      <c r="J102" s="226">
        <f>ROUND(I102*H102,2)</f>
        <v>0</v>
      </c>
      <c r="K102" s="222" t="s">
        <v>163</v>
      </c>
      <c r="L102" s="71"/>
      <c r="M102" s="227" t="s">
        <v>21</v>
      </c>
      <c r="N102" s="228" t="s">
        <v>42</v>
      </c>
      <c r="O102" s="46"/>
      <c r="P102" s="229">
        <f>O102*H102</f>
        <v>0</v>
      </c>
      <c r="Q102" s="229">
        <v>0</v>
      </c>
      <c r="R102" s="229">
        <f>Q102*H102</f>
        <v>0</v>
      </c>
      <c r="S102" s="229">
        <v>0</v>
      </c>
      <c r="T102" s="230">
        <f>S102*H102</f>
        <v>0</v>
      </c>
      <c r="AR102" s="23" t="s">
        <v>1704</v>
      </c>
      <c r="AT102" s="23" t="s">
        <v>139</v>
      </c>
      <c r="AU102" s="23" t="s">
        <v>80</v>
      </c>
      <c r="AY102" s="23" t="s">
        <v>137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23" t="s">
        <v>76</v>
      </c>
      <c r="BK102" s="231">
        <f>ROUND(I102*H102,2)</f>
        <v>0</v>
      </c>
      <c r="BL102" s="23" t="s">
        <v>1704</v>
      </c>
      <c r="BM102" s="23" t="s">
        <v>1751</v>
      </c>
    </row>
    <row r="103" spans="2:63" s="10" customFormat="1" ht="29.85" customHeight="1">
      <c r="B103" s="204"/>
      <c r="C103" s="205"/>
      <c r="D103" s="206" t="s">
        <v>70</v>
      </c>
      <c r="E103" s="218" t="s">
        <v>1752</v>
      </c>
      <c r="F103" s="218" t="s">
        <v>1753</v>
      </c>
      <c r="G103" s="205"/>
      <c r="H103" s="205"/>
      <c r="I103" s="208"/>
      <c r="J103" s="219">
        <f>BK103</f>
        <v>0</v>
      </c>
      <c r="K103" s="205"/>
      <c r="L103" s="210"/>
      <c r="M103" s="211"/>
      <c r="N103" s="212"/>
      <c r="O103" s="212"/>
      <c r="P103" s="213">
        <f>P104</f>
        <v>0</v>
      </c>
      <c r="Q103" s="212"/>
      <c r="R103" s="213">
        <f>R104</f>
        <v>0</v>
      </c>
      <c r="S103" s="212"/>
      <c r="T103" s="214">
        <f>T104</f>
        <v>0</v>
      </c>
      <c r="AR103" s="215" t="s">
        <v>167</v>
      </c>
      <c r="AT103" s="216" t="s">
        <v>70</v>
      </c>
      <c r="AU103" s="216" t="s">
        <v>76</v>
      </c>
      <c r="AY103" s="215" t="s">
        <v>137</v>
      </c>
      <c r="BK103" s="217">
        <f>BK104</f>
        <v>0</v>
      </c>
    </row>
    <row r="104" spans="2:65" s="1" customFormat="1" ht="16.5" customHeight="1">
      <c r="B104" s="45"/>
      <c r="C104" s="220" t="s">
        <v>212</v>
      </c>
      <c r="D104" s="220" t="s">
        <v>139</v>
      </c>
      <c r="E104" s="221" t="s">
        <v>1754</v>
      </c>
      <c r="F104" s="222" t="s">
        <v>1755</v>
      </c>
      <c r="G104" s="223" t="s">
        <v>142</v>
      </c>
      <c r="H104" s="224">
        <v>1</v>
      </c>
      <c r="I104" s="225"/>
      <c r="J104" s="226">
        <f>ROUND(I104*H104,2)</f>
        <v>0</v>
      </c>
      <c r="K104" s="222" t="s">
        <v>21</v>
      </c>
      <c r="L104" s="71"/>
      <c r="M104" s="227" t="s">
        <v>21</v>
      </c>
      <c r="N104" s="277" t="s">
        <v>42</v>
      </c>
      <c r="O104" s="278"/>
      <c r="P104" s="279">
        <f>O104*H104</f>
        <v>0</v>
      </c>
      <c r="Q104" s="279">
        <v>0</v>
      </c>
      <c r="R104" s="279">
        <f>Q104*H104</f>
        <v>0</v>
      </c>
      <c r="S104" s="279">
        <v>0</v>
      </c>
      <c r="T104" s="280">
        <f>S104*H104</f>
        <v>0</v>
      </c>
      <c r="AR104" s="23" t="s">
        <v>1704</v>
      </c>
      <c r="AT104" s="23" t="s">
        <v>139</v>
      </c>
      <c r="AU104" s="23" t="s">
        <v>80</v>
      </c>
      <c r="AY104" s="23" t="s">
        <v>137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23" t="s">
        <v>76</v>
      </c>
      <c r="BK104" s="231">
        <f>ROUND(I104*H104,2)</f>
        <v>0</v>
      </c>
      <c r="BL104" s="23" t="s">
        <v>1704</v>
      </c>
      <c r="BM104" s="23" t="s">
        <v>1756</v>
      </c>
    </row>
    <row r="105" spans="2:12" s="1" customFormat="1" ht="6.95" customHeight="1">
      <c r="B105" s="66"/>
      <c r="C105" s="67"/>
      <c r="D105" s="67"/>
      <c r="E105" s="67"/>
      <c r="F105" s="67"/>
      <c r="G105" s="67"/>
      <c r="H105" s="67"/>
      <c r="I105" s="165"/>
      <c r="J105" s="67"/>
      <c r="K105" s="67"/>
      <c r="L105" s="71"/>
    </row>
  </sheetData>
  <sheetProtection password="CC35" sheet="1" objects="1" scenarios="1" formatColumns="0" formatRows="0" autoFilter="0"/>
  <autoFilter ref="C82:K104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81" customWidth="1"/>
    <col min="2" max="2" width="1.66796875" style="281" customWidth="1"/>
    <col min="3" max="4" width="5" style="281" customWidth="1"/>
    <col min="5" max="5" width="11.66015625" style="281" customWidth="1"/>
    <col min="6" max="6" width="9.16015625" style="281" customWidth="1"/>
    <col min="7" max="7" width="5" style="281" customWidth="1"/>
    <col min="8" max="8" width="77.83203125" style="281" customWidth="1"/>
    <col min="9" max="10" width="20" style="281" customWidth="1"/>
    <col min="11" max="11" width="1.66796875" style="281" customWidth="1"/>
  </cols>
  <sheetData>
    <row r="1" ht="37.5" customHeight="1"/>
    <row r="2" spans="2:11" ht="7.5" customHeight="1">
      <c r="B2" s="282"/>
      <c r="C2" s="283"/>
      <c r="D2" s="283"/>
      <c r="E2" s="283"/>
      <c r="F2" s="283"/>
      <c r="G2" s="283"/>
      <c r="H2" s="283"/>
      <c r="I2" s="283"/>
      <c r="J2" s="283"/>
      <c r="K2" s="284"/>
    </row>
    <row r="3" spans="2:11" s="14" customFormat="1" ht="45" customHeight="1">
      <c r="B3" s="285"/>
      <c r="C3" s="286" t="s">
        <v>1757</v>
      </c>
      <c r="D3" s="286"/>
      <c r="E3" s="286"/>
      <c r="F3" s="286"/>
      <c r="G3" s="286"/>
      <c r="H3" s="286"/>
      <c r="I3" s="286"/>
      <c r="J3" s="286"/>
      <c r="K3" s="287"/>
    </row>
    <row r="4" spans="2:11" ht="25.5" customHeight="1">
      <c r="B4" s="288"/>
      <c r="C4" s="289" t="s">
        <v>1758</v>
      </c>
      <c r="D4" s="289"/>
      <c r="E4" s="289"/>
      <c r="F4" s="289"/>
      <c r="G4" s="289"/>
      <c r="H4" s="289"/>
      <c r="I4" s="289"/>
      <c r="J4" s="289"/>
      <c r="K4" s="290"/>
    </row>
    <row r="5" spans="2:11" ht="5.25" customHeight="1">
      <c r="B5" s="288"/>
      <c r="C5" s="291"/>
      <c r="D5" s="291"/>
      <c r="E5" s="291"/>
      <c r="F5" s="291"/>
      <c r="G5" s="291"/>
      <c r="H5" s="291"/>
      <c r="I5" s="291"/>
      <c r="J5" s="291"/>
      <c r="K5" s="290"/>
    </row>
    <row r="6" spans="2:11" ht="15" customHeight="1">
      <c r="B6" s="288"/>
      <c r="C6" s="292" t="s">
        <v>1759</v>
      </c>
      <c r="D6" s="292"/>
      <c r="E6" s="292"/>
      <c r="F6" s="292"/>
      <c r="G6" s="292"/>
      <c r="H6" s="292"/>
      <c r="I6" s="292"/>
      <c r="J6" s="292"/>
      <c r="K6" s="290"/>
    </row>
    <row r="7" spans="2:11" ht="15" customHeight="1">
      <c r="B7" s="293"/>
      <c r="C7" s="292" t="s">
        <v>1760</v>
      </c>
      <c r="D7" s="292"/>
      <c r="E7" s="292"/>
      <c r="F7" s="292"/>
      <c r="G7" s="292"/>
      <c r="H7" s="292"/>
      <c r="I7" s="292"/>
      <c r="J7" s="292"/>
      <c r="K7" s="290"/>
    </row>
    <row r="8" spans="2:11" ht="12.75" customHeight="1">
      <c r="B8" s="293"/>
      <c r="C8" s="292"/>
      <c r="D8" s="292"/>
      <c r="E8" s="292"/>
      <c r="F8" s="292"/>
      <c r="G8" s="292"/>
      <c r="H8" s="292"/>
      <c r="I8" s="292"/>
      <c r="J8" s="292"/>
      <c r="K8" s="290"/>
    </row>
    <row r="9" spans="2:11" ht="15" customHeight="1">
      <c r="B9" s="293"/>
      <c r="C9" s="292" t="s">
        <v>1761</v>
      </c>
      <c r="D9" s="292"/>
      <c r="E9" s="292"/>
      <c r="F9" s="292"/>
      <c r="G9" s="292"/>
      <c r="H9" s="292"/>
      <c r="I9" s="292"/>
      <c r="J9" s="292"/>
      <c r="K9" s="290"/>
    </row>
    <row r="10" spans="2:11" ht="15" customHeight="1">
      <c r="B10" s="293"/>
      <c r="C10" s="292"/>
      <c r="D10" s="292" t="s">
        <v>1762</v>
      </c>
      <c r="E10" s="292"/>
      <c r="F10" s="292"/>
      <c r="G10" s="292"/>
      <c r="H10" s="292"/>
      <c r="I10" s="292"/>
      <c r="J10" s="292"/>
      <c r="K10" s="290"/>
    </row>
    <row r="11" spans="2:11" ht="15" customHeight="1">
      <c r="B11" s="293"/>
      <c r="C11" s="294"/>
      <c r="D11" s="292" t="s">
        <v>1763</v>
      </c>
      <c r="E11" s="292"/>
      <c r="F11" s="292"/>
      <c r="G11" s="292"/>
      <c r="H11" s="292"/>
      <c r="I11" s="292"/>
      <c r="J11" s="292"/>
      <c r="K11" s="290"/>
    </row>
    <row r="12" spans="2:11" ht="12.75" customHeight="1">
      <c r="B12" s="293"/>
      <c r="C12" s="294"/>
      <c r="D12" s="294"/>
      <c r="E12" s="294"/>
      <c r="F12" s="294"/>
      <c r="G12" s="294"/>
      <c r="H12" s="294"/>
      <c r="I12" s="294"/>
      <c r="J12" s="294"/>
      <c r="K12" s="290"/>
    </row>
    <row r="13" spans="2:11" ht="15" customHeight="1">
      <c r="B13" s="293"/>
      <c r="C13" s="294"/>
      <c r="D13" s="292" t="s">
        <v>1764</v>
      </c>
      <c r="E13" s="292"/>
      <c r="F13" s="292"/>
      <c r="G13" s="292"/>
      <c r="H13" s="292"/>
      <c r="I13" s="292"/>
      <c r="J13" s="292"/>
      <c r="K13" s="290"/>
    </row>
    <row r="14" spans="2:11" ht="15" customHeight="1">
      <c r="B14" s="293"/>
      <c r="C14" s="294"/>
      <c r="D14" s="292" t="s">
        <v>1765</v>
      </c>
      <c r="E14" s="292"/>
      <c r="F14" s="292"/>
      <c r="G14" s="292"/>
      <c r="H14" s="292"/>
      <c r="I14" s="292"/>
      <c r="J14" s="292"/>
      <c r="K14" s="290"/>
    </row>
    <row r="15" spans="2:11" ht="15" customHeight="1">
      <c r="B15" s="293"/>
      <c r="C15" s="294"/>
      <c r="D15" s="292" t="s">
        <v>1766</v>
      </c>
      <c r="E15" s="292"/>
      <c r="F15" s="292"/>
      <c r="G15" s="292"/>
      <c r="H15" s="292"/>
      <c r="I15" s="292"/>
      <c r="J15" s="292"/>
      <c r="K15" s="290"/>
    </row>
    <row r="16" spans="2:11" ht="15" customHeight="1">
      <c r="B16" s="293"/>
      <c r="C16" s="294"/>
      <c r="D16" s="294"/>
      <c r="E16" s="295" t="s">
        <v>78</v>
      </c>
      <c r="F16" s="292" t="s">
        <v>1767</v>
      </c>
      <c r="G16" s="292"/>
      <c r="H16" s="292"/>
      <c r="I16" s="292"/>
      <c r="J16" s="292"/>
      <c r="K16" s="290"/>
    </row>
    <row r="17" spans="2:11" ht="15" customHeight="1">
      <c r="B17" s="293"/>
      <c r="C17" s="294"/>
      <c r="D17" s="294"/>
      <c r="E17" s="295" t="s">
        <v>1768</v>
      </c>
      <c r="F17" s="292" t="s">
        <v>1769</v>
      </c>
      <c r="G17" s="292"/>
      <c r="H17" s="292"/>
      <c r="I17" s="292"/>
      <c r="J17" s="292"/>
      <c r="K17" s="290"/>
    </row>
    <row r="18" spans="2:11" ht="15" customHeight="1">
      <c r="B18" s="293"/>
      <c r="C18" s="294"/>
      <c r="D18" s="294"/>
      <c r="E18" s="295" t="s">
        <v>1770</v>
      </c>
      <c r="F18" s="292" t="s">
        <v>1771</v>
      </c>
      <c r="G18" s="292"/>
      <c r="H18" s="292"/>
      <c r="I18" s="292"/>
      <c r="J18" s="292"/>
      <c r="K18" s="290"/>
    </row>
    <row r="19" spans="2:11" ht="15" customHeight="1">
      <c r="B19" s="293"/>
      <c r="C19" s="294"/>
      <c r="D19" s="294"/>
      <c r="E19" s="295" t="s">
        <v>1772</v>
      </c>
      <c r="F19" s="292" t="s">
        <v>1773</v>
      </c>
      <c r="G19" s="292"/>
      <c r="H19" s="292"/>
      <c r="I19" s="292"/>
      <c r="J19" s="292"/>
      <c r="K19" s="290"/>
    </row>
    <row r="20" spans="2:11" ht="15" customHeight="1">
      <c r="B20" s="293"/>
      <c r="C20" s="294"/>
      <c r="D20" s="294"/>
      <c r="E20" s="295" t="s">
        <v>1676</v>
      </c>
      <c r="F20" s="292" t="s">
        <v>1677</v>
      </c>
      <c r="G20" s="292"/>
      <c r="H20" s="292"/>
      <c r="I20" s="292"/>
      <c r="J20" s="292"/>
      <c r="K20" s="290"/>
    </row>
    <row r="21" spans="2:11" ht="15" customHeight="1">
      <c r="B21" s="293"/>
      <c r="C21" s="294"/>
      <c r="D21" s="294"/>
      <c r="E21" s="295" t="s">
        <v>1774</v>
      </c>
      <c r="F21" s="292" t="s">
        <v>1775</v>
      </c>
      <c r="G21" s="292"/>
      <c r="H21" s="292"/>
      <c r="I21" s="292"/>
      <c r="J21" s="292"/>
      <c r="K21" s="290"/>
    </row>
    <row r="22" spans="2:11" ht="12.75" customHeight="1">
      <c r="B22" s="293"/>
      <c r="C22" s="294"/>
      <c r="D22" s="294"/>
      <c r="E22" s="294"/>
      <c r="F22" s="294"/>
      <c r="G22" s="294"/>
      <c r="H22" s="294"/>
      <c r="I22" s="294"/>
      <c r="J22" s="294"/>
      <c r="K22" s="290"/>
    </row>
    <row r="23" spans="2:11" ht="15" customHeight="1">
      <c r="B23" s="293"/>
      <c r="C23" s="292" t="s">
        <v>1776</v>
      </c>
      <c r="D23" s="292"/>
      <c r="E23" s="292"/>
      <c r="F23" s="292"/>
      <c r="G23" s="292"/>
      <c r="H23" s="292"/>
      <c r="I23" s="292"/>
      <c r="J23" s="292"/>
      <c r="K23" s="290"/>
    </row>
    <row r="24" spans="2:11" ht="15" customHeight="1">
      <c r="B24" s="293"/>
      <c r="C24" s="292" t="s">
        <v>1777</v>
      </c>
      <c r="D24" s="292"/>
      <c r="E24" s="292"/>
      <c r="F24" s="292"/>
      <c r="G24" s="292"/>
      <c r="H24" s="292"/>
      <c r="I24" s="292"/>
      <c r="J24" s="292"/>
      <c r="K24" s="290"/>
    </row>
    <row r="25" spans="2:11" ht="15" customHeight="1">
      <c r="B25" s="293"/>
      <c r="C25" s="292"/>
      <c r="D25" s="292" t="s">
        <v>1778</v>
      </c>
      <c r="E25" s="292"/>
      <c r="F25" s="292"/>
      <c r="G25" s="292"/>
      <c r="H25" s="292"/>
      <c r="I25" s="292"/>
      <c r="J25" s="292"/>
      <c r="K25" s="290"/>
    </row>
    <row r="26" spans="2:11" ht="15" customHeight="1">
      <c r="B26" s="293"/>
      <c r="C26" s="294"/>
      <c r="D26" s="292" t="s">
        <v>1779</v>
      </c>
      <c r="E26" s="292"/>
      <c r="F26" s="292"/>
      <c r="G26" s="292"/>
      <c r="H26" s="292"/>
      <c r="I26" s="292"/>
      <c r="J26" s="292"/>
      <c r="K26" s="290"/>
    </row>
    <row r="27" spans="2:11" ht="12.75" customHeight="1">
      <c r="B27" s="293"/>
      <c r="C27" s="294"/>
      <c r="D27" s="294"/>
      <c r="E27" s="294"/>
      <c r="F27" s="294"/>
      <c r="G27" s="294"/>
      <c r="H27" s="294"/>
      <c r="I27" s="294"/>
      <c r="J27" s="294"/>
      <c r="K27" s="290"/>
    </row>
    <row r="28" spans="2:11" ht="15" customHeight="1">
      <c r="B28" s="293"/>
      <c r="C28" s="294"/>
      <c r="D28" s="292" t="s">
        <v>1780</v>
      </c>
      <c r="E28" s="292"/>
      <c r="F28" s="292"/>
      <c r="G28" s="292"/>
      <c r="H28" s="292"/>
      <c r="I28" s="292"/>
      <c r="J28" s="292"/>
      <c r="K28" s="290"/>
    </row>
    <row r="29" spans="2:11" ht="15" customHeight="1">
      <c r="B29" s="293"/>
      <c r="C29" s="294"/>
      <c r="D29" s="292" t="s">
        <v>1781</v>
      </c>
      <c r="E29" s="292"/>
      <c r="F29" s="292"/>
      <c r="G29" s="292"/>
      <c r="H29" s="292"/>
      <c r="I29" s="292"/>
      <c r="J29" s="292"/>
      <c r="K29" s="290"/>
    </row>
    <row r="30" spans="2:11" ht="12.75" customHeight="1">
      <c r="B30" s="293"/>
      <c r="C30" s="294"/>
      <c r="D30" s="294"/>
      <c r="E30" s="294"/>
      <c r="F30" s="294"/>
      <c r="G30" s="294"/>
      <c r="H30" s="294"/>
      <c r="I30" s="294"/>
      <c r="J30" s="294"/>
      <c r="K30" s="290"/>
    </row>
    <row r="31" spans="2:11" ht="15" customHeight="1">
      <c r="B31" s="293"/>
      <c r="C31" s="294"/>
      <c r="D31" s="292" t="s">
        <v>1782</v>
      </c>
      <c r="E31" s="292"/>
      <c r="F31" s="292"/>
      <c r="G31" s="292"/>
      <c r="H31" s="292"/>
      <c r="I31" s="292"/>
      <c r="J31" s="292"/>
      <c r="K31" s="290"/>
    </row>
    <row r="32" spans="2:11" ht="15" customHeight="1">
      <c r="B32" s="293"/>
      <c r="C32" s="294"/>
      <c r="D32" s="292" t="s">
        <v>1783</v>
      </c>
      <c r="E32" s="292"/>
      <c r="F32" s="292"/>
      <c r="G32" s="292"/>
      <c r="H32" s="292"/>
      <c r="I32" s="292"/>
      <c r="J32" s="292"/>
      <c r="K32" s="290"/>
    </row>
    <row r="33" spans="2:11" ht="15" customHeight="1">
      <c r="B33" s="293"/>
      <c r="C33" s="294"/>
      <c r="D33" s="292" t="s">
        <v>1784</v>
      </c>
      <c r="E33" s="292"/>
      <c r="F33" s="292"/>
      <c r="G33" s="292"/>
      <c r="H33" s="292"/>
      <c r="I33" s="292"/>
      <c r="J33" s="292"/>
      <c r="K33" s="290"/>
    </row>
    <row r="34" spans="2:11" ht="15" customHeight="1">
      <c r="B34" s="293"/>
      <c r="C34" s="294"/>
      <c r="D34" s="292"/>
      <c r="E34" s="296" t="s">
        <v>122</v>
      </c>
      <c r="F34" s="292"/>
      <c r="G34" s="292" t="s">
        <v>1785</v>
      </c>
      <c r="H34" s="292"/>
      <c r="I34" s="292"/>
      <c r="J34" s="292"/>
      <c r="K34" s="290"/>
    </row>
    <row r="35" spans="2:11" ht="30.75" customHeight="1">
      <c r="B35" s="293"/>
      <c r="C35" s="294"/>
      <c r="D35" s="292"/>
      <c r="E35" s="296" t="s">
        <v>1786</v>
      </c>
      <c r="F35" s="292"/>
      <c r="G35" s="292" t="s">
        <v>1787</v>
      </c>
      <c r="H35" s="292"/>
      <c r="I35" s="292"/>
      <c r="J35" s="292"/>
      <c r="K35" s="290"/>
    </row>
    <row r="36" spans="2:11" ht="15" customHeight="1">
      <c r="B36" s="293"/>
      <c r="C36" s="294"/>
      <c r="D36" s="292"/>
      <c r="E36" s="296" t="s">
        <v>52</v>
      </c>
      <c r="F36" s="292"/>
      <c r="G36" s="292" t="s">
        <v>1788</v>
      </c>
      <c r="H36" s="292"/>
      <c r="I36" s="292"/>
      <c r="J36" s="292"/>
      <c r="K36" s="290"/>
    </row>
    <row r="37" spans="2:11" ht="15" customHeight="1">
      <c r="B37" s="293"/>
      <c r="C37" s="294"/>
      <c r="D37" s="292"/>
      <c r="E37" s="296" t="s">
        <v>123</v>
      </c>
      <c r="F37" s="292"/>
      <c r="G37" s="292" t="s">
        <v>1789</v>
      </c>
      <c r="H37" s="292"/>
      <c r="I37" s="292"/>
      <c r="J37" s="292"/>
      <c r="K37" s="290"/>
    </row>
    <row r="38" spans="2:11" ht="15" customHeight="1">
      <c r="B38" s="293"/>
      <c r="C38" s="294"/>
      <c r="D38" s="292"/>
      <c r="E38" s="296" t="s">
        <v>124</v>
      </c>
      <c r="F38" s="292"/>
      <c r="G38" s="292" t="s">
        <v>1790</v>
      </c>
      <c r="H38" s="292"/>
      <c r="I38" s="292"/>
      <c r="J38" s="292"/>
      <c r="K38" s="290"/>
    </row>
    <row r="39" spans="2:11" ht="15" customHeight="1">
      <c r="B39" s="293"/>
      <c r="C39" s="294"/>
      <c r="D39" s="292"/>
      <c r="E39" s="296" t="s">
        <v>125</v>
      </c>
      <c r="F39" s="292"/>
      <c r="G39" s="292" t="s">
        <v>1791</v>
      </c>
      <c r="H39" s="292"/>
      <c r="I39" s="292"/>
      <c r="J39" s="292"/>
      <c r="K39" s="290"/>
    </row>
    <row r="40" spans="2:11" ht="15" customHeight="1">
      <c r="B40" s="293"/>
      <c r="C40" s="294"/>
      <c r="D40" s="292"/>
      <c r="E40" s="296" t="s">
        <v>1792</v>
      </c>
      <c r="F40" s="292"/>
      <c r="G40" s="292" t="s">
        <v>1793</v>
      </c>
      <c r="H40" s="292"/>
      <c r="I40" s="292"/>
      <c r="J40" s="292"/>
      <c r="K40" s="290"/>
    </row>
    <row r="41" spans="2:11" ht="15" customHeight="1">
      <c r="B41" s="293"/>
      <c r="C41" s="294"/>
      <c r="D41" s="292"/>
      <c r="E41" s="296"/>
      <c r="F41" s="292"/>
      <c r="G41" s="292" t="s">
        <v>1794</v>
      </c>
      <c r="H41" s="292"/>
      <c r="I41" s="292"/>
      <c r="J41" s="292"/>
      <c r="K41" s="290"/>
    </row>
    <row r="42" spans="2:11" ht="15" customHeight="1">
      <c r="B42" s="293"/>
      <c r="C42" s="294"/>
      <c r="D42" s="292"/>
      <c r="E42" s="296" t="s">
        <v>1795</v>
      </c>
      <c r="F42" s="292"/>
      <c r="G42" s="292" t="s">
        <v>1796</v>
      </c>
      <c r="H42" s="292"/>
      <c r="I42" s="292"/>
      <c r="J42" s="292"/>
      <c r="K42" s="290"/>
    </row>
    <row r="43" spans="2:11" ht="15" customHeight="1">
      <c r="B43" s="293"/>
      <c r="C43" s="294"/>
      <c r="D43" s="292"/>
      <c r="E43" s="296" t="s">
        <v>127</v>
      </c>
      <c r="F43" s="292"/>
      <c r="G43" s="292" t="s">
        <v>1797</v>
      </c>
      <c r="H43" s="292"/>
      <c r="I43" s="292"/>
      <c r="J43" s="292"/>
      <c r="K43" s="290"/>
    </row>
    <row r="44" spans="2:11" ht="12.75" customHeight="1">
      <c r="B44" s="293"/>
      <c r="C44" s="294"/>
      <c r="D44" s="292"/>
      <c r="E44" s="292"/>
      <c r="F44" s="292"/>
      <c r="G44" s="292"/>
      <c r="H44" s="292"/>
      <c r="I44" s="292"/>
      <c r="J44" s="292"/>
      <c r="K44" s="290"/>
    </row>
    <row r="45" spans="2:11" ht="15" customHeight="1">
      <c r="B45" s="293"/>
      <c r="C45" s="294"/>
      <c r="D45" s="292" t="s">
        <v>1798</v>
      </c>
      <c r="E45" s="292"/>
      <c r="F45" s="292"/>
      <c r="G45" s="292"/>
      <c r="H45" s="292"/>
      <c r="I45" s="292"/>
      <c r="J45" s="292"/>
      <c r="K45" s="290"/>
    </row>
    <row r="46" spans="2:11" ht="15" customHeight="1">
      <c r="B46" s="293"/>
      <c r="C46" s="294"/>
      <c r="D46" s="294"/>
      <c r="E46" s="292" t="s">
        <v>1799</v>
      </c>
      <c r="F46" s="292"/>
      <c r="G46" s="292"/>
      <c r="H46" s="292"/>
      <c r="I46" s="292"/>
      <c r="J46" s="292"/>
      <c r="K46" s="290"/>
    </row>
    <row r="47" spans="2:11" ht="15" customHeight="1">
      <c r="B47" s="293"/>
      <c r="C47" s="294"/>
      <c r="D47" s="294"/>
      <c r="E47" s="292" t="s">
        <v>1800</v>
      </c>
      <c r="F47" s="292"/>
      <c r="G47" s="292"/>
      <c r="H47" s="292"/>
      <c r="I47" s="292"/>
      <c r="J47" s="292"/>
      <c r="K47" s="290"/>
    </row>
    <row r="48" spans="2:11" ht="15" customHeight="1">
      <c r="B48" s="293"/>
      <c r="C48" s="294"/>
      <c r="D48" s="294"/>
      <c r="E48" s="292" t="s">
        <v>1801</v>
      </c>
      <c r="F48" s="292"/>
      <c r="G48" s="292"/>
      <c r="H48" s="292"/>
      <c r="I48" s="292"/>
      <c r="J48" s="292"/>
      <c r="K48" s="290"/>
    </row>
    <row r="49" spans="2:11" ht="15" customHeight="1">
      <c r="B49" s="293"/>
      <c r="C49" s="294"/>
      <c r="D49" s="292" t="s">
        <v>1802</v>
      </c>
      <c r="E49" s="292"/>
      <c r="F49" s="292"/>
      <c r="G49" s="292"/>
      <c r="H49" s="292"/>
      <c r="I49" s="292"/>
      <c r="J49" s="292"/>
      <c r="K49" s="290"/>
    </row>
    <row r="50" spans="2:11" ht="25.5" customHeight="1">
      <c r="B50" s="288"/>
      <c r="C50" s="289" t="s">
        <v>1803</v>
      </c>
      <c r="D50" s="289"/>
      <c r="E50" s="289"/>
      <c r="F50" s="289"/>
      <c r="G50" s="289"/>
      <c r="H50" s="289"/>
      <c r="I50" s="289"/>
      <c r="J50" s="289"/>
      <c r="K50" s="290"/>
    </row>
    <row r="51" spans="2:11" ht="5.25" customHeight="1">
      <c r="B51" s="288"/>
      <c r="C51" s="291"/>
      <c r="D51" s="291"/>
      <c r="E51" s="291"/>
      <c r="F51" s="291"/>
      <c r="G51" s="291"/>
      <c r="H51" s="291"/>
      <c r="I51" s="291"/>
      <c r="J51" s="291"/>
      <c r="K51" s="290"/>
    </row>
    <row r="52" spans="2:11" ht="15" customHeight="1">
      <c r="B52" s="288"/>
      <c r="C52" s="292" t="s">
        <v>1804</v>
      </c>
      <c r="D52" s="292"/>
      <c r="E52" s="292"/>
      <c r="F52" s="292"/>
      <c r="G52" s="292"/>
      <c r="H52" s="292"/>
      <c r="I52" s="292"/>
      <c r="J52" s="292"/>
      <c r="K52" s="290"/>
    </row>
    <row r="53" spans="2:11" ht="15" customHeight="1">
      <c r="B53" s="288"/>
      <c r="C53" s="292" t="s">
        <v>1805</v>
      </c>
      <c r="D53" s="292"/>
      <c r="E53" s="292"/>
      <c r="F53" s="292"/>
      <c r="G53" s="292"/>
      <c r="H53" s="292"/>
      <c r="I53" s="292"/>
      <c r="J53" s="292"/>
      <c r="K53" s="290"/>
    </row>
    <row r="54" spans="2:11" ht="12.75" customHeight="1">
      <c r="B54" s="288"/>
      <c r="C54" s="292"/>
      <c r="D54" s="292"/>
      <c r="E54" s="292"/>
      <c r="F54" s="292"/>
      <c r="G54" s="292"/>
      <c r="H54" s="292"/>
      <c r="I54" s="292"/>
      <c r="J54" s="292"/>
      <c r="K54" s="290"/>
    </row>
    <row r="55" spans="2:11" ht="15" customHeight="1">
      <c r="B55" s="288"/>
      <c r="C55" s="292" t="s">
        <v>1806</v>
      </c>
      <c r="D55" s="292"/>
      <c r="E55" s="292"/>
      <c r="F55" s="292"/>
      <c r="G55" s="292"/>
      <c r="H55" s="292"/>
      <c r="I55" s="292"/>
      <c r="J55" s="292"/>
      <c r="K55" s="290"/>
    </row>
    <row r="56" spans="2:11" ht="15" customHeight="1">
      <c r="B56" s="288"/>
      <c r="C56" s="294"/>
      <c r="D56" s="292" t="s">
        <v>1807</v>
      </c>
      <c r="E56" s="292"/>
      <c r="F56" s="292"/>
      <c r="G56" s="292"/>
      <c r="H56" s="292"/>
      <c r="I56" s="292"/>
      <c r="J56" s="292"/>
      <c r="K56" s="290"/>
    </row>
    <row r="57" spans="2:11" ht="15" customHeight="1">
      <c r="B57" s="288"/>
      <c r="C57" s="294"/>
      <c r="D57" s="292" t="s">
        <v>1808</v>
      </c>
      <c r="E57" s="292"/>
      <c r="F57" s="292"/>
      <c r="G57" s="292"/>
      <c r="H57" s="292"/>
      <c r="I57" s="292"/>
      <c r="J57" s="292"/>
      <c r="K57" s="290"/>
    </row>
    <row r="58" spans="2:11" ht="15" customHeight="1">
      <c r="B58" s="288"/>
      <c r="C58" s="294"/>
      <c r="D58" s="292" t="s">
        <v>1809</v>
      </c>
      <c r="E58" s="292"/>
      <c r="F58" s="292"/>
      <c r="G58" s="292"/>
      <c r="H58" s="292"/>
      <c r="I58" s="292"/>
      <c r="J58" s="292"/>
      <c r="K58" s="290"/>
    </row>
    <row r="59" spans="2:11" ht="15" customHeight="1">
      <c r="B59" s="288"/>
      <c r="C59" s="294"/>
      <c r="D59" s="292" t="s">
        <v>1810</v>
      </c>
      <c r="E59" s="292"/>
      <c r="F59" s="292"/>
      <c r="G59" s="292"/>
      <c r="H59" s="292"/>
      <c r="I59" s="292"/>
      <c r="J59" s="292"/>
      <c r="K59" s="290"/>
    </row>
    <row r="60" spans="2:11" ht="15" customHeight="1">
      <c r="B60" s="288"/>
      <c r="C60" s="294"/>
      <c r="D60" s="297" t="s">
        <v>1811</v>
      </c>
      <c r="E60" s="297"/>
      <c r="F60" s="297"/>
      <c r="G60" s="297"/>
      <c r="H60" s="297"/>
      <c r="I60" s="297"/>
      <c r="J60" s="297"/>
      <c r="K60" s="290"/>
    </row>
    <row r="61" spans="2:11" ht="15" customHeight="1">
      <c r="B61" s="288"/>
      <c r="C61" s="294"/>
      <c r="D61" s="292" t="s">
        <v>1812</v>
      </c>
      <c r="E61" s="292"/>
      <c r="F61" s="292"/>
      <c r="G61" s="292"/>
      <c r="H61" s="292"/>
      <c r="I61" s="292"/>
      <c r="J61" s="292"/>
      <c r="K61" s="290"/>
    </row>
    <row r="62" spans="2:11" ht="12.75" customHeight="1">
      <c r="B62" s="288"/>
      <c r="C62" s="294"/>
      <c r="D62" s="294"/>
      <c r="E62" s="298"/>
      <c r="F62" s="294"/>
      <c r="G62" s="294"/>
      <c r="H62" s="294"/>
      <c r="I62" s="294"/>
      <c r="J62" s="294"/>
      <c r="K62" s="290"/>
    </row>
    <row r="63" spans="2:11" ht="15" customHeight="1">
      <c r="B63" s="288"/>
      <c r="C63" s="294"/>
      <c r="D63" s="292" t="s">
        <v>1813</v>
      </c>
      <c r="E63" s="292"/>
      <c r="F63" s="292"/>
      <c r="G63" s="292"/>
      <c r="H63" s="292"/>
      <c r="I63" s="292"/>
      <c r="J63" s="292"/>
      <c r="K63" s="290"/>
    </row>
    <row r="64" spans="2:11" ht="15" customHeight="1">
      <c r="B64" s="288"/>
      <c r="C64" s="294"/>
      <c r="D64" s="297" t="s">
        <v>1814</v>
      </c>
      <c r="E64" s="297"/>
      <c r="F64" s="297"/>
      <c r="G64" s="297"/>
      <c r="H64" s="297"/>
      <c r="I64" s="297"/>
      <c r="J64" s="297"/>
      <c r="K64" s="290"/>
    </row>
    <row r="65" spans="2:11" ht="15" customHeight="1">
      <c r="B65" s="288"/>
      <c r="C65" s="294"/>
      <c r="D65" s="292" t="s">
        <v>1815</v>
      </c>
      <c r="E65" s="292"/>
      <c r="F65" s="292"/>
      <c r="G65" s="292"/>
      <c r="H65" s="292"/>
      <c r="I65" s="292"/>
      <c r="J65" s="292"/>
      <c r="K65" s="290"/>
    </row>
    <row r="66" spans="2:11" ht="15" customHeight="1">
      <c r="B66" s="288"/>
      <c r="C66" s="294"/>
      <c r="D66" s="292" t="s">
        <v>1816</v>
      </c>
      <c r="E66" s="292"/>
      <c r="F66" s="292"/>
      <c r="G66" s="292"/>
      <c r="H66" s="292"/>
      <c r="I66" s="292"/>
      <c r="J66" s="292"/>
      <c r="K66" s="290"/>
    </row>
    <row r="67" spans="2:11" ht="15" customHeight="1">
      <c r="B67" s="288"/>
      <c r="C67" s="294"/>
      <c r="D67" s="292" t="s">
        <v>1817</v>
      </c>
      <c r="E67" s="292"/>
      <c r="F67" s="292"/>
      <c r="G67" s="292"/>
      <c r="H67" s="292"/>
      <c r="I67" s="292"/>
      <c r="J67" s="292"/>
      <c r="K67" s="290"/>
    </row>
    <row r="68" spans="2:11" ht="15" customHeight="1">
      <c r="B68" s="288"/>
      <c r="C68" s="294"/>
      <c r="D68" s="292" t="s">
        <v>1818</v>
      </c>
      <c r="E68" s="292"/>
      <c r="F68" s="292"/>
      <c r="G68" s="292"/>
      <c r="H68" s="292"/>
      <c r="I68" s="292"/>
      <c r="J68" s="292"/>
      <c r="K68" s="290"/>
    </row>
    <row r="69" spans="2:11" ht="12.75" customHeight="1">
      <c r="B69" s="299"/>
      <c r="C69" s="300"/>
      <c r="D69" s="300"/>
      <c r="E69" s="300"/>
      <c r="F69" s="300"/>
      <c r="G69" s="300"/>
      <c r="H69" s="300"/>
      <c r="I69" s="300"/>
      <c r="J69" s="300"/>
      <c r="K69" s="301"/>
    </row>
    <row r="70" spans="2:11" ht="18.75" customHeight="1">
      <c r="B70" s="302"/>
      <c r="C70" s="302"/>
      <c r="D70" s="302"/>
      <c r="E70" s="302"/>
      <c r="F70" s="302"/>
      <c r="G70" s="302"/>
      <c r="H70" s="302"/>
      <c r="I70" s="302"/>
      <c r="J70" s="302"/>
      <c r="K70" s="303"/>
    </row>
    <row r="71" spans="2:11" ht="18.75" customHeight="1">
      <c r="B71" s="303"/>
      <c r="C71" s="303"/>
      <c r="D71" s="303"/>
      <c r="E71" s="303"/>
      <c r="F71" s="303"/>
      <c r="G71" s="303"/>
      <c r="H71" s="303"/>
      <c r="I71" s="303"/>
      <c r="J71" s="303"/>
      <c r="K71" s="303"/>
    </row>
    <row r="72" spans="2:11" ht="7.5" customHeight="1">
      <c r="B72" s="304"/>
      <c r="C72" s="305"/>
      <c r="D72" s="305"/>
      <c r="E72" s="305"/>
      <c r="F72" s="305"/>
      <c r="G72" s="305"/>
      <c r="H72" s="305"/>
      <c r="I72" s="305"/>
      <c r="J72" s="305"/>
      <c r="K72" s="306"/>
    </row>
    <row r="73" spans="2:11" ht="45" customHeight="1">
      <c r="B73" s="307"/>
      <c r="C73" s="308" t="s">
        <v>88</v>
      </c>
      <c r="D73" s="308"/>
      <c r="E73" s="308"/>
      <c r="F73" s="308"/>
      <c r="G73" s="308"/>
      <c r="H73" s="308"/>
      <c r="I73" s="308"/>
      <c r="J73" s="308"/>
      <c r="K73" s="309"/>
    </row>
    <row r="74" spans="2:11" ht="17.25" customHeight="1">
      <c r="B74" s="307"/>
      <c r="C74" s="310" t="s">
        <v>1819</v>
      </c>
      <c r="D74" s="310"/>
      <c r="E74" s="310"/>
      <c r="F74" s="310" t="s">
        <v>1820</v>
      </c>
      <c r="G74" s="311"/>
      <c r="H74" s="310" t="s">
        <v>123</v>
      </c>
      <c r="I74" s="310" t="s">
        <v>56</v>
      </c>
      <c r="J74" s="310" t="s">
        <v>1821</v>
      </c>
      <c r="K74" s="309"/>
    </row>
    <row r="75" spans="2:11" ht="17.25" customHeight="1">
      <c r="B75" s="307"/>
      <c r="C75" s="312" t="s">
        <v>1822</v>
      </c>
      <c r="D75" s="312"/>
      <c r="E75" s="312"/>
      <c r="F75" s="313" t="s">
        <v>1823</v>
      </c>
      <c r="G75" s="314"/>
      <c r="H75" s="312"/>
      <c r="I75" s="312"/>
      <c r="J75" s="312" t="s">
        <v>1824</v>
      </c>
      <c r="K75" s="309"/>
    </row>
    <row r="76" spans="2:11" ht="5.25" customHeight="1">
      <c r="B76" s="307"/>
      <c r="C76" s="315"/>
      <c r="D76" s="315"/>
      <c r="E76" s="315"/>
      <c r="F76" s="315"/>
      <c r="G76" s="316"/>
      <c r="H76" s="315"/>
      <c r="I76" s="315"/>
      <c r="J76" s="315"/>
      <c r="K76" s="309"/>
    </row>
    <row r="77" spans="2:11" ht="15" customHeight="1">
      <c r="B77" s="307"/>
      <c r="C77" s="296" t="s">
        <v>52</v>
      </c>
      <c r="D77" s="315"/>
      <c r="E77" s="315"/>
      <c r="F77" s="317" t="s">
        <v>1825</v>
      </c>
      <c r="G77" s="316"/>
      <c r="H77" s="296" t="s">
        <v>1826</v>
      </c>
      <c r="I77" s="296" t="s">
        <v>1827</v>
      </c>
      <c r="J77" s="296">
        <v>20</v>
      </c>
      <c r="K77" s="309"/>
    </row>
    <row r="78" spans="2:11" ht="15" customHeight="1">
      <c r="B78" s="307"/>
      <c r="C78" s="296" t="s">
        <v>1828</v>
      </c>
      <c r="D78" s="296"/>
      <c r="E78" s="296"/>
      <c r="F78" s="317" t="s">
        <v>1825</v>
      </c>
      <c r="G78" s="316"/>
      <c r="H78" s="296" t="s">
        <v>1829</v>
      </c>
      <c r="I78" s="296" t="s">
        <v>1827</v>
      </c>
      <c r="J78" s="296">
        <v>120</v>
      </c>
      <c r="K78" s="309"/>
    </row>
    <row r="79" spans="2:11" ht="15" customHeight="1">
      <c r="B79" s="318"/>
      <c r="C79" s="296" t="s">
        <v>1830</v>
      </c>
      <c r="D79" s="296"/>
      <c r="E79" s="296"/>
      <c r="F79" s="317" t="s">
        <v>1831</v>
      </c>
      <c r="G79" s="316"/>
      <c r="H79" s="296" t="s">
        <v>1832</v>
      </c>
      <c r="I79" s="296" t="s">
        <v>1827</v>
      </c>
      <c r="J79" s="296">
        <v>50</v>
      </c>
      <c r="K79" s="309"/>
    </row>
    <row r="80" spans="2:11" ht="15" customHeight="1">
      <c r="B80" s="318"/>
      <c r="C80" s="296" t="s">
        <v>1833</v>
      </c>
      <c r="D80" s="296"/>
      <c r="E80" s="296"/>
      <c r="F80" s="317" t="s">
        <v>1825</v>
      </c>
      <c r="G80" s="316"/>
      <c r="H80" s="296" t="s">
        <v>1834</v>
      </c>
      <c r="I80" s="296" t="s">
        <v>1835</v>
      </c>
      <c r="J80" s="296"/>
      <c r="K80" s="309"/>
    </row>
    <row r="81" spans="2:11" ht="15" customHeight="1">
      <c r="B81" s="318"/>
      <c r="C81" s="319" t="s">
        <v>1836</v>
      </c>
      <c r="D81" s="319"/>
      <c r="E81" s="319"/>
      <c r="F81" s="320" t="s">
        <v>1831</v>
      </c>
      <c r="G81" s="319"/>
      <c r="H81" s="319" t="s">
        <v>1837</v>
      </c>
      <c r="I81" s="319" t="s">
        <v>1827</v>
      </c>
      <c r="J81" s="319">
        <v>15</v>
      </c>
      <c r="K81" s="309"/>
    </row>
    <row r="82" spans="2:11" ht="15" customHeight="1">
      <c r="B82" s="318"/>
      <c r="C82" s="319" t="s">
        <v>1838</v>
      </c>
      <c r="D82" s="319"/>
      <c r="E82" s="319"/>
      <c r="F82" s="320" t="s">
        <v>1831</v>
      </c>
      <c r="G82" s="319"/>
      <c r="H82" s="319" t="s">
        <v>1839</v>
      </c>
      <c r="I82" s="319" t="s">
        <v>1827</v>
      </c>
      <c r="J82" s="319">
        <v>15</v>
      </c>
      <c r="K82" s="309"/>
    </row>
    <row r="83" spans="2:11" ht="15" customHeight="1">
      <c r="B83" s="318"/>
      <c r="C83" s="319" t="s">
        <v>1840</v>
      </c>
      <c r="D83" s="319"/>
      <c r="E83" s="319"/>
      <c r="F83" s="320" t="s">
        <v>1831</v>
      </c>
      <c r="G83" s="319"/>
      <c r="H83" s="319" t="s">
        <v>1841</v>
      </c>
      <c r="I83" s="319" t="s">
        <v>1827</v>
      </c>
      <c r="J83" s="319">
        <v>20</v>
      </c>
      <c r="K83" s="309"/>
    </row>
    <row r="84" spans="2:11" ht="15" customHeight="1">
      <c r="B84" s="318"/>
      <c r="C84" s="319" t="s">
        <v>1842</v>
      </c>
      <c r="D84" s="319"/>
      <c r="E84" s="319"/>
      <c r="F84" s="320" t="s">
        <v>1831</v>
      </c>
      <c r="G84" s="319"/>
      <c r="H84" s="319" t="s">
        <v>1843</v>
      </c>
      <c r="I84" s="319" t="s">
        <v>1827</v>
      </c>
      <c r="J84" s="319">
        <v>20</v>
      </c>
      <c r="K84" s="309"/>
    </row>
    <row r="85" spans="2:11" ht="15" customHeight="1">
      <c r="B85" s="318"/>
      <c r="C85" s="296" t="s">
        <v>1844</v>
      </c>
      <c r="D85" s="296"/>
      <c r="E85" s="296"/>
      <c r="F85" s="317" t="s">
        <v>1831</v>
      </c>
      <c r="G85" s="316"/>
      <c r="H85" s="296" t="s">
        <v>1845</v>
      </c>
      <c r="I85" s="296" t="s">
        <v>1827</v>
      </c>
      <c r="J85" s="296">
        <v>50</v>
      </c>
      <c r="K85" s="309"/>
    </row>
    <row r="86" spans="2:11" ht="15" customHeight="1">
      <c r="B86" s="318"/>
      <c r="C86" s="296" t="s">
        <v>1846</v>
      </c>
      <c r="D86" s="296"/>
      <c r="E86" s="296"/>
      <c r="F86" s="317" t="s">
        <v>1831</v>
      </c>
      <c r="G86" s="316"/>
      <c r="H86" s="296" t="s">
        <v>1847</v>
      </c>
      <c r="I86" s="296" t="s">
        <v>1827</v>
      </c>
      <c r="J86" s="296">
        <v>20</v>
      </c>
      <c r="K86" s="309"/>
    </row>
    <row r="87" spans="2:11" ht="15" customHeight="1">
      <c r="B87" s="318"/>
      <c r="C87" s="296" t="s">
        <v>1848</v>
      </c>
      <c r="D87" s="296"/>
      <c r="E87" s="296"/>
      <c r="F87" s="317" t="s">
        <v>1831</v>
      </c>
      <c r="G87" s="316"/>
      <c r="H87" s="296" t="s">
        <v>1849</v>
      </c>
      <c r="I87" s="296" t="s">
        <v>1827</v>
      </c>
      <c r="J87" s="296">
        <v>20</v>
      </c>
      <c r="K87" s="309"/>
    </row>
    <row r="88" spans="2:11" ht="15" customHeight="1">
      <c r="B88" s="318"/>
      <c r="C88" s="296" t="s">
        <v>1850</v>
      </c>
      <c r="D88" s="296"/>
      <c r="E88" s="296"/>
      <c r="F88" s="317" t="s">
        <v>1831</v>
      </c>
      <c r="G88" s="316"/>
      <c r="H88" s="296" t="s">
        <v>1851</v>
      </c>
      <c r="I88" s="296" t="s">
        <v>1827</v>
      </c>
      <c r="J88" s="296">
        <v>50</v>
      </c>
      <c r="K88" s="309"/>
    </row>
    <row r="89" spans="2:11" ht="15" customHeight="1">
      <c r="B89" s="318"/>
      <c r="C89" s="296" t="s">
        <v>1852</v>
      </c>
      <c r="D89" s="296"/>
      <c r="E89" s="296"/>
      <c r="F89" s="317" t="s">
        <v>1831</v>
      </c>
      <c r="G89" s="316"/>
      <c r="H89" s="296" t="s">
        <v>1852</v>
      </c>
      <c r="I89" s="296" t="s">
        <v>1827</v>
      </c>
      <c r="J89" s="296">
        <v>50</v>
      </c>
      <c r="K89" s="309"/>
    </row>
    <row r="90" spans="2:11" ht="15" customHeight="1">
      <c r="B90" s="318"/>
      <c r="C90" s="296" t="s">
        <v>128</v>
      </c>
      <c r="D90" s="296"/>
      <c r="E90" s="296"/>
      <c r="F90" s="317" t="s">
        <v>1831</v>
      </c>
      <c r="G90" s="316"/>
      <c r="H90" s="296" t="s">
        <v>1853</v>
      </c>
      <c r="I90" s="296" t="s">
        <v>1827</v>
      </c>
      <c r="J90" s="296">
        <v>255</v>
      </c>
      <c r="K90" s="309"/>
    </row>
    <row r="91" spans="2:11" ht="15" customHeight="1">
      <c r="B91" s="318"/>
      <c r="C91" s="296" t="s">
        <v>1854</v>
      </c>
      <c r="D91" s="296"/>
      <c r="E91" s="296"/>
      <c r="F91" s="317" t="s">
        <v>1825</v>
      </c>
      <c r="G91" s="316"/>
      <c r="H91" s="296" t="s">
        <v>1855</v>
      </c>
      <c r="I91" s="296" t="s">
        <v>1856</v>
      </c>
      <c r="J91" s="296"/>
      <c r="K91" s="309"/>
    </row>
    <row r="92" spans="2:11" ht="15" customHeight="1">
      <c r="B92" s="318"/>
      <c r="C92" s="296" t="s">
        <v>1857</v>
      </c>
      <c r="D92" s="296"/>
      <c r="E92" s="296"/>
      <c r="F92" s="317" t="s">
        <v>1825</v>
      </c>
      <c r="G92" s="316"/>
      <c r="H92" s="296" t="s">
        <v>1858</v>
      </c>
      <c r="I92" s="296" t="s">
        <v>1859</v>
      </c>
      <c r="J92" s="296"/>
      <c r="K92" s="309"/>
    </row>
    <row r="93" spans="2:11" ht="15" customHeight="1">
      <c r="B93" s="318"/>
      <c r="C93" s="296" t="s">
        <v>1860</v>
      </c>
      <c r="D93" s="296"/>
      <c r="E93" s="296"/>
      <c r="F93" s="317" t="s">
        <v>1825</v>
      </c>
      <c r="G93" s="316"/>
      <c r="H93" s="296" t="s">
        <v>1860</v>
      </c>
      <c r="I93" s="296" t="s">
        <v>1859</v>
      </c>
      <c r="J93" s="296"/>
      <c r="K93" s="309"/>
    </row>
    <row r="94" spans="2:11" ht="15" customHeight="1">
      <c r="B94" s="318"/>
      <c r="C94" s="296" t="s">
        <v>37</v>
      </c>
      <c r="D94" s="296"/>
      <c r="E94" s="296"/>
      <c r="F94" s="317" t="s">
        <v>1825</v>
      </c>
      <c r="G94" s="316"/>
      <c r="H94" s="296" t="s">
        <v>1861</v>
      </c>
      <c r="I94" s="296" t="s">
        <v>1859</v>
      </c>
      <c r="J94" s="296"/>
      <c r="K94" s="309"/>
    </row>
    <row r="95" spans="2:11" ht="15" customHeight="1">
      <c r="B95" s="318"/>
      <c r="C95" s="296" t="s">
        <v>47</v>
      </c>
      <c r="D95" s="296"/>
      <c r="E95" s="296"/>
      <c r="F95" s="317" t="s">
        <v>1825</v>
      </c>
      <c r="G95" s="316"/>
      <c r="H95" s="296" t="s">
        <v>1862</v>
      </c>
      <c r="I95" s="296" t="s">
        <v>1859</v>
      </c>
      <c r="J95" s="296"/>
      <c r="K95" s="309"/>
    </row>
    <row r="96" spans="2:11" ht="15" customHeight="1">
      <c r="B96" s="321"/>
      <c r="C96" s="322"/>
      <c r="D96" s="322"/>
      <c r="E96" s="322"/>
      <c r="F96" s="322"/>
      <c r="G96" s="322"/>
      <c r="H96" s="322"/>
      <c r="I96" s="322"/>
      <c r="J96" s="322"/>
      <c r="K96" s="323"/>
    </row>
    <row r="97" spans="2:11" ht="18.75" customHeight="1">
      <c r="B97" s="324"/>
      <c r="C97" s="325"/>
      <c r="D97" s="325"/>
      <c r="E97" s="325"/>
      <c r="F97" s="325"/>
      <c r="G97" s="325"/>
      <c r="H97" s="325"/>
      <c r="I97" s="325"/>
      <c r="J97" s="325"/>
      <c r="K97" s="324"/>
    </row>
    <row r="98" spans="2:11" ht="18.75" customHeight="1">
      <c r="B98" s="303"/>
      <c r="C98" s="303"/>
      <c r="D98" s="303"/>
      <c r="E98" s="303"/>
      <c r="F98" s="303"/>
      <c r="G98" s="303"/>
      <c r="H98" s="303"/>
      <c r="I98" s="303"/>
      <c r="J98" s="303"/>
      <c r="K98" s="303"/>
    </row>
    <row r="99" spans="2:11" ht="7.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6"/>
    </row>
    <row r="100" spans="2:11" ht="45" customHeight="1">
      <c r="B100" s="307"/>
      <c r="C100" s="308" t="s">
        <v>1863</v>
      </c>
      <c r="D100" s="308"/>
      <c r="E100" s="308"/>
      <c r="F100" s="308"/>
      <c r="G100" s="308"/>
      <c r="H100" s="308"/>
      <c r="I100" s="308"/>
      <c r="J100" s="308"/>
      <c r="K100" s="309"/>
    </row>
    <row r="101" spans="2:11" ht="17.25" customHeight="1">
      <c r="B101" s="307"/>
      <c r="C101" s="310" t="s">
        <v>1819</v>
      </c>
      <c r="D101" s="310"/>
      <c r="E101" s="310"/>
      <c r="F101" s="310" t="s">
        <v>1820</v>
      </c>
      <c r="G101" s="311"/>
      <c r="H101" s="310" t="s">
        <v>123</v>
      </c>
      <c r="I101" s="310" t="s">
        <v>56</v>
      </c>
      <c r="J101" s="310" t="s">
        <v>1821</v>
      </c>
      <c r="K101" s="309"/>
    </row>
    <row r="102" spans="2:11" ht="17.25" customHeight="1">
      <c r="B102" s="307"/>
      <c r="C102" s="312" t="s">
        <v>1822</v>
      </c>
      <c r="D102" s="312"/>
      <c r="E102" s="312"/>
      <c r="F102" s="313" t="s">
        <v>1823</v>
      </c>
      <c r="G102" s="314"/>
      <c r="H102" s="312"/>
      <c r="I102" s="312"/>
      <c r="J102" s="312" t="s">
        <v>1824</v>
      </c>
      <c r="K102" s="309"/>
    </row>
    <row r="103" spans="2:11" ht="5.25" customHeight="1">
      <c r="B103" s="307"/>
      <c r="C103" s="310"/>
      <c r="D103" s="310"/>
      <c r="E103" s="310"/>
      <c r="F103" s="310"/>
      <c r="G103" s="326"/>
      <c r="H103" s="310"/>
      <c r="I103" s="310"/>
      <c r="J103" s="310"/>
      <c r="K103" s="309"/>
    </row>
    <row r="104" spans="2:11" ht="15" customHeight="1">
      <c r="B104" s="307"/>
      <c r="C104" s="296" t="s">
        <v>52</v>
      </c>
      <c r="D104" s="315"/>
      <c r="E104" s="315"/>
      <c r="F104" s="317" t="s">
        <v>1825</v>
      </c>
      <c r="G104" s="326"/>
      <c r="H104" s="296" t="s">
        <v>1864</v>
      </c>
      <c r="I104" s="296" t="s">
        <v>1827</v>
      </c>
      <c r="J104" s="296">
        <v>20</v>
      </c>
      <c r="K104" s="309"/>
    </row>
    <row r="105" spans="2:11" ht="15" customHeight="1">
      <c r="B105" s="307"/>
      <c r="C105" s="296" t="s">
        <v>1828</v>
      </c>
      <c r="D105" s="296"/>
      <c r="E105" s="296"/>
      <c r="F105" s="317" t="s">
        <v>1825</v>
      </c>
      <c r="G105" s="296"/>
      <c r="H105" s="296" t="s">
        <v>1864</v>
      </c>
      <c r="I105" s="296" t="s">
        <v>1827</v>
      </c>
      <c r="J105" s="296">
        <v>120</v>
      </c>
      <c r="K105" s="309"/>
    </row>
    <row r="106" spans="2:11" ht="15" customHeight="1">
      <c r="B106" s="318"/>
      <c r="C106" s="296" t="s">
        <v>1830</v>
      </c>
      <c r="D106" s="296"/>
      <c r="E106" s="296"/>
      <c r="F106" s="317" t="s">
        <v>1831</v>
      </c>
      <c r="G106" s="296"/>
      <c r="H106" s="296" t="s">
        <v>1864</v>
      </c>
      <c r="I106" s="296" t="s">
        <v>1827</v>
      </c>
      <c r="J106" s="296">
        <v>50</v>
      </c>
      <c r="K106" s="309"/>
    </row>
    <row r="107" spans="2:11" ht="15" customHeight="1">
      <c r="B107" s="318"/>
      <c r="C107" s="296" t="s">
        <v>1833</v>
      </c>
      <c r="D107" s="296"/>
      <c r="E107" s="296"/>
      <c r="F107" s="317" t="s">
        <v>1825</v>
      </c>
      <c r="G107" s="296"/>
      <c r="H107" s="296" t="s">
        <v>1864</v>
      </c>
      <c r="I107" s="296" t="s">
        <v>1835</v>
      </c>
      <c r="J107" s="296"/>
      <c r="K107" s="309"/>
    </row>
    <row r="108" spans="2:11" ht="15" customHeight="1">
      <c r="B108" s="318"/>
      <c r="C108" s="296" t="s">
        <v>1844</v>
      </c>
      <c r="D108" s="296"/>
      <c r="E108" s="296"/>
      <c r="F108" s="317" t="s">
        <v>1831</v>
      </c>
      <c r="G108" s="296"/>
      <c r="H108" s="296" t="s">
        <v>1864</v>
      </c>
      <c r="I108" s="296" t="s">
        <v>1827</v>
      </c>
      <c r="J108" s="296">
        <v>50</v>
      </c>
      <c r="K108" s="309"/>
    </row>
    <row r="109" spans="2:11" ht="15" customHeight="1">
      <c r="B109" s="318"/>
      <c r="C109" s="296" t="s">
        <v>1852</v>
      </c>
      <c r="D109" s="296"/>
      <c r="E109" s="296"/>
      <c r="F109" s="317" t="s">
        <v>1831</v>
      </c>
      <c r="G109" s="296"/>
      <c r="H109" s="296" t="s">
        <v>1864</v>
      </c>
      <c r="I109" s="296" t="s">
        <v>1827</v>
      </c>
      <c r="J109" s="296">
        <v>50</v>
      </c>
      <c r="K109" s="309"/>
    </row>
    <row r="110" spans="2:11" ht="15" customHeight="1">
      <c r="B110" s="318"/>
      <c r="C110" s="296" t="s">
        <v>1850</v>
      </c>
      <c r="D110" s="296"/>
      <c r="E110" s="296"/>
      <c r="F110" s="317" t="s">
        <v>1831</v>
      </c>
      <c r="G110" s="296"/>
      <c r="H110" s="296" t="s">
        <v>1864</v>
      </c>
      <c r="I110" s="296" t="s">
        <v>1827</v>
      </c>
      <c r="J110" s="296">
        <v>50</v>
      </c>
      <c r="K110" s="309"/>
    </row>
    <row r="111" spans="2:11" ht="15" customHeight="1">
      <c r="B111" s="318"/>
      <c r="C111" s="296" t="s">
        <v>52</v>
      </c>
      <c r="D111" s="296"/>
      <c r="E111" s="296"/>
      <c r="F111" s="317" t="s">
        <v>1825</v>
      </c>
      <c r="G111" s="296"/>
      <c r="H111" s="296" t="s">
        <v>1865</v>
      </c>
      <c r="I111" s="296" t="s">
        <v>1827</v>
      </c>
      <c r="J111" s="296">
        <v>20</v>
      </c>
      <c r="K111" s="309"/>
    </row>
    <row r="112" spans="2:11" ht="15" customHeight="1">
      <c r="B112" s="318"/>
      <c r="C112" s="296" t="s">
        <v>1866</v>
      </c>
      <c r="D112" s="296"/>
      <c r="E112" s="296"/>
      <c r="F112" s="317" t="s">
        <v>1825</v>
      </c>
      <c r="G112" s="296"/>
      <c r="H112" s="296" t="s">
        <v>1867</v>
      </c>
      <c r="I112" s="296" t="s">
        <v>1827</v>
      </c>
      <c r="J112" s="296">
        <v>120</v>
      </c>
      <c r="K112" s="309"/>
    </row>
    <row r="113" spans="2:11" ht="15" customHeight="1">
      <c r="B113" s="318"/>
      <c r="C113" s="296" t="s">
        <v>37</v>
      </c>
      <c r="D113" s="296"/>
      <c r="E113" s="296"/>
      <c r="F113" s="317" t="s">
        <v>1825</v>
      </c>
      <c r="G113" s="296"/>
      <c r="H113" s="296" t="s">
        <v>1868</v>
      </c>
      <c r="I113" s="296" t="s">
        <v>1859</v>
      </c>
      <c r="J113" s="296"/>
      <c r="K113" s="309"/>
    </row>
    <row r="114" spans="2:11" ht="15" customHeight="1">
      <c r="B114" s="318"/>
      <c r="C114" s="296" t="s">
        <v>47</v>
      </c>
      <c r="D114" s="296"/>
      <c r="E114" s="296"/>
      <c r="F114" s="317" t="s">
        <v>1825</v>
      </c>
      <c r="G114" s="296"/>
      <c r="H114" s="296" t="s">
        <v>1869</v>
      </c>
      <c r="I114" s="296" t="s">
        <v>1859</v>
      </c>
      <c r="J114" s="296"/>
      <c r="K114" s="309"/>
    </row>
    <row r="115" spans="2:11" ht="15" customHeight="1">
      <c r="B115" s="318"/>
      <c r="C115" s="296" t="s">
        <v>56</v>
      </c>
      <c r="D115" s="296"/>
      <c r="E115" s="296"/>
      <c r="F115" s="317" t="s">
        <v>1825</v>
      </c>
      <c r="G115" s="296"/>
      <c r="H115" s="296" t="s">
        <v>1870</v>
      </c>
      <c r="I115" s="296" t="s">
        <v>1871</v>
      </c>
      <c r="J115" s="296"/>
      <c r="K115" s="309"/>
    </row>
    <row r="116" spans="2:11" ht="15" customHeight="1">
      <c r="B116" s="321"/>
      <c r="C116" s="327"/>
      <c r="D116" s="327"/>
      <c r="E116" s="327"/>
      <c r="F116" s="327"/>
      <c r="G116" s="327"/>
      <c r="H116" s="327"/>
      <c r="I116" s="327"/>
      <c r="J116" s="327"/>
      <c r="K116" s="323"/>
    </row>
    <row r="117" spans="2:11" ht="18.75" customHeight="1">
      <c r="B117" s="328"/>
      <c r="C117" s="292"/>
      <c r="D117" s="292"/>
      <c r="E117" s="292"/>
      <c r="F117" s="329"/>
      <c r="G117" s="292"/>
      <c r="H117" s="292"/>
      <c r="I117" s="292"/>
      <c r="J117" s="292"/>
      <c r="K117" s="328"/>
    </row>
    <row r="118" spans="2:11" ht="18.75" customHeight="1"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</row>
    <row r="119" spans="2:11" ht="7.5" customHeight="1">
      <c r="B119" s="330"/>
      <c r="C119" s="331"/>
      <c r="D119" s="331"/>
      <c r="E119" s="331"/>
      <c r="F119" s="331"/>
      <c r="G119" s="331"/>
      <c r="H119" s="331"/>
      <c r="I119" s="331"/>
      <c r="J119" s="331"/>
      <c r="K119" s="332"/>
    </row>
    <row r="120" spans="2:11" ht="45" customHeight="1">
      <c r="B120" s="333"/>
      <c r="C120" s="286" t="s">
        <v>1872</v>
      </c>
      <c r="D120" s="286"/>
      <c r="E120" s="286"/>
      <c r="F120" s="286"/>
      <c r="G120" s="286"/>
      <c r="H120" s="286"/>
      <c r="I120" s="286"/>
      <c r="J120" s="286"/>
      <c r="K120" s="334"/>
    </row>
    <row r="121" spans="2:11" ht="17.25" customHeight="1">
      <c r="B121" s="335"/>
      <c r="C121" s="310" t="s">
        <v>1819</v>
      </c>
      <c r="D121" s="310"/>
      <c r="E121" s="310"/>
      <c r="F121" s="310" t="s">
        <v>1820</v>
      </c>
      <c r="G121" s="311"/>
      <c r="H121" s="310" t="s">
        <v>123</v>
      </c>
      <c r="I121" s="310" t="s">
        <v>56</v>
      </c>
      <c r="J121" s="310" t="s">
        <v>1821</v>
      </c>
      <c r="K121" s="336"/>
    </row>
    <row r="122" spans="2:11" ht="17.25" customHeight="1">
      <c r="B122" s="335"/>
      <c r="C122" s="312" t="s">
        <v>1822</v>
      </c>
      <c r="D122" s="312"/>
      <c r="E122" s="312"/>
      <c r="F122" s="313" t="s">
        <v>1823</v>
      </c>
      <c r="G122" s="314"/>
      <c r="H122" s="312"/>
      <c r="I122" s="312"/>
      <c r="J122" s="312" t="s">
        <v>1824</v>
      </c>
      <c r="K122" s="336"/>
    </row>
    <row r="123" spans="2:11" ht="5.25" customHeight="1">
      <c r="B123" s="337"/>
      <c r="C123" s="315"/>
      <c r="D123" s="315"/>
      <c r="E123" s="315"/>
      <c r="F123" s="315"/>
      <c r="G123" s="296"/>
      <c r="H123" s="315"/>
      <c r="I123" s="315"/>
      <c r="J123" s="315"/>
      <c r="K123" s="338"/>
    </row>
    <row r="124" spans="2:11" ht="15" customHeight="1">
      <c r="B124" s="337"/>
      <c r="C124" s="296" t="s">
        <v>1828</v>
      </c>
      <c r="D124" s="315"/>
      <c r="E124" s="315"/>
      <c r="F124" s="317" t="s">
        <v>1825</v>
      </c>
      <c r="G124" s="296"/>
      <c r="H124" s="296" t="s">
        <v>1864</v>
      </c>
      <c r="I124" s="296" t="s">
        <v>1827</v>
      </c>
      <c r="J124" s="296">
        <v>120</v>
      </c>
      <c r="K124" s="339"/>
    </row>
    <row r="125" spans="2:11" ht="15" customHeight="1">
      <c r="B125" s="337"/>
      <c r="C125" s="296" t="s">
        <v>1873</v>
      </c>
      <c r="D125" s="296"/>
      <c r="E125" s="296"/>
      <c r="F125" s="317" t="s">
        <v>1825</v>
      </c>
      <c r="G125" s="296"/>
      <c r="H125" s="296" t="s">
        <v>1874</v>
      </c>
      <c r="I125" s="296" t="s">
        <v>1827</v>
      </c>
      <c r="J125" s="296" t="s">
        <v>1875</v>
      </c>
      <c r="K125" s="339"/>
    </row>
    <row r="126" spans="2:11" ht="15" customHeight="1">
      <c r="B126" s="337"/>
      <c r="C126" s="296" t="s">
        <v>1774</v>
      </c>
      <c r="D126" s="296"/>
      <c r="E126" s="296"/>
      <c r="F126" s="317" t="s">
        <v>1825</v>
      </c>
      <c r="G126" s="296"/>
      <c r="H126" s="296" t="s">
        <v>1876</v>
      </c>
      <c r="I126" s="296" t="s">
        <v>1827</v>
      </c>
      <c r="J126" s="296" t="s">
        <v>1875</v>
      </c>
      <c r="K126" s="339"/>
    </row>
    <row r="127" spans="2:11" ht="15" customHeight="1">
      <c r="B127" s="337"/>
      <c r="C127" s="296" t="s">
        <v>1836</v>
      </c>
      <c r="D127" s="296"/>
      <c r="E127" s="296"/>
      <c r="F127" s="317" t="s">
        <v>1831</v>
      </c>
      <c r="G127" s="296"/>
      <c r="H127" s="296" t="s">
        <v>1837</v>
      </c>
      <c r="I127" s="296" t="s">
        <v>1827</v>
      </c>
      <c r="J127" s="296">
        <v>15</v>
      </c>
      <c r="K127" s="339"/>
    </row>
    <row r="128" spans="2:11" ht="15" customHeight="1">
      <c r="B128" s="337"/>
      <c r="C128" s="319" t="s">
        <v>1838</v>
      </c>
      <c r="D128" s="319"/>
      <c r="E128" s="319"/>
      <c r="F128" s="320" t="s">
        <v>1831</v>
      </c>
      <c r="G128" s="319"/>
      <c r="H128" s="319" t="s">
        <v>1839</v>
      </c>
      <c r="I128" s="319" t="s">
        <v>1827</v>
      </c>
      <c r="J128" s="319">
        <v>15</v>
      </c>
      <c r="K128" s="339"/>
    </row>
    <row r="129" spans="2:11" ht="15" customHeight="1">
      <c r="B129" s="337"/>
      <c r="C129" s="319" t="s">
        <v>1840</v>
      </c>
      <c r="D129" s="319"/>
      <c r="E129" s="319"/>
      <c r="F129" s="320" t="s">
        <v>1831</v>
      </c>
      <c r="G129" s="319"/>
      <c r="H129" s="319" t="s">
        <v>1841</v>
      </c>
      <c r="I129" s="319" t="s">
        <v>1827</v>
      </c>
      <c r="J129" s="319">
        <v>20</v>
      </c>
      <c r="K129" s="339"/>
    </row>
    <row r="130" spans="2:11" ht="15" customHeight="1">
      <c r="B130" s="337"/>
      <c r="C130" s="319" t="s">
        <v>1842</v>
      </c>
      <c r="D130" s="319"/>
      <c r="E130" s="319"/>
      <c r="F130" s="320" t="s">
        <v>1831</v>
      </c>
      <c r="G130" s="319"/>
      <c r="H130" s="319" t="s">
        <v>1843</v>
      </c>
      <c r="I130" s="319" t="s">
        <v>1827</v>
      </c>
      <c r="J130" s="319">
        <v>20</v>
      </c>
      <c r="K130" s="339"/>
    </row>
    <row r="131" spans="2:11" ht="15" customHeight="1">
      <c r="B131" s="337"/>
      <c r="C131" s="296" t="s">
        <v>1830</v>
      </c>
      <c r="D131" s="296"/>
      <c r="E131" s="296"/>
      <c r="F131" s="317" t="s">
        <v>1831</v>
      </c>
      <c r="G131" s="296"/>
      <c r="H131" s="296" t="s">
        <v>1864</v>
      </c>
      <c r="I131" s="296" t="s">
        <v>1827</v>
      </c>
      <c r="J131" s="296">
        <v>50</v>
      </c>
      <c r="K131" s="339"/>
    </row>
    <row r="132" spans="2:11" ht="15" customHeight="1">
      <c r="B132" s="337"/>
      <c r="C132" s="296" t="s">
        <v>1844</v>
      </c>
      <c r="D132" s="296"/>
      <c r="E132" s="296"/>
      <c r="F132" s="317" t="s">
        <v>1831</v>
      </c>
      <c r="G132" s="296"/>
      <c r="H132" s="296" t="s">
        <v>1864</v>
      </c>
      <c r="I132" s="296" t="s">
        <v>1827</v>
      </c>
      <c r="J132" s="296">
        <v>50</v>
      </c>
      <c r="K132" s="339"/>
    </row>
    <row r="133" spans="2:11" ht="15" customHeight="1">
      <c r="B133" s="337"/>
      <c r="C133" s="296" t="s">
        <v>1850</v>
      </c>
      <c r="D133" s="296"/>
      <c r="E133" s="296"/>
      <c r="F133" s="317" t="s">
        <v>1831</v>
      </c>
      <c r="G133" s="296"/>
      <c r="H133" s="296" t="s">
        <v>1864</v>
      </c>
      <c r="I133" s="296" t="s">
        <v>1827</v>
      </c>
      <c r="J133" s="296">
        <v>50</v>
      </c>
      <c r="K133" s="339"/>
    </row>
    <row r="134" spans="2:11" ht="15" customHeight="1">
      <c r="B134" s="337"/>
      <c r="C134" s="296" t="s">
        <v>1852</v>
      </c>
      <c r="D134" s="296"/>
      <c r="E134" s="296"/>
      <c r="F134" s="317" t="s">
        <v>1831</v>
      </c>
      <c r="G134" s="296"/>
      <c r="H134" s="296" t="s">
        <v>1864</v>
      </c>
      <c r="I134" s="296" t="s">
        <v>1827</v>
      </c>
      <c r="J134" s="296">
        <v>50</v>
      </c>
      <c r="K134" s="339"/>
    </row>
    <row r="135" spans="2:11" ht="15" customHeight="1">
      <c r="B135" s="337"/>
      <c r="C135" s="296" t="s">
        <v>128</v>
      </c>
      <c r="D135" s="296"/>
      <c r="E135" s="296"/>
      <c r="F135" s="317" t="s">
        <v>1831</v>
      </c>
      <c r="G135" s="296"/>
      <c r="H135" s="296" t="s">
        <v>1877</v>
      </c>
      <c r="I135" s="296" t="s">
        <v>1827</v>
      </c>
      <c r="J135" s="296">
        <v>255</v>
      </c>
      <c r="K135" s="339"/>
    </row>
    <row r="136" spans="2:11" ht="15" customHeight="1">
      <c r="B136" s="337"/>
      <c r="C136" s="296" t="s">
        <v>1854</v>
      </c>
      <c r="D136" s="296"/>
      <c r="E136" s="296"/>
      <c r="F136" s="317" t="s">
        <v>1825</v>
      </c>
      <c r="G136" s="296"/>
      <c r="H136" s="296" t="s">
        <v>1878</v>
      </c>
      <c r="I136" s="296" t="s">
        <v>1856</v>
      </c>
      <c r="J136" s="296"/>
      <c r="K136" s="339"/>
    </row>
    <row r="137" spans="2:11" ht="15" customHeight="1">
      <c r="B137" s="337"/>
      <c r="C137" s="296" t="s">
        <v>1857</v>
      </c>
      <c r="D137" s="296"/>
      <c r="E137" s="296"/>
      <c r="F137" s="317" t="s">
        <v>1825</v>
      </c>
      <c r="G137" s="296"/>
      <c r="H137" s="296" t="s">
        <v>1879</v>
      </c>
      <c r="I137" s="296" t="s">
        <v>1859</v>
      </c>
      <c r="J137" s="296"/>
      <c r="K137" s="339"/>
    </row>
    <row r="138" spans="2:11" ht="15" customHeight="1">
      <c r="B138" s="337"/>
      <c r="C138" s="296" t="s">
        <v>1860</v>
      </c>
      <c r="D138" s="296"/>
      <c r="E138" s="296"/>
      <c r="F138" s="317" t="s">
        <v>1825</v>
      </c>
      <c r="G138" s="296"/>
      <c r="H138" s="296" t="s">
        <v>1860</v>
      </c>
      <c r="I138" s="296" t="s">
        <v>1859</v>
      </c>
      <c r="J138" s="296"/>
      <c r="K138" s="339"/>
    </row>
    <row r="139" spans="2:11" ht="15" customHeight="1">
      <c r="B139" s="337"/>
      <c r="C139" s="296" t="s">
        <v>37</v>
      </c>
      <c r="D139" s="296"/>
      <c r="E139" s="296"/>
      <c r="F139" s="317" t="s">
        <v>1825</v>
      </c>
      <c r="G139" s="296"/>
      <c r="H139" s="296" t="s">
        <v>1880</v>
      </c>
      <c r="I139" s="296" t="s">
        <v>1859</v>
      </c>
      <c r="J139" s="296"/>
      <c r="K139" s="339"/>
    </row>
    <row r="140" spans="2:11" ht="15" customHeight="1">
      <c r="B140" s="337"/>
      <c r="C140" s="296" t="s">
        <v>1881</v>
      </c>
      <c r="D140" s="296"/>
      <c r="E140" s="296"/>
      <c r="F140" s="317" t="s">
        <v>1825</v>
      </c>
      <c r="G140" s="296"/>
      <c r="H140" s="296" t="s">
        <v>1882</v>
      </c>
      <c r="I140" s="296" t="s">
        <v>1859</v>
      </c>
      <c r="J140" s="296"/>
      <c r="K140" s="339"/>
    </row>
    <row r="141" spans="2:11" ht="15" customHeight="1">
      <c r="B141" s="340"/>
      <c r="C141" s="341"/>
      <c r="D141" s="341"/>
      <c r="E141" s="341"/>
      <c r="F141" s="341"/>
      <c r="G141" s="341"/>
      <c r="H141" s="341"/>
      <c r="I141" s="341"/>
      <c r="J141" s="341"/>
      <c r="K141" s="342"/>
    </row>
    <row r="142" spans="2:11" ht="18.75" customHeight="1">
      <c r="B142" s="292"/>
      <c r="C142" s="292"/>
      <c r="D142" s="292"/>
      <c r="E142" s="292"/>
      <c r="F142" s="329"/>
      <c r="G142" s="292"/>
      <c r="H142" s="292"/>
      <c r="I142" s="292"/>
      <c r="J142" s="292"/>
      <c r="K142" s="292"/>
    </row>
    <row r="143" spans="2:11" ht="18.75" customHeight="1">
      <c r="B143" s="303"/>
      <c r="C143" s="303"/>
      <c r="D143" s="303"/>
      <c r="E143" s="303"/>
      <c r="F143" s="303"/>
      <c r="G143" s="303"/>
      <c r="H143" s="303"/>
      <c r="I143" s="303"/>
      <c r="J143" s="303"/>
      <c r="K143" s="303"/>
    </row>
    <row r="144" spans="2:11" ht="7.5" customHeight="1">
      <c r="B144" s="304"/>
      <c r="C144" s="305"/>
      <c r="D144" s="305"/>
      <c r="E144" s="305"/>
      <c r="F144" s="305"/>
      <c r="G144" s="305"/>
      <c r="H144" s="305"/>
      <c r="I144" s="305"/>
      <c r="J144" s="305"/>
      <c r="K144" s="306"/>
    </row>
    <row r="145" spans="2:11" ht="45" customHeight="1">
      <c r="B145" s="307"/>
      <c r="C145" s="308" t="s">
        <v>1883</v>
      </c>
      <c r="D145" s="308"/>
      <c r="E145" s="308"/>
      <c r="F145" s="308"/>
      <c r="G145" s="308"/>
      <c r="H145" s="308"/>
      <c r="I145" s="308"/>
      <c r="J145" s="308"/>
      <c r="K145" s="309"/>
    </row>
    <row r="146" spans="2:11" ht="17.25" customHeight="1">
      <c r="B146" s="307"/>
      <c r="C146" s="310" t="s">
        <v>1819</v>
      </c>
      <c r="D146" s="310"/>
      <c r="E146" s="310"/>
      <c r="F146" s="310" t="s">
        <v>1820</v>
      </c>
      <c r="G146" s="311"/>
      <c r="H146" s="310" t="s">
        <v>123</v>
      </c>
      <c r="I146" s="310" t="s">
        <v>56</v>
      </c>
      <c r="J146" s="310" t="s">
        <v>1821</v>
      </c>
      <c r="K146" s="309"/>
    </row>
    <row r="147" spans="2:11" ht="17.25" customHeight="1">
      <c r="B147" s="307"/>
      <c r="C147" s="312" t="s">
        <v>1822</v>
      </c>
      <c r="D147" s="312"/>
      <c r="E147" s="312"/>
      <c r="F147" s="313" t="s">
        <v>1823</v>
      </c>
      <c r="G147" s="314"/>
      <c r="H147" s="312"/>
      <c r="I147" s="312"/>
      <c r="J147" s="312" t="s">
        <v>1824</v>
      </c>
      <c r="K147" s="309"/>
    </row>
    <row r="148" spans="2:11" ht="5.25" customHeight="1">
      <c r="B148" s="318"/>
      <c r="C148" s="315"/>
      <c r="D148" s="315"/>
      <c r="E148" s="315"/>
      <c r="F148" s="315"/>
      <c r="G148" s="316"/>
      <c r="H148" s="315"/>
      <c r="I148" s="315"/>
      <c r="J148" s="315"/>
      <c r="K148" s="339"/>
    </row>
    <row r="149" spans="2:11" ht="15" customHeight="1">
      <c r="B149" s="318"/>
      <c r="C149" s="343" t="s">
        <v>1828</v>
      </c>
      <c r="D149" s="296"/>
      <c r="E149" s="296"/>
      <c r="F149" s="344" t="s">
        <v>1825</v>
      </c>
      <c r="G149" s="296"/>
      <c r="H149" s="343" t="s">
        <v>1864</v>
      </c>
      <c r="I149" s="343" t="s">
        <v>1827</v>
      </c>
      <c r="J149" s="343">
        <v>120</v>
      </c>
      <c r="K149" s="339"/>
    </row>
    <row r="150" spans="2:11" ht="15" customHeight="1">
      <c r="B150" s="318"/>
      <c r="C150" s="343" t="s">
        <v>1873</v>
      </c>
      <c r="D150" s="296"/>
      <c r="E150" s="296"/>
      <c r="F150" s="344" t="s">
        <v>1825</v>
      </c>
      <c r="G150" s="296"/>
      <c r="H150" s="343" t="s">
        <v>1884</v>
      </c>
      <c r="I150" s="343" t="s">
        <v>1827</v>
      </c>
      <c r="J150" s="343" t="s">
        <v>1875</v>
      </c>
      <c r="K150" s="339"/>
    </row>
    <row r="151" spans="2:11" ht="15" customHeight="1">
      <c r="B151" s="318"/>
      <c r="C151" s="343" t="s">
        <v>1774</v>
      </c>
      <c r="D151" s="296"/>
      <c r="E151" s="296"/>
      <c r="F151" s="344" t="s">
        <v>1825</v>
      </c>
      <c r="G151" s="296"/>
      <c r="H151" s="343" t="s">
        <v>1885</v>
      </c>
      <c r="I151" s="343" t="s">
        <v>1827</v>
      </c>
      <c r="J151" s="343" t="s">
        <v>1875</v>
      </c>
      <c r="K151" s="339"/>
    </row>
    <row r="152" spans="2:11" ht="15" customHeight="1">
      <c r="B152" s="318"/>
      <c r="C152" s="343" t="s">
        <v>1830</v>
      </c>
      <c r="D152" s="296"/>
      <c r="E152" s="296"/>
      <c r="F152" s="344" t="s">
        <v>1831</v>
      </c>
      <c r="G152" s="296"/>
      <c r="H152" s="343" t="s">
        <v>1864</v>
      </c>
      <c r="I152" s="343" t="s">
        <v>1827</v>
      </c>
      <c r="J152" s="343">
        <v>50</v>
      </c>
      <c r="K152" s="339"/>
    </row>
    <row r="153" spans="2:11" ht="15" customHeight="1">
      <c r="B153" s="318"/>
      <c r="C153" s="343" t="s">
        <v>1833</v>
      </c>
      <c r="D153" s="296"/>
      <c r="E153" s="296"/>
      <c r="F153" s="344" t="s">
        <v>1825</v>
      </c>
      <c r="G153" s="296"/>
      <c r="H153" s="343" t="s">
        <v>1864</v>
      </c>
      <c r="I153" s="343" t="s">
        <v>1835</v>
      </c>
      <c r="J153" s="343"/>
      <c r="K153" s="339"/>
    </row>
    <row r="154" spans="2:11" ht="15" customHeight="1">
      <c r="B154" s="318"/>
      <c r="C154" s="343" t="s">
        <v>1844</v>
      </c>
      <c r="D154" s="296"/>
      <c r="E154" s="296"/>
      <c r="F154" s="344" t="s">
        <v>1831</v>
      </c>
      <c r="G154" s="296"/>
      <c r="H154" s="343" t="s">
        <v>1864</v>
      </c>
      <c r="I154" s="343" t="s">
        <v>1827</v>
      </c>
      <c r="J154" s="343">
        <v>50</v>
      </c>
      <c r="K154" s="339"/>
    </row>
    <row r="155" spans="2:11" ht="15" customHeight="1">
      <c r="B155" s="318"/>
      <c r="C155" s="343" t="s">
        <v>1852</v>
      </c>
      <c r="D155" s="296"/>
      <c r="E155" s="296"/>
      <c r="F155" s="344" t="s">
        <v>1831</v>
      </c>
      <c r="G155" s="296"/>
      <c r="H155" s="343" t="s">
        <v>1864</v>
      </c>
      <c r="I155" s="343" t="s">
        <v>1827</v>
      </c>
      <c r="J155" s="343">
        <v>50</v>
      </c>
      <c r="K155" s="339"/>
    </row>
    <row r="156" spans="2:11" ht="15" customHeight="1">
      <c r="B156" s="318"/>
      <c r="C156" s="343" t="s">
        <v>1850</v>
      </c>
      <c r="D156" s="296"/>
      <c r="E156" s="296"/>
      <c r="F156" s="344" t="s">
        <v>1831</v>
      </c>
      <c r="G156" s="296"/>
      <c r="H156" s="343" t="s">
        <v>1864</v>
      </c>
      <c r="I156" s="343" t="s">
        <v>1827</v>
      </c>
      <c r="J156" s="343">
        <v>50</v>
      </c>
      <c r="K156" s="339"/>
    </row>
    <row r="157" spans="2:11" ht="15" customHeight="1">
      <c r="B157" s="318"/>
      <c r="C157" s="343" t="s">
        <v>93</v>
      </c>
      <c r="D157" s="296"/>
      <c r="E157" s="296"/>
      <c r="F157" s="344" t="s">
        <v>1825</v>
      </c>
      <c r="G157" s="296"/>
      <c r="H157" s="343" t="s">
        <v>1886</v>
      </c>
      <c r="I157" s="343" t="s">
        <v>1827</v>
      </c>
      <c r="J157" s="343" t="s">
        <v>1887</v>
      </c>
      <c r="K157" s="339"/>
    </row>
    <row r="158" spans="2:11" ht="15" customHeight="1">
      <c r="B158" s="318"/>
      <c r="C158" s="343" t="s">
        <v>1888</v>
      </c>
      <c r="D158" s="296"/>
      <c r="E158" s="296"/>
      <c r="F158" s="344" t="s">
        <v>1825</v>
      </c>
      <c r="G158" s="296"/>
      <c r="H158" s="343" t="s">
        <v>1889</v>
      </c>
      <c r="I158" s="343" t="s">
        <v>1859</v>
      </c>
      <c r="J158" s="343"/>
      <c r="K158" s="339"/>
    </row>
    <row r="159" spans="2:11" ht="15" customHeight="1">
      <c r="B159" s="345"/>
      <c r="C159" s="327"/>
      <c r="D159" s="327"/>
      <c r="E159" s="327"/>
      <c r="F159" s="327"/>
      <c r="G159" s="327"/>
      <c r="H159" s="327"/>
      <c r="I159" s="327"/>
      <c r="J159" s="327"/>
      <c r="K159" s="346"/>
    </row>
    <row r="160" spans="2:11" ht="18.75" customHeight="1">
      <c r="B160" s="292"/>
      <c r="C160" s="296"/>
      <c r="D160" s="296"/>
      <c r="E160" s="296"/>
      <c r="F160" s="317"/>
      <c r="G160" s="296"/>
      <c r="H160" s="296"/>
      <c r="I160" s="296"/>
      <c r="J160" s="296"/>
      <c r="K160" s="292"/>
    </row>
    <row r="161" spans="2:11" ht="18.75" customHeight="1">
      <c r="B161" s="303"/>
      <c r="C161" s="303"/>
      <c r="D161" s="303"/>
      <c r="E161" s="303"/>
      <c r="F161" s="303"/>
      <c r="G161" s="303"/>
      <c r="H161" s="303"/>
      <c r="I161" s="303"/>
      <c r="J161" s="303"/>
      <c r="K161" s="303"/>
    </row>
    <row r="162" spans="2:11" ht="7.5" customHeight="1">
      <c r="B162" s="282"/>
      <c r="C162" s="283"/>
      <c r="D162" s="283"/>
      <c r="E162" s="283"/>
      <c r="F162" s="283"/>
      <c r="G162" s="283"/>
      <c r="H162" s="283"/>
      <c r="I162" s="283"/>
      <c r="J162" s="283"/>
      <c r="K162" s="284"/>
    </row>
    <row r="163" spans="2:11" ht="45" customHeight="1">
      <c r="B163" s="285"/>
      <c r="C163" s="286" t="s">
        <v>1890</v>
      </c>
      <c r="D163" s="286"/>
      <c r="E163" s="286"/>
      <c r="F163" s="286"/>
      <c r="G163" s="286"/>
      <c r="H163" s="286"/>
      <c r="I163" s="286"/>
      <c r="J163" s="286"/>
      <c r="K163" s="287"/>
    </row>
    <row r="164" spans="2:11" ht="17.25" customHeight="1">
      <c r="B164" s="285"/>
      <c r="C164" s="310" t="s">
        <v>1819</v>
      </c>
      <c r="D164" s="310"/>
      <c r="E164" s="310"/>
      <c r="F164" s="310" t="s">
        <v>1820</v>
      </c>
      <c r="G164" s="347"/>
      <c r="H164" s="348" t="s">
        <v>123</v>
      </c>
      <c r="I164" s="348" t="s">
        <v>56</v>
      </c>
      <c r="J164" s="310" t="s">
        <v>1821</v>
      </c>
      <c r="K164" s="287"/>
    </row>
    <row r="165" spans="2:11" ht="17.25" customHeight="1">
      <c r="B165" s="288"/>
      <c r="C165" s="312" t="s">
        <v>1822</v>
      </c>
      <c r="D165" s="312"/>
      <c r="E165" s="312"/>
      <c r="F165" s="313" t="s">
        <v>1823</v>
      </c>
      <c r="G165" s="349"/>
      <c r="H165" s="350"/>
      <c r="I165" s="350"/>
      <c r="J165" s="312" t="s">
        <v>1824</v>
      </c>
      <c r="K165" s="290"/>
    </row>
    <row r="166" spans="2:11" ht="5.25" customHeight="1">
      <c r="B166" s="318"/>
      <c r="C166" s="315"/>
      <c r="D166" s="315"/>
      <c r="E166" s="315"/>
      <c r="F166" s="315"/>
      <c r="G166" s="316"/>
      <c r="H166" s="315"/>
      <c r="I166" s="315"/>
      <c r="J166" s="315"/>
      <c r="K166" s="339"/>
    </row>
    <row r="167" spans="2:11" ht="15" customHeight="1">
      <c r="B167" s="318"/>
      <c r="C167" s="296" t="s">
        <v>1828</v>
      </c>
      <c r="D167" s="296"/>
      <c r="E167" s="296"/>
      <c r="F167" s="317" t="s">
        <v>1825</v>
      </c>
      <c r="G167" s="296"/>
      <c r="H167" s="296" t="s">
        <v>1864</v>
      </c>
      <c r="I167" s="296" t="s">
        <v>1827</v>
      </c>
      <c r="J167" s="296">
        <v>120</v>
      </c>
      <c r="K167" s="339"/>
    </row>
    <row r="168" spans="2:11" ht="15" customHeight="1">
      <c r="B168" s="318"/>
      <c r="C168" s="296" t="s">
        <v>1873</v>
      </c>
      <c r="D168" s="296"/>
      <c r="E168" s="296"/>
      <c r="F168" s="317" t="s">
        <v>1825</v>
      </c>
      <c r="G168" s="296"/>
      <c r="H168" s="296" t="s">
        <v>1874</v>
      </c>
      <c r="I168" s="296" t="s">
        <v>1827</v>
      </c>
      <c r="J168" s="296" t="s">
        <v>1875</v>
      </c>
      <c r="K168" s="339"/>
    </row>
    <row r="169" spans="2:11" ht="15" customHeight="1">
      <c r="B169" s="318"/>
      <c r="C169" s="296" t="s">
        <v>1774</v>
      </c>
      <c r="D169" s="296"/>
      <c r="E169" s="296"/>
      <c r="F169" s="317" t="s">
        <v>1825</v>
      </c>
      <c r="G169" s="296"/>
      <c r="H169" s="296" t="s">
        <v>1891</v>
      </c>
      <c r="I169" s="296" t="s">
        <v>1827</v>
      </c>
      <c r="J169" s="296" t="s">
        <v>1875</v>
      </c>
      <c r="K169" s="339"/>
    </row>
    <row r="170" spans="2:11" ht="15" customHeight="1">
      <c r="B170" s="318"/>
      <c r="C170" s="296" t="s">
        <v>1830</v>
      </c>
      <c r="D170" s="296"/>
      <c r="E170" s="296"/>
      <c r="F170" s="317" t="s">
        <v>1831</v>
      </c>
      <c r="G170" s="296"/>
      <c r="H170" s="296" t="s">
        <v>1891</v>
      </c>
      <c r="I170" s="296" t="s">
        <v>1827</v>
      </c>
      <c r="J170" s="296">
        <v>50</v>
      </c>
      <c r="K170" s="339"/>
    </row>
    <row r="171" spans="2:11" ht="15" customHeight="1">
      <c r="B171" s="318"/>
      <c r="C171" s="296" t="s">
        <v>1833</v>
      </c>
      <c r="D171" s="296"/>
      <c r="E171" s="296"/>
      <c r="F171" s="317" t="s">
        <v>1825</v>
      </c>
      <c r="G171" s="296"/>
      <c r="H171" s="296" t="s">
        <v>1891</v>
      </c>
      <c r="I171" s="296" t="s">
        <v>1835</v>
      </c>
      <c r="J171" s="296"/>
      <c r="K171" s="339"/>
    </row>
    <row r="172" spans="2:11" ht="15" customHeight="1">
      <c r="B172" s="318"/>
      <c r="C172" s="296" t="s">
        <v>1844</v>
      </c>
      <c r="D172" s="296"/>
      <c r="E172" s="296"/>
      <c r="F172" s="317" t="s">
        <v>1831</v>
      </c>
      <c r="G172" s="296"/>
      <c r="H172" s="296" t="s">
        <v>1891</v>
      </c>
      <c r="I172" s="296" t="s">
        <v>1827</v>
      </c>
      <c r="J172" s="296">
        <v>50</v>
      </c>
      <c r="K172" s="339"/>
    </row>
    <row r="173" spans="2:11" ht="15" customHeight="1">
      <c r="B173" s="318"/>
      <c r="C173" s="296" t="s">
        <v>1852</v>
      </c>
      <c r="D173" s="296"/>
      <c r="E173" s="296"/>
      <c r="F173" s="317" t="s">
        <v>1831</v>
      </c>
      <c r="G173" s="296"/>
      <c r="H173" s="296" t="s">
        <v>1891</v>
      </c>
      <c r="I173" s="296" t="s">
        <v>1827</v>
      </c>
      <c r="J173" s="296">
        <v>50</v>
      </c>
      <c r="K173" s="339"/>
    </row>
    <row r="174" spans="2:11" ht="15" customHeight="1">
      <c r="B174" s="318"/>
      <c r="C174" s="296" t="s">
        <v>1850</v>
      </c>
      <c r="D174" s="296"/>
      <c r="E174" s="296"/>
      <c r="F174" s="317" t="s">
        <v>1831</v>
      </c>
      <c r="G174" s="296"/>
      <c r="H174" s="296" t="s">
        <v>1891</v>
      </c>
      <c r="I174" s="296" t="s">
        <v>1827</v>
      </c>
      <c r="J174" s="296">
        <v>50</v>
      </c>
      <c r="K174" s="339"/>
    </row>
    <row r="175" spans="2:11" ht="15" customHeight="1">
      <c r="B175" s="318"/>
      <c r="C175" s="296" t="s">
        <v>122</v>
      </c>
      <c r="D175" s="296"/>
      <c r="E175" s="296"/>
      <c r="F175" s="317" t="s">
        <v>1825</v>
      </c>
      <c r="G175" s="296"/>
      <c r="H175" s="296" t="s">
        <v>1892</v>
      </c>
      <c r="I175" s="296" t="s">
        <v>1893</v>
      </c>
      <c r="J175" s="296"/>
      <c r="K175" s="339"/>
    </row>
    <row r="176" spans="2:11" ht="15" customHeight="1">
      <c r="B176" s="318"/>
      <c r="C176" s="296" t="s">
        <v>56</v>
      </c>
      <c r="D176" s="296"/>
      <c r="E176" s="296"/>
      <c r="F176" s="317" t="s">
        <v>1825</v>
      </c>
      <c r="G176" s="296"/>
      <c r="H176" s="296" t="s">
        <v>1894</v>
      </c>
      <c r="I176" s="296" t="s">
        <v>1895</v>
      </c>
      <c r="J176" s="296">
        <v>1</v>
      </c>
      <c r="K176" s="339"/>
    </row>
    <row r="177" spans="2:11" ht="15" customHeight="1">
      <c r="B177" s="318"/>
      <c r="C177" s="296" t="s">
        <v>52</v>
      </c>
      <c r="D177" s="296"/>
      <c r="E177" s="296"/>
      <c r="F177" s="317" t="s">
        <v>1825</v>
      </c>
      <c r="G177" s="296"/>
      <c r="H177" s="296" t="s">
        <v>1896</v>
      </c>
      <c r="I177" s="296" t="s">
        <v>1827</v>
      </c>
      <c r="J177" s="296">
        <v>20</v>
      </c>
      <c r="K177" s="339"/>
    </row>
    <row r="178" spans="2:11" ht="15" customHeight="1">
      <c r="B178" s="318"/>
      <c r="C178" s="296" t="s">
        <v>123</v>
      </c>
      <c r="D178" s="296"/>
      <c r="E178" s="296"/>
      <c r="F178" s="317" t="s">
        <v>1825</v>
      </c>
      <c r="G178" s="296"/>
      <c r="H178" s="296" t="s">
        <v>1897</v>
      </c>
      <c r="I178" s="296" t="s">
        <v>1827</v>
      </c>
      <c r="J178" s="296">
        <v>255</v>
      </c>
      <c r="K178" s="339"/>
    </row>
    <row r="179" spans="2:11" ht="15" customHeight="1">
      <c r="B179" s="318"/>
      <c r="C179" s="296" t="s">
        <v>124</v>
      </c>
      <c r="D179" s="296"/>
      <c r="E179" s="296"/>
      <c r="F179" s="317" t="s">
        <v>1825</v>
      </c>
      <c r="G179" s="296"/>
      <c r="H179" s="296" t="s">
        <v>1790</v>
      </c>
      <c r="I179" s="296" t="s">
        <v>1827</v>
      </c>
      <c r="J179" s="296">
        <v>10</v>
      </c>
      <c r="K179" s="339"/>
    </row>
    <row r="180" spans="2:11" ht="15" customHeight="1">
      <c r="B180" s="318"/>
      <c r="C180" s="296" t="s">
        <v>125</v>
      </c>
      <c r="D180" s="296"/>
      <c r="E180" s="296"/>
      <c r="F180" s="317" t="s">
        <v>1825</v>
      </c>
      <c r="G180" s="296"/>
      <c r="H180" s="296" t="s">
        <v>1898</v>
      </c>
      <c r="I180" s="296" t="s">
        <v>1859</v>
      </c>
      <c r="J180" s="296"/>
      <c r="K180" s="339"/>
    </row>
    <row r="181" spans="2:11" ht="15" customHeight="1">
      <c r="B181" s="318"/>
      <c r="C181" s="296" t="s">
        <v>1899</v>
      </c>
      <c r="D181" s="296"/>
      <c r="E181" s="296"/>
      <c r="F181" s="317" t="s">
        <v>1825</v>
      </c>
      <c r="G181" s="296"/>
      <c r="H181" s="296" t="s">
        <v>1900</v>
      </c>
      <c r="I181" s="296" t="s">
        <v>1859</v>
      </c>
      <c r="J181" s="296"/>
      <c r="K181" s="339"/>
    </row>
    <row r="182" spans="2:11" ht="15" customHeight="1">
      <c r="B182" s="318"/>
      <c r="C182" s="296" t="s">
        <v>1888</v>
      </c>
      <c r="D182" s="296"/>
      <c r="E182" s="296"/>
      <c r="F182" s="317" t="s">
        <v>1825</v>
      </c>
      <c r="G182" s="296"/>
      <c r="H182" s="296" t="s">
        <v>1901</v>
      </c>
      <c r="I182" s="296" t="s">
        <v>1859</v>
      </c>
      <c r="J182" s="296"/>
      <c r="K182" s="339"/>
    </row>
    <row r="183" spans="2:11" ht="15" customHeight="1">
      <c r="B183" s="318"/>
      <c r="C183" s="296" t="s">
        <v>127</v>
      </c>
      <c r="D183" s="296"/>
      <c r="E183" s="296"/>
      <c r="F183" s="317" t="s">
        <v>1831</v>
      </c>
      <c r="G183" s="296"/>
      <c r="H183" s="296" t="s">
        <v>1902</v>
      </c>
      <c r="I183" s="296" t="s">
        <v>1827</v>
      </c>
      <c r="J183" s="296">
        <v>50</v>
      </c>
      <c r="K183" s="339"/>
    </row>
    <row r="184" spans="2:11" ht="15" customHeight="1">
      <c r="B184" s="318"/>
      <c r="C184" s="296" t="s">
        <v>1903</v>
      </c>
      <c r="D184" s="296"/>
      <c r="E184" s="296"/>
      <c r="F184" s="317" t="s">
        <v>1831</v>
      </c>
      <c r="G184" s="296"/>
      <c r="H184" s="296" t="s">
        <v>1904</v>
      </c>
      <c r="I184" s="296" t="s">
        <v>1905</v>
      </c>
      <c r="J184" s="296"/>
      <c r="K184" s="339"/>
    </row>
    <row r="185" spans="2:11" ht="15" customHeight="1">
      <c r="B185" s="318"/>
      <c r="C185" s="296" t="s">
        <v>1906</v>
      </c>
      <c r="D185" s="296"/>
      <c r="E185" s="296"/>
      <c r="F185" s="317" t="s">
        <v>1831</v>
      </c>
      <c r="G185" s="296"/>
      <c r="H185" s="296" t="s">
        <v>1907</v>
      </c>
      <c r="I185" s="296" t="s">
        <v>1905</v>
      </c>
      <c r="J185" s="296"/>
      <c r="K185" s="339"/>
    </row>
    <row r="186" spans="2:11" ht="15" customHeight="1">
      <c r="B186" s="318"/>
      <c r="C186" s="296" t="s">
        <v>1908</v>
      </c>
      <c r="D186" s="296"/>
      <c r="E186" s="296"/>
      <c r="F186" s="317" t="s">
        <v>1831</v>
      </c>
      <c r="G186" s="296"/>
      <c r="H186" s="296" t="s">
        <v>1909</v>
      </c>
      <c r="I186" s="296" t="s">
        <v>1905</v>
      </c>
      <c r="J186" s="296"/>
      <c r="K186" s="339"/>
    </row>
    <row r="187" spans="2:11" ht="15" customHeight="1">
      <c r="B187" s="318"/>
      <c r="C187" s="351" t="s">
        <v>1910</v>
      </c>
      <c r="D187" s="296"/>
      <c r="E187" s="296"/>
      <c r="F187" s="317" t="s">
        <v>1831</v>
      </c>
      <c r="G187" s="296"/>
      <c r="H187" s="296" t="s">
        <v>1911</v>
      </c>
      <c r="I187" s="296" t="s">
        <v>1912</v>
      </c>
      <c r="J187" s="352" t="s">
        <v>1913</v>
      </c>
      <c r="K187" s="339"/>
    </row>
    <row r="188" spans="2:11" ht="15" customHeight="1">
      <c r="B188" s="318"/>
      <c r="C188" s="302" t="s">
        <v>41</v>
      </c>
      <c r="D188" s="296"/>
      <c r="E188" s="296"/>
      <c r="F188" s="317" t="s">
        <v>1825</v>
      </c>
      <c r="G188" s="296"/>
      <c r="H188" s="292" t="s">
        <v>1914</v>
      </c>
      <c r="I188" s="296" t="s">
        <v>1915</v>
      </c>
      <c r="J188" s="296"/>
      <c r="K188" s="339"/>
    </row>
    <row r="189" spans="2:11" ht="15" customHeight="1">
      <c r="B189" s="318"/>
      <c r="C189" s="302" t="s">
        <v>1916</v>
      </c>
      <c r="D189" s="296"/>
      <c r="E189" s="296"/>
      <c r="F189" s="317" t="s">
        <v>1825</v>
      </c>
      <c r="G189" s="296"/>
      <c r="H189" s="296" t="s">
        <v>1917</v>
      </c>
      <c r="I189" s="296" t="s">
        <v>1859</v>
      </c>
      <c r="J189" s="296"/>
      <c r="K189" s="339"/>
    </row>
    <row r="190" spans="2:11" ht="15" customHeight="1">
      <c r="B190" s="318"/>
      <c r="C190" s="302" t="s">
        <v>1918</v>
      </c>
      <c r="D190" s="296"/>
      <c r="E190" s="296"/>
      <c r="F190" s="317" t="s">
        <v>1825</v>
      </c>
      <c r="G190" s="296"/>
      <c r="H190" s="296" t="s">
        <v>1919</v>
      </c>
      <c r="I190" s="296" t="s">
        <v>1859</v>
      </c>
      <c r="J190" s="296"/>
      <c r="K190" s="339"/>
    </row>
    <row r="191" spans="2:11" ht="15" customHeight="1">
      <c r="B191" s="318"/>
      <c r="C191" s="302" t="s">
        <v>1920</v>
      </c>
      <c r="D191" s="296"/>
      <c r="E191" s="296"/>
      <c r="F191" s="317" t="s">
        <v>1831</v>
      </c>
      <c r="G191" s="296"/>
      <c r="H191" s="296" t="s">
        <v>1921</v>
      </c>
      <c r="I191" s="296" t="s">
        <v>1859</v>
      </c>
      <c r="J191" s="296"/>
      <c r="K191" s="339"/>
    </row>
    <row r="192" spans="2:11" ht="15" customHeight="1">
      <c r="B192" s="345"/>
      <c r="C192" s="353"/>
      <c r="D192" s="327"/>
      <c r="E192" s="327"/>
      <c r="F192" s="327"/>
      <c r="G192" s="327"/>
      <c r="H192" s="327"/>
      <c r="I192" s="327"/>
      <c r="J192" s="327"/>
      <c r="K192" s="346"/>
    </row>
    <row r="193" spans="2:11" ht="18.75" customHeight="1">
      <c r="B193" s="292"/>
      <c r="C193" s="296"/>
      <c r="D193" s="296"/>
      <c r="E193" s="296"/>
      <c r="F193" s="317"/>
      <c r="G193" s="296"/>
      <c r="H193" s="296"/>
      <c r="I193" s="296"/>
      <c r="J193" s="296"/>
      <c r="K193" s="292"/>
    </row>
    <row r="194" spans="2:11" ht="18.75" customHeight="1">
      <c r="B194" s="292"/>
      <c r="C194" s="296"/>
      <c r="D194" s="296"/>
      <c r="E194" s="296"/>
      <c r="F194" s="317"/>
      <c r="G194" s="296"/>
      <c r="H194" s="296"/>
      <c r="I194" s="296"/>
      <c r="J194" s="296"/>
      <c r="K194" s="292"/>
    </row>
    <row r="195" spans="2:11" ht="18.75" customHeight="1"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</row>
    <row r="196" spans="2:11" ht="13.5">
      <c r="B196" s="282"/>
      <c r="C196" s="283"/>
      <c r="D196" s="283"/>
      <c r="E196" s="283"/>
      <c r="F196" s="283"/>
      <c r="G196" s="283"/>
      <c r="H196" s="283"/>
      <c r="I196" s="283"/>
      <c r="J196" s="283"/>
      <c r="K196" s="284"/>
    </row>
    <row r="197" spans="2:11" ht="21">
      <c r="B197" s="285"/>
      <c r="C197" s="286" t="s">
        <v>1922</v>
      </c>
      <c r="D197" s="286"/>
      <c r="E197" s="286"/>
      <c r="F197" s="286"/>
      <c r="G197" s="286"/>
      <c r="H197" s="286"/>
      <c r="I197" s="286"/>
      <c r="J197" s="286"/>
      <c r="K197" s="287"/>
    </row>
    <row r="198" spans="2:11" ht="25.5" customHeight="1">
      <c r="B198" s="285"/>
      <c r="C198" s="354" t="s">
        <v>1923</v>
      </c>
      <c r="D198" s="354"/>
      <c r="E198" s="354"/>
      <c r="F198" s="354" t="s">
        <v>1924</v>
      </c>
      <c r="G198" s="355"/>
      <c r="H198" s="354" t="s">
        <v>1925</v>
      </c>
      <c r="I198" s="354"/>
      <c r="J198" s="354"/>
      <c r="K198" s="287"/>
    </row>
    <row r="199" spans="2:11" ht="5.25" customHeight="1">
      <c r="B199" s="318"/>
      <c r="C199" s="315"/>
      <c r="D199" s="315"/>
      <c r="E199" s="315"/>
      <c r="F199" s="315"/>
      <c r="G199" s="296"/>
      <c r="H199" s="315"/>
      <c r="I199" s="315"/>
      <c r="J199" s="315"/>
      <c r="K199" s="339"/>
    </row>
    <row r="200" spans="2:11" ht="15" customHeight="1">
      <c r="B200" s="318"/>
      <c r="C200" s="296" t="s">
        <v>1915</v>
      </c>
      <c r="D200" s="296"/>
      <c r="E200" s="296"/>
      <c r="F200" s="317" t="s">
        <v>42</v>
      </c>
      <c r="G200" s="296"/>
      <c r="H200" s="296" t="s">
        <v>1926</v>
      </c>
      <c r="I200" s="296"/>
      <c r="J200" s="296"/>
      <c r="K200" s="339"/>
    </row>
    <row r="201" spans="2:11" ht="15" customHeight="1">
      <c r="B201" s="318"/>
      <c r="C201" s="324"/>
      <c r="D201" s="296"/>
      <c r="E201" s="296"/>
      <c r="F201" s="317" t="s">
        <v>43</v>
      </c>
      <c r="G201" s="296"/>
      <c r="H201" s="296" t="s">
        <v>1927</v>
      </c>
      <c r="I201" s="296"/>
      <c r="J201" s="296"/>
      <c r="K201" s="339"/>
    </row>
    <row r="202" spans="2:11" ht="15" customHeight="1">
      <c r="B202" s="318"/>
      <c r="C202" s="324"/>
      <c r="D202" s="296"/>
      <c r="E202" s="296"/>
      <c r="F202" s="317" t="s">
        <v>46</v>
      </c>
      <c r="G202" s="296"/>
      <c r="H202" s="296" t="s">
        <v>1928</v>
      </c>
      <c r="I202" s="296"/>
      <c r="J202" s="296"/>
      <c r="K202" s="339"/>
    </row>
    <row r="203" spans="2:11" ht="15" customHeight="1">
      <c r="B203" s="318"/>
      <c r="C203" s="296"/>
      <c r="D203" s="296"/>
      <c r="E203" s="296"/>
      <c r="F203" s="317" t="s">
        <v>44</v>
      </c>
      <c r="G203" s="296"/>
      <c r="H203" s="296" t="s">
        <v>1929</v>
      </c>
      <c r="I203" s="296"/>
      <c r="J203" s="296"/>
      <c r="K203" s="339"/>
    </row>
    <row r="204" spans="2:11" ht="15" customHeight="1">
      <c r="B204" s="318"/>
      <c r="C204" s="296"/>
      <c r="D204" s="296"/>
      <c r="E204" s="296"/>
      <c r="F204" s="317" t="s">
        <v>45</v>
      </c>
      <c r="G204" s="296"/>
      <c r="H204" s="296" t="s">
        <v>1930</v>
      </c>
      <c r="I204" s="296"/>
      <c r="J204" s="296"/>
      <c r="K204" s="339"/>
    </row>
    <row r="205" spans="2:11" ht="15" customHeight="1">
      <c r="B205" s="318"/>
      <c r="C205" s="296"/>
      <c r="D205" s="296"/>
      <c r="E205" s="296"/>
      <c r="F205" s="317"/>
      <c r="G205" s="296"/>
      <c r="H205" s="296"/>
      <c r="I205" s="296"/>
      <c r="J205" s="296"/>
      <c r="K205" s="339"/>
    </row>
    <row r="206" spans="2:11" ht="15" customHeight="1">
      <c r="B206" s="318"/>
      <c r="C206" s="296" t="s">
        <v>1871</v>
      </c>
      <c r="D206" s="296"/>
      <c r="E206" s="296"/>
      <c r="F206" s="317" t="s">
        <v>78</v>
      </c>
      <c r="G206" s="296"/>
      <c r="H206" s="296" t="s">
        <v>1931</v>
      </c>
      <c r="I206" s="296"/>
      <c r="J206" s="296"/>
      <c r="K206" s="339"/>
    </row>
    <row r="207" spans="2:11" ht="15" customHeight="1">
      <c r="B207" s="318"/>
      <c r="C207" s="324"/>
      <c r="D207" s="296"/>
      <c r="E207" s="296"/>
      <c r="F207" s="317" t="s">
        <v>1770</v>
      </c>
      <c r="G207" s="296"/>
      <c r="H207" s="296" t="s">
        <v>1771</v>
      </c>
      <c r="I207" s="296"/>
      <c r="J207" s="296"/>
      <c r="K207" s="339"/>
    </row>
    <row r="208" spans="2:11" ht="15" customHeight="1">
      <c r="B208" s="318"/>
      <c r="C208" s="296"/>
      <c r="D208" s="296"/>
      <c r="E208" s="296"/>
      <c r="F208" s="317" t="s">
        <v>1768</v>
      </c>
      <c r="G208" s="296"/>
      <c r="H208" s="296" t="s">
        <v>1932</v>
      </c>
      <c r="I208" s="296"/>
      <c r="J208" s="296"/>
      <c r="K208" s="339"/>
    </row>
    <row r="209" spans="2:11" ht="15" customHeight="1">
      <c r="B209" s="356"/>
      <c r="C209" s="324"/>
      <c r="D209" s="324"/>
      <c r="E209" s="324"/>
      <c r="F209" s="317" t="s">
        <v>1772</v>
      </c>
      <c r="G209" s="302"/>
      <c r="H209" s="343" t="s">
        <v>1773</v>
      </c>
      <c r="I209" s="343"/>
      <c r="J209" s="343"/>
      <c r="K209" s="357"/>
    </row>
    <row r="210" spans="2:11" ht="15" customHeight="1">
      <c r="B210" s="356"/>
      <c r="C210" s="324"/>
      <c r="D210" s="324"/>
      <c r="E210" s="324"/>
      <c r="F210" s="317" t="s">
        <v>1676</v>
      </c>
      <c r="G210" s="302"/>
      <c r="H210" s="343" t="s">
        <v>1753</v>
      </c>
      <c r="I210" s="343"/>
      <c r="J210" s="343"/>
      <c r="K210" s="357"/>
    </row>
    <row r="211" spans="2:11" ht="15" customHeight="1">
      <c r="B211" s="356"/>
      <c r="C211" s="324"/>
      <c r="D211" s="324"/>
      <c r="E211" s="324"/>
      <c r="F211" s="358"/>
      <c r="G211" s="302"/>
      <c r="H211" s="359"/>
      <c r="I211" s="359"/>
      <c r="J211" s="359"/>
      <c r="K211" s="357"/>
    </row>
    <row r="212" spans="2:11" ht="15" customHeight="1">
      <c r="B212" s="356"/>
      <c r="C212" s="296" t="s">
        <v>1895</v>
      </c>
      <c r="D212" s="324"/>
      <c r="E212" s="324"/>
      <c r="F212" s="317">
        <v>1</v>
      </c>
      <c r="G212" s="302"/>
      <c r="H212" s="343" t="s">
        <v>1933</v>
      </c>
      <c r="I212" s="343"/>
      <c r="J212" s="343"/>
      <c r="K212" s="357"/>
    </row>
    <row r="213" spans="2:11" ht="15" customHeight="1">
      <c r="B213" s="356"/>
      <c r="C213" s="324"/>
      <c r="D213" s="324"/>
      <c r="E213" s="324"/>
      <c r="F213" s="317">
        <v>2</v>
      </c>
      <c r="G213" s="302"/>
      <c r="H213" s="343" t="s">
        <v>1934</v>
      </c>
      <c r="I213" s="343"/>
      <c r="J213" s="343"/>
      <c r="K213" s="357"/>
    </row>
    <row r="214" spans="2:11" ht="15" customHeight="1">
      <c r="B214" s="356"/>
      <c r="C214" s="324"/>
      <c r="D214" s="324"/>
      <c r="E214" s="324"/>
      <c r="F214" s="317">
        <v>3</v>
      </c>
      <c r="G214" s="302"/>
      <c r="H214" s="343" t="s">
        <v>1935</v>
      </c>
      <c r="I214" s="343"/>
      <c r="J214" s="343"/>
      <c r="K214" s="357"/>
    </row>
    <row r="215" spans="2:11" ht="15" customHeight="1">
      <c r="B215" s="356"/>
      <c r="C215" s="324"/>
      <c r="D215" s="324"/>
      <c r="E215" s="324"/>
      <c r="F215" s="317">
        <v>4</v>
      </c>
      <c r="G215" s="302"/>
      <c r="H215" s="343" t="s">
        <v>1936</v>
      </c>
      <c r="I215" s="343"/>
      <c r="J215" s="343"/>
      <c r="K215" s="357"/>
    </row>
    <row r="216" spans="2:11" ht="12.75" customHeight="1">
      <c r="B216" s="360"/>
      <c r="C216" s="361"/>
      <c r="D216" s="361"/>
      <c r="E216" s="361"/>
      <c r="F216" s="361"/>
      <c r="G216" s="361"/>
      <c r="H216" s="361"/>
      <c r="I216" s="361"/>
      <c r="J216" s="361"/>
      <c r="K216" s="362"/>
    </row>
  </sheetData>
  <sheetProtection formatCells="0" formatColumns="0" formatRows="0" insertColumns="0" insertRows="0" insertHyperlinks="0" deleteColumns="0" deleteRows="0" sort="0" autoFilter="0" pivotTables="0"/>
  <mergeCells count="77"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  <mergeCell ref="H198:J198"/>
    <mergeCell ref="C197:J197"/>
    <mergeCell ref="H206:J206"/>
    <mergeCell ref="H204:J204"/>
    <mergeCell ref="H202:J202"/>
    <mergeCell ref="H200:J200"/>
    <mergeCell ref="C163:J163"/>
    <mergeCell ref="C120:J120"/>
    <mergeCell ref="C145:J145"/>
    <mergeCell ref="C100:J100"/>
    <mergeCell ref="C73:J73"/>
    <mergeCell ref="D68:J68"/>
    <mergeCell ref="D66:J66"/>
    <mergeCell ref="D65:J65"/>
    <mergeCell ref="D67:J67"/>
    <mergeCell ref="D64:J64"/>
    <mergeCell ref="D59:J59"/>
    <mergeCell ref="D60:J60"/>
    <mergeCell ref="D63:J63"/>
    <mergeCell ref="D61:J61"/>
    <mergeCell ref="D58:J58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31:J31"/>
    <mergeCell ref="D32:J32"/>
    <mergeCell ref="D29:J29"/>
    <mergeCell ref="D28:J28"/>
    <mergeCell ref="D26:J26"/>
    <mergeCell ref="C23:J23"/>
    <mergeCell ref="D25:J25"/>
    <mergeCell ref="C24:J24"/>
    <mergeCell ref="F18:J18"/>
    <mergeCell ref="F21:J21"/>
    <mergeCell ref="F19:J19"/>
    <mergeCell ref="F20:J20"/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Janošová</dc:creator>
  <cp:keywords/>
  <dc:description/>
  <cp:lastModifiedBy>Renata Janošová</cp:lastModifiedBy>
  <dcterms:created xsi:type="dcterms:W3CDTF">2019-10-12T05:41:02Z</dcterms:created>
  <dcterms:modified xsi:type="dcterms:W3CDTF">2019-10-12T05:41:10Z</dcterms:modified>
  <cp:category/>
  <cp:version/>
  <cp:contentType/>
  <cp:contentStatus/>
</cp:coreProperties>
</file>