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vid aktuální stavby\Nemocnice UO\"/>
    </mc:Choice>
  </mc:AlternateContent>
  <xr:revisionPtr revIDLastSave="0" documentId="8_{3977FD20-84D1-415C-A6AB-86F8FE357081}" xr6:coauthVersionLast="43" xr6:coauthVersionMax="43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SO 01 Pol" sheetId="12" r:id="rId4"/>
    <sheet name="SO 02 SO 02 Pol" sheetId="13" r:id="rId5"/>
    <sheet name="SO 03 SO 03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SO 01 Pol'!$1:$7</definedName>
    <definedName name="_xlnm.Print_Titles" localSheetId="4">'SO 02 SO 02 Pol'!$1:$7</definedName>
    <definedName name="_xlnm.Print_Titles" localSheetId="5">'SO 03 SO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SO 01 Pol'!$A$1:$X$187</definedName>
    <definedName name="_xlnm.Print_Area" localSheetId="4">'SO 02 SO 02 Pol'!$A$1:$X$12</definedName>
    <definedName name="_xlnm.Print_Area" localSheetId="5">'SO 03 SO 03 Pol'!$A$1:$X$12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8" i="1" l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11" i="14"/>
  <c r="G8" i="14"/>
  <c r="K8" i="14"/>
  <c r="O8" i="14"/>
  <c r="V8" i="14"/>
  <c r="G9" i="14"/>
  <c r="I9" i="14"/>
  <c r="I8" i="14" s="1"/>
  <c r="K9" i="14"/>
  <c r="M9" i="14"/>
  <c r="M8" i="14" s="1"/>
  <c r="O9" i="14"/>
  <c r="Q9" i="14"/>
  <c r="Q8" i="14" s="1"/>
  <c r="V9" i="14"/>
  <c r="AE11" i="14"/>
  <c r="AF11" i="14"/>
  <c r="G11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AE11" i="13"/>
  <c r="AF11" i="13"/>
  <c r="G186" i="12"/>
  <c r="BA142" i="12"/>
  <c r="BA121" i="12"/>
  <c r="BA27" i="12"/>
  <c r="BA23" i="12"/>
  <c r="G9" i="12"/>
  <c r="I9" i="12"/>
  <c r="I8" i="12" s="1"/>
  <c r="K9" i="12"/>
  <c r="M9" i="12"/>
  <c r="O9" i="12"/>
  <c r="Q9" i="12"/>
  <c r="Q8" i="12" s="1"/>
  <c r="V9" i="12"/>
  <c r="G14" i="12"/>
  <c r="M14" i="12" s="1"/>
  <c r="I14" i="12"/>
  <c r="K14" i="12"/>
  <c r="K8" i="12" s="1"/>
  <c r="O14" i="12"/>
  <c r="Q14" i="12"/>
  <c r="V14" i="12"/>
  <c r="V8" i="12" s="1"/>
  <c r="G17" i="12"/>
  <c r="I17" i="12"/>
  <c r="K17" i="12"/>
  <c r="M17" i="12"/>
  <c r="O17" i="12"/>
  <c r="Q17" i="12"/>
  <c r="V17" i="12"/>
  <c r="G19" i="12"/>
  <c r="G8" i="12" s="1"/>
  <c r="I19" i="12"/>
  <c r="K19" i="12"/>
  <c r="O19" i="12"/>
  <c r="O8" i="12" s="1"/>
  <c r="Q19" i="12"/>
  <c r="V19" i="12"/>
  <c r="G22" i="12"/>
  <c r="I22" i="12"/>
  <c r="K22" i="12"/>
  <c r="M22" i="12"/>
  <c r="O22" i="12"/>
  <c r="Q22" i="12"/>
  <c r="V22" i="12"/>
  <c r="G26" i="12"/>
  <c r="I26" i="12"/>
  <c r="I25" i="12" s="1"/>
  <c r="K26" i="12"/>
  <c r="M26" i="12"/>
  <c r="O26" i="12"/>
  <c r="Q26" i="12"/>
  <c r="Q25" i="12" s="1"/>
  <c r="V26" i="12"/>
  <c r="G30" i="12"/>
  <c r="G25" i="12" s="1"/>
  <c r="I30" i="12"/>
  <c r="K30" i="12"/>
  <c r="K25" i="12" s="1"/>
  <c r="O30" i="12"/>
  <c r="O25" i="12" s="1"/>
  <c r="Q30" i="12"/>
  <c r="V30" i="12"/>
  <c r="V25" i="12" s="1"/>
  <c r="G32" i="12"/>
  <c r="I32" i="12"/>
  <c r="K32" i="12"/>
  <c r="M32" i="12"/>
  <c r="O32" i="12"/>
  <c r="Q32" i="12"/>
  <c r="V32" i="12"/>
  <c r="G35" i="12"/>
  <c r="M35" i="12" s="1"/>
  <c r="I35" i="12"/>
  <c r="K35" i="12"/>
  <c r="O35" i="12"/>
  <c r="Q35" i="12"/>
  <c r="V35" i="12"/>
  <c r="G39" i="12"/>
  <c r="G38" i="12" s="1"/>
  <c r="I39" i="12"/>
  <c r="K39" i="12"/>
  <c r="K38" i="12" s="1"/>
  <c r="O39" i="12"/>
  <c r="O38" i="12" s="1"/>
  <c r="Q39" i="12"/>
  <c r="V39" i="12"/>
  <c r="V38" i="12" s="1"/>
  <c r="G43" i="12"/>
  <c r="I43" i="12"/>
  <c r="I38" i="12" s="1"/>
  <c r="K43" i="12"/>
  <c r="M43" i="12"/>
  <c r="O43" i="12"/>
  <c r="Q43" i="12"/>
  <c r="Q38" i="12" s="1"/>
  <c r="V43" i="12"/>
  <c r="G45" i="12"/>
  <c r="M45" i="12" s="1"/>
  <c r="I45" i="12"/>
  <c r="K45" i="12"/>
  <c r="O45" i="12"/>
  <c r="Q45" i="12"/>
  <c r="V45" i="12"/>
  <c r="I48" i="12"/>
  <c r="Q48" i="12"/>
  <c r="G49" i="12"/>
  <c r="G48" i="12" s="1"/>
  <c r="I49" i="12"/>
  <c r="K49" i="12"/>
  <c r="K48" i="12" s="1"/>
  <c r="O49" i="12"/>
  <c r="O48" i="12" s="1"/>
  <c r="Q49" i="12"/>
  <c r="V49" i="12"/>
  <c r="V48" i="12" s="1"/>
  <c r="I51" i="12"/>
  <c r="Q51" i="12"/>
  <c r="G52" i="12"/>
  <c r="M52" i="12" s="1"/>
  <c r="M51" i="12" s="1"/>
  <c r="I52" i="12"/>
  <c r="K52" i="12"/>
  <c r="K51" i="12" s="1"/>
  <c r="O52" i="12"/>
  <c r="O51" i="12" s="1"/>
  <c r="Q52" i="12"/>
  <c r="V52" i="12"/>
  <c r="V51" i="12" s="1"/>
  <c r="G57" i="12"/>
  <c r="G56" i="12" s="1"/>
  <c r="I57" i="12"/>
  <c r="K57" i="12"/>
  <c r="K56" i="12" s="1"/>
  <c r="O57" i="12"/>
  <c r="O56" i="12" s="1"/>
  <c r="Q57" i="12"/>
  <c r="V57" i="12"/>
  <c r="V56" i="12" s="1"/>
  <c r="G59" i="12"/>
  <c r="I59" i="12"/>
  <c r="I56" i="12" s="1"/>
  <c r="K59" i="12"/>
  <c r="M59" i="12"/>
  <c r="O59" i="12"/>
  <c r="Q59" i="12"/>
  <c r="Q56" i="12" s="1"/>
  <c r="V59" i="12"/>
  <c r="G61" i="12"/>
  <c r="M61" i="12" s="1"/>
  <c r="I61" i="12"/>
  <c r="K61" i="12"/>
  <c r="O61" i="12"/>
  <c r="Q61" i="12"/>
  <c r="V61" i="12"/>
  <c r="G62" i="12"/>
  <c r="I62" i="12"/>
  <c r="K62" i="12"/>
  <c r="M62" i="12"/>
  <c r="O62" i="12"/>
  <c r="Q62" i="12"/>
  <c r="V62" i="12"/>
  <c r="G63" i="12"/>
  <c r="M63" i="12" s="1"/>
  <c r="I63" i="12"/>
  <c r="K63" i="12"/>
  <c r="O63" i="12"/>
  <c r="Q63" i="12"/>
  <c r="V63" i="12"/>
  <c r="G66" i="12"/>
  <c r="M66" i="12" s="1"/>
  <c r="M65" i="12" s="1"/>
  <c r="I66" i="12"/>
  <c r="K66" i="12"/>
  <c r="K65" i="12" s="1"/>
  <c r="O66" i="12"/>
  <c r="O65" i="12" s="1"/>
  <c r="Q66" i="12"/>
  <c r="V66" i="12"/>
  <c r="V65" i="12" s="1"/>
  <c r="G71" i="12"/>
  <c r="I71" i="12"/>
  <c r="I65" i="12" s="1"/>
  <c r="K71" i="12"/>
  <c r="M71" i="12"/>
  <c r="O71" i="12"/>
  <c r="Q71" i="12"/>
  <c r="Q65" i="12" s="1"/>
  <c r="V71" i="12"/>
  <c r="G73" i="12"/>
  <c r="O73" i="12"/>
  <c r="G74" i="12"/>
  <c r="I74" i="12"/>
  <c r="I73" i="12" s="1"/>
  <c r="K74" i="12"/>
  <c r="M74" i="12"/>
  <c r="O74" i="12"/>
  <c r="Q74" i="12"/>
  <c r="Q73" i="12" s="1"/>
  <c r="V74" i="12"/>
  <c r="G81" i="12"/>
  <c r="M81" i="12" s="1"/>
  <c r="I81" i="12"/>
  <c r="K81" i="12"/>
  <c r="K73" i="12" s="1"/>
  <c r="O81" i="12"/>
  <c r="Q81" i="12"/>
  <c r="V81" i="12"/>
  <c r="V73" i="12" s="1"/>
  <c r="G83" i="12"/>
  <c r="G82" i="12" s="1"/>
  <c r="I83" i="12"/>
  <c r="K83" i="12"/>
  <c r="K82" i="12" s="1"/>
  <c r="O83" i="12"/>
  <c r="O82" i="12" s="1"/>
  <c r="Q83" i="12"/>
  <c r="V83" i="12"/>
  <c r="V82" i="12" s="1"/>
  <c r="G84" i="12"/>
  <c r="I84" i="12"/>
  <c r="I82" i="12" s="1"/>
  <c r="K84" i="12"/>
  <c r="M84" i="12"/>
  <c r="O84" i="12"/>
  <c r="Q84" i="12"/>
  <c r="Q82" i="12" s="1"/>
  <c r="V84" i="12"/>
  <c r="G87" i="12"/>
  <c r="M87" i="12" s="1"/>
  <c r="I87" i="12"/>
  <c r="K87" i="12"/>
  <c r="O87" i="12"/>
  <c r="Q87" i="12"/>
  <c r="V87" i="12"/>
  <c r="G89" i="12"/>
  <c r="I89" i="12"/>
  <c r="K89" i="12"/>
  <c r="M89" i="12"/>
  <c r="O89" i="12"/>
  <c r="Q89" i="12"/>
  <c r="V89" i="12"/>
  <c r="G92" i="12"/>
  <c r="M92" i="12" s="1"/>
  <c r="I92" i="12"/>
  <c r="K92" i="12"/>
  <c r="O92" i="12"/>
  <c r="Q92" i="12"/>
  <c r="V92" i="12"/>
  <c r="G94" i="12"/>
  <c r="I94" i="12"/>
  <c r="K94" i="12"/>
  <c r="M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M98" i="12"/>
  <c r="O98" i="12"/>
  <c r="Q98" i="12"/>
  <c r="V98" i="12"/>
  <c r="G100" i="12"/>
  <c r="I100" i="12"/>
  <c r="I99" i="12" s="1"/>
  <c r="K100" i="12"/>
  <c r="M100" i="12"/>
  <c r="O100" i="12"/>
  <c r="Q100" i="12"/>
  <c r="Q99" i="12" s="1"/>
  <c r="V100" i="12"/>
  <c r="G101" i="12"/>
  <c r="M101" i="12" s="1"/>
  <c r="I101" i="12"/>
  <c r="K101" i="12"/>
  <c r="K99" i="12" s="1"/>
  <c r="O101" i="12"/>
  <c r="Q101" i="12"/>
  <c r="V101" i="12"/>
  <c r="V99" i="12" s="1"/>
  <c r="G102" i="12"/>
  <c r="I102" i="12"/>
  <c r="K102" i="12"/>
  <c r="M102" i="12"/>
  <c r="O102" i="12"/>
  <c r="Q102" i="12"/>
  <c r="V102" i="12"/>
  <c r="G103" i="12"/>
  <c r="G99" i="12" s="1"/>
  <c r="I103" i="12"/>
  <c r="K103" i="12"/>
  <c r="O103" i="12"/>
  <c r="O99" i="12" s="1"/>
  <c r="Q103" i="12"/>
  <c r="V103" i="12"/>
  <c r="G108" i="12"/>
  <c r="I108" i="12"/>
  <c r="K108" i="12"/>
  <c r="M108" i="12"/>
  <c r="O108" i="12"/>
  <c r="Q108" i="12"/>
  <c r="V108" i="12"/>
  <c r="G112" i="12"/>
  <c r="M112" i="12" s="1"/>
  <c r="I112" i="12"/>
  <c r="K112" i="12"/>
  <c r="O112" i="12"/>
  <c r="Q112" i="12"/>
  <c r="V112" i="12"/>
  <c r="G113" i="12"/>
  <c r="I113" i="12"/>
  <c r="K113" i="12"/>
  <c r="M113" i="12"/>
  <c r="O113" i="12"/>
  <c r="Q113" i="12"/>
  <c r="V113" i="12"/>
  <c r="G116" i="12"/>
  <c r="I116" i="12"/>
  <c r="I115" i="12" s="1"/>
  <c r="K116" i="12"/>
  <c r="K115" i="12" s="1"/>
  <c r="M116" i="12"/>
  <c r="O116" i="12"/>
  <c r="Q116" i="12"/>
  <c r="Q115" i="12" s="1"/>
  <c r="V116" i="12"/>
  <c r="V115" i="12" s="1"/>
  <c r="G120" i="12"/>
  <c r="M120" i="12" s="1"/>
  <c r="I120" i="12"/>
  <c r="K120" i="12"/>
  <c r="O120" i="12"/>
  <c r="Q120" i="12"/>
  <c r="V120" i="12"/>
  <c r="G124" i="12"/>
  <c r="I124" i="12"/>
  <c r="K124" i="12"/>
  <c r="M124" i="12"/>
  <c r="O124" i="12"/>
  <c r="Q124" i="12"/>
  <c r="V124" i="12"/>
  <c r="G126" i="12"/>
  <c r="G115" i="12" s="1"/>
  <c r="I126" i="12"/>
  <c r="K126" i="12"/>
  <c r="O126" i="12"/>
  <c r="O115" i="12" s="1"/>
  <c r="Q126" i="12"/>
  <c r="V126" i="12"/>
  <c r="G129" i="12"/>
  <c r="I129" i="12"/>
  <c r="K129" i="12"/>
  <c r="M129" i="12"/>
  <c r="O129" i="12"/>
  <c r="Q129" i="12"/>
  <c r="V129" i="12"/>
  <c r="G132" i="12"/>
  <c r="M132" i="12" s="1"/>
  <c r="I132" i="12"/>
  <c r="K132" i="12"/>
  <c r="O132" i="12"/>
  <c r="Q132" i="12"/>
  <c r="V132" i="12"/>
  <c r="G134" i="12"/>
  <c r="I134" i="12"/>
  <c r="K134" i="12"/>
  <c r="M134" i="12"/>
  <c r="O134" i="12"/>
  <c r="Q134" i="12"/>
  <c r="V134" i="12"/>
  <c r="G136" i="12"/>
  <c r="M136" i="12" s="1"/>
  <c r="I136" i="12"/>
  <c r="K136" i="12"/>
  <c r="O136" i="12"/>
  <c r="Q136" i="12"/>
  <c r="V136" i="12"/>
  <c r="G138" i="12"/>
  <c r="I138" i="12"/>
  <c r="K138" i="12"/>
  <c r="M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I140" i="12"/>
  <c r="K140" i="12"/>
  <c r="M140" i="12"/>
  <c r="O140" i="12"/>
  <c r="Q140" i="12"/>
  <c r="V140" i="12"/>
  <c r="G141" i="12"/>
  <c r="M141" i="12" s="1"/>
  <c r="I141" i="12"/>
  <c r="K141" i="12"/>
  <c r="O141" i="12"/>
  <c r="Q141" i="12"/>
  <c r="V141" i="12"/>
  <c r="G146" i="12"/>
  <c r="I146" i="12"/>
  <c r="K146" i="12"/>
  <c r="M146" i="12"/>
  <c r="O146" i="12"/>
  <c r="Q146" i="12"/>
  <c r="V146" i="12"/>
  <c r="G149" i="12"/>
  <c r="M149" i="12" s="1"/>
  <c r="I149" i="12"/>
  <c r="K149" i="12"/>
  <c r="O149" i="12"/>
  <c r="Q149" i="12"/>
  <c r="V149" i="12"/>
  <c r="G152" i="12"/>
  <c r="I152" i="12"/>
  <c r="K152" i="12"/>
  <c r="M152" i="12"/>
  <c r="O152" i="12"/>
  <c r="Q152" i="12"/>
  <c r="V152" i="12"/>
  <c r="G154" i="12"/>
  <c r="M154" i="12" s="1"/>
  <c r="I154" i="12"/>
  <c r="K154" i="12"/>
  <c r="O154" i="12"/>
  <c r="Q154" i="12"/>
  <c r="V154" i="12"/>
  <c r="G156" i="12"/>
  <c r="I156" i="12"/>
  <c r="K156" i="12"/>
  <c r="M156" i="12"/>
  <c r="O156" i="12"/>
  <c r="Q156" i="12"/>
  <c r="V156" i="12"/>
  <c r="G157" i="12"/>
  <c r="M157" i="12" s="1"/>
  <c r="I157" i="12"/>
  <c r="K157" i="12"/>
  <c r="O157" i="12"/>
  <c r="Q157" i="12"/>
  <c r="V157" i="12"/>
  <c r="G159" i="12"/>
  <c r="I159" i="12"/>
  <c r="K159" i="12"/>
  <c r="M159" i="12"/>
  <c r="O159" i="12"/>
  <c r="Q159" i="12"/>
  <c r="V159" i="12"/>
  <c r="G160" i="12"/>
  <c r="K160" i="12"/>
  <c r="O160" i="12"/>
  <c r="G161" i="12"/>
  <c r="M161" i="12" s="1"/>
  <c r="M160" i="12" s="1"/>
  <c r="I161" i="12"/>
  <c r="I160" i="12" s="1"/>
  <c r="K161" i="12"/>
  <c r="O161" i="12"/>
  <c r="Q161" i="12"/>
  <c r="Q160" i="12" s="1"/>
  <c r="V161" i="12"/>
  <c r="V160" i="12" s="1"/>
  <c r="G164" i="12"/>
  <c r="I164" i="12"/>
  <c r="I163" i="12" s="1"/>
  <c r="K164" i="12"/>
  <c r="M164" i="12"/>
  <c r="O164" i="12"/>
  <c r="Q164" i="12"/>
  <c r="Q163" i="12" s="1"/>
  <c r="V164" i="12"/>
  <c r="G165" i="12"/>
  <c r="G163" i="12" s="1"/>
  <c r="I165" i="12"/>
  <c r="K165" i="12"/>
  <c r="O165" i="12"/>
  <c r="O163" i="12" s="1"/>
  <c r="Q165" i="12"/>
  <c r="V165" i="12"/>
  <c r="G167" i="12"/>
  <c r="I167" i="12"/>
  <c r="K167" i="12"/>
  <c r="M167" i="12"/>
  <c r="O167" i="12"/>
  <c r="Q167" i="12"/>
  <c r="V167" i="12"/>
  <c r="G168" i="12"/>
  <c r="M168" i="12" s="1"/>
  <c r="I168" i="12"/>
  <c r="K168" i="12"/>
  <c r="K163" i="12" s="1"/>
  <c r="O168" i="12"/>
  <c r="Q168" i="12"/>
  <c r="V168" i="12"/>
  <c r="V163" i="12" s="1"/>
  <c r="G170" i="12"/>
  <c r="I170" i="12"/>
  <c r="K170" i="12"/>
  <c r="M170" i="12"/>
  <c r="O170" i="12"/>
  <c r="Q170" i="12"/>
  <c r="V170" i="12"/>
  <c r="G172" i="12"/>
  <c r="M172" i="12" s="1"/>
  <c r="I172" i="12"/>
  <c r="K172" i="12"/>
  <c r="O172" i="12"/>
  <c r="Q172" i="12"/>
  <c r="V172" i="12"/>
  <c r="G175" i="12"/>
  <c r="I175" i="12"/>
  <c r="K175" i="12"/>
  <c r="M175" i="12"/>
  <c r="O175" i="12"/>
  <c r="Q175" i="12"/>
  <c r="V175" i="12"/>
  <c r="G177" i="12"/>
  <c r="M177" i="12" s="1"/>
  <c r="I177" i="12"/>
  <c r="K177" i="12"/>
  <c r="O177" i="12"/>
  <c r="Q177" i="12"/>
  <c r="V177" i="12"/>
  <c r="G179" i="12"/>
  <c r="I179" i="12"/>
  <c r="K179" i="12"/>
  <c r="M179" i="12"/>
  <c r="O179" i="12"/>
  <c r="Q179" i="12"/>
  <c r="V179" i="12"/>
  <c r="G180" i="12"/>
  <c r="G181" i="12"/>
  <c r="I181" i="12"/>
  <c r="I180" i="12" s="1"/>
  <c r="K181" i="12"/>
  <c r="K180" i="12" s="1"/>
  <c r="M181" i="12"/>
  <c r="O181" i="12"/>
  <c r="Q181" i="12"/>
  <c r="Q180" i="12" s="1"/>
  <c r="V181" i="12"/>
  <c r="V180" i="12" s="1"/>
  <c r="G182" i="12"/>
  <c r="M182" i="12" s="1"/>
  <c r="I182" i="12"/>
  <c r="K182" i="12"/>
  <c r="O182" i="12"/>
  <c r="Q182" i="12"/>
  <c r="V182" i="12"/>
  <c r="G183" i="12"/>
  <c r="I183" i="12"/>
  <c r="K183" i="12"/>
  <c r="M183" i="12"/>
  <c r="O183" i="12"/>
  <c r="Q183" i="12"/>
  <c r="V183" i="12"/>
  <c r="G184" i="12"/>
  <c r="M184" i="12" s="1"/>
  <c r="I184" i="12"/>
  <c r="K184" i="12"/>
  <c r="O184" i="12"/>
  <c r="O180" i="12" s="1"/>
  <c r="Q184" i="12"/>
  <c r="V184" i="12"/>
  <c r="AE186" i="12"/>
  <c r="AF186" i="12"/>
  <c r="I20" i="1"/>
  <c r="I19" i="1"/>
  <c r="I18" i="1"/>
  <c r="I17" i="1"/>
  <c r="I16" i="1"/>
  <c r="I69" i="1"/>
  <c r="J64" i="1" s="1"/>
  <c r="F46" i="1"/>
  <c r="G46" i="1"/>
  <c r="G25" i="1" s="1"/>
  <c r="A25" i="1" s="1"/>
  <c r="A26" i="1" s="1"/>
  <c r="G2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J57" i="1" l="1"/>
  <c r="J59" i="1"/>
  <c r="J63" i="1"/>
  <c r="J55" i="1"/>
  <c r="J61" i="1"/>
  <c r="J56" i="1"/>
  <c r="J60" i="1"/>
  <c r="J62" i="1"/>
  <c r="J67" i="1"/>
  <c r="J53" i="1"/>
  <c r="J58" i="1"/>
  <c r="J54" i="1"/>
  <c r="J65" i="1"/>
  <c r="G28" i="1"/>
  <c r="H39" i="1"/>
  <c r="H46" i="1" s="1"/>
  <c r="G23" i="1"/>
  <c r="M9" i="13"/>
  <c r="M8" i="13" s="1"/>
  <c r="M180" i="12"/>
  <c r="M115" i="12"/>
  <c r="M73" i="12"/>
  <c r="M25" i="12"/>
  <c r="M165" i="12"/>
  <c r="M163" i="12" s="1"/>
  <c r="M126" i="12"/>
  <c r="M103" i="12"/>
  <c r="M99" i="12" s="1"/>
  <c r="M83" i="12"/>
  <c r="M82" i="12" s="1"/>
  <c r="G65" i="12"/>
  <c r="M57" i="12"/>
  <c r="M56" i="12" s="1"/>
  <c r="G51" i="12"/>
  <c r="M49" i="12"/>
  <c r="M48" i="12" s="1"/>
  <c r="M39" i="12"/>
  <c r="M38" i="12" s="1"/>
  <c r="M30" i="12"/>
  <c r="M19" i="12"/>
  <c r="M8" i="12" s="1"/>
  <c r="J66" i="1"/>
  <c r="J68" i="1"/>
  <c r="I39" i="1"/>
  <c r="I46" i="1" s="1"/>
  <c r="J42" i="1" s="1"/>
  <c r="I21" i="1"/>
  <c r="J28" i="1"/>
  <c r="J26" i="1"/>
  <c r="G38" i="1"/>
  <c r="F38" i="1"/>
  <c r="J23" i="1"/>
  <c r="J24" i="1"/>
  <c r="J25" i="1"/>
  <c r="J27" i="1"/>
  <c r="E24" i="1"/>
  <c r="E26" i="1"/>
  <c r="J69" i="1" l="1"/>
  <c r="A23" i="1"/>
  <c r="A24" i="1" s="1"/>
  <c r="G24" i="1" s="1"/>
  <c r="A27" i="1" s="1"/>
  <c r="A29" i="1" s="1"/>
  <c r="G29" i="1" s="1"/>
  <c r="G27" i="1" s="1"/>
  <c r="J44" i="1"/>
  <c r="J39" i="1"/>
  <c r="J46" i="1" s="1"/>
  <c r="J41" i="1"/>
  <c r="J45" i="1"/>
  <c r="J43" i="1"/>
  <c r="J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</author>
  </authors>
  <commentList>
    <comment ref="S6" authorId="0" shapeId="0" xr:uid="{6052FA6B-5FB2-4B86-B86E-ABC3989A5E7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42817AF-2A04-4980-8277-1A05CF1D399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</author>
  </authors>
  <commentList>
    <comment ref="S6" authorId="0" shapeId="0" xr:uid="{A1E4170F-45ED-4445-B264-87E0517589C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F883BF-CC18-4561-8727-6C7F3221581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</author>
  </authors>
  <commentList>
    <comment ref="S6" authorId="0" shapeId="0" xr:uid="{198A0667-54A0-4A19-AE02-47F7FF6E62E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82BEB43-D3FF-452D-8457-BDBE7684B49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<sst xmlns="http://schemas.openxmlformats.org/spreadsheetml/2006/main" count="1084" uniqueCount="388">
  <si>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</si>
  <si>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</si>
  <si>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</si>
  <si>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</si>
  <si>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</si>
  <si>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</si>
  <si>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</si>
  <si>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</si>
  <si>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</si>
  <si>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</si>
  <si>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</si>
  <si>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</si>
  <si>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</si>
  <si>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</si>
  <si>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</si>
  <si>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</si>
  <si>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</si>
  <si>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</si>
  <si>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</si>
  <si>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</si>
  <si>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</si>
  <si>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</si>
  <si>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</si>
  <si>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</si>
  <si>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</si>
  <si>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</si>
  <si>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</si>
  <si>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</si>
  <si>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</si>
  <si>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</si>
  <si>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</si>
  <si>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</si>
  <si>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</si>
  <si>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</si>
  <si>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</si>
  <si>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</si>
  <si>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</si>
  <si>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</si>
  <si>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</si>
  <si>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</si>
  <si>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</si>
  <si>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</si>
  <si>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</si>
  <si>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2019009</t>
  </si>
  <si>
    <t>Výměna výtahu v budově F, Orlickoústecká nemocnice</t>
  </si>
  <si>
    <t>Pardubický kraj</t>
  </si>
  <si>
    <t>Komenského náměstí 125</t>
  </si>
  <si>
    <t>Pardubice-Pardubice-Staré Město</t>
  </si>
  <si>
    <t>53002</t>
  </si>
  <si>
    <t>70892822</t>
  </si>
  <si>
    <t>CZ70892822</t>
  </si>
  <si>
    <t>PROJEKCE - FRIŠ s.r.o.</t>
  </si>
  <si>
    <t>Lidická 404</t>
  </si>
  <si>
    <t>Česká Třebová</t>
  </si>
  <si>
    <t>56002</t>
  </si>
  <si>
    <t>03591875</t>
  </si>
  <si>
    <t>Stavba</t>
  </si>
  <si>
    <t>SO 01</t>
  </si>
  <si>
    <t>Výměna výtahu v budově F - stavební část</t>
  </si>
  <si>
    <t>SO 02</t>
  </si>
  <si>
    <t>Napájení rozvaděče výtahu</t>
  </si>
  <si>
    <t>Napájení rozvaděče výtahu - elektro</t>
  </si>
  <si>
    <t>SO 03</t>
  </si>
  <si>
    <t>Výtah - technologie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</si>
  <si>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</si>
  <si>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</si>
  <si>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</si>
  <si>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</si>
  <si>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</si>
  <si>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</si>
  <si>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</si>
  <si>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</si>
  <si>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</si>
  <si>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</si>
  <si>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</si>
  <si>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</si>
  <si>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</si>
  <si>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</si>
  <si>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</si>
  <si>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</si>
  <si>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</si>
  <si>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</si>
  <si>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</si>
  <si>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</si>
  <si>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763</t>
  </si>
  <si>
    <t>Dřevostavby</t>
  </si>
  <si>
    <t>771</t>
  </si>
  <si>
    <t>Podlahy z dlaždic a obklady</t>
  </si>
  <si>
    <t>777</t>
  </si>
  <si>
    <t>Podlahy ze syntetických hmot</t>
  </si>
  <si>
    <t>784</t>
  </si>
  <si>
    <t>Malby</t>
  </si>
  <si>
    <t>M21</t>
  </si>
  <si>
    <t>Elektromontáže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</si>
  <si>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</si>
  <si>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</si>
  <si>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</si>
  <si>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</si>
  <si>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</si>
  <si>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</si>
  <si>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</si>
  <si>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</si>
  <si>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</si>
  <si>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</si>
  <si>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</si>
  <si>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</si>
  <si>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</si>
  <si>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</si>
  <si>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</si>
  <si>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</si>
  <si>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</si>
  <si>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</si>
  <si>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</si>
  <si>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</si>
  <si>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</si>
  <si>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</si>
  <si>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</si>
  <si>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</si>
  <si>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</si>
  <si>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</si>
  <si>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</si>
  <si>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</si>
  <si>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</si>
  <si>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</si>
  <si>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</si>
  <si>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</si>
  <si>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</si>
  <si>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</si>
  <si>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</si>
  <si>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310235241RT2</t>
  </si>
  <si>
    <t>Zazdívka otvorů o ploše do 0,0225 m2 ve zdivu nadzákladovém cihlami pálenými o tloušťce zdi do 300 mm</t>
  </si>
  <si>
    <t>kus</t>
  </si>
  <si>
    <t>801-4</t>
  </si>
  <si>
    <t>RTS 19/ I</t>
  </si>
  <si>
    <t>Práce</t>
  </si>
  <si>
    <t>POL1_</t>
  </si>
  <si>
    <t>včetně pomocného pracovního lešení</t>
  </si>
  <si>
    <t>SPI</t>
  </si>
  <si>
    <t>staré konzoly : 10</t>
  </si>
  <si>
    <t>VV</t>
  </si>
  <si>
    <t>stará technologie : 40</t>
  </si>
  <si>
    <t>nové konzoly : 10</t>
  </si>
  <si>
    <t>310236241RT1</t>
  </si>
  <si>
    <t>Zazdívka otvorů o ploše přes 0,0225 m2 do 0,09 m2 ve zdivu nadzákladovém cihlami pálenými o tloušťce zdi do 300 mm</t>
  </si>
  <si>
    <t>otvory obvod zdivo : 2</t>
  </si>
  <si>
    <t>317168133R00</t>
  </si>
  <si>
    <t>Překlady keramické montáž a dodávka nosné, délky 1750 mm, šířky 70 mm, výšky 238 mm</t>
  </si>
  <si>
    <t>801-1</t>
  </si>
  <si>
    <t>3*3</t>
  </si>
  <si>
    <t>340236212RT2</t>
  </si>
  <si>
    <t>Zazdívka otvorů o ploše přes 0,0225 m2 do 0,09 m2 v příčkách nebo stěnách cihlami  pálenými  tloušťky nad 100 mm</t>
  </si>
  <si>
    <t>4+2</t>
  </si>
  <si>
    <t>349231821RT2</t>
  </si>
  <si>
    <t>Přizdívka ostění s ozubem  přes 150 do 300 mm</t>
  </si>
  <si>
    <t>m2</t>
  </si>
  <si>
    <t>ve vybouraných otvorech, s vysekáním kapes pro zavázání, z jakýchkoliv cihel, z pomocného pracovního lešení o výšce podlahy do 1900 mm a pro zatížení do 1,5 kPa,</t>
  </si>
  <si>
    <t>ostění výtahových dveří jedna strana : (0,25*2,22)*3</t>
  </si>
  <si>
    <t>612401191RT2</t>
  </si>
  <si>
    <t>Omítky malých ploch vnitřních stěn do 0,09 m2, vápennou štukovou omítkou</t>
  </si>
  <si>
    <t>jakoukoliv maltou, z pomocného pracovního lešení o výšce podlahy do 1900 mm a pro zatížení do 1,5 kPa,</t>
  </si>
  <si>
    <t>60+2</t>
  </si>
  <si>
    <t>přípomoce pro elektro : 4+6+2</t>
  </si>
  <si>
    <t>612409991RT2</t>
  </si>
  <si>
    <t>Začištění omítek kolem oken, dveří a obkladů apod. s použitím suché maltové směsi</t>
  </si>
  <si>
    <t>m</t>
  </si>
  <si>
    <t>(1,2+2,22+2,22)*3</t>
  </si>
  <si>
    <t>612421331R00</t>
  </si>
  <si>
    <t>Oprava vnitřních vápenných omítek stěn v množství opravované plochy přes 10 do 30 %,  štukových</t>
  </si>
  <si>
    <t>výtahová šachta : ((1,79+1,76)*2)*12</t>
  </si>
  <si>
    <t>otvory : -(1,18*2,22)*3</t>
  </si>
  <si>
    <t>612423531RT2</t>
  </si>
  <si>
    <t xml:space="preserve">Omítka rýh ve stěnách maltou vápennou štuková, o šířce rýhy do 150 mm,  </t>
  </si>
  <si>
    <t>z pomocného pracovního lešení o výšce podlahy do 1900 mm a pro zatížení do 1,5 kPa,</t>
  </si>
  <si>
    <t>přípomoce pro elektro : (1,8+8+5)*0,15</t>
  </si>
  <si>
    <t>631312131R00</t>
  </si>
  <si>
    <t>Doplnění mazanin betonem prostým o ploše jednotlivě přes 1 do 4 m2_x000D_
 tloušťky přes 80 mm</t>
  </si>
  <si>
    <t>m3</t>
  </si>
  <si>
    <t>prostým betonem (s dodáním hmot) bez potěru,</t>
  </si>
  <si>
    <t>špalky : 0,3*0,3*0,1*2</t>
  </si>
  <si>
    <t>podkladky : 0,91*0,21*0,1*2</t>
  </si>
  <si>
    <t>632411104RT1</t>
  </si>
  <si>
    <t>Potěr ze suchých směsí stěrka anhydritová, samonivelační, vyrovnávací, tloušťky 4 mm, bez penetrace</t>
  </si>
  <si>
    <t>s rozprostřením a uhlazením</t>
  </si>
  <si>
    <t>632411904R00</t>
  </si>
  <si>
    <t xml:space="preserve">Potěr ze suchých směsí nátěr savých podkladů penetrační,  </t>
  </si>
  <si>
    <t>45,2044+0,295</t>
  </si>
  <si>
    <t>642944221R00</t>
  </si>
  <si>
    <t>Osazování ocelových zárubní dodatečně plochy přes 2,5 m2</t>
  </si>
  <si>
    <t>lisovaných nebo z úhelníků s vybetonováním prahu</t>
  </si>
  <si>
    <t>009001</t>
  </si>
  <si>
    <t>Ochranná prachotěsná předstěna - nosný dřevěný rám, opláštění OSB, nebo sdk desky, vč. geotextilie, provizorní opatření po dobu realizace</t>
  </si>
  <si>
    <t>Vlastní</t>
  </si>
  <si>
    <t>Indiv</t>
  </si>
  <si>
    <t>(2,4+3+3)*3,2</t>
  </si>
  <si>
    <t>(2,4+3+3)*2,9</t>
  </si>
  <si>
    <t>(2,4+3+3)*2,95</t>
  </si>
  <si>
    <t>597643R1</t>
  </si>
  <si>
    <t>Dlaždice 30x30x0,9 cm protiskluzová úprava, dle výběru investora</t>
  </si>
  <si>
    <t>Specifikace</t>
  </si>
  <si>
    <t>POL3_</t>
  </si>
  <si>
    <t>0,295*1,25</t>
  </si>
  <si>
    <t>771101210RT1</t>
  </si>
  <si>
    <t>Příprava podkladu pod dlažby penetrace podkladu pod dlažby</t>
  </si>
  <si>
    <t>800-771</t>
  </si>
  <si>
    <t>NÁJEZD 3.NP : 1,18*0,25</t>
  </si>
  <si>
    <t>771575109RT1</t>
  </si>
  <si>
    <t>Montáž podlah z dlaždic keramických 300 x 300 mm, režných nebo glazovaných, hladkých, kladených do flexibilního tmele</t>
  </si>
  <si>
    <t>771577976R00</t>
  </si>
  <si>
    <t>Hrany schodů, dilatační, koutové, ukončovací a přechodové profily profily ukončovací balkonové,terasové a soklové. z ušlechtilé oceli s povrchovou úpravou, výšky 10 mm</t>
  </si>
  <si>
    <t>998771101R00</t>
  </si>
  <si>
    <t>Přesun hmot pro podlahy z dlaždic v objektech výšky do 6 m</t>
  </si>
  <si>
    <t>t</t>
  </si>
  <si>
    <t>Přesun hmot</t>
  </si>
  <si>
    <t>POL7_</t>
  </si>
  <si>
    <t>50 m vodorovně</t>
  </si>
  <si>
    <t>777615213RT2</t>
  </si>
  <si>
    <t>Nátěr epoxidový, podlah betonových, 2 x</t>
  </si>
  <si>
    <t>800-773</t>
  </si>
  <si>
    <t>podlaha šachta : 1,76*1,79</t>
  </si>
  <si>
    <t>sokl : (1,76+1,79)*2*0,1</t>
  </si>
  <si>
    <t>podlaha strojovna - polovina : 4,89*8,6/2</t>
  </si>
  <si>
    <t>sokl : (2,66+4+2,66)*0,1</t>
  </si>
  <si>
    <t>998777101R00</t>
  </si>
  <si>
    <t>Přesun hmot pro podlahy syntetické v objektech výšky do 6 m</t>
  </si>
  <si>
    <t>784191101R00</t>
  </si>
  <si>
    <t>Příprava povrchu Penetrace (napouštění) podkladu disperzní, jednonásobná</t>
  </si>
  <si>
    <t>800-784</t>
  </si>
  <si>
    <t>strop šachta : 1,79*1,76</t>
  </si>
  <si>
    <t>stěny šachta : ((1,79+1,76)*2)*12</t>
  </si>
  <si>
    <t>strop strojovna : 8,6*4,9</t>
  </si>
  <si>
    <t>stěny strojovna : (8,6+4,9)*2*2,03</t>
  </si>
  <si>
    <t>otvory : -(1,2*1,16+0,8*1,77+1,18*1,16+0,93*2,03)</t>
  </si>
  <si>
    <t>784195212R00</t>
  </si>
  <si>
    <t>Malby z malířských směsí otěruvzdorných,  , bělost 82 %, dvojnásobné</t>
  </si>
  <si>
    <t>941955002R00</t>
  </si>
  <si>
    <t>Lešení lehké pracovní pomocné pomocné, o výšce lešeňové podlahy přes 1,2 do 1,9 m</t>
  </si>
  <si>
    <t>800-3</t>
  </si>
  <si>
    <t>943943221R00</t>
  </si>
  <si>
    <t>Montáž lešení prostorového lehkého bez podlah výšky do 10 m</t>
  </si>
  <si>
    <t>pro zatížení podlahové plochy do 2 kPa (200 kg/m2),</t>
  </si>
  <si>
    <t>1,76*1,79*11</t>
  </si>
  <si>
    <t>943943291R00</t>
  </si>
  <si>
    <t>Montáž lešení prostorového lehkého bez podlah příplatek_x000D_
 za půdorysnou plochu do 6 m2</t>
  </si>
  <si>
    <t>943943292R00</t>
  </si>
  <si>
    <t xml:space="preserve">Montáž lešení prostorového lehkého bez podlah příplatek_x000D_
 za každý další i započatý měsíc použití lešení pro zatížení podlahové plochy do 2 kPa (200 kg/m2) </t>
  </si>
  <si>
    <t>34,6544*3</t>
  </si>
  <si>
    <t>943943821R00</t>
  </si>
  <si>
    <t>Demontáž lešení prostorového lehkého výšky do 10 m</t>
  </si>
  <si>
    <t>bez podlah pro zatížení podlahové plochy do 2 kPa (200 kg/m2),</t>
  </si>
  <si>
    <t>943955141R00</t>
  </si>
  <si>
    <t xml:space="preserve">Montáž lešeňové podlahy ve světlíku nebo šachtě o půdorysné ploše do 6 m2 s příčníky nebo podélníky,  </t>
  </si>
  <si>
    <t>4 podlahy : 1,76*1,79*4</t>
  </si>
  <si>
    <t>943955191R00</t>
  </si>
  <si>
    <t>Montáž lešeňové podlahy příplatek k ceně za každý další i započatý měsíc použití lešení_x000D_
 s příčníky nebo podélníky</t>
  </si>
  <si>
    <t>12,6016*3</t>
  </si>
  <si>
    <t>943955841R00</t>
  </si>
  <si>
    <t xml:space="preserve">Demontáž lešeňové podlahy ve světlíku nebo šachtě o půdorysné ploše do 6 m2 s příčníky nebo podélníky,  </t>
  </si>
  <si>
    <t>095001</t>
  </si>
  <si>
    <t>Kovová ventilační mřížka se síťkou proti hmyzu, 200/200</t>
  </si>
  <si>
    <t>095R01</t>
  </si>
  <si>
    <t>Požární ucpávka kruhová 30 mm pro silové kabely tl. 25mm, stěna, v souladu s ČSN EN 13501-2+A1:2010 čl. 7.5.8</t>
  </si>
  <si>
    <t>095R02</t>
  </si>
  <si>
    <t>Požární ucpávka kruhová 30 mm pro silové kabely tl. 25 mm, strop, v souladu s ČSN EN 13501-2+A1:2010 čl. 7.5.8</t>
  </si>
  <si>
    <t xml:space="preserve">ks    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</si>
  <si>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</si>
  <si>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</si>
  <si>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schodiště : 22,8*3</t>
  </si>
  <si>
    <t>schodiště do strojovny : 40</t>
  </si>
  <si>
    <t>chodby : 42*3</t>
  </si>
  <si>
    <t>strojovna : 4,89*8,6</t>
  </si>
  <si>
    <t>952R1</t>
  </si>
  <si>
    <t>Vyčištění budov o výšce podlaží do 4 m, pravidelný denní úklid podlah</t>
  </si>
  <si>
    <t>953946111R00</t>
  </si>
  <si>
    <t>Doplňující konstrukce Osazení ventilačních mřížek bez dodávky ventilač. mřížky</t>
  </si>
  <si>
    <t>954313102R00</t>
  </si>
  <si>
    <t>Obklady konstrukcí sádrokartonovými deskami opláštění vodorovných konstrukcí třístranné do 200x200 mm, deskami protipožárními tl.12,5 mm</t>
  </si>
  <si>
    <t>2+1+8+2,4+1</t>
  </si>
  <si>
    <t>961055111R00</t>
  </si>
  <si>
    <t>Bourání základů železobetonových</t>
  </si>
  <si>
    <t>801-3</t>
  </si>
  <si>
    <t>nebo vybourání otvorů průřezové plochy přes 4 m2 v základech</t>
  </si>
  <si>
    <t>podkladky pod stroje strojovna : 0,91*0,21*0,72*2</t>
  </si>
  <si>
    <t>nárazníkové špalky dno šachty : 0,3*0,3*0,6*2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</si>
  <si>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</si>
  <si>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</si>
  <si>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</si>
  <si>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ostění výtahových dveří : (0,15*0,25*2,25)*3</t>
  </si>
  <si>
    <t>nadpraží : (1,18*0,1*0,3)*3</t>
  </si>
  <si>
    <t>965043321R00</t>
  </si>
  <si>
    <t>Bourání podkladů pod dlažby nebo litých celistvých dlažeb a mazanin  betonových s potěrem nebo teracem, tloušťky do 100 mm, plochy do 1 m2</t>
  </si>
  <si>
    <t>NÁJEZD 3. NP : 1,18*0,25</t>
  </si>
  <si>
    <t>965048515R00</t>
  </si>
  <si>
    <t>Broušení betonového povrchu do tloušťky 5 mm</t>
  </si>
  <si>
    <t>podlaha strojovna : 4,89*8,6</t>
  </si>
  <si>
    <t>965081712RT1</t>
  </si>
  <si>
    <t>Bourání podlah z keramických dlaždic, tloušťky do 10 mm, plochy do 1 m2</t>
  </si>
  <si>
    <t>bez podkladního lože, s jakoukoliv výplní spár</t>
  </si>
  <si>
    <t>nájezd 3. NP : 1,18*0,25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</si>
  <si>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</si>
  <si>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</si>
  <si>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1,18*2,04*3</t>
  </si>
  <si>
    <t>970031020R00</t>
  </si>
  <si>
    <t>Jádrové vrtání, kruhové prostupy v cihelném zdivu jádrové vrtání, d 20 mm</t>
  </si>
  <si>
    <t>stěna výtahu : 0,25*2</t>
  </si>
  <si>
    <t>970031030R00</t>
  </si>
  <si>
    <t>Jádrové vrtání, kruhové prostupy v cihelném zdivu jádrové vrtání, d 30 mm</t>
  </si>
  <si>
    <t>stěna výtahu : 0,25*1</t>
  </si>
  <si>
    <t>970034020R00</t>
  </si>
  <si>
    <t>Jádrové vrtání, kruhové prostupy v cihelném zdivu příplatek za jádrové vrtání vodorovně ve stěně, d 20 mm</t>
  </si>
  <si>
    <t>970034030R00</t>
  </si>
  <si>
    <t>Jádrové vrtání, kruhové prostupy v cihelném zdivu příplatek za jádrové vrtání vodorovně ve stěně, d 30 mm</t>
  </si>
  <si>
    <t>970036030R00</t>
  </si>
  <si>
    <t>Jádrové vrtání, kruhové prostupy v cihelném zdivu příplatek za jádrové vrtání do stropu , d 30 mm</t>
  </si>
  <si>
    <t>971028451R00</t>
  </si>
  <si>
    <t>Vybourání otvorů ve zdivu kamenném a smíšeném ve zdivu smíšeném plochy do 0,25 m2, tloušťky do 450 mm</t>
  </si>
  <si>
    <t>základovém nebo nadzákladovém, včetně pomocného lešení o výšce podlahy do 1900 mm a pro zatížení do 1,5 kPa  (150 kg/m2),</t>
  </si>
  <si>
    <t>obvod zdivo : 2</t>
  </si>
  <si>
    <t>prostupy sdk kastlík : 3</t>
  </si>
  <si>
    <t>971035331R00</t>
  </si>
  <si>
    <t>Vybourání otvorů ve zdivu cihelném z jakýchkoliv cihel pálených_x000D_
 na maltu cementovou, plochy do 0,09 m2, tloušťky do 150 mm</t>
  </si>
  <si>
    <t>základovém nebo nadzákladovém,</t>
  </si>
  <si>
    <t>přípomoce pro elektro : 4</t>
  </si>
  <si>
    <t>971035341R00</t>
  </si>
  <si>
    <t>Vybourání otvorů ve zdivu cihelném z jakýchkoliv cihel pálených_x000D_
 na maltu cementovou, plochy do 0,09 m2, tloušťky do 300 mm</t>
  </si>
  <si>
    <t>přípomoce pro elektro : 2</t>
  </si>
  <si>
    <t>972054R01</t>
  </si>
  <si>
    <t>Vybourání otv. stropy ŽB pl. 0,09 m2, tl. 25 cm</t>
  </si>
  <si>
    <t>974031132R00</t>
  </si>
  <si>
    <t>Vysekání rýh v jakémkoliv zdivu cihelném v ploše_x000D_
 do hloubky 50 mm, šířky do 70 mm</t>
  </si>
  <si>
    <t>přípomoce pro elektro : 8+5</t>
  </si>
  <si>
    <t>974031153R00</t>
  </si>
  <si>
    <t>Vysekání rýh v jakémkoliv zdivu cihelném v ploše_x000D_
 do hloubky 100 mm, šířky do 100 mm</t>
  </si>
  <si>
    <t>974053R01</t>
  </si>
  <si>
    <t>Frézování drážky do 60x50 mm, podlaha, beton</t>
  </si>
  <si>
    <t>přípomoce pro elektro : 0,3</t>
  </si>
  <si>
    <t>976075R00</t>
  </si>
  <si>
    <t>Vybourání ocel.konzol hmotnost do 20 kg, vodítka</t>
  </si>
  <si>
    <t>999281108R00</t>
  </si>
  <si>
    <t xml:space="preserve">Přesun hmot pro opravy a údržbu objektů pro opravy a údržbu dosavadních objektů včetně vnějších plášťů_x000D_
 výšky do 12 m,  </t>
  </si>
  <si>
    <t>oborů 801, 803, 811 a 812</t>
  </si>
  <si>
    <t>979011211R00</t>
  </si>
  <si>
    <t>Svislá doprava suti a vybouraných hmot nošením za prvé podlaží nad základním podlažím</t>
  </si>
  <si>
    <t>Přesun suti</t>
  </si>
  <si>
    <t>POL8_</t>
  </si>
  <si>
    <t>979011219R00</t>
  </si>
  <si>
    <t>Svislá doprava suti a vybouraných hmot nošením Přípl.k svislé dopr.suti za každé další NP nošením</t>
  </si>
  <si>
    <t>17,07466*2</t>
  </si>
  <si>
    <t>979082111R00</t>
  </si>
  <si>
    <t>Vnitrostaveništní doprava suti a vybouraných hmot do 10 m</t>
  </si>
  <si>
    <t>979082121R00</t>
  </si>
  <si>
    <t>Vnitrostaveništní doprava suti a vybouraných hmot Příplatek k vnitrost. dopravě suti za dalších 5 m</t>
  </si>
  <si>
    <t>venek+4 patra cca 130 m : 17,07466*24</t>
  </si>
  <si>
    <t>979083117R00</t>
  </si>
  <si>
    <t>Vodorovné přemístění suti přes 5000 m do 6000 m</t>
  </si>
  <si>
    <t>800-6</t>
  </si>
  <si>
    <t>včetně naložení na dopravní prostředek a složení,</t>
  </si>
  <si>
    <t>979083191R00</t>
  </si>
  <si>
    <t>Vodorovné přemístění suti za každých dalších započatých 1000 m přes 6000 m</t>
  </si>
  <si>
    <t>17,07466*4</t>
  </si>
  <si>
    <t>979087212R00</t>
  </si>
  <si>
    <t>Nakládání na dopravní prostředky suti</t>
  </si>
  <si>
    <t>822-1</t>
  </si>
  <si>
    <t>pro vodorovnou dopravu</t>
  </si>
  <si>
    <t>979093111R00</t>
  </si>
  <si>
    <t>Uložení suti na skládku bez zhutnění</t>
  </si>
  <si>
    <t>s hrubým urovnáním,</t>
  </si>
  <si>
    <t>979990001R00</t>
  </si>
  <si>
    <t>Poplatek za skládku stavební suti</t>
  </si>
  <si>
    <t>RTS 18/ II</t>
  </si>
  <si>
    <t>005121010R</t>
  </si>
  <si>
    <t>Vybudování zařízení staveniště</t>
  </si>
  <si>
    <t>Soubor</t>
  </si>
  <si>
    <t>VRN</t>
  </si>
  <si>
    <t>POL99_2</t>
  </si>
  <si>
    <t>005121020R</t>
  </si>
  <si>
    <t xml:space="preserve">Provoz zařízení staveniště </t>
  </si>
  <si>
    <t>005121030R</t>
  </si>
  <si>
    <t>Odstranění zařízení staveniště</t>
  </si>
  <si>
    <t>005122010R</t>
  </si>
  <si>
    <t xml:space="preserve">Provoz objednatele </t>
  </si>
  <si>
    <t>POL99_1</t>
  </si>
  <si>
    <t>SUM</t>
  </si>
  <si>
    <t>END</t>
  </si>
  <si>
    <t>021001</t>
  </si>
  <si>
    <t>Napájení rozvaděče - elektro, viz. samostatný rozpočet</t>
  </si>
  <si>
    <t>soubor</t>
  </si>
  <si>
    <t>M33001</t>
  </si>
  <si>
    <t>Dodávka a montáž výtahu dle vzorové specifikace výtahu a požadovaného rozsahu dodávky, uvedených ve zprávě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</si>
</sst>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3" t="s">
        <v>39</v>
      </c>
      <c r="B2" s="73"/>
      <c r="C2" s="73"/>
      <c r="D2" s="73"/>
      <c r="E2" s="73"/>
      <c r="F2" s="73"/>
      <c r="G2" s="73"/>
    </row>
  </sheetData>
  <sheetProtection algorithmName="SHA-512" hashValue="wH4LwWFSOL6R2NCiiQXPWSGKmUJmd33WZFv3o9I7KqloISEz29bjrDxkAETbYqEjwCD/DpGpcabqN/INYVIerQ==" saltValue="blE08pK0VpGf+khAVuCK4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4" t="s">
        <v>41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">
      <c r="A2" s="2"/>
      <c r="B2" s="105" t="s">
        <v>22</v>
      </c>
      <c r="C2" s="106"/>
      <c r="D2" s="107" t="s">
        <v>43</v>
      </c>
      <c r="E2" s="108" t="s">
        <v>44</v>
      </c>
      <c r="F2" s="109"/>
      <c r="G2" s="109"/>
      <c r="H2" s="109"/>
      <c r="I2" s="109"/>
      <c r="J2" s="110"/>
      <c r="O2" s="1"/>
    </row>
    <row r="3" spans="1:15" ht="27" hidden="1" customHeight="1" x14ac:dyDescent="0.2">
      <c r="A3" s="2"/>
      <c r="B3" s="111"/>
      <c r="C3" s="106"/>
      <c r="D3" s="112"/>
      <c r="E3" s="113"/>
      <c r="F3" s="114"/>
      <c r="G3" s="114"/>
      <c r="H3" s="114"/>
      <c r="I3" s="114"/>
      <c r="J3" s="115"/>
    </row>
    <row r="4" spans="1:15" ht="23.25" customHeight="1" x14ac:dyDescent="0.2">
      <c r="A4" s="2"/>
      <c r="B4" s="116"/>
      <c r="C4" s="117"/>
      <c r="D4" s="118"/>
      <c r="E4" s="119"/>
      <c r="F4" s="119"/>
      <c r="G4" s="119"/>
      <c r="H4" s="119"/>
      <c r="I4" s="119"/>
      <c r="J4" s="120"/>
    </row>
    <row r="5" spans="1:15" ht="24" customHeight="1" x14ac:dyDescent="0.2">
      <c r="A5" s="2"/>
      <c r="B5" s="31" t="s">
        <v>42</v>
      </c>
      <c r="D5" s="121" t="s">
        <v>45</v>
      </c>
      <c r="E5" s="88"/>
      <c r="F5" s="88"/>
      <c r="G5" s="88"/>
      <c r="H5" s="18" t="s">
        <v>40</v>
      </c>
      <c r="I5" s="125" t="s">
        <v>49</v>
      </c>
      <c r="J5" s="8"/>
    </row>
    <row r="6" spans="1:15" ht="15.75" customHeight="1" x14ac:dyDescent="0.2">
      <c r="A6" s="2"/>
      <c r="B6" s="28"/>
      <c r="C6" s="53"/>
      <c r="D6" s="122" t="s">
        <v>46</v>
      </c>
      <c r="E6" s="89"/>
      <c r="F6" s="89"/>
      <c r="G6" s="89"/>
      <c r="H6" s="18" t="s">
        <v>34</v>
      </c>
      <c r="I6" s="125" t="s">
        <v>50</v>
      </c>
      <c r="J6" s="8"/>
    </row>
    <row r="7" spans="1:15" ht="15.75" customHeight="1" x14ac:dyDescent="0.2">
      <c r="A7" s="2"/>
      <c r="B7" s="29"/>
      <c r="C7" s="54"/>
      <c r="D7" s="124" t="s">
        <v>48</v>
      </c>
      <c r="E7" s="123" t="s">
        <v>47</v>
      </c>
      <c r="F7" s="90"/>
      <c r="G7" s="9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126" t="s">
        <v>51</v>
      </c>
      <c r="H8" s="18" t="s">
        <v>40</v>
      </c>
      <c r="I8" s="125" t="s">
        <v>55</v>
      </c>
      <c r="J8" s="8"/>
    </row>
    <row r="9" spans="1:15" ht="15.75" hidden="1" customHeight="1" x14ac:dyDescent="0.2">
      <c r="A9" s="2"/>
      <c r="B9" s="2"/>
      <c r="D9" s="126" t="s">
        <v>52</v>
      </c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4"/>
      <c r="D10" s="124" t="s">
        <v>54</v>
      </c>
      <c r="E10" s="127" t="s">
        <v>53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">
      <c r="A12" s="2"/>
      <c r="B12" s="28"/>
      <c r="C12" s="53"/>
      <c r="D12" s="129"/>
      <c r="E12" s="129"/>
      <c r="F12" s="129"/>
      <c r="G12" s="129"/>
      <c r="H12" s="18" t="s">
        <v>34</v>
      </c>
      <c r="I12" s="133"/>
      <c r="J12" s="8"/>
    </row>
    <row r="13" spans="1:15" ht="15.75" customHeight="1" x14ac:dyDescent="0.2">
      <c r="A13" s="2"/>
      <c r="B13" s="29"/>
      <c r="C13" s="54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83"/>
      <c r="F15" s="83"/>
      <c r="G15" s="84"/>
      <c r="H15" s="84"/>
      <c r="I15" s="84" t="s">
        <v>29</v>
      </c>
      <c r="J15" s="85"/>
    </row>
    <row r="16" spans="1:15" ht="23.25" customHeight="1" x14ac:dyDescent="0.2">
      <c r="A16" s="195" t="s">
        <v>24</v>
      </c>
      <c r="B16" s="38" t="s">
        <v>24</v>
      </c>
      <c r="C16" s="59"/>
      <c r="D16" s="60"/>
      <c r="E16" s="80"/>
      <c r="F16" s="81"/>
      <c r="G16" s="80"/>
      <c r="H16" s="81"/>
      <c r="I16" s="80">
        <f>SUMIF(F53:F68,A16,I53:I68)+SUMIF(F53:F68,"PSU",I53:I68)</f>
        <v>0</v>
      </c>
      <c r="J16" s="82"/>
    </row>
    <row r="17" spans="1:10" ht="23.25" customHeight="1" x14ac:dyDescent="0.2">
      <c r="A17" s="195" t="s">
        <v>25</v>
      </c>
      <c r="B17" s="38" t="s">
        <v>25</v>
      </c>
      <c r="C17" s="59"/>
      <c r="D17" s="60"/>
      <c r="E17" s="80"/>
      <c r="F17" s="81"/>
      <c r="G17" s="80"/>
      <c r="H17" s="81"/>
      <c r="I17" s="80">
        <f>SUMIF(F53:F68,A17,I53:I68)</f>
        <v>0</v>
      </c>
      <c r="J17" s="82"/>
    </row>
    <row r="18" spans="1:10" ht="23.25" customHeight="1" x14ac:dyDescent="0.2">
      <c r="A18" s="195" t="s">
        <v>26</v>
      </c>
      <c r="B18" s="38" t="s">
        <v>26</v>
      </c>
      <c r="C18" s="59"/>
      <c r="D18" s="60"/>
      <c r="E18" s="80"/>
      <c r="F18" s="81"/>
      <c r="G18" s="80"/>
      <c r="H18" s="81"/>
      <c r="I18" s="80">
        <f>SUMIF(F53:F68,A18,I53:I68)</f>
        <v>0</v>
      </c>
      <c r="J18" s="82"/>
    </row>
    <row r="19" spans="1:10" ht="23.25" customHeight="1" x14ac:dyDescent="0.2">
      <c r="A19" s="195" t="s">
        <v>99</v>
      </c>
      <c r="B19" s="38" t="s">
        <v>27</v>
      </c>
      <c r="C19" s="59"/>
      <c r="D19" s="60"/>
      <c r="E19" s="80"/>
      <c r="F19" s="81"/>
      <c r="G19" s="80"/>
      <c r="H19" s="81"/>
      <c r="I19" s="80">
        <f>SUMIF(F53:F68,A19,I53:I68)</f>
        <v>0</v>
      </c>
      <c r="J19" s="82"/>
    </row>
    <row r="20" spans="1:10" ht="23.25" customHeight="1" x14ac:dyDescent="0.2">
      <c r="A20" s="195" t="s">
        <v>100</v>
      </c>
      <c r="B20" s="38" t="s">
        <v>28</v>
      </c>
      <c r="C20" s="59"/>
      <c r="D20" s="60"/>
      <c r="E20" s="80"/>
      <c r="F20" s="81"/>
      <c r="G20" s="80"/>
      <c r="H20" s="81"/>
      <c r="I20" s="80">
        <f>SUMIF(F53:F68,A20,I53:I68)</f>
        <v>0</v>
      </c>
      <c r="J20" s="82"/>
    </row>
    <row r="21" spans="1:10" ht="23.25" customHeight="1" x14ac:dyDescent="0.2">
      <c r="A21" s="2"/>
      <c r="B21" s="48" t="s">
        <v>29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92">
        <f>IF(A24&gt;50, ROUNDUP(A23, 0), ROUNDDOWN(A23, 0))</f>
        <v>0</v>
      </c>
      <c r="H24" s="93"/>
      <c r="I24" s="9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77">
        <f>IF(A26&gt;50, ROUNDUP(A25, 0), ROUNDDOWN(A25, 0))</f>
        <v>0</v>
      </c>
      <c r="H26" s="78"/>
      <c r="I26" s="7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79">
        <f>CenaCelkem-(ZakladDPHSni+DPHSni+ZakladDPHZakl+DPHZakl)</f>
        <v>0</v>
      </c>
      <c r="H27" s="79"/>
      <c r="I27" s="79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IF(A29&gt;50, ROUNDUP(A27, 0), ROUNDDOWN(A27, 0))</f>
        <v>0</v>
      </c>
      <c r="H29" s="173"/>
      <c r="I29" s="173"/>
      <c r="J29" s="174" t="s">
        <v>65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97"/>
      <c r="E34" s="98"/>
      <c r="G34" s="99"/>
      <c r="H34" s="100"/>
      <c r="I34" s="100"/>
      <c r="J34" s="25"/>
    </row>
    <row r="35" spans="1:10" ht="12.75" customHeight="1" x14ac:dyDescent="0.2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56</v>
      </c>
      <c r="C39" s="147"/>
      <c r="D39" s="147"/>
      <c r="E39" s="147"/>
      <c r="F39" s="148">
        <f>'SO 01 SO 01 Pol'!AE186+'SO 02 SO 02 Pol'!AE11+'SO 03 SO 03 Pol'!AE11</f>
        <v>0</v>
      </c>
      <c r="G39" s="149">
        <f>'SO 01 SO 01 Pol'!AF186+'SO 02 SO 02 Pol'!AF11+'SO 03 SO 03 Pol'!AF11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 t="s">
        <v>57</v>
      </c>
      <c r="C40" s="153" t="s">
        <v>58</v>
      </c>
      <c r="D40" s="153"/>
      <c r="E40" s="153"/>
      <c r="F40" s="154">
        <f>'SO 01 SO 01 Pol'!AE186</f>
        <v>0</v>
      </c>
      <c r="G40" s="155">
        <f>'SO 01 SO 01 Pol'!AF186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customHeight="1" x14ac:dyDescent="0.2">
      <c r="A41" s="136">
        <v>3</v>
      </c>
      <c r="B41" s="157" t="s">
        <v>57</v>
      </c>
      <c r="C41" s="147" t="s">
        <v>58</v>
      </c>
      <c r="D41" s="147"/>
      <c r="E41" s="147"/>
      <c r="F41" s="158">
        <f>'SO 01 SO 01 Pol'!AE186</f>
        <v>0</v>
      </c>
      <c r="G41" s="150">
        <f>'SO 01 SO 01 Pol'!AF186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">
      <c r="A42" s="136">
        <v>2</v>
      </c>
      <c r="B42" s="152" t="s">
        <v>59</v>
      </c>
      <c r="C42" s="153" t="s">
        <v>60</v>
      </c>
      <c r="D42" s="153"/>
      <c r="E42" s="153"/>
      <c r="F42" s="154">
        <f>'SO 02 SO 02 Pol'!AE11</f>
        <v>0</v>
      </c>
      <c r="G42" s="155">
        <f>'SO 02 SO 02 Pol'!AF11</f>
        <v>0</v>
      </c>
      <c r="H42" s="155">
        <f>(F42*SazbaDPH1/100)+(G42*SazbaDPH2/100)</f>
        <v>0</v>
      </c>
      <c r="I42" s="155">
        <f>F42+G42+H42</f>
        <v>0</v>
      </c>
      <c r="J42" s="156" t="str">
        <f>IF(CenaCelkemVypocet=0,"",I42/CenaCelkemVypocet*100)</f>
        <v/>
      </c>
    </row>
    <row r="43" spans="1:10" ht="25.5" customHeight="1" x14ac:dyDescent="0.2">
      <c r="A43" s="136">
        <v>3</v>
      </c>
      <c r="B43" s="157" t="s">
        <v>59</v>
      </c>
      <c r="C43" s="147" t="s">
        <v>61</v>
      </c>
      <c r="D43" s="147"/>
      <c r="E43" s="147"/>
      <c r="F43" s="158">
        <f>'SO 02 SO 02 Pol'!AE11</f>
        <v>0</v>
      </c>
      <c r="G43" s="150">
        <f>'SO 02 SO 02 Pol'!AF11</f>
        <v>0</v>
      </c>
      <c r="H43" s="150">
        <f>(F43*SazbaDPH1/100)+(G43*SazbaDPH2/100)</f>
        <v>0</v>
      </c>
      <c r="I43" s="150">
        <f>F43+G43+H43</f>
        <v>0</v>
      </c>
      <c r="J43" s="151" t="str">
        <f>IF(CenaCelkemVypocet=0,"",I43/CenaCelkemVypocet*100)</f>
        <v/>
      </c>
    </row>
    <row r="44" spans="1:10" ht="25.5" customHeight="1" x14ac:dyDescent="0.2">
      <c r="A44" s="136">
        <v>2</v>
      </c>
      <c r="B44" s="152" t="s">
        <v>62</v>
      </c>
      <c r="C44" s="153" t="s">
        <v>63</v>
      </c>
      <c r="D44" s="153"/>
      <c r="E44" s="153"/>
      <c r="F44" s="154">
        <f>'SO 03 SO 03 Pol'!AE11</f>
        <v>0</v>
      </c>
      <c r="G44" s="155">
        <f>'SO 03 SO 03 Pol'!AF11</f>
        <v>0</v>
      </c>
      <c r="H44" s="155">
        <f>(F44*SazbaDPH1/100)+(G44*SazbaDPH2/100)</f>
        <v>0</v>
      </c>
      <c r="I44" s="155">
        <f>F44+G44+H44</f>
        <v>0</v>
      </c>
      <c r="J44" s="156" t="str">
        <f>IF(CenaCelkemVypocet=0,"",I44/CenaCelkemVypocet*100)</f>
        <v/>
      </c>
    </row>
    <row r="45" spans="1:10" ht="25.5" customHeight="1" x14ac:dyDescent="0.2">
      <c r="A45" s="136">
        <v>3</v>
      </c>
      <c r="B45" s="157" t="s">
        <v>62</v>
      </c>
      <c r="C45" s="147" t="s">
        <v>63</v>
      </c>
      <c r="D45" s="147"/>
      <c r="E45" s="147"/>
      <c r="F45" s="158">
        <f>'SO 03 SO 03 Pol'!AE11</f>
        <v>0</v>
      </c>
      <c r="G45" s="150">
        <f>'SO 03 SO 03 Pol'!AF11</f>
        <v>0</v>
      </c>
      <c r="H45" s="150">
        <f>(F45*SazbaDPH1/100)+(G45*SazbaDPH2/100)</f>
        <v>0</v>
      </c>
      <c r="I45" s="150">
        <f>F45+G45+H45</f>
        <v>0</v>
      </c>
      <c r="J45" s="151" t="str">
        <f>IF(CenaCelkemVypocet=0,"",I45/CenaCelkemVypocet*100)</f>
        <v/>
      </c>
    </row>
    <row r="46" spans="1:10" ht="25.5" customHeight="1" x14ac:dyDescent="0.2">
      <c r="A46" s="136"/>
      <c r="B46" s="159" t="s">
        <v>64</v>
      </c>
      <c r="C46" s="160"/>
      <c r="D46" s="160"/>
      <c r="E46" s="161"/>
      <c r="F46" s="162">
        <f>SUMIF(A39:A45,"=1",F39:F45)</f>
        <v>0</v>
      </c>
      <c r="G46" s="163">
        <f>SUMIF(A39:A45,"=1",G39:G45)</f>
        <v>0</v>
      </c>
      <c r="H46" s="163">
        <f>SUMIF(A39:A45,"=1",H39:H45)</f>
        <v>0</v>
      </c>
      <c r="I46" s="163">
        <f>SUMIF(A39:A45,"=1",I39:I45)</f>
        <v>0</v>
      </c>
      <c r="J46" s="164">
        <f>SUMIF(A39:A45,"=1",J39:J45)</f>
        <v>0</v>
      </c>
    </row>
    <row r="50" spans="1:10" ht="15.75" x14ac:dyDescent="0.25">
      <c r="B50" s="175" t="s">
        <v>66</v>
      </c>
    </row>
    <row r="52" spans="1:10" ht="25.5" customHeight="1" x14ac:dyDescent="0.2">
      <c r="A52" s="177"/>
      <c r="B52" s="180" t="s">
        <v>17</v>
      </c>
      <c r="C52" s="180" t="s">
        <v>5</v>
      </c>
      <c r="D52" s="181"/>
      <c r="E52" s="181"/>
      <c r="F52" s="182" t="s">
        <v>67</v>
      </c>
      <c r="G52" s="182"/>
      <c r="H52" s="182"/>
      <c r="I52" s="182" t="s">
        <v>29</v>
      </c>
      <c r="J52" s="182" t="s">
        <v>0</v>
      </c>
    </row>
    <row r="53" spans="1:10" ht="36.75" customHeight="1" x14ac:dyDescent="0.2">
      <c r="A53" s="178"/>
      <c r="B53" s="183" t="s">
        <v>68</v>
      </c>
      <c r="C53" s="184" t="s">
        <v>69</v>
      </c>
      <c r="D53" s="185"/>
      <c r="E53" s="185"/>
      <c r="F53" s="191" t="s">
        <v>24</v>
      </c>
      <c r="G53" s="192"/>
      <c r="H53" s="192"/>
      <c r="I53" s="192">
        <f>'SO 01 SO 01 Pol'!G8</f>
        <v>0</v>
      </c>
      <c r="J53" s="189" t="str">
        <f>IF(I69=0,"",I53/I69*100)</f>
        <v/>
      </c>
    </row>
    <row r="54" spans="1:10" ht="36.75" customHeight="1" x14ac:dyDescent="0.2">
      <c r="A54" s="178"/>
      <c r="B54" s="183" t="s">
        <v>70</v>
      </c>
      <c r="C54" s="184" t="s">
        <v>71</v>
      </c>
      <c r="D54" s="185"/>
      <c r="E54" s="185"/>
      <c r="F54" s="191" t="s">
        <v>24</v>
      </c>
      <c r="G54" s="192"/>
      <c r="H54" s="192"/>
      <c r="I54" s="192">
        <f>'SO 01 SO 01 Pol'!G25</f>
        <v>0</v>
      </c>
      <c r="J54" s="189" t="str">
        <f>IF(I69=0,"",I54/I69*100)</f>
        <v/>
      </c>
    </row>
    <row r="55" spans="1:10" ht="36.75" customHeight="1" x14ac:dyDescent="0.2">
      <c r="A55" s="178"/>
      <c r="B55" s="183" t="s">
        <v>72</v>
      </c>
      <c r="C55" s="184" t="s">
        <v>73</v>
      </c>
      <c r="D55" s="185"/>
      <c r="E55" s="185"/>
      <c r="F55" s="191" t="s">
        <v>24</v>
      </c>
      <c r="G55" s="192"/>
      <c r="H55" s="192"/>
      <c r="I55" s="192">
        <f>'SO 01 SO 01 Pol'!G38</f>
        <v>0</v>
      </c>
      <c r="J55" s="189" t="str">
        <f>IF(I69=0,"",I55/I69*100)</f>
        <v/>
      </c>
    </row>
    <row r="56" spans="1:10" ht="36.75" customHeight="1" x14ac:dyDescent="0.2">
      <c r="A56" s="178"/>
      <c r="B56" s="183" t="s">
        <v>74</v>
      </c>
      <c r="C56" s="184" t="s">
        <v>75</v>
      </c>
      <c r="D56" s="185"/>
      <c r="E56" s="185"/>
      <c r="F56" s="191" t="s">
        <v>24</v>
      </c>
      <c r="G56" s="192"/>
      <c r="H56" s="192"/>
      <c r="I56" s="192">
        <f>'SO 01 SO 01 Pol'!G48</f>
        <v>0</v>
      </c>
      <c r="J56" s="189" t="str">
        <f>IF(I69=0,"",I56/I69*100)</f>
        <v/>
      </c>
    </row>
    <row r="57" spans="1:10" ht="36.75" customHeight="1" x14ac:dyDescent="0.2">
      <c r="A57" s="178"/>
      <c r="B57" s="183" t="s">
        <v>76</v>
      </c>
      <c r="C57" s="184" t="s">
        <v>77</v>
      </c>
      <c r="D57" s="185"/>
      <c r="E57" s="185"/>
      <c r="F57" s="191" t="s">
        <v>24</v>
      </c>
      <c r="G57" s="192"/>
      <c r="H57" s="192"/>
      <c r="I57" s="192">
        <f>'SO 01 SO 01 Pol'!G82</f>
        <v>0</v>
      </c>
      <c r="J57" s="189" t="str">
        <f>IF(I69=0,"",I57/I69*100)</f>
        <v/>
      </c>
    </row>
    <row r="58" spans="1:10" ht="36.75" customHeight="1" x14ac:dyDescent="0.2">
      <c r="A58" s="178"/>
      <c r="B58" s="183" t="s">
        <v>78</v>
      </c>
      <c r="C58" s="184" t="s">
        <v>79</v>
      </c>
      <c r="D58" s="185"/>
      <c r="E58" s="185"/>
      <c r="F58" s="191" t="s">
        <v>24</v>
      </c>
      <c r="G58" s="192"/>
      <c r="H58" s="192"/>
      <c r="I58" s="192">
        <f>'SO 01 SO 01 Pol'!G99</f>
        <v>0</v>
      </c>
      <c r="J58" s="189" t="str">
        <f>IF(I69=0,"",I58/I69*100)</f>
        <v/>
      </c>
    </row>
    <row r="59" spans="1:10" ht="36.75" customHeight="1" x14ac:dyDescent="0.2">
      <c r="A59" s="178"/>
      <c r="B59" s="183" t="s">
        <v>80</v>
      </c>
      <c r="C59" s="184" t="s">
        <v>81</v>
      </c>
      <c r="D59" s="185"/>
      <c r="E59" s="185"/>
      <c r="F59" s="191" t="s">
        <v>24</v>
      </c>
      <c r="G59" s="192"/>
      <c r="H59" s="192"/>
      <c r="I59" s="192">
        <f>'SO 01 SO 01 Pol'!G115</f>
        <v>0</v>
      </c>
      <c r="J59" s="189" t="str">
        <f>IF(I69=0,"",I59/I69*100)</f>
        <v/>
      </c>
    </row>
    <row r="60" spans="1:10" ht="36.75" customHeight="1" x14ac:dyDescent="0.2">
      <c r="A60" s="178"/>
      <c r="B60" s="183" t="s">
        <v>82</v>
      </c>
      <c r="C60" s="184" t="s">
        <v>83</v>
      </c>
      <c r="D60" s="185"/>
      <c r="E60" s="185"/>
      <c r="F60" s="191" t="s">
        <v>24</v>
      </c>
      <c r="G60" s="192"/>
      <c r="H60" s="192"/>
      <c r="I60" s="192">
        <f>'SO 01 SO 01 Pol'!G160</f>
        <v>0</v>
      </c>
      <c r="J60" s="189" t="str">
        <f>IF(I69=0,"",I60/I69*100)</f>
        <v/>
      </c>
    </row>
    <row r="61" spans="1:10" ht="36.75" customHeight="1" x14ac:dyDescent="0.2">
      <c r="A61" s="178"/>
      <c r="B61" s="183" t="s">
        <v>84</v>
      </c>
      <c r="C61" s="184" t="s">
        <v>85</v>
      </c>
      <c r="D61" s="185"/>
      <c r="E61" s="185"/>
      <c r="F61" s="191" t="s">
        <v>25</v>
      </c>
      <c r="G61" s="192"/>
      <c r="H61" s="192"/>
      <c r="I61" s="192">
        <f>'SO 01 SO 01 Pol'!G51</f>
        <v>0</v>
      </c>
      <c r="J61" s="189" t="str">
        <f>IF(I69=0,"",I61/I69*100)</f>
        <v/>
      </c>
    </row>
    <row r="62" spans="1:10" ht="36.75" customHeight="1" x14ac:dyDescent="0.2">
      <c r="A62" s="178"/>
      <c r="B62" s="183" t="s">
        <v>86</v>
      </c>
      <c r="C62" s="184" t="s">
        <v>87</v>
      </c>
      <c r="D62" s="185"/>
      <c r="E62" s="185"/>
      <c r="F62" s="191" t="s">
        <v>25</v>
      </c>
      <c r="G62" s="192"/>
      <c r="H62" s="192"/>
      <c r="I62" s="192">
        <f>'SO 01 SO 01 Pol'!G56</f>
        <v>0</v>
      </c>
      <c r="J62" s="189" t="str">
        <f>IF(I69=0,"",I62/I69*100)</f>
        <v/>
      </c>
    </row>
    <row r="63" spans="1:10" ht="36.75" customHeight="1" x14ac:dyDescent="0.2">
      <c r="A63" s="178"/>
      <c r="B63" s="183" t="s">
        <v>88</v>
      </c>
      <c r="C63" s="184" t="s">
        <v>89</v>
      </c>
      <c r="D63" s="185"/>
      <c r="E63" s="185"/>
      <c r="F63" s="191" t="s">
        <v>25</v>
      </c>
      <c r="G63" s="192"/>
      <c r="H63" s="192"/>
      <c r="I63" s="192">
        <f>'SO 01 SO 01 Pol'!G65</f>
        <v>0</v>
      </c>
      <c r="J63" s="189" t="str">
        <f>IF(I69=0,"",I63/I69*100)</f>
        <v/>
      </c>
    </row>
    <row r="64" spans="1:10" ht="36.75" customHeight="1" x14ac:dyDescent="0.2">
      <c r="A64" s="178"/>
      <c r="B64" s="183" t="s">
        <v>90</v>
      </c>
      <c r="C64" s="184" t="s">
        <v>91</v>
      </c>
      <c r="D64" s="185"/>
      <c r="E64" s="185"/>
      <c r="F64" s="191" t="s">
        <v>25</v>
      </c>
      <c r="G64" s="192"/>
      <c r="H64" s="192"/>
      <c r="I64" s="192">
        <f>'SO 01 SO 01 Pol'!G73</f>
        <v>0</v>
      </c>
      <c r="J64" s="189" t="str">
        <f>IF(I69=0,"",I64/I69*100)</f>
        <v/>
      </c>
    </row>
    <row r="65" spans="1:10" ht="36.75" customHeight="1" x14ac:dyDescent="0.2">
      <c r="A65" s="178"/>
      <c r="B65" s="183" t="s">
        <v>92</v>
      </c>
      <c r="C65" s="184" t="s">
        <v>93</v>
      </c>
      <c r="D65" s="185"/>
      <c r="E65" s="185"/>
      <c r="F65" s="191" t="s">
        <v>26</v>
      </c>
      <c r="G65" s="192"/>
      <c r="H65" s="192"/>
      <c r="I65" s="192">
        <f>'SO 02 SO 02 Pol'!G8</f>
        <v>0</v>
      </c>
      <c r="J65" s="189" t="str">
        <f>IF(I69=0,"",I65/I69*100)</f>
        <v/>
      </c>
    </row>
    <row r="66" spans="1:10" ht="36.75" customHeight="1" x14ac:dyDescent="0.2">
      <c r="A66" s="178"/>
      <c r="B66" s="183" t="s">
        <v>94</v>
      </c>
      <c r="C66" s="184" t="s">
        <v>95</v>
      </c>
      <c r="D66" s="185"/>
      <c r="E66" s="185"/>
      <c r="F66" s="191" t="s">
        <v>26</v>
      </c>
      <c r="G66" s="192"/>
      <c r="H66" s="192"/>
      <c r="I66" s="192">
        <f>'SO 03 SO 03 Pol'!G8</f>
        <v>0</v>
      </c>
      <c r="J66" s="189" t="str">
        <f>IF(I69=0,"",I66/I69*100)</f>
        <v/>
      </c>
    </row>
    <row r="67" spans="1:10" ht="36.75" customHeight="1" x14ac:dyDescent="0.2">
      <c r="A67" s="178"/>
      <c r="B67" s="183" t="s">
        <v>96</v>
      </c>
      <c r="C67" s="184" t="s">
        <v>97</v>
      </c>
      <c r="D67" s="185"/>
      <c r="E67" s="185"/>
      <c r="F67" s="191" t="s">
        <v>98</v>
      </c>
      <c r="G67" s="192"/>
      <c r="H67" s="192"/>
      <c r="I67" s="192">
        <f>'SO 01 SO 01 Pol'!G163</f>
        <v>0</v>
      </c>
      <c r="J67" s="189" t="str">
        <f>IF(I69=0,"",I67/I69*100)</f>
        <v/>
      </c>
    </row>
    <row r="68" spans="1:10" ht="36.75" customHeight="1" x14ac:dyDescent="0.2">
      <c r="A68" s="178"/>
      <c r="B68" s="183" t="s">
        <v>99</v>
      </c>
      <c r="C68" s="184" t="s">
        <v>27</v>
      </c>
      <c r="D68" s="185"/>
      <c r="E68" s="185"/>
      <c r="F68" s="191" t="s">
        <v>99</v>
      </c>
      <c r="G68" s="192"/>
      <c r="H68" s="192"/>
      <c r="I68" s="192">
        <f>'SO 01 SO 01 Pol'!G180</f>
        <v>0</v>
      </c>
      <c r="J68" s="189" t="str">
        <f>IF(I69=0,"",I68/I69*100)</f>
        <v/>
      </c>
    </row>
    <row r="69" spans="1:10" ht="25.5" customHeight="1" x14ac:dyDescent="0.2">
      <c r="A69" s="179"/>
      <c r="B69" s="186" t="s">
        <v>1</v>
      </c>
      <c r="C69" s="187"/>
      <c r="D69" s="188"/>
      <c r="E69" s="188"/>
      <c r="F69" s="193"/>
      <c r="G69" s="194"/>
      <c r="H69" s="194"/>
      <c r="I69" s="194">
        <f>SUM(I53:I68)</f>
        <v>0</v>
      </c>
      <c r="J69" s="190">
        <f>SUM(J53:J68)</f>
        <v>0</v>
      </c>
    </row>
    <row r="70" spans="1:10" x14ac:dyDescent="0.2">
      <c r="F70" s="134"/>
      <c r="G70" s="134"/>
      <c r="H70" s="134"/>
      <c r="I70" s="134"/>
      <c r="J70" s="135"/>
    </row>
    <row r="71" spans="1:10" x14ac:dyDescent="0.2">
      <c r="F71" s="134"/>
      <c r="G71" s="134"/>
      <c r="H71" s="134"/>
      <c r="I71" s="134"/>
      <c r="J71" s="135"/>
    </row>
    <row r="72" spans="1:10" x14ac:dyDescent="0.2">
      <c r="F72" s="134"/>
      <c r="G72" s="134"/>
      <c r="H72" s="134"/>
      <c r="I72" s="134"/>
      <c r="J72" s="135"/>
    </row>
  </sheetData>
  <sheetProtection algorithmName="SHA-512" hashValue="BZpx48ijEbjjvbtjfwKy0k89+XhAgRtZDoGAaPe4pcQzUeY3sJJSXVTQc8fJdYgXU9FN5ZGAJ0hwzse57eF5lQ==" saltValue="YXrQXI5qGSTSIerc9GdFl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50" t="s">
        <v>7</v>
      </c>
      <c r="B2" s="49"/>
      <c r="C2" s="103"/>
      <c r="D2" s="103"/>
      <c r="E2" s="103"/>
      <c r="F2" s="103"/>
      <c r="G2" s="104"/>
    </row>
    <row r="3" spans="1:7" ht="24.95" customHeight="1" x14ac:dyDescent="0.2">
      <c r="A3" s="50" t="s">
        <v>8</v>
      </c>
      <c r="B3" s="49"/>
      <c r="C3" s="103"/>
      <c r="D3" s="103"/>
      <c r="E3" s="103"/>
      <c r="F3" s="103"/>
      <c r="G3" s="104"/>
    </row>
    <row r="4" spans="1:7" ht="24.95" customHeight="1" x14ac:dyDescent="0.2">
      <c r="A4" s="50" t="s">
        <v>9</v>
      </c>
      <c r="B4" s="49"/>
      <c r="C4" s="103"/>
      <c r="D4" s="103"/>
      <c r="E4" s="103"/>
      <c r="F4" s="103"/>
      <c r="G4" s="104"/>
    </row>
    <row r="5" spans="1:7" x14ac:dyDescent="0.2">
      <c r="B5" s="4"/>
      <c r="C5" s="5"/>
      <c r="D5" s="6"/>
    </row>
  </sheetData>
  <sheetProtection algorithmName="SHA-512" hashValue="acGpQffzZQdQb9Jgu5nRqQkLpWiwnOQNQ7vx8XVIG12385WswrXEp0cdbCXEo2EY0SHb2P1FHTpECv7XL9XBSA==" saltValue="beY1efpYGjmR4T+Lgb5lT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2151-0820-47BC-A013-0B20250BD05A}">
  <sheetPr>
    <outlinePr summaryBelow="0"/>
  </sheetPr>
  <dimension ref="A1:BH5000"/>
  <sheetViews>
    <sheetView tabSelected="1" workbookViewId="0">
      <pane ySplit="7" topLeftCell="A56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101</v>
      </c>
      <c r="B1" s="196"/>
      <c r="C1" s="196"/>
      <c r="D1" s="196"/>
      <c r="E1" s="196"/>
      <c r="F1" s="196"/>
      <c r="G1" s="196"/>
      <c r="AG1" t="s">
        <v>102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103</v>
      </c>
    </row>
    <row r="3" spans="1:60" ht="24.95" customHeight="1" x14ac:dyDescent="0.2">
      <c r="A3" s="197" t="s">
        <v>8</v>
      </c>
      <c r="B3" s="49" t="s">
        <v>57</v>
      </c>
      <c r="C3" s="200" t="s">
        <v>58</v>
      </c>
      <c r="D3" s="198"/>
      <c r="E3" s="198"/>
      <c r="F3" s="198"/>
      <c r="G3" s="199"/>
      <c r="AC3" s="176" t="s">
        <v>103</v>
      </c>
      <c r="AG3" t="s">
        <v>104</v>
      </c>
    </row>
    <row r="4" spans="1:60" ht="24.95" customHeight="1" x14ac:dyDescent="0.2">
      <c r="A4" s="201" t="s">
        <v>9</v>
      </c>
      <c r="B4" s="202" t="s">
        <v>57</v>
      </c>
      <c r="C4" s="203" t="s">
        <v>58</v>
      </c>
      <c r="D4" s="204"/>
      <c r="E4" s="204"/>
      <c r="F4" s="204"/>
      <c r="G4" s="205"/>
      <c r="AG4" t="s">
        <v>105</v>
      </c>
    </row>
    <row r="5" spans="1:60" x14ac:dyDescent="0.2">
      <c r="D5" s="10"/>
    </row>
    <row r="6" spans="1:60" ht="38.25" x14ac:dyDescent="0.2">
      <c r="A6" s="207" t="s">
        <v>106</v>
      </c>
      <c r="B6" s="209" t="s">
        <v>107</v>
      </c>
      <c r="C6" s="209" t="s">
        <v>108</v>
      </c>
      <c r="D6" s="208" t="s">
        <v>109</v>
      </c>
      <c r="E6" s="207" t="s">
        <v>110</v>
      </c>
      <c r="F6" s="206" t="s">
        <v>111</v>
      </c>
      <c r="G6" s="207" t="s">
        <v>29</v>
      </c>
      <c r="H6" s="210" t="s">
        <v>30</v>
      </c>
      <c r="I6" s="210" t="s">
        <v>112</v>
      </c>
      <c r="J6" s="210" t="s">
        <v>31</v>
      </c>
      <c r="K6" s="210" t="s">
        <v>113</v>
      </c>
      <c r="L6" s="210" t="s">
        <v>114</v>
      </c>
      <c r="M6" s="210" t="s">
        <v>115</v>
      </c>
      <c r="N6" s="210" t="s">
        <v>116</v>
      </c>
      <c r="O6" s="210" t="s">
        <v>117</v>
      </c>
      <c r="P6" s="210" t="s">
        <v>118</v>
      </c>
      <c r="Q6" s="210" t="s">
        <v>119</v>
      </c>
      <c r="R6" s="210" t="s">
        <v>120</v>
      </c>
      <c r="S6" s="210" t="s">
        <v>121</v>
      </c>
      <c r="T6" s="210" t="s">
        <v>122</v>
      </c>
      <c r="U6" s="210" t="s">
        <v>123</v>
      </c>
      <c r="V6" s="210" t="s">
        <v>124</v>
      </c>
      <c r="W6" s="210" t="s">
        <v>125</v>
      </c>
      <c r="X6" s="210" t="s">
        <v>126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4" t="s">
        <v>127</v>
      </c>
      <c r="B8" s="225" t="s">
        <v>68</v>
      </c>
      <c r="C8" s="247" t="s">
        <v>69</v>
      </c>
      <c r="D8" s="226"/>
      <c r="E8" s="227"/>
      <c r="F8" s="228"/>
      <c r="G8" s="228">
        <f>SUMIF(AG9:AG24,"&lt;&gt;NOR",G9:G24)</f>
        <v>0</v>
      </c>
      <c r="H8" s="228"/>
      <c r="I8" s="228">
        <f>SUM(I9:I24)</f>
        <v>0</v>
      </c>
      <c r="J8" s="228"/>
      <c r="K8" s="228">
        <f>SUM(K9:K24)</f>
        <v>0</v>
      </c>
      <c r="L8" s="228"/>
      <c r="M8" s="228">
        <f>SUM(M9:M24)</f>
        <v>0</v>
      </c>
      <c r="N8" s="228"/>
      <c r="O8" s="228">
        <f>SUM(O9:O24)</f>
        <v>2.2400000000000002</v>
      </c>
      <c r="P8" s="228"/>
      <c r="Q8" s="228">
        <f>SUM(Q9:Q24)</f>
        <v>0</v>
      </c>
      <c r="R8" s="228"/>
      <c r="S8" s="228"/>
      <c r="T8" s="229"/>
      <c r="U8" s="223"/>
      <c r="V8" s="223">
        <f>SUM(V9:V24)</f>
        <v>18.07</v>
      </c>
      <c r="W8" s="223"/>
      <c r="X8" s="223"/>
      <c r="AG8" t="s">
        <v>128</v>
      </c>
    </row>
    <row r="9" spans="1:60" ht="22.5" outlineLevel="1" x14ac:dyDescent="0.2">
      <c r="A9" s="230">
        <v>1</v>
      </c>
      <c r="B9" s="231" t="s">
        <v>129</v>
      </c>
      <c r="C9" s="248" t="s">
        <v>130</v>
      </c>
      <c r="D9" s="232" t="s">
        <v>131</v>
      </c>
      <c r="E9" s="233">
        <v>60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1.2370000000000001E-2</v>
      </c>
      <c r="O9" s="235">
        <f>ROUND(E9*N9,2)</f>
        <v>0.74</v>
      </c>
      <c r="P9" s="235">
        <v>0</v>
      </c>
      <c r="Q9" s="235">
        <f>ROUND(E9*P9,2)</f>
        <v>0</v>
      </c>
      <c r="R9" s="235" t="s">
        <v>132</v>
      </c>
      <c r="S9" s="235" t="s">
        <v>133</v>
      </c>
      <c r="T9" s="236" t="s">
        <v>133</v>
      </c>
      <c r="U9" s="220">
        <v>0.16</v>
      </c>
      <c r="V9" s="220">
        <f>ROUND(E9*U9,2)</f>
        <v>9.6</v>
      </c>
      <c r="W9" s="220"/>
      <c r="X9" s="220" t="s">
        <v>134</v>
      </c>
      <c r="Y9" s="211"/>
      <c r="Z9" s="211"/>
      <c r="AA9" s="211"/>
      <c r="AB9" s="211"/>
      <c r="AC9" s="211"/>
      <c r="AD9" s="211"/>
      <c r="AE9" s="211"/>
      <c r="AF9" s="211"/>
      <c r="AG9" s="211" t="s">
        <v>135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49" t="s">
        <v>136</v>
      </c>
      <c r="D10" s="237"/>
      <c r="E10" s="237"/>
      <c r="F10" s="237"/>
      <c r="G10" s="237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1"/>
      <c r="Z10" s="211"/>
      <c r="AA10" s="211"/>
      <c r="AB10" s="211"/>
      <c r="AC10" s="211"/>
      <c r="AD10" s="211"/>
      <c r="AE10" s="211"/>
      <c r="AF10" s="211"/>
      <c r="AG10" s="211" t="s">
        <v>137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8"/>
      <c r="B11" s="219"/>
      <c r="C11" s="250" t="s">
        <v>138</v>
      </c>
      <c r="D11" s="221"/>
      <c r="E11" s="222">
        <v>10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1"/>
      <c r="Z11" s="211"/>
      <c r="AA11" s="211"/>
      <c r="AB11" s="211"/>
      <c r="AC11" s="211"/>
      <c r="AD11" s="211"/>
      <c r="AE11" s="211"/>
      <c r="AF11" s="211"/>
      <c r="AG11" s="211" t="s">
        <v>139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18"/>
      <c r="B12" s="219"/>
      <c r="C12" s="250" t="s">
        <v>140</v>
      </c>
      <c r="D12" s="221"/>
      <c r="E12" s="222">
        <v>40</v>
      </c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1"/>
      <c r="Z12" s="211"/>
      <c r="AA12" s="211"/>
      <c r="AB12" s="211"/>
      <c r="AC12" s="211"/>
      <c r="AD12" s="211"/>
      <c r="AE12" s="211"/>
      <c r="AF12" s="211"/>
      <c r="AG12" s="211" t="s">
        <v>139</v>
      </c>
      <c r="AH12" s="211">
        <v>0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18"/>
      <c r="B13" s="219"/>
      <c r="C13" s="250" t="s">
        <v>141</v>
      </c>
      <c r="D13" s="221"/>
      <c r="E13" s="222">
        <v>10</v>
      </c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1"/>
      <c r="Z13" s="211"/>
      <c r="AA13" s="211"/>
      <c r="AB13" s="211"/>
      <c r="AC13" s="211"/>
      <c r="AD13" s="211"/>
      <c r="AE13" s="211"/>
      <c r="AF13" s="211"/>
      <c r="AG13" s="211" t="s">
        <v>139</v>
      </c>
      <c r="AH13" s="211">
        <v>0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22.5" outlineLevel="1" x14ac:dyDescent="0.2">
      <c r="A14" s="230">
        <v>2</v>
      </c>
      <c r="B14" s="231" t="s">
        <v>142</v>
      </c>
      <c r="C14" s="248" t="s">
        <v>143</v>
      </c>
      <c r="D14" s="232" t="s">
        <v>131</v>
      </c>
      <c r="E14" s="233">
        <v>2</v>
      </c>
      <c r="F14" s="234"/>
      <c r="G14" s="235">
        <f>ROUND(E14*F14,2)</f>
        <v>0</v>
      </c>
      <c r="H14" s="234"/>
      <c r="I14" s="235">
        <f>ROUND(E14*H14,2)</f>
        <v>0</v>
      </c>
      <c r="J14" s="234"/>
      <c r="K14" s="235">
        <f>ROUND(E14*J14,2)</f>
        <v>0</v>
      </c>
      <c r="L14" s="235">
        <v>21</v>
      </c>
      <c r="M14" s="235">
        <f>G14*(1+L14/100)</f>
        <v>0</v>
      </c>
      <c r="N14" s="235">
        <v>4.5420000000000002E-2</v>
      </c>
      <c r="O14" s="235">
        <f>ROUND(E14*N14,2)</f>
        <v>0.09</v>
      </c>
      <c r="P14" s="235">
        <v>0</v>
      </c>
      <c r="Q14" s="235">
        <f>ROUND(E14*P14,2)</f>
        <v>0</v>
      </c>
      <c r="R14" s="235" t="s">
        <v>132</v>
      </c>
      <c r="S14" s="235" t="s">
        <v>133</v>
      </c>
      <c r="T14" s="236" t="s">
        <v>133</v>
      </c>
      <c r="U14" s="220">
        <v>0.23374</v>
      </c>
      <c r="V14" s="220">
        <f>ROUND(E14*U14,2)</f>
        <v>0.47</v>
      </c>
      <c r="W14" s="220"/>
      <c r="X14" s="220" t="s">
        <v>134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135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18"/>
      <c r="B15" s="219"/>
      <c r="C15" s="249" t="s">
        <v>136</v>
      </c>
      <c r="D15" s="237"/>
      <c r="E15" s="237"/>
      <c r="F15" s="237"/>
      <c r="G15" s="237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11"/>
      <c r="Z15" s="211"/>
      <c r="AA15" s="211"/>
      <c r="AB15" s="211"/>
      <c r="AC15" s="211"/>
      <c r="AD15" s="211"/>
      <c r="AE15" s="211"/>
      <c r="AF15" s="211"/>
      <c r="AG15" s="211" t="s">
        <v>137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8"/>
      <c r="B16" s="219"/>
      <c r="C16" s="250" t="s">
        <v>144</v>
      </c>
      <c r="D16" s="221"/>
      <c r="E16" s="222">
        <v>2</v>
      </c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1"/>
      <c r="Z16" s="211"/>
      <c r="AA16" s="211"/>
      <c r="AB16" s="211"/>
      <c r="AC16" s="211"/>
      <c r="AD16" s="211"/>
      <c r="AE16" s="211"/>
      <c r="AF16" s="211"/>
      <c r="AG16" s="211" t="s">
        <v>139</v>
      </c>
      <c r="AH16" s="211">
        <v>0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22.5" outlineLevel="1" x14ac:dyDescent="0.2">
      <c r="A17" s="230">
        <v>3</v>
      </c>
      <c r="B17" s="231" t="s">
        <v>145</v>
      </c>
      <c r="C17" s="248" t="s">
        <v>146</v>
      </c>
      <c r="D17" s="232" t="s">
        <v>131</v>
      </c>
      <c r="E17" s="233">
        <v>9</v>
      </c>
      <c r="F17" s="234"/>
      <c r="G17" s="235">
        <f>ROUND(E17*F17,2)</f>
        <v>0</v>
      </c>
      <c r="H17" s="234"/>
      <c r="I17" s="235">
        <f>ROUND(E17*H17,2)</f>
        <v>0</v>
      </c>
      <c r="J17" s="234"/>
      <c r="K17" s="235">
        <f>ROUND(E17*J17,2)</f>
        <v>0</v>
      </c>
      <c r="L17" s="235">
        <v>21</v>
      </c>
      <c r="M17" s="235">
        <f>G17*(1+L17/100)</f>
        <v>0</v>
      </c>
      <c r="N17" s="235">
        <v>6.3140000000000002E-2</v>
      </c>
      <c r="O17" s="235">
        <f>ROUND(E17*N17,2)</f>
        <v>0.56999999999999995</v>
      </c>
      <c r="P17" s="235">
        <v>0</v>
      </c>
      <c r="Q17" s="235">
        <f>ROUND(E17*P17,2)</f>
        <v>0</v>
      </c>
      <c r="R17" s="235" t="s">
        <v>147</v>
      </c>
      <c r="S17" s="235" t="s">
        <v>133</v>
      </c>
      <c r="T17" s="236" t="s">
        <v>133</v>
      </c>
      <c r="U17" s="220">
        <v>0.27</v>
      </c>
      <c r="V17" s="220">
        <f>ROUND(E17*U17,2)</f>
        <v>2.4300000000000002</v>
      </c>
      <c r="W17" s="220"/>
      <c r="X17" s="220" t="s">
        <v>134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135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18"/>
      <c r="B18" s="219"/>
      <c r="C18" s="250" t="s">
        <v>148</v>
      </c>
      <c r="D18" s="221"/>
      <c r="E18" s="222">
        <v>9</v>
      </c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1"/>
      <c r="Z18" s="211"/>
      <c r="AA18" s="211"/>
      <c r="AB18" s="211"/>
      <c r="AC18" s="211"/>
      <c r="AD18" s="211"/>
      <c r="AE18" s="211"/>
      <c r="AF18" s="211"/>
      <c r="AG18" s="211" t="s">
        <v>139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22.5" outlineLevel="1" x14ac:dyDescent="0.2">
      <c r="A19" s="230">
        <v>4</v>
      </c>
      <c r="B19" s="231" t="s">
        <v>149</v>
      </c>
      <c r="C19" s="248" t="s">
        <v>150</v>
      </c>
      <c r="D19" s="232" t="s">
        <v>131</v>
      </c>
      <c r="E19" s="233">
        <v>6</v>
      </c>
      <c r="F19" s="234"/>
      <c r="G19" s="235">
        <f>ROUND(E19*F19,2)</f>
        <v>0</v>
      </c>
      <c r="H19" s="234"/>
      <c r="I19" s="235">
        <f>ROUND(E19*H19,2)</f>
        <v>0</v>
      </c>
      <c r="J19" s="234"/>
      <c r="K19" s="235">
        <f>ROUND(E19*J19,2)</f>
        <v>0</v>
      </c>
      <c r="L19" s="235">
        <v>21</v>
      </c>
      <c r="M19" s="235">
        <f>G19*(1+L19/100)</f>
        <v>0</v>
      </c>
      <c r="N19" s="235">
        <v>2.3019999999999999E-2</v>
      </c>
      <c r="O19" s="235">
        <f>ROUND(E19*N19,2)</f>
        <v>0.14000000000000001</v>
      </c>
      <c r="P19" s="235">
        <v>0</v>
      </c>
      <c r="Q19" s="235">
        <f>ROUND(E19*P19,2)</f>
        <v>0</v>
      </c>
      <c r="R19" s="235" t="s">
        <v>132</v>
      </c>
      <c r="S19" s="235" t="s">
        <v>133</v>
      </c>
      <c r="T19" s="236" t="s">
        <v>133</v>
      </c>
      <c r="U19" s="220">
        <v>0.30220000000000002</v>
      </c>
      <c r="V19" s="220">
        <f>ROUND(E19*U19,2)</f>
        <v>1.81</v>
      </c>
      <c r="W19" s="220"/>
      <c r="X19" s="220" t="s">
        <v>134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135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8"/>
      <c r="B20" s="219"/>
      <c r="C20" s="249" t="s">
        <v>136</v>
      </c>
      <c r="D20" s="237"/>
      <c r="E20" s="237"/>
      <c r="F20" s="237"/>
      <c r="G20" s="237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1"/>
      <c r="Z20" s="211"/>
      <c r="AA20" s="211"/>
      <c r="AB20" s="211"/>
      <c r="AC20" s="211"/>
      <c r="AD20" s="211"/>
      <c r="AE20" s="211"/>
      <c r="AF20" s="211"/>
      <c r="AG20" s="211" t="s">
        <v>137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18"/>
      <c r="B21" s="219"/>
      <c r="C21" s="250" t="s">
        <v>151</v>
      </c>
      <c r="D21" s="221"/>
      <c r="E21" s="222">
        <v>6</v>
      </c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1"/>
      <c r="Z21" s="211"/>
      <c r="AA21" s="211"/>
      <c r="AB21" s="211"/>
      <c r="AC21" s="211"/>
      <c r="AD21" s="211"/>
      <c r="AE21" s="211"/>
      <c r="AF21" s="211"/>
      <c r="AG21" s="211" t="s">
        <v>139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30">
        <v>5</v>
      </c>
      <c r="B22" s="231" t="s">
        <v>152</v>
      </c>
      <c r="C22" s="248" t="s">
        <v>153</v>
      </c>
      <c r="D22" s="232" t="s">
        <v>154</v>
      </c>
      <c r="E22" s="233">
        <v>1.665</v>
      </c>
      <c r="F22" s="234"/>
      <c r="G22" s="235">
        <f>ROUND(E22*F22,2)</f>
        <v>0</v>
      </c>
      <c r="H22" s="234"/>
      <c r="I22" s="235">
        <f>ROUND(E22*H22,2)</f>
        <v>0</v>
      </c>
      <c r="J22" s="234"/>
      <c r="K22" s="235">
        <f>ROUND(E22*J22,2)</f>
        <v>0</v>
      </c>
      <c r="L22" s="235">
        <v>21</v>
      </c>
      <c r="M22" s="235">
        <f>G22*(1+L22/100)</f>
        <v>0</v>
      </c>
      <c r="N22" s="235">
        <v>0.42259000000000002</v>
      </c>
      <c r="O22" s="235">
        <f>ROUND(E22*N22,2)</f>
        <v>0.7</v>
      </c>
      <c r="P22" s="235">
        <v>0</v>
      </c>
      <c r="Q22" s="235">
        <f>ROUND(E22*P22,2)</f>
        <v>0</v>
      </c>
      <c r="R22" s="235" t="s">
        <v>132</v>
      </c>
      <c r="S22" s="235" t="s">
        <v>133</v>
      </c>
      <c r="T22" s="236" t="s">
        <v>133</v>
      </c>
      <c r="U22" s="220">
        <v>2.2599999999999998</v>
      </c>
      <c r="V22" s="220">
        <f>ROUND(E22*U22,2)</f>
        <v>3.76</v>
      </c>
      <c r="W22" s="220"/>
      <c r="X22" s="220" t="s">
        <v>134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135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ht="22.5" outlineLevel="1" x14ac:dyDescent="0.2">
      <c r="A23" s="218"/>
      <c r="B23" s="219"/>
      <c r="C23" s="249" t="s">
        <v>155</v>
      </c>
      <c r="D23" s="237"/>
      <c r="E23" s="237"/>
      <c r="F23" s="237"/>
      <c r="G23" s="237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1"/>
      <c r="Z23" s="211"/>
      <c r="AA23" s="211"/>
      <c r="AB23" s="211"/>
      <c r="AC23" s="211"/>
      <c r="AD23" s="211"/>
      <c r="AE23" s="211"/>
      <c r="AF23" s="211"/>
      <c r="AG23" s="211" t="s">
        <v>137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38" t="str">
        <f>C23</f>
        <v>ve vybouraných otvorech, s vysekáním kapes pro zavázání, z jakýchkoliv cihel, z pomocného pracovního lešení o výšce podlahy do 1900 mm a pro zatížení do 1,5 kPa,</v>
      </c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18"/>
      <c r="B24" s="219"/>
      <c r="C24" s="250" t="s">
        <v>156</v>
      </c>
      <c r="D24" s="221"/>
      <c r="E24" s="222">
        <v>1.665</v>
      </c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1"/>
      <c r="Z24" s="211"/>
      <c r="AA24" s="211"/>
      <c r="AB24" s="211"/>
      <c r="AC24" s="211"/>
      <c r="AD24" s="211"/>
      <c r="AE24" s="211"/>
      <c r="AF24" s="211"/>
      <c r="AG24" s="211" t="s">
        <v>139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x14ac:dyDescent="0.2">
      <c r="A25" s="224" t="s">
        <v>127</v>
      </c>
      <c r="B25" s="225" t="s">
        <v>70</v>
      </c>
      <c r="C25" s="247" t="s">
        <v>71</v>
      </c>
      <c r="D25" s="226"/>
      <c r="E25" s="227"/>
      <c r="F25" s="228"/>
      <c r="G25" s="228">
        <f>SUMIF(AG26:AG37,"&lt;&gt;NOR",G26:G37)</f>
        <v>0</v>
      </c>
      <c r="H25" s="228"/>
      <c r="I25" s="228">
        <f>SUM(I26:I37)</f>
        <v>0</v>
      </c>
      <c r="J25" s="228"/>
      <c r="K25" s="228">
        <f>SUM(K26:K37)</f>
        <v>0</v>
      </c>
      <c r="L25" s="228"/>
      <c r="M25" s="228">
        <f>SUM(M26:M37)</f>
        <v>0</v>
      </c>
      <c r="N25" s="228"/>
      <c r="O25" s="228">
        <f>SUM(O26:O37)</f>
        <v>1.59</v>
      </c>
      <c r="P25" s="228"/>
      <c r="Q25" s="228">
        <f>SUM(Q26:Q37)</f>
        <v>0</v>
      </c>
      <c r="R25" s="228"/>
      <c r="S25" s="228"/>
      <c r="T25" s="229"/>
      <c r="U25" s="223"/>
      <c r="V25" s="223">
        <f>SUM(V26:V37)</f>
        <v>49.02</v>
      </c>
      <c r="W25" s="223"/>
      <c r="X25" s="223"/>
      <c r="AG25" t="s">
        <v>128</v>
      </c>
    </row>
    <row r="26" spans="1:60" outlineLevel="1" x14ac:dyDescent="0.2">
      <c r="A26" s="230">
        <v>6</v>
      </c>
      <c r="B26" s="231" t="s">
        <v>157</v>
      </c>
      <c r="C26" s="248" t="s">
        <v>158</v>
      </c>
      <c r="D26" s="232" t="s">
        <v>131</v>
      </c>
      <c r="E26" s="233">
        <v>74</v>
      </c>
      <c r="F26" s="234"/>
      <c r="G26" s="235">
        <f>ROUND(E26*F26,2)</f>
        <v>0</v>
      </c>
      <c r="H26" s="234"/>
      <c r="I26" s="235">
        <f>ROUND(E26*H26,2)</f>
        <v>0</v>
      </c>
      <c r="J26" s="234"/>
      <c r="K26" s="235">
        <f>ROUND(E26*J26,2)</f>
        <v>0</v>
      </c>
      <c r="L26" s="235">
        <v>21</v>
      </c>
      <c r="M26" s="235">
        <f>G26*(1+L26/100)</f>
        <v>0</v>
      </c>
      <c r="N26" s="235">
        <v>3.2000000000000002E-3</v>
      </c>
      <c r="O26" s="235">
        <f>ROUND(E26*N26,2)</f>
        <v>0.24</v>
      </c>
      <c r="P26" s="235">
        <v>0</v>
      </c>
      <c r="Q26" s="235">
        <f>ROUND(E26*P26,2)</f>
        <v>0</v>
      </c>
      <c r="R26" s="235" t="s">
        <v>132</v>
      </c>
      <c r="S26" s="235" t="s">
        <v>133</v>
      </c>
      <c r="T26" s="236" t="s">
        <v>133</v>
      </c>
      <c r="U26" s="220">
        <v>0.22</v>
      </c>
      <c r="V26" s="220">
        <f>ROUND(E26*U26,2)</f>
        <v>16.28</v>
      </c>
      <c r="W26" s="220"/>
      <c r="X26" s="220" t="s">
        <v>134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135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8"/>
      <c r="B27" s="219"/>
      <c r="C27" s="249" t="s">
        <v>159</v>
      </c>
      <c r="D27" s="237"/>
      <c r="E27" s="237"/>
      <c r="F27" s="237"/>
      <c r="G27" s="237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1"/>
      <c r="Z27" s="211"/>
      <c r="AA27" s="211"/>
      <c r="AB27" s="211"/>
      <c r="AC27" s="211"/>
      <c r="AD27" s="211"/>
      <c r="AE27" s="211"/>
      <c r="AF27" s="211"/>
      <c r="AG27" s="211" t="s">
        <v>137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38" t="str">
        <f>C27</f>
        <v>jakoukoliv maltou, z pomocného pracovního lešení o výšce podlahy do 1900 mm a pro zatížení do 1,5 kPa,</v>
      </c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18"/>
      <c r="B28" s="219"/>
      <c r="C28" s="250" t="s">
        <v>160</v>
      </c>
      <c r="D28" s="221"/>
      <c r="E28" s="222">
        <v>62</v>
      </c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1"/>
      <c r="Z28" s="211"/>
      <c r="AA28" s="211"/>
      <c r="AB28" s="211"/>
      <c r="AC28" s="211"/>
      <c r="AD28" s="211"/>
      <c r="AE28" s="211"/>
      <c r="AF28" s="211"/>
      <c r="AG28" s="211" t="s">
        <v>139</v>
      </c>
      <c r="AH28" s="211">
        <v>0</v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50" t="s">
        <v>161</v>
      </c>
      <c r="D29" s="221"/>
      <c r="E29" s="222">
        <v>12</v>
      </c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1"/>
      <c r="Z29" s="211"/>
      <c r="AA29" s="211"/>
      <c r="AB29" s="211"/>
      <c r="AC29" s="211"/>
      <c r="AD29" s="211"/>
      <c r="AE29" s="211"/>
      <c r="AF29" s="211"/>
      <c r="AG29" s="211" t="s">
        <v>139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30">
        <v>7</v>
      </c>
      <c r="B30" s="231" t="s">
        <v>162</v>
      </c>
      <c r="C30" s="248" t="s">
        <v>163</v>
      </c>
      <c r="D30" s="232" t="s">
        <v>164</v>
      </c>
      <c r="E30" s="233">
        <v>16.920000000000002</v>
      </c>
      <c r="F30" s="234"/>
      <c r="G30" s="235">
        <f>ROUND(E30*F30,2)</f>
        <v>0</v>
      </c>
      <c r="H30" s="234"/>
      <c r="I30" s="235">
        <f>ROUND(E30*H30,2)</f>
        <v>0</v>
      </c>
      <c r="J30" s="234"/>
      <c r="K30" s="235">
        <f>ROUND(E30*J30,2)</f>
        <v>0</v>
      </c>
      <c r="L30" s="235">
        <v>21</v>
      </c>
      <c r="M30" s="235">
        <f>G30*(1+L30/100)</f>
        <v>0</v>
      </c>
      <c r="N30" s="235">
        <v>2.3800000000000002E-3</v>
      </c>
      <c r="O30" s="235">
        <f>ROUND(E30*N30,2)</f>
        <v>0.04</v>
      </c>
      <c r="P30" s="235">
        <v>0</v>
      </c>
      <c r="Q30" s="235">
        <f>ROUND(E30*P30,2)</f>
        <v>0</v>
      </c>
      <c r="R30" s="235" t="s">
        <v>132</v>
      </c>
      <c r="S30" s="235" t="s">
        <v>133</v>
      </c>
      <c r="T30" s="236" t="s">
        <v>133</v>
      </c>
      <c r="U30" s="220">
        <v>0.18</v>
      </c>
      <c r="V30" s="220">
        <f>ROUND(E30*U30,2)</f>
        <v>3.05</v>
      </c>
      <c r="W30" s="220"/>
      <c r="X30" s="220" t="s">
        <v>134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135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8"/>
      <c r="B31" s="219"/>
      <c r="C31" s="250" t="s">
        <v>165</v>
      </c>
      <c r="D31" s="221"/>
      <c r="E31" s="222">
        <v>16.920000000000002</v>
      </c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1"/>
      <c r="Z31" s="211"/>
      <c r="AA31" s="211"/>
      <c r="AB31" s="211"/>
      <c r="AC31" s="211"/>
      <c r="AD31" s="211"/>
      <c r="AE31" s="211"/>
      <c r="AF31" s="211"/>
      <c r="AG31" s="211" t="s">
        <v>139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22.5" outlineLevel="1" x14ac:dyDescent="0.2">
      <c r="A32" s="230">
        <v>8</v>
      </c>
      <c r="B32" s="231" t="s">
        <v>166</v>
      </c>
      <c r="C32" s="248" t="s">
        <v>167</v>
      </c>
      <c r="D32" s="232" t="s">
        <v>154</v>
      </c>
      <c r="E32" s="233">
        <v>77.341200000000001</v>
      </c>
      <c r="F32" s="234"/>
      <c r="G32" s="235">
        <f>ROUND(E32*F32,2)</f>
        <v>0</v>
      </c>
      <c r="H32" s="234"/>
      <c r="I32" s="235">
        <f>ROUND(E32*H32,2)</f>
        <v>0</v>
      </c>
      <c r="J32" s="234"/>
      <c r="K32" s="235">
        <f>ROUND(E32*J32,2)</f>
        <v>0</v>
      </c>
      <c r="L32" s="235">
        <v>21</v>
      </c>
      <c r="M32" s="235">
        <f>G32*(1+L32/100)</f>
        <v>0</v>
      </c>
      <c r="N32" s="235">
        <v>1.5740000000000001E-2</v>
      </c>
      <c r="O32" s="235">
        <f>ROUND(E32*N32,2)</f>
        <v>1.22</v>
      </c>
      <c r="P32" s="235">
        <v>0</v>
      </c>
      <c r="Q32" s="235">
        <f>ROUND(E32*P32,2)</f>
        <v>0</v>
      </c>
      <c r="R32" s="235" t="s">
        <v>132</v>
      </c>
      <c r="S32" s="235" t="s">
        <v>133</v>
      </c>
      <c r="T32" s="236" t="s">
        <v>133</v>
      </c>
      <c r="U32" s="220">
        <v>0.33</v>
      </c>
      <c r="V32" s="220">
        <f>ROUND(E32*U32,2)</f>
        <v>25.52</v>
      </c>
      <c r="W32" s="220"/>
      <c r="X32" s="220" t="s">
        <v>134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135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8"/>
      <c r="B33" s="219"/>
      <c r="C33" s="250" t="s">
        <v>168</v>
      </c>
      <c r="D33" s="221"/>
      <c r="E33" s="222">
        <v>85.2</v>
      </c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1"/>
      <c r="Z33" s="211"/>
      <c r="AA33" s="211"/>
      <c r="AB33" s="211"/>
      <c r="AC33" s="211"/>
      <c r="AD33" s="211"/>
      <c r="AE33" s="211"/>
      <c r="AF33" s="211"/>
      <c r="AG33" s="211" t="s">
        <v>139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18"/>
      <c r="B34" s="219"/>
      <c r="C34" s="250" t="s">
        <v>169</v>
      </c>
      <c r="D34" s="221"/>
      <c r="E34" s="222">
        <v>-7.8587999999999996</v>
      </c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1"/>
      <c r="Z34" s="211"/>
      <c r="AA34" s="211"/>
      <c r="AB34" s="211"/>
      <c r="AC34" s="211"/>
      <c r="AD34" s="211"/>
      <c r="AE34" s="211"/>
      <c r="AF34" s="211"/>
      <c r="AG34" s="211" t="s">
        <v>139</v>
      </c>
      <c r="AH34" s="211">
        <v>0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30">
        <v>9</v>
      </c>
      <c r="B35" s="231" t="s">
        <v>170</v>
      </c>
      <c r="C35" s="248" t="s">
        <v>171</v>
      </c>
      <c r="D35" s="232" t="s">
        <v>154</v>
      </c>
      <c r="E35" s="233">
        <v>2.2200000000000002</v>
      </c>
      <c r="F35" s="234"/>
      <c r="G35" s="235">
        <f>ROUND(E35*F35,2)</f>
        <v>0</v>
      </c>
      <c r="H35" s="234"/>
      <c r="I35" s="235">
        <f>ROUND(E35*H35,2)</f>
        <v>0</v>
      </c>
      <c r="J35" s="234"/>
      <c r="K35" s="235">
        <f>ROUND(E35*J35,2)</f>
        <v>0</v>
      </c>
      <c r="L35" s="235">
        <v>21</v>
      </c>
      <c r="M35" s="235">
        <f>G35*(1+L35/100)</f>
        <v>0</v>
      </c>
      <c r="N35" s="235">
        <v>3.8289999999999998E-2</v>
      </c>
      <c r="O35" s="235">
        <f>ROUND(E35*N35,2)</f>
        <v>0.09</v>
      </c>
      <c r="P35" s="235">
        <v>0</v>
      </c>
      <c r="Q35" s="235">
        <f>ROUND(E35*P35,2)</f>
        <v>0</v>
      </c>
      <c r="R35" s="235" t="s">
        <v>132</v>
      </c>
      <c r="S35" s="235" t="s">
        <v>133</v>
      </c>
      <c r="T35" s="236" t="s">
        <v>133</v>
      </c>
      <c r="U35" s="220">
        <v>1.88</v>
      </c>
      <c r="V35" s="220">
        <f>ROUND(E35*U35,2)</f>
        <v>4.17</v>
      </c>
      <c r="W35" s="220"/>
      <c r="X35" s="220" t="s">
        <v>134</v>
      </c>
      <c r="Y35" s="211"/>
      <c r="Z35" s="211"/>
      <c r="AA35" s="211"/>
      <c r="AB35" s="211"/>
      <c r="AC35" s="211"/>
      <c r="AD35" s="211"/>
      <c r="AE35" s="211"/>
      <c r="AF35" s="211"/>
      <c r="AG35" s="211" t="s">
        <v>135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18"/>
      <c r="B36" s="219"/>
      <c r="C36" s="249" t="s">
        <v>172</v>
      </c>
      <c r="D36" s="237"/>
      <c r="E36" s="237"/>
      <c r="F36" s="237"/>
      <c r="G36" s="237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1"/>
      <c r="Z36" s="211"/>
      <c r="AA36" s="211"/>
      <c r="AB36" s="211"/>
      <c r="AC36" s="211"/>
      <c r="AD36" s="211"/>
      <c r="AE36" s="211"/>
      <c r="AF36" s="211"/>
      <c r="AG36" s="211" t="s">
        <v>137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18"/>
      <c r="B37" s="219"/>
      <c r="C37" s="250" t="s">
        <v>173</v>
      </c>
      <c r="D37" s="221"/>
      <c r="E37" s="222">
        <v>2.2200000000000002</v>
      </c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1"/>
      <c r="Z37" s="211"/>
      <c r="AA37" s="211"/>
      <c r="AB37" s="211"/>
      <c r="AC37" s="211"/>
      <c r="AD37" s="211"/>
      <c r="AE37" s="211"/>
      <c r="AF37" s="211"/>
      <c r="AG37" s="211" t="s">
        <v>139</v>
      </c>
      <c r="AH37" s="211">
        <v>0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x14ac:dyDescent="0.2">
      <c r="A38" s="224" t="s">
        <v>127</v>
      </c>
      <c r="B38" s="225" t="s">
        <v>72</v>
      </c>
      <c r="C38" s="247" t="s">
        <v>73</v>
      </c>
      <c r="D38" s="226"/>
      <c r="E38" s="227"/>
      <c r="F38" s="228"/>
      <c r="G38" s="228">
        <f>SUMIF(AG39:AG47,"&lt;&gt;NOR",G39:G47)</f>
        <v>0</v>
      </c>
      <c r="H38" s="228"/>
      <c r="I38" s="228">
        <f>SUM(I39:I47)</f>
        <v>0</v>
      </c>
      <c r="J38" s="228"/>
      <c r="K38" s="228">
        <f>SUM(K39:K47)</f>
        <v>0</v>
      </c>
      <c r="L38" s="228"/>
      <c r="M38" s="228">
        <f>SUM(M39:M47)</f>
        <v>0</v>
      </c>
      <c r="N38" s="228"/>
      <c r="O38" s="228">
        <f>SUM(O39:O47)</f>
        <v>0.47000000000000003</v>
      </c>
      <c r="P38" s="228"/>
      <c r="Q38" s="228">
        <f>SUM(Q39:Q47)</f>
        <v>0</v>
      </c>
      <c r="R38" s="228"/>
      <c r="S38" s="228"/>
      <c r="T38" s="229"/>
      <c r="U38" s="223"/>
      <c r="V38" s="223">
        <f>SUM(V39:V47)</f>
        <v>15.84</v>
      </c>
      <c r="W38" s="223"/>
      <c r="X38" s="223"/>
      <c r="AG38" t="s">
        <v>128</v>
      </c>
    </row>
    <row r="39" spans="1:60" ht="22.5" outlineLevel="1" x14ac:dyDescent="0.2">
      <c r="A39" s="230">
        <v>10</v>
      </c>
      <c r="B39" s="231" t="s">
        <v>174</v>
      </c>
      <c r="C39" s="248" t="s">
        <v>175</v>
      </c>
      <c r="D39" s="232" t="s">
        <v>176</v>
      </c>
      <c r="E39" s="233">
        <v>5.6219999999999999E-2</v>
      </c>
      <c r="F39" s="234"/>
      <c r="G39" s="235">
        <f>ROUND(E39*F39,2)</f>
        <v>0</v>
      </c>
      <c r="H39" s="234"/>
      <c r="I39" s="235">
        <f>ROUND(E39*H39,2)</f>
        <v>0</v>
      </c>
      <c r="J39" s="234"/>
      <c r="K39" s="235">
        <f>ROUND(E39*J39,2)</f>
        <v>0</v>
      </c>
      <c r="L39" s="235">
        <v>21</v>
      </c>
      <c r="M39" s="235">
        <f>G39*(1+L39/100)</f>
        <v>0</v>
      </c>
      <c r="N39" s="235">
        <v>2.5</v>
      </c>
      <c r="O39" s="235">
        <f>ROUND(E39*N39,2)</f>
        <v>0.14000000000000001</v>
      </c>
      <c r="P39" s="235">
        <v>0</v>
      </c>
      <c r="Q39" s="235">
        <f>ROUND(E39*P39,2)</f>
        <v>0</v>
      </c>
      <c r="R39" s="235" t="s">
        <v>132</v>
      </c>
      <c r="S39" s="235" t="s">
        <v>133</v>
      </c>
      <c r="T39" s="236" t="s">
        <v>133</v>
      </c>
      <c r="U39" s="220">
        <v>3.4</v>
      </c>
      <c r="V39" s="220">
        <f>ROUND(E39*U39,2)</f>
        <v>0.19</v>
      </c>
      <c r="W39" s="220"/>
      <c r="X39" s="220" t="s">
        <v>134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135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18"/>
      <c r="B40" s="219"/>
      <c r="C40" s="249" t="s">
        <v>177</v>
      </c>
      <c r="D40" s="237"/>
      <c r="E40" s="237"/>
      <c r="F40" s="237"/>
      <c r="G40" s="237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1"/>
      <c r="Z40" s="211"/>
      <c r="AA40" s="211"/>
      <c r="AB40" s="211"/>
      <c r="AC40" s="211"/>
      <c r="AD40" s="211"/>
      <c r="AE40" s="211"/>
      <c r="AF40" s="211"/>
      <c r="AG40" s="211" t="s">
        <v>137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18"/>
      <c r="B41" s="219"/>
      <c r="C41" s="250" t="s">
        <v>178</v>
      </c>
      <c r="D41" s="221"/>
      <c r="E41" s="222">
        <v>1.7999999999999999E-2</v>
      </c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1"/>
      <c r="Z41" s="211"/>
      <c r="AA41" s="211"/>
      <c r="AB41" s="211"/>
      <c r="AC41" s="211"/>
      <c r="AD41" s="211"/>
      <c r="AE41" s="211"/>
      <c r="AF41" s="211"/>
      <c r="AG41" s="211" t="s">
        <v>139</v>
      </c>
      <c r="AH41" s="211">
        <v>0</v>
      </c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8"/>
      <c r="B42" s="219"/>
      <c r="C42" s="250" t="s">
        <v>179</v>
      </c>
      <c r="D42" s="221"/>
      <c r="E42" s="222">
        <v>3.8219999999999997E-2</v>
      </c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1"/>
      <c r="Z42" s="211"/>
      <c r="AA42" s="211"/>
      <c r="AB42" s="211"/>
      <c r="AC42" s="211"/>
      <c r="AD42" s="211"/>
      <c r="AE42" s="211"/>
      <c r="AF42" s="211"/>
      <c r="AG42" s="211" t="s">
        <v>139</v>
      </c>
      <c r="AH42" s="211">
        <v>0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ht="22.5" outlineLevel="1" x14ac:dyDescent="0.2">
      <c r="A43" s="230">
        <v>11</v>
      </c>
      <c r="B43" s="231" t="s">
        <v>180</v>
      </c>
      <c r="C43" s="248" t="s">
        <v>181</v>
      </c>
      <c r="D43" s="232" t="s">
        <v>154</v>
      </c>
      <c r="E43" s="233">
        <v>45.499400000000001</v>
      </c>
      <c r="F43" s="234"/>
      <c r="G43" s="235">
        <f>ROUND(E43*F43,2)</f>
        <v>0</v>
      </c>
      <c r="H43" s="234"/>
      <c r="I43" s="235">
        <f>ROUND(E43*H43,2)</f>
        <v>0</v>
      </c>
      <c r="J43" s="234"/>
      <c r="K43" s="235">
        <f>ROUND(E43*J43,2)</f>
        <v>0</v>
      </c>
      <c r="L43" s="235">
        <v>21</v>
      </c>
      <c r="M43" s="235">
        <f>G43*(1+L43/100)</f>
        <v>0</v>
      </c>
      <c r="N43" s="235">
        <v>7.0000000000000001E-3</v>
      </c>
      <c r="O43" s="235">
        <f>ROUND(E43*N43,2)</f>
        <v>0.32</v>
      </c>
      <c r="P43" s="235">
        <v>0</v>
      </c>
      <c r="Q43" s="235">
        <f>ROUND(E43*P43,2)</f>
        <v>0</v>
      </c>
      <c r="R43" s="235" t="s">
        <v>147</v>
      </c>
      <c r="S43" s="235" t="s">
        <v>133</v>
      </c>
      <c r="T43" s="236" t="s">
        <v>133</v>
      </c>
      <c r="U43" s="220">
        <v>0.254</v>
      </c>
      <c r="V43" s="220">
        <f>ROUND(E43*U43,2)</f>
        <v>11.56</v>
      </c>
      <c r="W43" s="220"/>
      <c r="X43" s="220" t="s">
        <v>134</v>
      </c>
      <c r="Y43" s="211"/>
      <c r="Z43" s="211"/>
      <c r="AA43" s="211"/>
      <c r="AB43" s="211"/>
      <c r="AC43" s="211"/>
      <c r="AD43" s="211"/>
      <c r="AE43" s="211"/>
      <c r="AF43" s="211"/>
      <c r="AG43" s="211" t="s">
        <v>135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18"/>
      <c r="B44" s="219"/>
      <c r="C44" s="249" t="s">
        <v>182</v>
      </c>
      <c r="D44" s="237"/>
      <c r="E44" s="237"/>
      <c r="F44" s="237"/>
      <c r="G44" s="237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1"/>
      <c r="Z44" s="211"/>
      <c r="AA44" s="211"/>
      <c r="AB44" s="211"/>
      <c r="AC44" s="211"/>
      <c r="AD44" s="211"/>
      <c r="AE44" s="211"/>
      <c r="AF44" s="211"/>
      <c r="AG44" s="211" t="s">
        <v>137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30">
        <v>12</v>
      </c>
      <c r="B45" s="231" t="s">
        <v>183</v>
      </c>
      <c r="C45" s="248" t="s">
        <v>184</v>
      </c>
      <c r="D45" s="232" t="s">
        <v>154</v>
      </c>
      <c r="E45" s="233">
        <v>45.499400000000001</v>
      </c>
      <c r="F45" s="234"/>
      <c r="G45" s="235">
        <f>ROUND(E45*F45,2)</f>
        <v>0</v>
      </c>
      <c r="H45" s="234"/>
      <c r="I45" s="235">
        <f>ROUND(E45*H45,2)</f>
        <v>0</v>
      </c>
      <c r="J45" s="234"/>
      <c r="K45" s="235">
        <f>ROUND(E45*J45,2)</f>
        <v>0</v>
      </c>
      <c r="L45" s="235">
        <v>21</v>
      </c>
      <c r="M45" s="235">
        <f>G45*(1+L45/100)</f>
        <v>0</v>
      </c>
      <c r="N45" s="235">
        <v>2.5999999999999998E-4</v>
      </c>
      <c r="O45" s="235">
        <f>ROUND(E45*N45,2)</f>
        <v>0.01</v>
      </c>
      <c r="P45" s="235">
        <v>0</v>
      </c>
      <c r="Q45" s="235">
        <f>ROUND(E45*P45,2)</f>
        <v>0</v>
      </c>
      <c r="R45" s="235" t="s">
        <v>147</v>
      </c>
      <c r="S45" s="235" t="s">
        <v>133</v>
      </c>
      <c r="T45" s="236" t="s">
        <v>133</v>
      </c>
      <c r="U45" s="220">
        <v>0.09</v>
      </c>
      <c r="V45" s="220">
        <f>ROUND(E45*U45,2)</f>
        <v>4.09</v>
      </c>
      <c r="W45" s="220"/>
      <c r="X45" s="220" t="s">
        <v>134</v>
      </c>
      <c r="Y45" s="211"/>
      <c r="Z45" s="211"/>
      <c r="AA45" s="211"/>
      <c r="AB45" s="211"/>
      <c r="AC45" s="211"/>
      <c r="AD45" s="211"/>
      <c r="AE45" s="211"/>
      <c r="AF45" s="211"/>
      <c r="AG45" s="211" t="s">
        <v>135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18"/>
      <c r="B46" s="219"/>
      <c r="C46" s="249" t="s">
        <v>182</v>
      </c>
      <c r="D46" s="237"/>
      <c r="E46" s="237"/>
      <c r="F46" s="237"/>
      <c r="G46" s="237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11"/>
      <c r="Z46" s="211"/>
      <c r="AA46" s="211"/>
      <c r="AB46" s="211"/>
      <c r="AC46" s="211"/>
      <c r="AD46" s="211"/>
      <c r="AE46" s="211"/>
      <c r="AF46" s="211"/>
      <c r="AG46" s="211" t="s">
        <v>137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8"/>
      <c r="B47" s="219"/>
      <c r="C47" s="250" t="s">
        <v>185</v>
      </c>
      <c r="D47" s="221"/>
      <c r="E47" s="222">
        <v>45.499400000000001</v>
      </c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1"/>
      <c r="Z47" s="211"/>
      <c r="AA47" s="211"/>
      <c r="AB47" s="211"/>
      <c r="AC47" s="211"/>
      <c r="AD47" s="211"/>
      <c r="AE47" s="211"/>
      <c r="AF47" s="211"/>
      <c r="AG47" s="211" t="s">
        <v>139</v>
      </c>
      <c r="AH47" s="211">
        <v>0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x14ac:dyDescent="0.2">
      <c r="A48" s="224" t="s">
        <v>127</v>
      </c>
      <c r="B48" s="225" t="s">
        <v>74</v>
      </c>
      <c r="C48" s="247" t="s">
        <v>75</v>
      </c>
      <c r="D48" s="226"/>
      <c r="E48" s="227"/>
      <c r="F48" s="228"/>
      <c r="G48" s="228">
        <f>SUMIF(AG49:AG50,"&lt;&gt;NOR",G49:G50)</f>
        <v>0</v>
      </c>
      <c r="H48" s="228"/>
      <c r="I48" s="228">
        <f>SUM(I49:I50)</f>
        <v>0</v>
      </c>
      <c r="J48" s="228"/>
      <c r="K48" s="228">
        <f>SUM(K49:K50)</f>
        <v>0</v>
      </c>
      <c r="L48" s="228"/>
      <c r="M48" s="228">
        <f>SUM(M49:M50)</f>
        <v>0</v>
      </c>
      <c r="N48" s="228"/>
      <c r="O48" s="228">
        <f>SUM(O49:O50)</f>
        <v>0.25</v>
      </c>
      <c r="P48" s="228"/>
      <c r="Q48" s="228">
        <f>SUM(Q49:Q50)</f>
        <v>0</v>
      </c>
      <c r="R48" s="228"/>
      <c r="S48" s="228"/>
      <c r="T48" s="229"/>
      <c r="U48" s="223"/>
      <c r="V48" s="223">
        <f>SUM(V49:V50)</f>
        <v>7.47</v>
      </c>
      <c r="W48" s="223"/>
      <c r="X48" s="223"/>
      <c r="AG48" t="s">
        <v>128</v>
      </c>
    </row>
    <row r="49" spans="1:60" outlineLevel="1" x14ac:dyDescent="0.2">
      <c r="A49" s="230">
        <v>13</v>
      </c>
      <c r="B49" s="231" t="s">
        <v>186</v>
      </c>
      <c r="C49" s="248" t="s">
        <v>187</v>
      </c>
      <c r="D49" s="232" t="s">
        <v>131</v>
      </c>
      <c r="E49" s="233">
        <v>3</v>
      </c>
      <c r="F49" s="234"/>
      <c r="G49" s="235">
        <f>ROUND(E49*F49,2)</f>
        <v>0</v>
      </c>
      <c r="H49" s="234"/>
      <c r="I49" s="235">
        <f>ROUND(E49*H49,2)</f>
        <v>0</v>
      </c>
      <c r="J49" s="234"/>
      <c r="K49" s="235">
        <f>ROUND(E49*J49,2)</f>
        <v>0</v>
      </c>
      <c r="L49" s="235">
        <v>21</v>
      </c>
      <c r="M49" s="235">
        <f>G49*(1+L49/100)</f>
        <v>0</v>
      </c>
      <c r="N49" s="235">
        <v>8.2049999999999998E-2</v>
      </c>
      <c r="O49" s="235">
        <f>ROUND(E49*N49,2)</f>
        <v>0.25</v>
      </c>
      <c r="P49" s="235">
        <v>0</v>
      </c>
      <c r="Q49" s="235">
        <f>ROUND(E49*P49,2)</f>
        <v>0</v>
      </c>
      <c r="R49" s="235" t="s">
        <v>132</v>
      </c>
      <c r="S49" s="235" t="s">
        <v>133</v>
      </c>
      <c r="T49" s="236" t="s">
        <v>133</v>
      </c>
      <c r="U49" s="220">
        <v>2.4900000000000002</v>
      </c>
      <c r="V49" s="220">
        <f>ROUND(E49*U49,2)</f>
        <v>7.47</v>
      </c>
      <c r="W49" s="220"/>
      <c r="X49" s="220" t="s">
        <v>134</v>
      </c>
      <c r="Y49" s="211"/>
      <c r="Z49" s="211"/>
      <c r="AA49" s="211"/>
      <c r="AB49" s="211"/>
      <c r="AC49" s="211"/>
      <c r="AD49" s="211"/>
      <c r="AE49" s="211"/>
      <c r="AF49" s="211"/>
      <c r="AG49" s="211" t="s">
        <v>135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18"/>
      <c r="B50" s="219"/>
      <c r="C50" s="249" t="s">
        <v>188</v>
      </c>
      <c r="D50" s="237"/>
      <c r="E50" s="237"/>
      <c r="F50" s="237"/>
      <c r="G50" s="237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11"/>
      <c r="Z50" s="211"/>
      <c r="AA50" s="211"/>
      <c r="AB50" s="211"/>
      <c r="AC50" s="211"/>
      <c r="AD50" s="211"/>
      <c r="AE50" s="211"/>
      <c r="AF50" s="211"/>
      <c r="AG50" s="211" t="s">
        <v>137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x14ac:dyDescent="0.2">
      <c r="A51" s="224" t="s">
        <v>127</v>
      </c>
      <c r="B51" s="225" t="s">
        <v>84</v>
      </c>
      <c r="C51" s="247" t="s">
        <v>85</v>
      </c>
      <c r="D51" s="226"/>
      <c r="E51" s="227"/>
      <c r="F51" s="228"/>
      <c r="G51" s="228">
        <f>SUMIF(AG52:AG55,"&lt;&gt;NOR",G52:G55)</f>
        <v>0</v>
      </c>
      <c r="H51" s="228"/>
      <c r="I51" s="228">
        <f>SUM(I52:I55)</f>
        <v>0</v>
      </c>
      <c r="J51" s="228"/>
      <c r="K51" s="228">
        <f>SUM(K52:K55)</f>
        <v>0</v>
      </c>
      <c r="L51" s="228"/>
      <c r="M51" s="228">
        <f>SUM(M52:M55)</f>
        <v>0</v>
      </c>
      <c r="N51" s="228"/>
      <c r="O51" s="228">
        <f>SUM(O52:O55)</f>
        <v>3.19</v>
      </c>
      <c r="P51" s="228"/>
      <c r="Q51" s="228">
        <f>SUM(Q52:Q55)</f>
        <v>0</v>
      </c>
      <c r="R51" s="228"/>
      <c r="S51" s="228"/>
      <c r="T51" s="229"/>
      <c r="U51" s="223"/>
      <c r="V51" s="223">
        <f>SUM(V52:V55)</f>
        <v>168.76</v>
      </c>
      <c r="W51" s="223"/>
      <c r="X51" s="223"/>
      <c r="AG51" t="s">
        <v>128</v>
      </c>
    </row>
    <row r="52" spans="1:60" ht="22.5" outlineLevel="1" x14ac:dyDescent="0.2">
      <c r="A52" s="230">
        <v>14</v>
      </c>
      <c r="B52" s="231" t="s">
        <v>189</v>
      </c>
      <c r="C52" s="248" t="s">
        <v>190</v>
      </c>
      <c r="D52" s="232" t="s">
        <v>154</v>
      </c>
      <c r="E52" s="233">
        <v>76.02</v>
      </c>
      <c r="F52" s="234"/>
      <c r="G52" s="235">
        <f>ROUND(E52*F52,2)</f>
        <v>0</v>
      </c>
      <c r="H52" s="234"/>
      <c r="I52" s="235">
        <f>ROUND(E52*H52,2)</f>
        <v>0</v>
      </c>
      <c r="J52" s="234"/>
      <c r="K52" s="235">
        <f>ROUND(E52*J52,2)</f>
        <v>0</v>
      </c>
      <c r="L52" s="235">
        <v>21</v>
      </c>
      <c r="M52" s="235">
        <f>G52*(1+L52/100)</f>
        <v>0</v>
      </c>
      <c r="N52" s="235">
        <v>4.2020000000000002E-2</v>
      </c>
      <c r="O52" s="235">
        <f>ROUND(E52*N52,2)</f>
        <v>3.19</v>
      </c>
      <c r="P52" s="235">
        <v>0</v>
      </c>
      <c r="Q52" s="235">
        <f>ROUND(E52*P52,2)</f>
        <v>0</v>
      </c>
      <c r="R52" s="235"/>
      <c r="S52" s="235" t="s">
        <v>191</v>
      </c>
      <c r="T52" s="236" t="s">
        <v>192</v>
      </c>
      <c r="U52" s="220">
        <v>2.2200000000000002</v>
      </c>
      <c r="V52" s="220">
        <f>ROUND(E52*U52,2)</f>
        <v>168.76</v>
      </c>
      <c r="W52" s="220"/>
      <c r="X52" s="220" t="s">
        <v>134</v>
      </c>
      <c r="Y52" s="211"/>
      <c r="Z52" s="211"/>
      <c r="AA52" s="211"/>
      <c r="AB52" s="211"/>
      <c r="AC52" s="211"/>
      <c r="AD52" s="211"/>
      <c r="AE52" s="211"/>
      <c r="AF52" s="211"/>
      <c r="AG52" s="211" t="s">
        <v>135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18"/>
      <c r="B53" s="219"/>
      <c r="C53" s="250" t="s">
        <v>193</v>
      </c>
      <c r="D53" s="221"/>
      <c r="E53" s="222">
        <v>26.88</v>
      </c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11"/>
      <c r="Z53" s="211"/>
      <c r="AA53" s="211"/>
      <c r="AB53" s="211"/>
      <c r="AC53" s="211"/>
      <c r="AD53" s="211"/>
      <c r="AE53" s="211"/>
      <c r="AF53" s="211"/>
      <c r="AG53" s="211" t="s">
        <v>139</v>
      </c>
      <c r="AH53" s="211">
        <v>0</v>
      </c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18"/>
      <c r="B54" s="219"/>
      <c r="C54" s="250" t="s">
        <v>194</v>
      </c>
      <c r="D54" s="221"/>
      <c r="E54" s="222">
        <v>24.36</v>
      </c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1"/>
      <c r="Z54" s="211"/>
      <c r="AA54" s="211"/>
      <c r="AB54" s="211"/>
      <c r="AC54" s="211"/>
      <c r="AD54" s="211"/>
      <c r="AE54" s="211"/>
      <c r="AF54" s="211"/>
      <c r="AG54" s="211" t="s">
        <v>139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18"/>
      <c r="B55" s="219"/>
      <c r="C55" s="250" t="s">
        <v>195</v>
      </c>
      <c r="D55" s="221"/>
      <c r="E55" s="222">
        <v>24.78</v>
      </c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11"/>
      <c r="Z55" s="211"/>
      <c r="AA55" s="211"/>
      <c r="AB55" s="211"/>
      <c r="AC55" s="211"/>
      <c r="AD55" s="211"/>
      <c r="AE55" s="211"/>
      <c r="AF55" s="211"/>
      <c r="AG55" s="211" t="s">
        <v>139</v>
      </c>
      <c r="AH55" s="211">
        <v>0</v>
      </c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x14ac:dyDescent="0.2">
      <c r="A56" s="224" t="s">
        <v>127</v>
      </c>
      <c r="B56" s="225" t="s">
        <v>86</v>
      </c>
      <c r="C56" s="247" t="s">
        <v>87</v>
      </c>
      <c r="D56" s="226"/>
      <c r="E56" s="227"/>
      <c r="F56" s="228"/>
      <c r="G56" s="228">
        <f>SUMIF(AG57:AG64,"&lt;&gt;NOR",G57:G64)</f>
        <v>0</v>
      </c>
      <c r="H56" s="228"/>
      <c r="I56" s="228">
        <f>SUM(I57:I64)</f>
        <v>0</v>
      </c>
      <c r="J56" s="228"/>
      <c r="K56" s="228">
        <f>SUM(K57:K64)</f>
        <v>0</v>
      </c>
      <c r="L56" s="228"/>
      <c r="M56" s="228">
        <f>SUM(M57:M64)</f>
        <v>0</v>
      </c>
      <c r="N56" s="228"/>
      <c r="O56" s="228">
        <f>SUM(O57:O64)</f>
        <v>0.01</v>
      </c>
      <c r="P56" s="228"/>
      <c r="Q56" s="228">
        <f>SUM(Q57:Q64)</f>
        <v>0</v>
      </c>
      <c r="R56" s="228"/>
      <c r="S56" s="228"/>
      <c r="T56" s="229"/>
      <c r="U56" s="223"/>
      <c r="V56" s="223">
        <f>SUM(V57:V64)</f>
        <v>0.5</v>
      </c>
      <c r="W56" s="223"/>
      <c r="X56" s="223"/>
      <c r="AG56" t="s">
        <v>128</v>
      </c>
    </row>
    <row r="57" spans="1:60" outlineLevel="1" x14ac:dyDescent="0.2">
      <c r="A57" s="230">
        <v>15</v>
      </c>
      <c r="B57" s="231" t="s">
        <v>196</v>
      </c>
      <c r="C57" s="248" t="s">
        <v>197</v>
      </c>
      <c r="D57" s="232" t="s">
        <v>154</v>
      </c>
      <c r="E57" s="233">
        <v>0.36875000000000002</v>
      </c>
      <c r="F57" s="234"/>
      <c r="G57" s="235">
        <f>ROUND(E57*F57,2)</f>
        <v>0</v>
      </c>
      <c r="H57" s="234"/>
      <c r="I57" s="235">
        <f>ROUND(E57*H57,2)</f>
        <v>0</v>
      </c>
      <c r="J57" s="234"/>
      <c r="K57" s="235">
        <f>ROUND(E57*J57,2)</f>
        <v>0</v>
      </c>
      <c r="L57" s="235">
        <v>21</v>
      </c>
      <c r="M57" s="235">
        <f>G57*(1+L57/100)</f>
        <v>0</v>
      </c>
      <c r="N57" s="235">
        <v>3.3500000000000002E-2</v>
      </c>
      <c r="O57" s="235">
        <f>ROUND(E57*N57,2)</f>
        <v>0.01</v>
      </c>
      <c r="P57" s="235">
        <v>0</v>
      </c>
      <c r="Q57" s="235">
        <f>ROUND(E57*P57,2)</f>
        <v>0</v>
      </c>
      <c r="R57" s="235"/>
      <c r="S57" s="235" t="s">
        <v>191</v>
      </c>
      <c r="T57" s="236" t="s">
        <v>192</v>
      </c>
      <c r="U57" s="220">
        <v>0</v>
      </c>
      <c r="V57" s="220">
        <f>ROUND(E57*U57,2)</f>
        <v>0</v>
      </c>
      <c r="W57" s="220"/>
      <c r="X57" s="220" t="s">
        <v>198</v>
      </c>
      <c r="Y57" s="211"/>
      <c r="Z57" s="211"/>
      <c r="AA57" s="211"/>
      <c r="AB57" s="211"/>
      <c r="AC57" s="211"/>
      <c r="AD57" s="211"/>
      <c r="AE57" s="211"/>
      <c r="AF57" s="211"/>
      <c r="AG57" s="211" t="s">
        <v>199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18"/>
      <c r="B58" s="219"/>
      <c r="C58" s="250" t="s">
        <v>200</v>
      </c>
      <c r="D58" s="221"/>
      <c r="E58" s="222">
        <v>0.36875000000000002</v>
      </c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11"/>
      <c r="Z58" s="211"/>
      <c r="AA58" s="211"/>
      <c r="AB58" s="211"/>
      <c r="AC58" s="211"/>
      <c r="AD58" s="211"/>
      <c r="AE58" s="211"/>
      <c r="AF58" s="211"/>
      <c r="AG58" s="211" t="s">
        <v>139</v>
      </c>
      <c r="AH58" s="211">
        <v>0</v>
      </c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30">
        <v>16</v>
      </c>
      <c r="B59" s="231" t="s">
        <v>201</v>
      </c>
      <c r="C59" s="248" t="s">
        <v>202</v>
      </c>
      <c r="D59" s="232" t="s">
        <v>154</v>
      </c>
      <c r="E59" s="233">
        <v>0.29499999999999998</v>
      </c>
      <c r="F59" s="234"/>
      <c r="G59" s="235">
        <f>ROUND(E59*F59,2)</f>
        <v>0</v>
      </c>
      <c r="H59" s="234"/>
      <c r="I59" s="235">
        <f>ROUND(E59*H59,2)</f>
        <v>0</v>
      </c>
      <c r="J59" s="234"/>
      <c r="K59" s="235">
        <f>ROUND(E59*J59,2)</f>
        <v>0</v>
      </c>
      <c r="L59" s="235">
        <v>21</v>
      </c>
      <c r="M59" s="235">
        <f>G59*(1+L59/100)</f>
        <v>0</v>
      </c>
      <c r="N59" s="235">
        <v>2.1000000000000001E-4</v>
      </c>
      <c r="O59" s="235">
        <f>ROUND(E59*N59,2)</f>
        <v>0</v>
      </c>
      <c r="P59" s="235">
        <v>0</v>
      </c>
      <c r="Q59" s="235">
        <f>ROUND(E59*P59,2)</f>
        <v>0</v>
      </c>
      <c r="R59" s="235" t="s">
        <v>203</v>
      </c>
      <c r="S59" s="235" t="s">
        <v>133</v>
      </c>
      <c r="T59" s="236" t="s">
        <v>133</v>
      </c>
      <c r="U59" s="220">
        <v>0.05</v>
      </c>
      <c r="V59" s="220">
        <f>ROUND(E59*U59,2)</f>
        <v>0.01</v>
      </c>
      <c r="W59" s="220"/>
      <c r="X59" s="220" t="s">
        <v>134</v>
      </c>
      <c r="Y59" s="211"/>
      <c r="Z59" s="211"/>
      <c r="AA59" s="211"/>
      <c r="AB59" s="211"/>
      <c r="AC59" s="211"/>
      <c r="AD59" s="211"/>
      <c r="AE59" s="211"/>
      <c r="AF59" s="211"/>
      <c r="AG59" s="211" t="s">
        <v>135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18"/>
      <c r="B60" s="219"/>
      <c r="C60" s="250" t="s">
        <v>204</v>
      </c>
      <c r="D60" s="221"/>
      <c r="E60" s="222">
        <v>0.29499999999999998</v>
      </c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11"/>
      <c r="Z60" s="211"/>
      <c r="AA60" s="211"/>
      <c r="AB60" s="211"/>
      <c r="AC60" s="211"/>
      <c r="AD60" s="211"/>
      <c r="AE60" s="211"/>
      <c r="AF60" s="211"/>
      <c r="AG60" s="211" t="s">
        <v>139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ht="22.5" outlineLevel="1" x14ac:dyDescent="0.2">
      <c r="A61" s="239">
        <v>17</v>
      </c>
      <c r="B61" s="240" t="s">
        <v>205</v>
      </c>
      <c r="C61" s="251" t="s">
        <v>206</v>
      </c>
      <c r="D61" s="241" t="s">
        <v>154</v>
      </c>
      <c r="E61" s="242">
        <v>0.29499999999999998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4">
        <v>5.0400000000000002E-3</v>
      </c>
      <c r="O61" s="244">
        <f>ROUND(E61*N61,2)</f>
        <v>0</v>
      </c>
      <c r="P61" s="244">
        <v>0</v>
      </c>
      <c r="Q61" s="244">
        <f>ROUND(E61*P61,2)</f>
        <v>0</v>
      </c>
      <c r="R61" s="244" t="s">
        <v>203</v>
      </c>
      <c r="S61" s="244" t="s">
        <v>133</v>
      </c>
      <c r="T61" s="245" t="s">
        <v>133</v>
      </c>
      <c r="U61" s="220">
        <v>0.97799999999999998</v>
      </c>
      <c r="V61" s="220">
        <f>ROUND(E61*U61,2)</f>
        <v>0.28999999999999998</v>
      </c>
      <c r="W61" s="220"/>
      <c r="X61" s="220" t="s">
        <v>134</v>
      </c>
      <c r="Y61" s="211"/>
      <c r="Z61" s="211"/>
      <c r="AA61" s="211"/>
      <c r="AB61" s="211"/>
      <c r="AC61" s="211"/>
      <c r="AD61" s="211"/>
      <c r="AE61" s="211"/>
      <c r="AF61" s="211"/>
      <c r="AG61" s="211" t="s">
        <v>135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ht="22.5" outlineLevel="1" x14ac:dyDescent="0.2">
      <c r="A62" s="239">
        <v>18</v>
      </c>
      <c r="B62" s="240" t="s">
        <v>207</v>
      </c>
      <c r="C62" s="251" t="s">
        <v>208</v>
      </c>
      <c r="D62" s="241" t="s">
        <v>164</v>
      </c>
      <c r="E62" s="242">
        <v>1.18</v>
      </c>
      <c r="F62" s="243"/>
      <c r="G62" s="244">
        <f>ROUND(E62*F62,2)</f>
        <v>0</v>
      </c>
      <c r="H62" s="243"/>
      <c r="I62" s="244">
        <f>ROUND(E62*H62,2)</f>
        <v>0</v>
      </c>
      <c r="J62" s="243"/>
      <c r="K62" s="244">
        <f>ROUND(E62*J62,2)</f>
        <v>0</v>
      </c>
      <c r="L62" s="244">
        <v>21</v>
      </c>
      <c r="M62" s="244">
        <f>G62*(1+L62/100)</f>
        <v>0</v>
      </c>
      <c r="N62" s="244">
        <v>0</v>
      </c>
      <c r="O62" s="244">
        <f>ROUND(E62*N62,2)</f>
        <v>0</v>
      </c>
      <c r="P62" s="244">
        <v>0</v>
      </c>
      <c r="Q62" s="244">
        <f>ROUND(E62*P62,2)</f>
        <v>0</v>
      </c>
      <c r="R62" s="244" t="s">
        <v>203</v>
      </c>
      <c r="S62" s="244" t="s">
        <v>133</v>
      </c>
      <c r="T62" s="245" t="s">
        <v>133</v>
      </c>
      <c r="U62" s="220">
        <v>0.15</v>
      </c>
      <c r="V62" s="220">
        <f>ROUND(E62*U62,2)</f>
        <v>0.18</v>
      </c>
      <c r="W62" s="220"/>
      <c r="X62" s="220" t="s">
        <v>134</v>
      </c>
      <c r="Y62" s="211"/>
      <c r="Z62" s="211"/>
      <c r="AA62" s="211"/>
      <c r="AB62" s="211"/>
      <c r="AC62" s="211"/>
      <c r="AD62" s="211"/>
      <c r="AE62" s="211"/>
      <c r="AF62" s="211"/>
      <c r="AG62" s="211" t="s">
        <v>135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30">
        <v>19</v>
      </c>
      <c r="B63" s="231" t="s">
        <v>209</v>
      </c>
      <c r="C63" s="248" t="s">
        <v>210</v>
      </c>
      <c r="D63" s="232" t="s">
        <v>211</v>
      </c>
      <c r="E63" s="233">
        <v>1.3899999999999999E-2</v>
      </c>
      <c r="F63" s="234"/>
      <c r="G63" s="235">
        <f>ROUND(E63*F63,2)</f>
        <v>0</v>
      </c>
      <c r="H63" s="234"/>
      <c r="I63" s="235">
        <f>ROUND(E63*H63,2)</f>
        <v>0</v>
      </c>
      <c r="J63" s="234"/>
      <c r="K63" s="235">
        <f>ROUND(E63*J63,2)</f>
        <v>0</v>
      </c>
      <c r="L63" s="235">
        <v>21</v>
      </c>
      <c r="M63" s="235">
        <f>G63*(1+L63/100)</f>
        <v>0</v>
      </c>
      <c r="N63" s="235">
        <v>0</v>
      </c>
      <c r="O63" s="235">
        <f>ROUND(E63*N63,2)</f>
        <v>0</v>
      </c>
      <c r="P63" s="235">
        <v>0</v>
      </c>
      <c r="Q63" s="235">
        <f>ROUND(E63*P63,2)</f>
        <v>0</v>
      </c>
      <c r="R63" s="235" t="s">
        <v>203</v>
      </c>
      <c r="S63" s="235" t="s">
        <v>133</v>
      </c>
      <c r="T63" s="236" t="s">
        <v>133</v>
      </c>
      <c r="U63" s="220">
        <v>1.5980000000000001</v>
      </c>
      <c r="V63" s="220">
        <f>ROUND(E63*U63,2)</f>
        <v>0.02</v>
      </c>
      <c r="W63" s="220"/>
      <c r="X63" s="220" t="s">
        <v>212</v>
      </c>
      <c r="Y63" s="211"/>
      <c r="Z63" s="211"/>
      <c r="AA63" s="211"/>
      <c r="AB63" s="211"/>
      <c r="AC63" s="211"/>
      <c r="AD63" s="211"/>
      <c r="AE63" s="211"/>
      <c r="AF63" s="211"/>
      <c r="AG63" s="211" t="s">
        <v>213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18"/>
      <c r="B64" s="219"/>
      <c r="C64" s="249" t="s">
        <v>214</v>
      </c>
      <c r="D64" s="237"/>
      <c r="E64" s="237"/>
      <c r="F64" s="237"/>
      <c r="G64" s="237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1"/>
      <c r="Z64" s="211"/>
      <c r="AA64" s="211"/>
      <c r="AB64" s="211"/>
      <c r="AC64" s="211"/>
      <c r="AD64" s="211"/>
      <c r="AE64" s="211"/>
      <c r="AF64" s="211"/>
      <c r="AG64" s="211" t="s">
        <v>137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x14ac:dyDescent="0.2">
      <c r="A65" s="224" t="s">
        <v>127</v>
      </c>
      <c r="B65" s="225" t="s">
        <v>88</v>
      </c>
      <c r="C65" s="247" t="s">
        <v>89</v>
      </c>
      <c r="D65" s="226"/>
      <c r="E65" s="227"/>
      <c r="F65" s="228"/>
      <c r="G65" s="228">
        <f>SUMIF(AG66:AG72,"&lt;&gt;NOR",G66:G72)</f>
        <v>0</v>
      </c>
      <c r="H65" s="228"/>
      <c r="I65" s="228">
        <f>SUM(I66:I72)</f>
        <v>0</v>
      </c>
      <c r="J65" s="228"/>
      <c r="K65" s="228">
        <f>SUM(K66:K72)</f>
        <v>0</v>
      </c>
      <c r="L65" s="228"/>
      <c r="M65" s="228">
        <f>SUM(M66:M72)</f>
        <v>0</v>
      </c>
      <c r="N65" s="228"/>
      <c r="O65" s="228">
        <f>SUM(O66:O72)</f>
        <v>0.01</v>
      </c>
      <c r="P65" s="228"/>
      <c r="Q65" s="228">
        <f>SUM(Q66:Q72)</f>
        <v>0</v>
      </c>
      <c r="R65" s="228"/>
      <c r="S65" s="228"/>
      <c r="T65" s="229"/>
      <c r="U65" s="223"/>
      <c r="V65" s="223">
        <f>SUM(V66:V72)</f>
        <v>6.22</v>
      </c>
      <c r="W65" s="223"/>
      <c r="X65" s="223"/>
      <c r="AG65" t="s">
        <v>128</v>
      </c>
    </row>
    <row r="66" spans="1:60" outlineLevel="1" x14ac:dyDescent="0.2">
      <c r="A66" s="230">
        <v>20</v>
      </c>
      <c r="B66" s="231" t="s">
        <v>215</v>
      </c>
      <c r="C66" s="248" t="s">
        <v>216</v>
      </c>
      <c r="D66" s="232" t="s">
        <v>154</v>
      </c>
      <c r="E66" s="233">
        <v>25.819400000000002</v>
      </c>
      <c r="F66" s="234"/>
      <c r="G66" s="235">
        <f>ROUND(E66*F66,2)</f>
        <v>0</v>
      </c>
      <c r="H66" s="234"/>
      <c r="I66" s="235">
        <f>ROUND(E66*H66,2)</f>
        <v>0</v>
      </c>
      <c r="J66" s="234"/>
      <c r="K66" s="235">
        <f>ROUND(E66*J66,2)</f>
        <v>0</v>
      </c>
      <c r="L66" s="235">
        <v>21</v>
      </c>
      <c r="M66" s="235">
        <f>G66*(1+L66/100)</f>
        <v>0</v>
      </c>
      <c r="N66" s="235">
        <v>4.2999999999999999E-4</v>
      </c>
      <c r="O66" s="235">
        <f>ROUND(E66*N66,2)</f>
        <v>0.01</v>
      </c>
      <c r="P66" s="235">
        <v>0</v>
      </c>
      <c r="Q66" s="235">
        <f>ROUND(E66*P66,2)</f>
        <v>0</v>
      </c>
      <c r="R66" s="235" t="s">
        <v>217</v>
      </c>
      <c r="S66" s="235" t="s">
        <v>133</v>
      </c>
      <c r="T66" s="236" t="s">
        <v>133</v>
      </c>
      <c r="U66" s="220">
        <v>0.24</v>
      </c>
      <c r="V66" s="220">
        <f>ROUND(E66*U66,2)</f>
        <v>6.2</v>
      </c>
      <c r="W66" s="220"/>
      <c r="X66" s="220" t="s">
        <v>134</v>
      </c>
      <c r="Y66" s="211"/>
      <c r="Z66" s="211"/>
      <c r="AA66" s="211"/>
      <c r="AB66" s="211"/>
      <c r="AC66" s="211"/>
      <c r="AD66" s="211"/>
      <c r="AE66" s="211"/>
      <c r="AF66" s="211"/>
      <c r="AG66" s="211" t="s">
        <v>135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18"/>
      <c r="B67" s="219"/>
      <c r="C67" s="250" t="s">
        <v>218</v>
      </c>
      <c r="D67" s="221"/>
      <c r="E67" s="222">
        <v>3.1503999999999999</v>
      </c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1"/>
      <c r="Z67" s="211"/>
      <c r="AA67" s="211"/>
      <c r="AB67" s="211"/>
      <c r="AC67" s="211"/>
      <c r="AD67" s="211"/>
      <c r="AE67" s="211"/>
      <c r="AF67" s="211"/>
      <c r="AG67" s="211" t="s">
        <v>139</v>
      </c>
      <c r="AH67" s="211">
        <v>0</v>
      </c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18"/>
      <c r="B68" s="219"/>
      <c r="C68" s="250" t="s">
        <v>219</v>
      </c>
      <c r="D68" s="221"/>
      <c r="E68" s="222">
        <v>0.71</v>
      </c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1"/>
      <c r="Z68" s="211"/>
      <c r="AA68" s="211"/>
      <c r="AB68" s="211"/>
      <c r="AC68" s="211"/>
      <c r="AD68" s="211"/>
      <c r="AE68" s="211"/>
      <c r="AF68" s="211"/>
      <c r="AG68" s="211" t="s">
        <v>139</v>
      </c>
      <c r="AH68" s="211">
        <v>0</v>
      </c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18"/>
      <c r="B69" s="219"/>
      <c r="C69" s="250" t="s">
        <v>220</v>
      </c>
      <c r="D69" s="221"/>
      <c r="E69" s="222">
        <v>21.027000000000001</v>
      </c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11"/>
      <c r="Z69" s="211"/>
      <c r="AA69" s="211"/>
      <c r="AB69" s="211"/>
      <c r="AC69" s="211"/>
      <c r="AD69" s="211"/>
      <c r="AE69" s="211"/>
      <c r="AF69" s="211"/>
      <c r="AG69" s="211" t="s">
        <v>139</v>
      </c>
      <c r="AH69" s="211">
        <v>0</v>
      </c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18"/>
      <c r="B70" s="219"/>
      <c r="C70" s="250" t="s">
        <v>221</v>
      </c>
      <c r="D70" s="221"/>
      <c r="E70" s="222">
        <v>0.93200000000000005</v>
      </c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11"/>
      <c r="Z70" s="211"/>
      <c r="AA70" s="211"/>
      <c r="AB70" s="211"/>
      <c r="AC70" s="211"/>
      <c r="AD70" s="211"/>
      <c r="AE70" s="211"/>
      <c r="AF70" s="211"/>
      <c r="AG70" s="211" t="s">
        <v>139</v>
      </c>
      <c r="AH70" s="211">
        <v>0</v>
      </c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30">
        <v>21</v>
      </c>
      <c r="B71" s="231" t="s">
        <v>222</v>
      </c>
      <c r="C71" s="248" t="s">
        <v>223</v>
      </c>
      <c r="D71" s="232" t="s">
        <v>211</v>
      </c>
      <c r="E71" s="233">
        <v>1.11E-2</v>
      </c>
      <c r="F71" s="234"/>
      <c r="G71" s="235">
        <f>ROUND(E71*F71,2)</f>
        <v>0</v>
      </c>
      <c r="H71" s="234"/>
      <c r="I71" s="235">
        <f>ROUND(E71*H71,2)</f>
        <v>0</v>
      </c>
      <c r="J71" s="234"/>
      <c r="K71" s="235">
        <f>ROUND(E71*J71,2)</f>
        <v>0</v>
      </c>
      <c r="L71" s="235">
        <v>21</v>
      </c>
      <c r="M71" s="235">
        <f>G71*(1+L71/100)</f>
        <v>0</v>
      </c>
      <c r="N71" s="235">
        <v>0</v>
      </c>
      <c r="O71" s="235">
        <f>ROUND(E71*N71,2)</f>
        <v>0</v>
      </c>
      <c r="P71" s="235">
        <v>0</v>
      </c>
      <c r="Q71" s="235">
        <f>ROUND(E71*P71,2)</f>
        <v>0</v>
      </c>
      <c r="R71" s="235" t="s">
        <v>217</v>
      </c>
      <c r="S71" s="235" t="s">
        <v>133</v>
      </c>
      <c r="T71" s="236" t="s">
        <v>133</v>
      </c>
      <c r="U71" s="220">
        <v>1.4990000000000001</v>
      </c>
      <c r="V71" s="220">
        <f>ROUND(E71*U71,2)</f>
        <v>0.02</v>
      </c>
      <c r="W71" s="220"/>
      <c r="X71" s="220" t="s">
        <v>212</v>
      </c>
      <c r="Y71" s="211"/>
      <c r="Z71" s="211"/>
      <c r="AA71" s="211"/>
      <c r="AB71" s="211"/>
      <c r="AC71" s="211"/>
      <c r="AD71" s="211"/>
      <c r="AE71" s="211"/>
      <c r="AF71" s="211"/>
      <c r="AG71" s="211" t="s">
        <v>213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18"/>
      <c r="B72" s="219"/>
      <c r="C72" s="249" t="s">
        <v>214</v>
      </c>
      <c r="D72" s="237"/>
      <c r="E72" s="237"/>
      <c r="F72" s="237"/>
      <c r="G72" s="237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11"/>
      <c r="Z72" s="211"/>
      <c r="AA72" s="211"/>
      <c r="AB72" s="211"/>
      <c r="AC72" s="211"/>
      <c r="AD72" s="211"/>
      <c r="AE72" s="211"/>
      <c r="AF72" s="211"/>
      <c r="AG72" s="211" t="s">
        <v>137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x14ac:dyDescent="0.2">
      <c r="A73" s="224" t="s">
        <v>127</v>
      </c>
      <c r="B73" s="225" t="s">
        <v>90</v>
      </c>
      <c r="C73" s="247" t="s">
        <v>91</v>
      </c>
      <c r="D73" s="226"/>
      <c r="E73" s="227"/>
      <c r="F73" s="228"/>
      <c r="G73" s="228">
        <f>SUMIF(AG74:AG81,"&lt;&gt;NOR",G74:G81)</f>
        <v>0</v>
      </c>
      <c r="H73" s="228"/>
      <c r="I73" s="228">
        <f>SUM(I74:I81)</f>
        <v>0</v>
      </c>
      <c r="J73" s="228"/>
      <c r="K73" s="228">
        <f>SUM(K74:K81)</f>
        <v>0</v>
      </c>
      <c r="L73" s="228"/>
      <c r="M73" s="228">
        <f>SUM(M74:M81)</f>
        <v>0</v>
      </c>
      <c r="N73" s="228"/>
      <c r="O73" s="228">
        <f>SUM(O74:O81)</f>
        <v>0.04</v>
      </c>
      <c r="P73" s="228"/>
      <c r="Q73" s="228">
        <f>SUM(Q74:Q81)</f>
        <v>0</v>
      </c>
      <c r="R73" s="228"/>
      <c r="S73" s="228"/>
      <c r="T73" s="229"/>
      <c r="U73" s="223"/>
      <c r="V73" s="223">
        <f>SUM(V74:V81)</f>
        <v>22.61</v>
      </c>
      <c r="W73" s="223"/>
      <c r="X73" s="223"/>
      <c r="AG73" t="s">
        <v>128</v>
      </c>
    </row>
    <row r="74" spans="1:60" outlineLevel="1" x14ac:dyDescent="0.2">
      <c r="A74" s="230">
        <v>22</v>
      </c>
      <c r="B74" s="231" t="s">
        <v>224</v>
      </c>
      <c r="C74" s="248" t="s">
        <v>225</v>
      </c>
      <c r="D74" s="232" t="s">
        <v>154</v>
      </c>
      <c r="E74" s="233">
        <v>171.37690000000001</v>
      </c>
      <c r="F74" s="234"/>
      <c r="G74" s="235">
        <f>ROUND(E74*F74,2)</f>
        <v>0</v>
      </c>
      <c r="H74" s="234"/>
      <c r="I74" s="235">
        <f>ROUND(E74*H74,2)</f>
        <v>0</v>
      </c>
      <c r="J74" s="234"/>
      <c r="K74" s="235">
        <f>ROUND(E74*J74,2)</f>
        <v>0</v>
      </c>
      <c r="L74" s="235">
        <v>21</v>
      </c>
      <c r="M74" s="235">
        <f>G74*(1+L74/100)</f>
        <v>0</v>
      </c>
      <c r="N74" s="235">
        <v>6.9999999999999994E-5</v>
      </c>
      <c r="O74" s="235">
        <f>ROUND(E74*N74,2)</f>
        <v>0.01</v>
      </c>
      <c r="P74" s="235">
        <v>0</v>
      </c>
      <c r="Q74" s="235">
        <f>ROUND(E74*P74,2)</f>
        <v>0</v>
      </c>
      <c r="R74" s="235" t="s">
        <v>226</v>
      </c>
      <c r="S74" s="235" t="s">
        <v>133</v>
      </c>
      <c r="T74" s="236" t="s">
        <v>133</v>
      </c>
      <c r="U74" s="220">
        <v>0.03</v>
      </c>
      <c r="V74" s="220">
        <f>ROUND(E74*U74,2)</f>
        <v>5.14</v>
      </c>
      <c r="W74" s="220"/>
      <c r="X74" s="220" t="s">
        <v>134</v>
      </c>
      <c r="Y74" s="211"/>
      <c r="Z74" s="211"/>
      <c r="AA74" s="211"/>
      <c r="AB74" s="211"/>
      <c r="AC74" s="211"/>
      <c r="AD74" s="211"/>
      <c r="AE74" s="211"/>
      <c r="AF74" s="211"/>
      <c r="AG74" s="211" t="s">
        <v>135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18"/>
      <c r="B75" s="219"/>
      <c r="C75" s="250" t="s">
        <v>227</v>
      </c>
      <c r="D75" s="221"/>
      <c r="E75" s="222">
        <v>3.1503999999999999</v>
      </c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1"/>
      <c r="Z75" s="211"/>
      <c r="AA75" s="211"/>
      <c r="AB75" s="211"/>
      <c r="AC75" s="211"/>
      <c r="AD75" s="211"/>
      <c r="AE75" s="211"/>
      <c r="AF75" s="211"/>
      <c r="AG75" s="211" t="s">
        <v>139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18"/>
      <c r="B76" s="219"/>
      <c r="C76" s="250" t="s">
        <v>228</v>
      </c>
      <c r="D76" s="221"/>
      <c r="E76" s="222">
        <v>85.2</v>
      </c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11"/>
      <c r="Z76" s="211"/>
      <c r="AA76" s="211"/>
      <c r="AB76" s="211"/>
      <c r="AC76" s="211"/>
      <c r="AD76" s="211"/>
      <c r="AE76" s="211"/>
      <c r="AF76" s="211"/>
      <c r="AG76" s="211" t="s">
        <v>139</v>
      </c>
      <c r="AH76" s="211">
        <v>0</v>
      </c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18"/>
      <c r="B77" s="219"/>
      <c r="C77" s="250" t="s">
        <v>169</v>
      </c>
      <c r="D77" s="221"/>
      <c r="E77" s="222">
        <v>-7.8587999999999996</v>
      </c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1"/>
      <c r="Z77" s="211"/>
      <c r="AA77" s="211"/>
      <c r="AB77" s="211"/>
      <c r="AC77" s="211"/>
      <c r="AD77" s="211"/>
      <c r="AE77" s="211"/>
      <c r="AF77" s="211"/>
      <c r="AG77" s="211" t="s">
        <v>139</v>
      </c>
      <c r="AH77" s="211">
        <v>0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18"/>
      <c r="B78" s="219"/>
      <c r="C78" s="250" t="s">
        <v>229</v>
      </c>
      <c r="D78" s="221"/>
      <c r="E78" s="222">
        <v>42.14</v>
      </c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11"/>
      <c r="Z78" s="211"/>
      <c r="AA78" s="211"/>
      <c r="AB78" s="211"/>
      <c r="AC78" s="211"/>
      <c r="AD78" s="211"/>
      <c r="AE78" s="211"/>
      <c r="AF78" s="211"/>
      <c r="AG78" s="211" t="s">
        <v>139</v>
      </c>
      <c r="AH78" s="211">
        <v>0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18"/>
      <c r="B79" s="219"/>
      <c r="C79" s="250" t="s">
        <v>230</v>
      </c>
      <c r="D79" s="221"/>
      <c r="E79" s="222">
        <v>54.81</v>
      </c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11"/>
      <c r="Z79" s="211"/>
      <c r="AA79" s="211"/>
      <c r="AB79" s="211"/>
      <c r="AC79" s="211"/>
      <c r="AD79" s="211"/>
      <c r="AE79" s="211"/>
      <c r="AF79" s="211"/>
      <c r="AG79" s="211" t="s">
        <v>139</v>
      </c>
      <c r="AH79" s="211">
        <v>0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18"/>
      <c r="B80" s="219"/>
      <c r="C80" s="250" t="s">
        <v>231</v>
      </c>
      <c r="D80" s="221"/>
      <c r="E80" s="222">
        <v>-6.0647000000000002</v>
      </c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1"/>
      <c r="Z80" s="211"/>
      <c r="AA80" s="211"/>
      <c r="AB80" s="211"/>
      <c r="AC80" s="211"/>
      <c r="AD80" s="211"/>
      <c r="AE80" s="211"/>
      <c r="AF80" s="211"/>
      <c r="AG80" s="211" t="s">
        <v>139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39">
        <v>23</v>
      </c>
      <c r="B81" s="240" t="s">
        <v>232</v>
      </c>
      <c r="C81" s="251" t="s">
        <v>233</v>
      </c>
      <c r="D81" s="241" t="s">
        <v>154</v>
      </c>
      <c r="E81" s="242">
        <v>171.37690000000001</v>
      </c>
      <c r="F81" s="243"/>
      <c r="G81" s="244">
        <f>ROUND(E81*F81,2)</f>
        <v>0</v>
      </c>
      <c r="H81" s="243"/>
      <c r="I81" s="244">
        <f>ROUND(E81*H81,2)</f>
        <v>0</v>
      </c>
      <c r="J81" s="243"/>
      <c r="K81" s="244">
        <f>ROUND(E81*J81,2)</f>
        <v>0</v>
      </c>
      <c r="L81" s="244">
        <v>21</v>
      </c>
      <c r="M81" s="244">
        <f>G81*(1+L81/100)</f>
        <v>0</v>
      </c>
      <c r="N81" s="244">
        <v>1.4999999999999999E-4</v>
      </c>
      <c r="O81" s="244">
        <f>ROUND(E81*N81,2)</f>
        <v>0.03</v>
      </c>
      <c r="P81" s="244">
        <v>0</v>
      </c>
      <c r="Q81" s="244">
        <f>ROUND(E81*P81,2)</f>
        <v>0</v>
      </c>
      <c r="R81" s="244" t="s">
        <v>226</v>
      </c>
      <c r="S81" s="244" t="s">
        <v>133</v>
      </c>
      <c r="T81" s="245" t="s">
        <v>133</v>
      </c>
      <c r="U81" s="220">
        <v>0.10191</v>
      </c>
      <c r="V81" s="220">
        <f>ROUND(E81*U81,2)</f>
        <v>17.47</v>
      </c>
      <c r="W81" s="220"/>
      <c r="X81" s="220" t="s">
        <v>134</v>
      </c>
      <c r="Y81" s="211"/>
      <c r="Z81" s="211"/>
      <c r="AA81" s="211"/>
      <c r="AB81" s="211"/>
      <c r="AC81" s="211"/>
      <c r="AD81" s="211"/>
      <c r="AE81" s="211"/>
      <c r="AF81" s="211"/>
      <c r="AG81" s="211" t="s">
        <v>135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x14ac:dyDescent="0.2">
      <c r="A82" s="224" t="s">
        <v>127</v>
      </c>
      <c r="B82" s="225" t="s">
        <v>76</v>
      </c>
      <c r="C82" s="247" t="s">
        <v>77</v>
      </c>
      <c r="D82" s="226"/>
      <c r="E82" s="227"/>
      <c r="F82" s="228"/>
      <c r="G82" s="228">
        <f>SUMIF(AG83:AG98,"&lt;&gt;NOR",G83:G98)</f>
        <v>0</v>
      </c>
      <c r="H82" s="228"/>
      <c r="I82" s="228">
        <f>SUM(I83:I98)</f>
        <v>0</v>
      </c>
      <c r="J82" s="228"/>
      <c r="K82" s="228">
        <f>SUM(K83:K98)</f>
        <v>0</v>
      </c>
      <c r="L82" s="228"/>
      <c r="M82" s="228">
        <f>SUM(M83:M98)</f>
        <v>0</v>
      </c>
      <c r="N82" s="228"/>
      <c r="O82" s="228">
        <f>SUM(O83:O98)</f>
        <v>0.5</v>
      </c>
      <c r="P82" s="228"/>
      <c r="Q82" s="228">
        <f>SUM(Q83:Q98)</f>
        <v>0</v>
      </c>
      <c r="R82" s="228"/>
      <c r="S82" s="228"/>
      <c r="T82" s="229"/>
      <c r="U82" s="223"/>
      <c r="V82" s="223">
        <f>SUM(V83:V98)</f>
        <v>8.16</v>
      </c>
      <c r="W82" s="223"/>
      <c r="X82" s="223"/>
      <c r="AG82" t="s">
        <v>128</v>
      </c>
    </row>
    <row r="83" spans="1:60" outlineLevel="1" x14ac:dyDescent="0.2">
      <c r="A83" s="239">
        <v>24</v>
      </c>
      <c r="B83" s="240" t="s">
        <v>234</v>
      </c>
      <c r="C83" s="251" t="s">
        <v>235</v>
      </c>
      <c r="D83" s="241" t="s">
        <v>154</v>
      </c>
      <c r="E83" s="242">
        <v>9</v>
      </c>
      <c r="F83" s="243"/>
      <c r="G83" s="244">
        <f>ROUND(E83*F83,2)</f>
        <v>0</v>
      </c>
      <c r="H83" s="243"/>
      <c r="I83" s="244">
        <f>ROUND(E83*H83,2)</f>
        <v>0</v>
      </c>
      <c r="J83" s="243"/>
      <c r="K83" s="244">
        <f>ROUND(E83*J83,2)</f>
        <v>0</v>
      </c>
      <c r="L83" s="244">
        <v>21</v>
      </c>
      <c r="M83" s="244">
        <f>G83*(1+L83/100)</f>
        <v>0</v>
      </c>
      <c r="N83" s="244">
        <v>1.58E-3</v>
      </c>
      <c r="O83" s="244">
        <f>ROUND(E83*N83,2)</f>
        <v>0.01</v>
      </c>
      <c r="P83" s="244">
        <v>0</v>
      </c>
      <c r="Q83" s="244">
        <f>ROUND(E83*P83,2)</f>
        <v>0</v>
      </c>
      <c r="R83" s="244" t="s">
        <v>236</v>
      </c>
      <c r="S83" s="244" t="s">
        <v>133</v>
      </c>
      <c r="T83" s="245" t="s">
        <v>133</v>
      </c>
      <c r="U83" s="220">
        <v>0.214</v>
      </c>
      <c r="V83" s="220">
        <f>ROUND(E83*U83,2)</f>
        <v>1.93</v>
      </c>
      <c r="W83" s="220"/>
      <c r="X83" s="220" t="s">
        <v>134</v>
      </c>
      <c r="Y83" s="211"/>
      <c r="Z83" s="211"/>
      <c r="AA83" s="211"/>
      <c r="AB83" s="211"/>
      <c r="AC83" s="211"/>
      <c r="AD83" s="211"/>
      <c r="AE83" s="211"/>
      <c r="AF83" s="211"/>
      <c r="AG83" s="211" t="s">
        <v>135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30">
        <v>25</v>
      </c>
      <c r="B84" s="231" t="s">
        <v>237</v>
      </c>
      <c r="C84" s="248" t="s">
        <v>238</v>
      </c>
      <c r="D84" s="232" t="s">
        <v>176</v>
      </c>
      <c r="E84" s="233">
        <v>34.654400000000003</v>
      </c>
      <c r="F84" s="234"/>
      <c r="G84" s="235">
        <f>ROUND(E84*F84,2)</f>
        <v>0</v>
      </c>
      <c r="H84" s="234"/>
      <c r="I84" s="235">
        <f>ROUND(E84*H84,2)</f>
        <v>0</v>
      </c>
      <c r="J84" s="234"/>
      <c r="K84" s="235">
        <f>ROUND(E84*J84,2)</f>
        <v>0</v>
      </c>
      <c r="L84" s="235">
        <v>21</v>
      </c>
      <c r="M84" s="235">
        <f>G84*(1+L84/100)</f>
        <v>0</v>
      </c>
      <c r="N84" s="235">
        <v>7.3499999999999998E-3</v>
      </c>
      <c r="O84" s="235">
        <f>ROUND(E84*N84,2)</f>
        <v>0.25</v>
      </c>
      <c r="P84" s="235">
        <v>0</v>
      </c>
      <c r="Q84" s="235">
        <f>ROUND(E84*P84,2)</f>
        <v>0</v>
      </c>
      <c r="R84" s="235" t="s">
        <v>236</v>
      </c>
      <c r="S84" s="235" t="s">
        <v>133</v>
      </c>
      <c r="T84" s="236" t="s">
        <v>133</v>
      </c>
      <c r="U84" s="220">
        <v>0.03</v>
      </c>
      <c r="V84" s="220">
        <f>ROUND(E84*U84,2)</f>
        <v>1.04</v>
      </c>
      <c r="W84" s="220"/>
      <c r="X84" s="220" t="s">
        <v>134</v>
      </c>
      <c r="Y84" s="211"/>
      <c r="Z84" s="211"/>
      <c r="AA84" s="211"/>
      <c r="AB84" s="211"/>
      <c r="AC84" s="211"/>
      <c r="AD84" s="211"/>
      <c r="AE84" s="211"/>
      <c r="AF84" s="211"/>
      <c r="AG84" s="211" t="s">
        <v>135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18"/>
      <c r="B85" s="219"/>
      <c r="C85" s="249" t="s">
        <v>239</v>
      </c>
      <c r="D85" s="237"/>
      <c r="E85" s="237"/>
      <c r="F85" s="237"/>
      <c r="G85" s="237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1"/>
      <c r="Z85" s="211"/>
      <c r="AA85" s="211"/>
      <c r="AB85" s="211"/>
      <c r="AC85" s="211"/>
      <c r="AD85" s="211"/>
      <c r="AE85" s="211"/>
      <c r="AF85" s="211"/>
      <c r="AG85" s="211" t="s">
        <v>137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18"/>
      <c r="B86" s="219"/>
      <c r="C86" s="250" t="s">
        <v>240</v>
      </c>
      <c r="D86" s="221"/>
      <c r="E86" s="222">
        <v>34.654400000000003</v>
      </c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11"/>
      <c r="Z86" s="211"/>
      <c r="AA86" s="211"/>
      <c r="AB86" s="211"/>
      <c r="AC86" s="211"/>
      <c r="AD86" s="211"/>
      <c r="AE86" s="211"/>
      <c r="AF86" s="211"/>
      <c r="AG86" s="211" t="s">
        <v>139</v>
      </c>
      <c r="AH86" s="211">
        <v>0</v>
      </c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ht="22.5" outlineLevel="1" x14ac:dyDescent="0.2">
      <c r="A87" s="230">
        <v>26</v>
      </c>
      <c r="B87" s="231" t="s">
        <v>241</v>
      </c>
      <c r="C87" s="248" t="s">
        <v>242</v>
      </c>
      <c r="D87" s="232" t="s">
        <v>176</v>
      </c>
      <c r="E87" s="233">
        <v>34.654400000000003</v>
      </c>
      <c r="F87" s="234"/>
      <c r="G87" s="235">
        <f>ROUND(E87*F87,2)</f>
        <v>0</v>
      </c>
      <c r="H87" s="234"/>
      <c r="I87" s="235">
        <f>ROUND(E87*H87,2)</f>
        <v>0</v>
      </c>
      <c r="J87" s="234"/>
      <c r="K87" s="235">
        <f>ROUND(E87*J87,2)</f>
        <v>0</v>
      </c>
      <c r="L87" s="235">
        <v>21</v>
      </c>
      <c r="M87" s="235">
        <f>G87*(1+L87/100)</f>
        <v>0</v>
      </c>
      <c r="N87" s="235">
        <v>0</v>
      </c>
      <c r="O87" s="235">
        <f>ROUND(E87*N87,2)</f>
        <v>0</v>
      </c>
      <c r="P87" s="235">
        <v>0</v>
      </c>
      <c r="Q87" s="235">
        <f>ROUND(E87*P87,2)</f>
        <v>0</v>
      </c>
      <c r="R87" s="235" t="s">
        <v>236</v>
      </c>
      <c r="S87" s="235" t="s">
        <v>133</v>
      </c>
      <c r="T87" s="236" t="s">
        <v>133</v>
      </c>
      <c r="U87" s="220">
        <v>6.0000000000000001E-3</v>
      </c>
      <c r="V87" s="220">
        <f>ROUND(E87*U87,2)</f>
        <v>0.21</v>
      </c>
      <c r="W87" s="220"/>
      <c r="X87" s="220" t="s">
        <v>134</v>
      </c>
      <c r="Y87" s="211"/>
      <c r="Z87" s="211"/>
      <c r="AA87" s="211"/>
      <c r="AB87" s="211"/>
      <c r="AC87" s="211"/>
      <c r="AD87" s="211"/>
      <c r="AE87" s="211"/>
      <c r="AF87" s="211"/>
      <c r="AG87" s="211" t="s">
        <v>135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18"/>
      <c r="B88" s="219"/>
      <c r="C88" s="249" t="s">
        <v>239</v>
      </c>
      <c r="D88" s="237"/>
      <c r="E88" s="237"/>
      <c r="F88" s="237"/>
      <c r="G88" s="237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11"/>
      <c r="Z88" s="211"/>
      <c r="AA88" s="211"/>
      <c r="AB88" s="211"/>
      <c r="AC88" s="211"/>
      <c r="AD88" s="211"/>
      <c r="AE88" s="211"/>
      <c r="AF88" s="211"/>
      <c r="AG88" s="211" t="s">
        <v>137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ht="33.75" outlineLevel="1" x14ac:dyDescent="0.2">
      <c r="A89" s="230">
        <v>27</v>
      </c>
      <c r="B89" s="231" t="s">
        <v>243</v>
      </c>
      <c r="C89" s="248" t="s">
        <v>244</v>
      </c>
      <c r="D89" s="232" t="s">
        <v>176</v>
      </c>
      <c r="E89" s="233">
        <v>103.9632</v>
      </c>
      <c r="F89" s="234"/>
      <c r="G89" s="235">
        <f>ROUND(E89*F89,2)</f>
        <v>0</v>
      </c>
      <c r="H89" s="234"/>
      <c r="I89" s="235">
        <f>ROUND(E89*H89,2)</f>
        <v>0</v>
      </c>
      <c r="J89" s="234"/>
      <c r="K89" s="235">
        <f>ROUND(E89*J89,2)</f>
        <v>0</v>
      </c>
      <c r="L89" s="235">
        <v>21</v>
      </c>
      <c r="M89" s="235">
        <f>G89*(1+L89/100)</f>
        <v>0</v>
      </c>
      <c r="N89" s="235">
        <v>1.2E-4</v>
      </c>
      <c r="O89" s="235">
        <f>ROUND(E89*N89,2)</f>
        <v>0.01</v>
      </c>
      <c r="P89" s="235">
        <v>0</v>
      </c>
      <c r="Q89" s="235">
        <f>ROUND(E89*P89,2)</f>
        <v>0</v>
      </c>
      <c r="R89" s="235" t="s">
        <v>236</v>
      </c>
      <c r="S89" s="235" t="s">
        <v>133</v>
      </c>
      <c r="T89" s="236" t="s">
        <v>133</v>
      </c>
      <c r="U89" s="220">
        <v>1E-3</v>
      </c>
      <c r="V89" s="220">
        <f>ROUND(E89*U89,2)</f>
        <v>0.1</v>
      </c>
      <c r="W89" s="220"/>
      <c r="X89" s="220" t="s">
        <v>134</v>
      </c>
      <c r="Y89" s="211"/>
      <c r="Z89" s="211"/>
      <c r="AA89" s="211"/>
      <c r="AB89" s="211"/>
      <c r="AC89" s="211"/>
      <c r="AD89" s="211"/>
      <c r="AE89" s="211"/>
      <c r="AF89" s="211"/>
      <c r="AG89" s="211" t="s">
        <v>135</v>
      </c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18"/>
      <c r="B90" s="219"/>
      <c r="C90" s="249" t="s">
        <v>239</v>
      </c>
      <c r="D90" s="237"/>
      <c r="E90" s="237"/>
      <c r="F90" s="237"/>
      <c r="G90" s="237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11"/>
      <c r="Z90" s="211"/>
      <c r="AA90" s="211"/>
      <c r="AB90" s="211"/>
      <c r="AC90" s="211"/>
      <c r="AD90" s="211"/>
      <c r="AE90" s="211"/>
      <c r="AF90" s="211"/>
      <c r="AG90" s="211" t="s">
        <v>137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18"/>
      <c r="B91" s="219"/>
      <c r="C91" s="250" t="s">
        <v>245</v>
      </c>
      <c r="D91" s="221"/>
      <c r="E91" s="222">
        <v>103.9632</v>
      </c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11"/>
      <c r="Z91" s="211"/>
      <c r="AA91" s="211"/>
      <c r="AB91" s="211"/>
      <c r="AC91" s="211"/>
      <c r="AD91" s="211"/>
      <c r="AE91" s="211"/>
      <c r="AF91" s="211"/>
      <c r="AG91" s="211" t="s">
        <v>139</v>
      </c>
      <c r="AH91" s="211">
        <v>0</v>
      </c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30">
        <v>28</v>
      </c>
      <c r="B92" s="231" t="s">
        <v>246</v>
      </c>
      <c r="C92" s="248" t="s">
        <v>247</v>
      </c>
      <c r="D92" s="232" t="s">
        <v>176</v>
      </c>
      <c r="E92" s="233">
        <v>34.654400000000003</v>
      </c>
      <c r="F92" s="234"/>
      <c r="G92" s="235">
        <f>ROUND(E92*F92,2)</f>
        <v>0</v>
      </c>
      <c r="H92" s="234"/>
      <c r="I92" s="235">
        <f>ROUND(E92*H92,2)</f>
        <v>0</v>
      </c>
      <c r="J92" s="234"/>
      <c r="K92" s="235">
        <f>ROUND(E92*J92,2)</f>
        <v>0</v>
      </c>
      <c r="L92" s="235">
        <v>21</v>
      </c>
      <c r="M92" s="235">
        <f>G92*(1+L92/100)</f>
        <v>0</v>
      </c>
      <c r="N92" s="235">
        <v>0</v>
      </c>
      <c r="O92" s="235">
        <f>ROUND(E92*N92,2)</f>
        <v>0</v>
      </c>
      <c r="P92" s="235">
        <v>0</v>
      </c>
      <c r="Q92" s="235">
        <f>ROUND(E92*P92,2)</f>
        <v>0</v>
      </c>
      <c r="R92" s="235" t="s">
        <v>236</v>
      </c>
      <c r="S92" s="235" t="s">
        <v>133</v>
      </c>
      <c r="T92" s="236" t="s">
        <v>133</v>
      </c>
      <c r="U92" s="220">
        <v>2.1000000000000001E-2</v>
      </c>
      <c r="V92" s="220">
        <f>ROUND(E92*U92,2)</f>
        <v>0.73</v>
      </c>
      <c r="W92" s="220"/>
      <c r="X92" s="220" t="s">
        <v>134</v>
      </c>
      <c r="Y92" s="211"/>
      <c r="Z92" s="211"/>
      <c r="AA92" s="211"/>
      <c r="AB92" s="211"/>
      <c r="AC92" s="211"/>
      <c r="AD92" s="211"/>
      <c r="AE92" s="211"/>
      <c r="AF92" s="211"/>
      <c r="AG92" s="211" t="s">
        <v>135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18"/>
      <c r="B93" s="219"/>
      <c r="C93" s="249" t="s">
        <v>248</v>
      </c>
      <c r="D93" s="237"/>
      <c r="E93" s="237"/>
      <c r="F93" s="237"/>
      <c r="G93" s="237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11"/>
      <c r="Z93" s="211"/>
      <c r="AA93" s="211"/>
      <c r="AB93" s="211"/>
      <c r="AC93" s="211"/>
      <c r="AD93" s="211"/>
      <c r="AE93" s="211"/>
      <c r="AF93" s="211"/>
      <c r="AG93" s="211" t="s">
        <v>137</v>
      </c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ht="22.5" outlineLevel="1" x14ac:dyDescent="0.2">
      <c r="A94" s="230">
        <v>29</v>
      </c>
      <c r="B94" s="231" t="s">
        <v>249</v>
      </c>
      <c r="C94" s="248" t="s">
        <v>250</v>
      </c>
      <c r="D94" s="232" t="s">
        <v>154</v>
      </c>
      <c r="E94" s="233">
        <v>12.601599999999999</v>
      </c>
      <c r="F94" s="234"/>
      <c r="G94" s="235">
        <f>ROUND(E94*F94,2)</f>
        <v>0</v>
      </c>
      <c r="H94" s="234"/>
      <c r="I94" s="235">
        <f>ROUND(E94*H94,2)</f>
        <v>0</v>
      </c>
      <c r="J94" s="234"/>
      <c r="K94" s="235">
        <f>ROUND(E94*J94,2)</f>
        <v>0</v>
      </c>
      <c r="L94" s="235">
        <v>21</v>
      </c>
      <c r="M94" s="235">
        <f>G94*(1+L94/100)</f>
        <v>0</v>
      </c>
      <c r="N94" s="235">
        <v>1.6910000000000001E-2</v>
      </c>
      <c r="O94" s="235">
        <f>ROUND(E94*N94,2)</f>
        <v>0.21</v>
      </c>
      <c r="P94" s="235">
        <v>0</v>
      </c>
      <c r="Q94" s="235">
        <f>ROUND(E94*P94,2)</f>
        <v>0</v>
      </c>
      <c r="R94" s="235" t="s">
        <v>236</v>
      </c>
      <c r="S94" s="235" t="s">
        <v>133</v>
      </c>
      <c r="T94" s="236" t="s">
        <v>133</v>
      </c>
      <c r="U94" s="220">
        <v>8.8999999999999996E-2</v>
      </c>
      <c r="V94" s="220">
        <f>ROUND(E94*U94,2)</f>
        <v>1.1200000000000001</v>
      </c>
      <c r="W94" s="220"/>
      <c r="X94" s="220" t="s">
        <v>134</v>
      </c>
      <c r="Y94" s="211"/>
      <c r="Z94" s="211"/>
      <c r="AA94" s="211"/>
      <c r="AB94" s="211"/>
      <c r="AC94" s="211"/>
      <c r="AD94" s="211"/>
      <c r="AE94" s="211"/>
      <c r="AF94" s="211"/>
      <c r="AG94" s="211" t="s">
        <v>135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18"/>
      <c r="B95" s="219"/>
      <c r="C95" s="250" t="s">
        <v>251</v>
      </c>
      <c r="D95" s="221"/>
      <c r="E95" s="222">
        <v>12.601599999999999</v>
      </c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11"/>
      <c r="Z95" s="211"/>
      <c r="AA95" s="211"/>
      <c r="AB95" s="211"/>
      <c r="AC95" s="211"/>
      <c r="AD95" s="211"/>
      <c r="AE95" s="211"/>
      <c r="AF95" s="211"/>
      <c r="AG95" s="211" t="s">
        <v>139</v>
      </c>
      <c r="AH95" s="211">
        <v>0</v>
      </c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ht="22.5" outlineLevel="1" x14ac:dyDescent="0.2">
      <c r="A96" s="230">
        <v>30</v>
      </c>
      <c r="B96" s="231" t="s">
        <v>252</v>
      </c>
      <c r="C96" s="248" t="s">
        <v>253</v>
      </c>
      <c r="D96" s="232" t="s">
        <v>154</v>
      </c>
      <c r="E96" s="233">
        <v>37.8048</v>
      </c>
      <c r="F96" s="234"/>
      <c r="G96" s="235">
        <f>ROUND(E96*F96,2)</f>
        <v>0</v>
      </c>
      <c r="H96" s="234"/>
      <c r="I96" s="235">
        <f>ROUND(E96*H96,2)</f>
        <v>0</v>
      </c>
      <c r="J96" s="234"/>
      <c r="K96" s="235">
        <f>ROUND(E96*J96,2)</f>
        <v>0</v>
      </c>
      <c r="L96" s="235">
        <v>21</v>
      </c>
      <c r="M96" s="235">
        <f>G96*(1+L96/100)</f>
        <v>0</v>
      </c>
      <c r="N96" s="235">
        <v>4.0000000000000002E-4</v>
      </c>
      <c r="O96" s="235">
        <f>ROUND(E96*N96,2)</f>
        <v>0.02</v>
      </c>
      <c r="P96" s="235">
        <v>0</v>
      </c>
      <c r="Q96" s="235">
        <f>ROUND(E96*P96,2)</f>
        <v>0</v>
      </c>
      <c r="R96" s="235" t="s">
        <v>236</v>
      </c>
      <c r="S96" s="235" t="s">
        <v>133</v>
      </c>
      <c r="T96" s="236" t="s">
        <v>133</v>
      </c>
      <c r="U96" s="220">
        <v>2E-3</v>
      </c>
      <c r="V96" s="220">
        <f>ROUND(E96*U96,2)</f>
        <v>0.08</v>
      </c>
      <c r="W96" s="220"/>
      <c r="X96" s="220" t="s">
        <v>134</v>
      </c>
      <c r="Y96" s="211"/>
      <c r="Z96" s="211"/>
      <c r="AA96" s="211"/>
      <c r="AB96" s="211"/>
      <c r="AC96" s="211"/>
      <c r="AD96" s="211"/>
      <c r="AE96" s="211"/>
      <c r="AF96" s="211"/>
      <c r="AG96" s="211" t="s">
        <v>135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18"/>
      <c r="B97" s="219"/>
      <c r="C97" s="250" t="s">
        <v>254</v>
      </c>
      <c r="D97" s="221"/>
      <c r="E97" s="222">
        <v>37.8048</v>
      </c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11"/>
      <c r="Z97" s="211"/>
      <c r="AA97" s="211"/>
      <c r="AB97" s="211"/>
      <c r="AC97" s="211"/>
      <c r="AD97" s="211"/>
      <c r="AE97" s="211"/>
      <c r="AF97" s="211"/>
      <c r="AG97" s="211" t="s">
        <v>139</v>
      </c>
      <c r="AH97" s="211">
        <v>0</v>
      </c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ht="22.5" outlineLevel="1" x14ac:dyDescent="0.2">
      <c r="A98" s="239">
        <v>31</v>
      </c>
      <c r="B98" s="240" t="s">
        <v>255</v>
      </c>
      <c r="C98" s="251" t="s">
        <v>256</v>
      </c>
      <c r="D98" s="241" t="s">
        <v>154</v>
      </c>
      <c r="E98" s="242">
        <v>34.654400000000003</v>
      </c>
      <c r="F98" s="243"/>
      <c r="G98" s="244">
        <f>ROUND(E98*F98,2)</f>
        <v>0</v>
      </c>
      <c r="H98" s="243"/>
      <c r="I98" s="244">
        <f>ROUND(E98*H98,2)</f>
        <v>0</v>
      </c>
      <c r="J98" s="243"/>
      <c r="K98" s="244">
        <f>ROUND(E98*J98,2)</f>
        <v>0</v>
      </c>
      <c r="L98" s="244">
        <v>21</v>
      </c>
      <c r="M98" s="244">
        <f>G98*(1+L98/100)</f>
        <v>0</v>
      </c>
      <c r="N98" s="244">
        <v>0</v>
      </c>
      <c r="O98" s="244">
        <f>ROUND(E98*N98,2)</f>
        <v>0</v>
      </c>
      <c r="P98" s="244">
        <v>0</v>
      </c>
      <c r="Q98" s="244">
        <f>ROUND(E98*P98,2)</f>
        <v>0</v>
      </c>
      <c r="R98" s="244" t="s">
        <v>236</v>
      </c>
      <c r="S98" s="244" t="s">
        <v>133</v>
      </c>
      <c r="T98" s="245" t="s">
        <v>133</v>
      </c>
      <c r="U98" s="220">
        <v>8.5000000000000006E-2</v>
      </c>
      <c r="V98" s="220">
        <f>ROUND(E98*U98,2)</f>
        <v>2.95</v>
      </c>
      <c r="W98" s="220"/>
      <c r="X98" s="220" t="s">
        <v>134</v>
      </c>
      <c r="Y98" s="211"/>
      <c r="Z98" s="211"/>
      <c r="AA98" s="211"/>
      <c r="AB98" s="211"/>
      <c r="AC98" s="211"/>
      <c r="AD98" s="211"/>
      <c r="AE98" s="211"/>
      <c r="AF98" s="211"/>
      <c r="AG98" s="211" t="s">
        <v>135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x14ac:dyDescent="0.2">
      <c r="A99" s="224" t="s">
        <v>127</v>
      </c>
      <c r="B99" s="225" t="s">
        <v>78</v>
      </c>
      <c r="C99" s="247" t="s">
        <v>79</v>
      </c>
      <c r="D99" s="226"/>
      <c r="E99" s="227"/>
      <c r="F99" s="228"/>
      <c r="G99" s="228">
        <f>SUMIF(AG100:AG114,"&lt;&gt;NOR",G100:G114)</f>
        <v>0</v>
      </c>
      <c r="H99" s="228"/>
      <c r="I99" s="228">
        <f>SUM(I100:I114)</f>
        <v>0</v>
      </c>
      <c r="J99" s="228"/>
      <c r="K99" s="228">
        <f>SUM(K100:K114)</f>
        <v>0</v>
      </c>
      <c r="L99" s="228"/>
      <c r="M99" s="228">
        <f>SUM(M100:M114)</f>
        <v>0</v>
      </c>
      <c r="N99" s="228"/>
      <c r="O99" s="228">
        <f>SUM(O100:O114)</f>
        <v>0.18000000000000002</v>
      </c>
      <c r="P99" s="228"/>
      <c r="Q99" s="228">
        <f>SUM(Q100:Q114)</f>
        <v>0</v>
      </c>
      <c r="R99" s="228"/>
      <c r="S99" s="228"/>
      <c r="T99" s="229"/>
      <c r="U99" s="223"/>
      <c r="V99" s="223">
        <f>SUM(V100:V114)</f>
        <v>167.82</v>
      </c>
      <c r="W99" s="223"/>
      <c r="X99" s="223"/>
      <c r="AG99" t="s">
        <v>128</v>
      </c>
    </row>
    <row r="100" spans="1:60" outlineLevel="1" x14ac:dyDescent="0.2">
      <c r="A100" s="239">
        <v>32</v>
      </c>
      <c r="B100" s="240" t="s">
        <v>257</v>
      </c>
      <c r="C100" s="251" t="s">
        <v>258</v>
      </c>
      <c r="D100" s="241" t="s">
        <v>131</v>
      </c>
      <c r="E100" s="242">
        <v>2</v>
      </c>
      <c r="F100" s="243"/>
      <c r="G100" s="244">
        <f>ROUND(E100*F100,2)</f>
        <v>0</v>
      </c>
      <c r="H100" s="243"/>
      <c r="I100" s="244">
        <f>ROUND(E100*H100,2)</f>
        <v>0</v>
      </c>
      <c r="J100" s="243"/>
      <c r="K100" s="244">
        <f>ROUND(E100*J100,2)</f>
        <v>0</v>
      </c>
      <c r="L100" s="244">
        <v>21</v>
      </c>
      <c r="M100" s="244">
        <f>G100*(1+L100/100)</f>
        <v>0</v>
      </c>
      <c r="N100" s="244">
        <v>0</v>
      </c>
      <c r="O100" s="244">
        <f>ROUND(E100*N100,2)</f>
        <v>0</v>
      </c>
      <c r="P100" s="244">
        <v>0</v>
      </c>
      <c r="Q100" s="244">
        <f>ROUND(E100*P100,2)</f>
        <v>0</v>
      </c>
      <c r="R100" s="244"/>
      <c r="S100" s="244" t="s">
        <v>191</v>
      </c>
      <c r="T100" s="245" t="s">
        <v>192</v>
      </c>
      <c r="U100" s="220">
        <v>0</v>
      </c>
      <c r="V100" s="220">
        <f>ROUND(E100*U100,2)</f>
        <v>0</v>
      </c>
      <c r="W100" s="220"/>
      <c r="X100" s="220" t="s">
        <v>198</v>
      </c>
      <c r="Y100" s="211"/>
      <c r="Z100" s="211"/>
      <c r="AA100" s="211"/>
      <c r="AB100" s="211"/>
      <c r="AC100" s="211"/>
      <c r="AD100" s="211"/>
      <c r="AE100" s="211"/>
      <c r="AF100" s="211"/>
      <c r="AG100" s="211" t="s">
        <v>199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ht="22.5" outlineLevel="1" x14ac:dyDescent="0.2">
      <c r="A101" s="239">
        <v>33</v>
      </c>
      <c r="B101" s="240" t="s">
        <v>259</v>
      </c>
      <c r="C101" s="251" t="s">
        <v>260</v>
      </c>
      <c r="D101" s="241" t="s">
        <v>131</v>
      </c>
      <c r="E101" s="242">
        <v>1</v>
      </c>
      <c r="F101" s="243"/>
      <c r="G101" s="244">
        <f>ROUND(E101*F101,2)</f>
        <v>0</v>
      </c>
      <c r="H101" s="243"/>
      <c r="I101" s="244">
        <f>ROUND(E101*H101,2)</f>
        <v>0</v>
      </c>
      <c r="J101" s="243"/>
      <c r="K101" s="244">
        <f>ROUND(E101*J101,2)</f>
        <v>0</v>
      </c>
      <c r="L101" s="244">
        <v>21</v>
      </c>
      <c r="M101" s="244">
        <f>G101*(1+L101/100)</f>
        <v>0</v>
      </c>
      <c r="N101" s="244">
        <v>2.053E-2</v>
      </c>
      <c r="O101" s="244">
        <f>ROUND(E101*N101,2)</f>
        <v>0.02</v>
      </c>
      <c r="P101" s="244">
        <v>0</v>
      </c>
      <c r="Q101" s="244">
        <f>ROUND(E101*P101,2)</f>
        <v>0</v>
      </c>
      <c r="R101" s="244"/>
      <c r="S101" s="244" t="s">
        <v>191</v>
      </c>
      <c r="T101" s="245" t="s">
        <v>192</v>
      </c>
      <c r="U101" s="220">
        <v>0.9</v>
      </c>
      <c r="V101" s="220">
        <f>ROUND(E101*U101,2)</f>
        <v>0.9</v>
      </c>
      <c r="W101" s="220"/>
      <c r="X101" s="220" t="s">
        <v>134</v>
      </c>
      <c r="Y101" s="211"/>
      <c r="Z101" s="211"/>
      <c r="AA101" s="211"/>
      <c r="AB101" s="211"/>
      <c r="AC101" s="211"/>
      <c r="AD101" s="211"/>
      <c r="AE101" s="211"/>
      <c r="AF101" s="211"/>
      <c r="AG101" s="211" t="s">
        <v>135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ht="22.5" outlineLevel="1" x14ac:dyDescent="0.2">
      <c r="A102" s="239">
        <v>34</v>
      </c>
      <c r="B102" s="240" t="s">
        <v>261</v>
      </c>
      <c r="C102" s="251" t="s">
        <v>262</v>
      </c>
      <c r="D102" s="241" t="s">
        <v>263</v>
      </c>
      <c r="E102" s="242">
        <v>1</v>
      </c>
      <c r="F102" s="243"/>
      <c r="G102" s="244">
        <f>ROUND(E102*F102,2)</f>
        <v>0</v>
      </c>
      <c r="H102" s="243"/>
      <c r="I102" s="244">
        <f>ROUND(E102*H102,2)</f>
        <v>0</v>
      </c>
      <c r="J102" s="243"/>
      <c r="K102" s="244">
        <f>ROUND(E102*J102,2)</f>
        <v>0</v>
      </c>
      <c r="L102" s="244">
        <v>21</v>
      </c>
      <c r="M102" s="244">
        <f>G102*(1+L102/100)</f>
        <v>0</v>
      </c>
      <c r="N102" s="244">
        <v>0</v>
      </c>
      <c r="O102" s="244">
        <f>ROUND(E102*N102,2)</f>
        <v>0</v>
      </c>
      <c r="P102" s="244">
        <v>0</v>
      </c>
      <c r="Q102" s="244">
        <f>ROUND(E102*P102,2)</f>
        <v>0</v>
      </c>
      <c r="R102" s="244"/>
      <c r="S102" s="244" t="s">
        <v>191</v>
      </c>
      <c r="T102" s="245" t="s">
        <v>192</v>
      </c>
      <c r="U102" s="220">
        <v>0</v>
      </c>
      <c r="V102" s="220">
        <f>ROUND(E102*U102,2)</f>
        <v>0</v>
      </c>
      <c r="W102" s="220"/>
      <c r="X102" s="220" t="s">
        <v>134</v>
      </c>
      <c r="Y102" s="211"/>
      <c r="Z102" s="211"/>
      <c r="AA102" s="211"/>
      <c r="AB102" s="211"/>
      <c r="AC102" s="211"/>
      <c r="AD102" s="211"/>
      <c r="AE102" s="211"/>
      <c r="AF102" s="211"/>
      <c r="AG102" s="211" t="s">
        <v>135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ht="56.25" outlineLevel="1" x14ac:dyDescent="0.2">
      <c r="A103" s="230">
        <v>35</v>
      </c>
      <c r="B103" s="231" t="s">
        <v>264</v>
      </c>
      <c r="C103" s="248" t="s">
        <v>265</v>
      </c>
      <c r="D103" s="232" t="s">
        <v>154</v>
      </c>
      <c r="E103" s="233">
        <v>276.45400000000001</v>
      </c>
      <c r="F103" s="234"/>
      <c r="G103" s="235">
        <f>ROUND(E103*F103,2)</f>
        <v>0</v>
      </c>
      <c r="H103" s="234"/>
      <c r="I103" s="235">
        <f>ROUND(E103*H103,2)</f>
        <v>0</v>
      </c>
      <c r="J103" s="234"/>
      <c r="K103" s="235">
        <f>ROUND(E103*J103,2)</f>
        <v>0</v>
      </c>
      <c r="L103" s="235">
        <v>21</v>
      </c>
      <c r="M103" s="235">
        <f>G103*(1+L103/100)</f>
        <v>0</v>
      </c>
      <c r="N103" s="235">
        <v>4.0000000000000003E-5</v>
      </c>
      <c r="O103" s="235">
        <f>ROUND(E103*N103,2)</f>
        <v>0.01</v>
      </c>
      <c r="P103" s="235">
        <v>0</v>
      </c>
      <c r="Q103" s="235">
        <f>ROUND(E103*P103,2)</f>
        <v>0</v>
      </c>
      <c r="R103" s="235" t="s">
        <v>147</v>
      </c>
      <c r="S103" s="235" t="s">
        <v>133</v>
      </c>
      <c r="T103" s="236" t="s">
        <v>133</v>
      </c>
      <c r="U103" s="220">
        <v>0.31</v>
      </c>
      <c r="V103" s="220">
        <f>ROUND(E103*U103,2)</f>
        <v>85.7</v>
      </c>
      <c r="W103" s="220"/>
      <c r="X103" s="220" t="s">
        <v>134</v>
      </c>
      <c r="Y103" s="211"/>
      <c r="Z103" s="211"/>
      <c r="AA103" s="211"/>
      <c r="AB103" s="211"/>
      <c r="AC103" s="211"/>
      <c r="AD103" s="211"/>
      <c r="AE103" s="211"/>
      <c r="AF103" s="211"/>
      <c r="AG103" s="211" t="s">
        <v>135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18"/>
      <c r="B104" s="219"/>
      <c r="C104" s="250" t="s">
        <v>266</v>
      </c>
      <c r="D104" s="221"/>
      <c r="E104" s="222">
        <v>68.400000000000006</v>
      </c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11"/>
      <c r="Z104" s="211"/>
      <c r="AA104" s="211"/>
      <c r="AB104" s="211"/>
      <c r="AC104" s="211"/>
      <c r="AD104" s="211"/>
      <c r="AE104" s="211"/>
      <c r="AF104" s="211"/>
      <c r="AG104" s="211" t="s">
        <v>139</v>
      </c>
      <c r="AH104" s="211">
        <v>0</v>
      </c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18"/>
      <c r="B105" s="219"/>
      <c r="C105" s="250" t="s">
        <v>267</v>
      </c>
      <c r="D105" s="221"/>
      <c r="E105" s="222">
        <v>40</v>
      </c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11"/>
      <c r="Z105" s="211"/>
      <c r="AA105" s="211"/>
      <c r="AB105" s="211"/>
      <c r="AC105" s="211"/>
      <c r="AD105" s="211"/>
      <c r="AE105" s="211"/>
      <c r="AF105" s="211"/>
      <c r="AG105" s="211" t="s">
        <v>139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18"/>
      <c r="B106" s="219"/>
      <c r="C106" s="250" t="s">
        <v>268</v>
      </c>
      <c r="D106" s="221"/>
      <c r="E106" s="222">
        <v>126</v>
      </c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11"/>
      <c r="Z106" s="211"/>
      <c r="AA106" s="211"/>
      <c r="AB106" s="211"/>
      <c r="AC106" s="211"/>
      <c r="AD106" s="211"/>
      <c r="AE106" s="211"/>
      <c r="AF106" s="211"/>
      <c r="AG106" s="211" t="s">
        <v>139</v>
      </c>
      <c r="AH106" s="211">
        <v>0</v>
      </c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18"/>
      <c r="B107" s="219"/>
      <c r="C107" s="250" t="s">
        <v>269</v>
      </c>
      <c r="D107" s="221"/>
      <c r="E107" s="222">
        <v>42.054000000000002</v>
      </c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11"/>
      <c r="Z107" s="211"/>
      <c r="AA107" s="211"/>
      <c r="AB107" s="211"/>
      <c r="AC107" s="211"/>
      <c r="AD107" s="211"/>
      <c r="AE107" s="211"/>
      <c r="AF107" s="211"/>
      <c r="AG107" s="211" t="s">
        <v>139</v>
      </c>
      <c r="AH107" s="211">
        <v>0</v>
      </c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">
      <c r="A108" s="230">
        <v>36</v>
      </c>
      <c r="B108" s="231" t="s">
        <v>270</v>
      </c>
      <c r="C108" s="248" t="s">
        <v>271</v>
      </c>
      <c r="D108" s="232" t="s">
        <v>154</v>
      </c>
      <c r="E108" s="233">
        <v>234.4</v>
      </c>
      <c r="F108" s="234"/>
      <c r="G108" s="235">
        <f>ROUND(E108*F108,2)</f>
        <v>0</v>
      </c>
      <c r="H108" s="234"/>
      <c r="I108" s="235">
        <f>ROUND(E108*H108,2)</f>
        <v>0</v>
      </c>
      <c r="J108" s="234"/>
      <c r="K108" s="235">
        <f>ROUND(E108*J108,2)</f>
        <v>0</v>
      </c>
      <c r="L108" s="235">
        <v>21</v>
      </c>
      <c r="M108" s="235">
        <f>G108*(1+L108/100)</f>
        <v>0</v>
      </c>
      <c r="N108" s="235">
        <v>4.0000000000000003E-5</v>
      </c>
      <c r="O108" s="235">
        <f>ROUND(E108*N108,2)</f>
        <v>0.01</v>
      </c>
      <c r="P108" s="235">
        <v>0</v>
      </c>
      <c r="Q108" s="235">
        <f>ROUND(E108*P108,2)</f>
        <v>0</v>
      </c>
      <c r="R108" s="235"/>
      <c r="S108" s="235" t="s">
        <v>191</v>
      </c>
      <c r="T108" s="236" t="s">
        <v>192</v>
      </c>
      <c r="U108" s="220">
        <v>0.31</v>
      </c>
      <c r="V108" s="220">
        <f>ROUND(E108*U108,2)</f>
        <v>72.66</v>
      </c>
      <c r="W108" s="220"/>
      <c r="X108" s="220" t="s">
        <v>134</v>
      </c>
      <c r="Y108" s="211"/>
      <c r="Z108" s="211"/>
      <c r="AA108" s="211"/>
      <c r="AB108" s="211"/>
      <c r="AC108" s="211"/>
      <c r="AD108" s="211"/>
      <c r="AE108" s="211"/>
      <c r="AF108" s="211"/>
      <c r="AG108" s="211" t="s">
        <v>135</v>
      </c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">
      <c r="A109" s="218"/>
      <c r="B109" s="219"/>
      <c r="C109" s="250" t="s">
        <v>266</v>
      </c>
      <c r="D109" s="221"/>
      <c r="E109" s="222">
        <v>68.400000000000006</v>
      </c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11"/>
      <c r="Z109" s="211"/>
      <c r="AA109" s="211"/>
      <c r="AB109" s="211"/>
      <c r="AC109" s="211"/>
      <c r="AD109" s="211"/>
      <c r="AE109" s="211"/>
      <c r="AF109" s="211"/>
      <c r="AG109" s="211" t="s">
        <v>139</v>
      </c>
      <c r="AH109" s="211">
        <v>0</v>
      </c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">
      <c r="A110" s="218"/>
      <c r="B110" s="219"/>
      <c r="C110" s="250" t="s">
        <v>267</v>
      </c>
      <c r="D110" s="221"/>
      <c r="E110" s="222">
        <v>40</v>
      </c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11"/>
      <c r="Z110" s="211"/>
      <c r="AA110" s="211"/>
      <c r="AB110" s="211"/>
      <c r="AC110" s="211"/>
      <c r="AD110" s="211"/>
      <c r="AE110" s="211"/>
      <c r="AF110" s="211"/>
      <c r="AG110" s="211" t="s">
        <v>139</v>
      </c>
      <c r="AH110" s="211">
        <v>0</v>
      </c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18"/>
      <c r="B111" s="219"/>
      <c r="C111" s="250" t="s">
        <v>268</v>
      </c>
      <c r="D111" s="221"/>
      <c r="E111" s="222">
        <v>126</v>
      </c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11"/>
      <c r="Z111" s="211"/>
      <c r="AA111" s="211"/>
      <c r="AB111" s="211"/>
      <c r="AC111" s="211"/>
      <c r="AD111" s="211"/>
      <c r="AE111" s="211"/>
      <c r="AF111" s="211"/>
      <c r="AG111" s="211" t="s">
        <v>139</v>
      </c>
      <c r="AH111" s="211">
        <v>0</v>
      </c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39">
        <v>37</v>
      </c>
      <c r="B112" s="240" t="s">
        <v>272</v>
      </c>
      <c r="C112" s="251" t="s">
        <v>273</v>
      </c>
      <c r="D112" s="241" t="s">
        <v>131</v>
      </c>
      <c r="E112" s="242">
        <v>2</v>
      </c>
      <c r="F112" s="243"/>
      <c r="G112" s="244">
        <f>ROUND(E112*F112,2)</f>
        <v>0</v>
      </c>
      <c r="H112" s="243"/>
      <c r="I112" s="244">
        <f>ROUND(E112*H112,2)</f>
        <v>0</v>
      </c>
      <c r="J112" s="243"/>
      <c r="K112" s="244">
        <f>ROUND(E112*J112,2)</f>
        <v>0</v>
      </c>
      <c r="L112" s="244">
        <v>21</v>
      </c>
      <c r="M112" s="244">
        <f>G112*(1+L112/100)</f>
        <v>0</v>
      </c>
      <c r="N112" s="244">
        <v>4.0000000000000003E-5</v>
      </c>
      <c r="O112" s="244">
        <f>ROUND(E112*N112,2)</f>
        <v>0</v>
      </c>
      <c r="P112" s="244">
        <v>0</v>
      </c>
      <c r="Q112" s="244">
        <f>ROUND(E112*P112,2)</f>
        <v>0</v>
      </c>
      <c r="R112" s="244" t="s">
        <v>147</v>
      </c>
      <c r="S112" s="244" t="s">
        <v>133</v>
      </c>
      <c r="T112" s="245" t="s">
        <v>133</v>
      </c>
      <c r="U112" s="220">
        <v>0.25</v>
      </c>
      <c r="V112" s="220">
        <f>ROUND(E112*U112,2)</f>
        <v>0.5</v>
      </c>
      <c r="W112" s="220"/>
      <c r="X112" s="220" t="s">
        <v>134</v>
      </c>
      <c r="Y112" s="211"/>
      <c r="Z112" s="211"/>
      <c r="AA112" s="211"/>
      <c r="AB112" s="211"/>
      <c r="AC112" s="211"/>
      <c r="AD112" s="211"/>
      <c r="AE112" s="211"/>
      <c r="AF112" s="211"/>
      <c r="AG112" s="211" t="s">
        <v>135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ht="22.5" outlineLevel="1" x14ac:dyDescent="0.2">
      <c r="A113" s="230">
        <v>38</v>
      </c>
      <c r="B113" s="231" t="s">
        <v>274</v>
      </c>
      <c r="C113" s="248" t="s">
        <v>275</v>
      </c>
      <c r="D113" s="232" t="s">
        <v>164</v>
      </c>
      <c r="E113" s="233">
        <v>14.4</v>
      </c>
      <c r="F113" s="234"/>
      <c r="G113" s="235">
        <f>ROUND(E113*F113,2)</f>
        <v>0</v>
      </c>
      <c r="H113" s="234"/>
      <c r="I113" s="235">
        <f>ROUND(E113*H113,2)</f>
        <v>0</v>
      </c>
      <c r="J113" s="234"/>
      <c r="K113" s="235">
        <f>ROUND(E113*J113,2)</f>
        <v>0</v>
      </c>
      <c r="L113" s="235">
        <v>21</v>
      </c>
      <c r="M113" s="235">
        <f>G113*(1+L113/100)</f>
        <v>0</v>
      </c>
      <c r="N113" s="235">
        <v>9.5200000000000007E-3</v>
      </c>
      <c r="O113" s="235">
        <f>ROUND(E113*N113,2)</f>
        <v>0.14000000000000001</v>
      </c>
      <c r="P113" s="235">
        <v>0</v>
      </c>
      <c r="Q113" s="235">
        <f>ROUND(E113*P113,2)</f>
        <v>0</v>
      </c>
      <c r="R113" s="235" t="s">
        <v>147</v>
      </c>
      <c r="S113" s="235" t="s">
        <v>133</v>
      </c>
      <c r="T113" s="236" t="s">
        <v>133</v>
      </c>
      <c r="U113" s="220">
        <v>0.56000000000000005</v>
      </c>
      <c r="V113" s="220">
        <f>ROUND(E113*U113,2)</f>
        <v>8.06</v>
      </c>
      <c r="W113" s="220"/>
      <c r="X113" s="220" t="s">
        <v>134</v>
      </c>
      <c r="Y113" s="211"/>
      <c r="Z113" s="211"/>
      <c r="AA113" s="211"/>
      <c r="AB113" s="211"/>
      <c r="AC113" s="211"/>
      <c r="AD113" s="211"/>
      <c r="AE113" s="211"/>
      <c r="AF113" s="211"/>
      <c r="AG113" s="211" t="s">
        <v>135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18"/>
      <c r="B114" s="219"/>
      <c r="C114" s="250" t="s">
        <v>276</v>
      </c>
      <c r="D114" s="221"/>
      <c r="E114" s="222">
        <v>14.4</v>
      </c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11"/>
      <c r="Z114" s="211"/>
      <c r="AA114" s="211"/>
      <c r="AB114" s="211"/>
      <c r="AC114" s="211"/>
      <c r="AD114" s="211"/>
      <c r="AE114" s="211"/>
      <c r="AF114" s="211"/>
      <c r="AG114" s="211" t="s">
        <v>139</v>
      </c>
      <c r="AH114" s="211">
        <v>0</v>
      </c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x14ac:dyDescent="0.2">
      <c r="A115" s="224" t="s">
        <v>127</v>
      </c>
      <c r="B115" s="225" t="s">
        <v>80</v>
      </c>
      <c r="C115" s="247" t="s">
        <v>81</v>
      </c>
      <c r="D115" s="226"/>
      <c r="E115" s="227"/>
      <c r="F115" s="228"/>
      <c r="G115" s="228">
        <f>SUMIF(AG116:AG159,"&lt;&gt;NOR",G116:G159)</f>
        <v>0</v>
      </c>
      <c r="H115" s="228"/>
      <c r="I115" s="228">
        <f>SUM(I116:I159)</f>
        <v>0</v>
      </c>
      <c r="J115" s="228"/>
      <c r="K115" s="228">
        <f>SUM(K116:K159)</f>
        <v>0</v>
      </c>
      <c r="L115" s="228"/>
      <c r="M115" s="228">
        <f>SUM(M116:M159)</f>
        <v>0</v>
      </c>
      <c r="N115" s="228"/>
      <c r="O115" s="228">
        <f>SUM(O116:O159)</f>
        <v>0.04</v>
      </c>
      <c r="P115" s="228"/>
      <c r="Q115" s="228">
        <f>SUM(Q116:Q159)</f>
        <v>17.07</v>
      </c>
      <c r="R115" s="228"/>
      <c r="S115" s="228"/>
      <c r="T115" s="229"/>
      <c r="U115" s="223"/>
      <c r="V115" s="223">
        <f>SUM(V116:V159)</f>
        <v>363.28000000000003</v>
      </c>
      <c r="W115" s="223"/>
      <c r="X115" s="223"/>
      <c r="AG115" t="s">
        <v>128</v>
      </c>
    </row>
    <row r="116" spans="1:60" outlineLevel="1" x14ac:dyDescent="0.2">
      <c r="A116" s="230">
        <v>39</v>
      </c>
      <c r="B116" s="231" t="s">
        <v>277</v>
      </c>
      <c r="C116" s="248" t="s">
        <v>278</v>
      </c>
      <c r="D116" s="232" t="s">
        <v>176</v>
      </c>
      <c r="E116" s="233">
        <v>0.38318000000000002</v>
      </c>
      <c r="F116" s="234"/>
      <c r="G116" s="235">
        <f>ROUND(E116*F116,2)</f>
        <v>0</v>
      </c>
      <c r="H116" s="234"/>
      <c r="I116" s="235">
        <f>ROUND(E116*H116,2)</f>
        <v>0</v>
      </c>
      <c r="J116" s="234"/>
      <c r="K116" s="235">
        <f>ROUND(E116*J116,2)</f>
        <v>0</v>
      </c>
      <c r="L116" s="235">
        <v>21</v>
      </c>
      <c r="M116" s="235">
        <f>G116*(1+L116/100)</f>
        <v>0</v>
      </c>
      <c r="N116" s="235">
        <v>0</v>
      </c>
      <c r="O116" s="235">
        <f>ROUND(E116*N116,2)</f>
        <v>0</v>
      </c>
      <c r="P116" s="235">
        <v>2.4</v>
      </c>
      <c r="Q116" s="235">
        <f>ROUND(E116*P116,2)</f>
        <v>0.92</v>
      </c>
      <c r="R116" s="235" t="s">
        <v>279</v>
      </c>
      <c r="S116" s="235" t="s">
        <v>133</v>
      </c>
      <c r="T116" s="236" t="s">
        <v>133</v>
      </c>
      <c r="U116" s="220">
        <v>13.3</v>
      </c>
      <c r="V116" s="220">
        <f>ROUND(E116*U116,2)</f>
        <v>5.0999999999999996</v>
      </c>
      <c r="W116" s="220"/>
      <c r="X116" s="220" t="s">
        <v>134</v>
      </c>
      <c r="Y116" s="211"/>
      <c r="Z116" s="211"/>
      <c r="AA116" s="211"/>
      <c r="AB116" s="211"/>
      <c r="AC116" s="211"/>
      <c r="AD116" s="211"/>
      <c r="AE116" s="211"/>
      <c r="AF116" s="211"/>
      <c r="AG116" s="211" t="s">
        <v>135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">
      <c r="A117" s="218"/>
      <c r="B117" s="219"/>
      <c r="C117" s="249" t="s">
        <v>280</v>
      </c>
      <c r="D117" s="237"/>
      <c r="E117" s="237"/>
      <c r="F117" s="237"/>
      <c r="G117" s="237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11"/>
      <c r="Z117" s="211"/>
      <c r="AA117" s="211"/>
      <c r="AB117" s="211"/>
      <c r="AC117" s="211"/>
      <c r="AD117" s="211"/>
      <c r="AE117" s="211"/>
      <c r="AF117" s="211"/>
      <c r="AG117" s="211" t="s">
        <v>137</v>
      </c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">
      <c r="A118" s="218"/>
      <c r="B118" s="219"/>
      <c r="C118" s="250" t="s">
        <v>281</v>
      </c>
      <c r="D118" s="221"/>
      <c r="E118" s="222">
        <v>0.27517999999999998</v>
      </c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11"/>
      <c r="Z118" s="211"/>
      <c r="AA118" s="211"/>
      <c r="AB118" s="211"/>
      <c r="AC118" s="211"/>
      <c r="AD118" s="211"/>
      <c r="AE118" s="211"/>
      <c r="AF118" s="211"/>
      <c r="AG118" s="211" t="s">
        <v>139</v>
      </c>
      <c r="AH118" s="211">
        <v>0</v>
      </c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">
      <c r="A119" s="218"/>
      <c r="B119" s="219"/>
      <c r="C119" s="250" t="s">
        <v>282</v>
      </c>
      <c r="D119" s="221"/>
      <c r="E119" s="222">
        <v>0.108</v>
      </c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11"/>
      <c r="Z119" s="211"/>
      <c r="AA119" s="211"/>
      <c r="AB119" s="211"/>
      <c r="AC119" s="211"/>
      <c r="AD119" s="211"/>
      <c r="AE119" s="211"/>
      <c r="AF119" s="211"/>
      <c r="AG119" s="211" t="s">
        <v>139</v>
      </c>
      <c r="AH119" s="211">
        <v>0</v>
      </c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ht="22.5" outlineLevel="1" x14ac:dyDescent="0.2">
      <c r="A120" s="230">
        <v>40</v>
      </c>
      <c r="B120" s="231" t="s">
        <v>283</v>
      </c>
      <c r="C120" s="248" t="s">
        <v>284</v>
      </c>
      <c r="D120" s="232" t="s">
        <v>176</v>
      </c>
      <c r="E120" s="233">
        <v>0.35932999999999998</v>
      </c>
      <c r="F120" s="234"/>
      <c r="G120" s="235">
        <f>ROUND(E120*F120,2)</f>
        <v>0</v>
      </c>
      <c r="H120" s="234"/>
      <c r="I120" s="235">
        <f>ROUND(E120*H120,2)</f>
        <v>0</v>
      </c>
      <c r="J120" s="234"/>
      <c r="K120" s="235">
        <f>ROUND(E120*J120,2)</f>
        <v>0</v>
      </c>
      <c r="L120" s="235">
        <v>21</v>
      </c>
      <c r="M120" s="235">
        <f>G120*(1+L120/100)</f>
        <v>0</v>
      </c>
      <c r="N120" s="235">
        <v>1.2800000000000001E-3</v>
      </c>
      <c r="O120" s="235">
        <f>ROUND(E120*N120,2)</f>
        <v>0</v>
      </c>
      <c r="P120" s="235">
        <v>1.8</v>
      </c>
      <c r="Q120" s="235">
        <f>ROUND(E120*P120,2)</f>
        <v>0.65</v>
      </c>
      <c r="R120" s="235" t="s">
        <v>279</v>
      </c>
      <c r="S120" s="235" t="s">
        <v>133</v>
      </c>
      <c r="T120" s="236" t="s">
        <v>133</v>
      </c>
      <c r="U120" s="220">
        <v>1.52</v>
      </c>
      <c r="V120" s="220">
        <f>ROUND(E120*U120,2)</f>
        <v>0.55000000000000004</v>
      </c>
      <c r="W120" s="220"/>
      <c r="X120" s="220" t="s">
        <v>134</v>
      </c>
      <c r="Y120" s="211"/>
      <c r="Z120" s="211"/>
      <c r="AA120" s="211"/>
      <c r="AB120" s="211"/>
      <c r="AC120" s="211"/>
      <c r="AD120" s="211"/>
      <c r="AE120" s="211"/>
      <c r="AF120" s="211"/>
      <c r="AG120" s="211" t="s">
        <v>135</v>
      </c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ht="22.5" outlineLevel="1" x14ac:dyDescent="0.2">
      <c r="A121" s="218"/>
      <c r="B121" s="219"/>
      <c r="C121" s="249" t="s">
        <v>285</v>
      </c>
      <c r="D121" s="237"/>
      <c r="E121" s="237"/>
      <c r="F121" s="237"/>
      <c r="G121" s="237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11"/>
      <c r="Z121" s="211"/>
      <c r="AA121" s="211"/>
      <c r="AB121" s="211"/>
      <c r="AC121" s="211"/>
      <c r="AD121" s="211"/>
      <c r="AE121" s="211"/>
      <c r="AF121" s="211"/>
      <c r="AG121" s="211" t="s">
        <v>137</v>
      </c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38" t="str">
        <f>C121</f>
        <v>nebo vybourání otvorů průřezové plochy přes 4 m2 ve zdivu nadzákladovém, včetně pomocného lešení o výšce podlahy do 1900 mm a pro zatížení do 1,5 kPa  (150 kg/m2)</v>
      </c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18"/>
      <c r="B122" s="219"/>
      <c r="C122" s="250" t="s">
        <v>286</v>
      </c>
      <c r="D122" s="221"/>
      <c r="E122" s="222">
        <v>0.25313000000000002</v>
      </c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11"/>
      <c r="Z122" s="211"/>
      <c r="AA122" s="211"/>
      <c r="AB122" s="211"/>
      <c r="AC122" s="211"/>
      <c r="AD122" s="211"/>
      <c r="AE122" s="211"/>
      <c r="AF122" s="211"/>
      <c r="AG122" s="211" t="s">
        <v>139</v>
      </c>
      <c r="AH122" s="211">
        <v>0</v>
      </c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18"/>
      <c r="B123" s="219"/>
      <c r="C123" s="250" t="s">
        <v>287</v>
      </c>
      <c r="D123" s="221"/>
      <c r="E123" s="222">
        <v>0.1062</v>
      </c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11"/>
      <c r="Z123" s="211"/>
      <c r="AA123" s="211"/>
      <c r="AB123" s="211"/>
      <c r="AC123" s="211"/>
      <c r="AD123" s="211"/>
      <c r="AE123" s="211"/>
      <c r="AF123" s="211"/>
      <c r="AG123" s="211" t="s">
        <v>139</v>
      </c>
      <c r="AH123" s="211">
        <v>0</v>
      </c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ht="22.5" outlineLevel="1" x14ac:dyDescent="0.2">
      <c r="A124" s="230">
        <v>41</v>
      </c>
      <c r="B124" s="231" t="s">
        <v>288</v>
      </c>
      <c r="C124" s="248" t="s">
        <v>289</v>
      </c>
      <c r="D124" s="232" t="s">
        <v>176</v>
      </c>
      <c r="E124" s="233">
        <v>0.29499999999999998</v>
      </c>
      <c r="F124" s="234"/>
      <c r="G124" s="235">
        <f>ROUND(E124*F124,2)</f>
        <v>0</v>
      </c>
      <c r="H124" s="234"/>
      <c r="I124" s="235">
        <f>ROUND(E124*H124,2)</f>
        <v>0</v>
      </c>
      <c r="J124" s="234"/>
      <c r="K124" s="235">
        <f>ROUND(E124*J124,2)</f>
        <v>0</v>
      </c>
      <c r="L124" s="235">
        <v>21</v>
      </c>
      <c r="M124" s="235">
        <f>G124*(1+L124/100)</f>
        <v>0</v>
      </c>
      <c r="N124" s="235">
        <v>0</v>
      </c>
      <c r="O124" s="235">
        <f>ROUND(E124*N124,2)</f>
        <v>0</v>
      </c>
      <c r="P124" s="235">
        <v>2.2000000000000002</v>
      </c>
      <c r="Q124" s="235">
        <f>ROUND(E124*P124,2)</f>
        <v>0.65</v>
      </c>
      <c r="R124" s="235" t="s">
        <v>279</v>
      </c>
      <c r="S124" s="235" t="s">
        <v>133</v>
      </c>
      <c r="T124" s="236" t="s">
        <v>133</v>
      </c>
      <c r="U124" s="220">
        <v>14.31</v>
      </c>
      <c r="V124" s="220">
        <f>ROUND(E124*U124,2)</f>
        <v>4.22</v>
      </c>
      <c r="W124" s="220"/>
      <c r="X124" s="220" t="s">
        <v>134</v>
      </c>
      <c r="Y124" s="211"/>
      <c r="Z124" s="211"/>
      <c r="AA124" s="211"/>
      <c r="AB124" s="211"/>
      <c r="AC124" s="211"/>
      <c r="AD124" s="211"/>
      <c r="AE124" s="211"/>
      <c r="AF124" s="211"/>
      <c r="AG124" s="211" t="s">
        <v>135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18"/>
      <c r="B125" s="219"/>
      <c r="C125" s="250" t="s">
        <v>290</v>
      </c>
      <c r="D125" s="221"/>
      <c r="E125" s="222">
        <v>0.29499999999999998</v>
      </c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11"/>
      <c r="Z125" s="211"/>
      <c r="AA125" s="211"/>
      <c r="AB125" s="211"/>
      <c r="AC125" s="211"/>
      <c r="AD125" s="211"/>
      <c r="AE125" s="211"/>
      <c r="AF125" s="211"/>
      <c r="AG125" s="211" t="s">
        <v>139</v>
      </c>
      <c r="AH125" s="211">
        <v>0</v>
      </c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30">
        <v>42</v>
      </c>
      <c r="B126" s="231" t="s">
        <v>291</v>
      </c>
      <c r="C126" s="248" t="s">
        <v>292</v>
      </c>
      <c r="D126" s="232" t="s">
        <v>154</v>
      </c>
      <c r="E126" s="233">
        <v>45.2044</v>
      </c>
      <c r="F126" s="234"/>
      <c r="G126" s="235">
        <f>ROUND(E126*F126,2)</f>
        <v>0</v>
      </c>
      <c r="H126" s="234"/>
      <c r="I126" s="235">
        <f>ROUND(E126*H126,2)</f>
        <v>0</v>
      </c>
      <c r="J126" s="234"/>
      <c r="K126" s="235">
        <f>ROUND(E126*J126,2)</f>
        <v>0</v>
      </c>
      <c r="L126" s="235">
        <v>21</v>
      </c>
      <c r="M126" s="235">
        <f>G126*(1+L126/100)</f>
        <v>0</v>
      </c>
      <c r="N126" s="235">
        <v>0</v>
      </c>
      <c r="O126" s="235">
        <f>ROUND(E126*N126,2)</f>
        <v>0</v>
      </c>
      <c r="P126" s="235">
        <v>1.26E-2</v>
      </c>
      <c r="Q126" s="235">
        <f>ROUND(E126*P126,2)</f>
        <v>0.56999999999999995</v>
      </c>
      <c r="R126" s="235" t="s">
        <v>279</v>
      </c>
      <c r="S126" s="235" t="s">
        <v>133</v>
      </c>
      <c r="T126" s="236" t="s">
        <v>133</v>
      </c>
      <c r="U126" s="220">
        <v>0.33</v>
      </c>
      <c r="V126" s="220">
        <f>ROUND(E126*U126,2)</f>
        <v>14.92</v>
      </c>
      <c r="W126" s="220"/>
      <c r="X126" s="220" t="s">
        <v>134</v>
      </c>
      <c r="Y126" s="211"/>
      <c r="Z126" s="211"/>
      <c r="AA126" s="211"/>
      <c r="AB126" s="211"/>
      <c r="AC126" s="211"/>
      <c r="AD126" s="211"/>
      <c r="AE126" s="211"/>
      <c r="AF126" s="211"/>
      <c r="AG126" s="211" t="s">
        <v>135</v>
      </c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18"/>
      <c r="B127" s="219"/>
      <c r="C127" s="250" t="s">
        <v>218</v>
      </c>
      <c r="D127" s="221"/>
      <c r="E127" s="222">
        <v>3.1503999999999999</v>
      </c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11"/>
      <c r="Z127" s="211"/>
      <c r="AA127" s="211"/>
      <c r="AB127" s="211"/>
      <c r="AC127" s="211"/>
      <c r="AD127" s="211"/>
      <c r="AE127" s="211"/>
      <c r="AF127" s="211"/>
      <c r="AG127" s="211" t="s">
        <v>139</v>
      </c>
      <c r="AH127" s="211">
        <v>0</v>
      </c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18"/>
      <c r="B128" s="219"/>
      <c r="C128" s="250" t="s">
        <v>293</v>
      </c>
      <c r="D128" s="221"/>
      <c r="E128" s="222">
        <v>42.054000000000002</v>
      </c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11"/>
      <c r="Z128" s="211"/>
      <c r="AA128" s="211"/>
      <c r="AB128" s="211"/>
      <c r="AC128" s="211"/>
      <c r="AD128" s="211"/>
      <c r="AE128" s="211"/>
      <c r="AF128" s="211"/>
      <c r="AG128" s="211" t="s">
        <v>139</v>
      </c>
      <c r="AH128" s="211">
        <v>0</v>
      </c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30">
        <v>43</v>
      </c>
      <c r="B129" s="231" t="s">
        <v>294</v>
      </c>
      <c r="C129" s="248" t="s">
        <v>295</v>
      </c>
      <c r="D129" s="232" t="s">
        <v>154</v>
      </c>
      <c r="E129" s="233">
        <v>0.29499999999999998</v>
      </c>
      <c r="F129" s="234"/>
      <c r="G129" s="235">
        <f>ROUND(E129*F129,2)</f>
        <v>0</v>
      </c>
      <c r="H129" s="234"/>
      <c r="I129" s="235">
        <f>ROUND(E129*H129,2)</f>
        <v>0</v>
      </c>
      <c r="J129" s="234"/>
      <c r="K129" s="235">
        <f>ROUND(E129*J129,2)</f>
        <v>0</v>
      </c>
      <c r="L129" s="235">
        <v>21</v>
      </c>
      <c r="M129" s="235">
        <f>G129*(1+L129/100)</f>
        <v>0</v>
      </c>
      <c r="N129" s="235">
        <v>0</v>
      </c>
      <c r="O129" s="235">
        <f>ROUND(E129*N129,2)</f>
        <v>0</v>
      </c>
      <c r="P129" s="235">
        <v>0.02</v>
      </c>
      <c r="Q129" s="235">
        <f>ROUND(E129*P129,2)</f>
        <v>0.01</v>
      </c>
      <c r="R129" s="235" t="s">
        <v>279</v>
      </c>
      <c r="S129" s="235" t="s">
        <v>133</v>
      </c>
      <c r="T129" s="236" t="s">
        <v>133</v>
      </c>
      <c r="U129" s="220">
        <v>0.24</v>
      </c>
      <c r="V129" s="220">
        <f>ROUND(E129*U129,2)</f>
        <v>7.0000000000000007E-2</v>
      </c>
      <c r="W129" s="220"/>
      <c r="X129" s="220" t="s">
        <v>134</v>
      </c>
      <c r="Y129" s="211"/>
      <c r="Z129" s="211"/>
      <c r="AA129" s="211"/>
      <c r="AB129" s="211"/>
      <c r="AC129" s="211"/>
      <c r="AD129" s="211"/>
      <c r="AE129" s="211"/>
      <c r="AF129" s="211"/>
      <c r="AG129" s="211" t="s">
        <v>135</v>
      </c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">
      <c r="A130" s="218"/>
      <c r="B130" s="219"/>
      <c r="C130" s="249" t="s">
        <v>296</v>
      </c>
      <c r="D130" s="237"/>
      <c r="E130" s="237"/>
      <c r="F130" s="237"/>
      <c r="G130" s="237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11"/>
      <c r="Z130" s="211"/>
      <c r="AA130" s="211"/>
      <c r="AB130" s="211"/>
      <c r="AC130" s="211"/>
      <c r="AD130" s="211"/>
      <c r="AE130" s="211"/>
      <c r="AF130" s="211"/>
      <c r="AG130" s="211" t="s">
        <v>137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">
      <c r="A131" s="218"/>
      <c r="B131" s="219"/>
      <c r="C131" s="250" t="s">
        <v>297</v>
      </c>
      <c r="D131" s="221"/>
      <c r="E131" s="222">
        <v>0.29499999999999998</v>
      </c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11"/>
      <c r="Z131" s="211"/>
      <c r="AA131" s="211"/>
      <c r="AB131" s="211"/>
      <c r="AC131" s="211"/>
      <c r="AD131" s="211"/>
      <c r="AE131" s="211"/>
      <c r="AF131" s="211"/>
      <c r="AG131" s="211" t="s">
        <v>139</v>
      </c>
      <c r="AH131" s="211">
        <v>0</v>
      </c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ht="33.75" outlineLevel="1" x14ac:dyDescent="0.2">
      <c r="A132" s="230">
        <v>44</v>
      </c>
      <c r="B132" s="231" t="s">
        <v>298</v>
      </c>
      <c r="C132" s="248" t="s">
        <v>299</v>
      </c>
      <c r="D132" s="232" t="s">
        <v>154</v>
      </c>
      <c r="E132" s="233">
        <v>7.2215999999999996</v>
      </c>
      <c r="F132" s="234"/>
      <c r="G132" s="235">
        <f>ROUND(E132*F132,2)</f>
        <v>0</v>
      </c>
      <c r="H132" s="234"/>
      <c r="I132" s="235">
        <f>ROUND(E132*H132,2)</f>
        <v>0</v>
      </c>
      <c r="J132" s="234"/>
      <c r="K132" s="235">
        <f>ROUND(E132*J132,2)</f>
        <v>0</v>
      </c>
      <c r="L132" s="235">
        <v>21</v>
      </c>
      <c r="M132" s="235">
        <f>G132*(1+L132/100)</f>
        <v>0</v>
      </c>
      <c r="N132" s="235">
        <v>1E-3</v>
      </c>
      <c r="O132" s="235">
        <f>ROUND(E132*N132,2)</f>
        <v>0.01</v>
      </c>
      <c r="P132" s="235">
        <v>6.3E-2</v>
      </c>
      <c r="Q132" s="235">
        <f>ROUND(E132*P132,2)</f>
        <v>0.45</v>
      </c>
      <c r="R132" s="235" t="s">
        <v>279</v>
      </c>
      <c r="S132" s="235" t="s">
        <v>133</v>
      </c>
      <c r="T132" s="236" t="s">
        <v>133</v>
      </c>
      <c r="U132" s="220">
        <v>0.71799999999999997</v>
      </c>
      <c r="V132" s="220">
        <f>ROUND(E132*U132,2)</f>
        <v>5.19</v>
      </c>
      <c r="W132" s="220"/>
      <c r="X132" s="220" t="s">
        <v>134</v>
      </c>
      <c r="Y132" s="211"/>
      <c r="Z132" s="211"/>
      <c r="AA132" s="211"/>
      <c r="AB132" s="211"/>
      <c r="AC132" s="211"/>
      <c r="AD132" s="211"/>
      <c r="AE132" s="211"/>
      <c r="AF132" s="211"/>
      <c r="AG132" s="211" t="s">
        <v>135</v>
      </c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">
      <c r="A133" s="218"/>
      <c r="B133" s="219"/>
      <c r="C133" s="250" t="s">
        <v>300</v>
      </c>
      <c r="D133" s="221"/>
      <c r="E133" s="222">
        <v>7.2215999999999996</v>
      </c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11"/>
      <c r="Z133" s="211"/>
      <c r="AA133" s="211"/>
      <c r="AB133" s="211"/>
      <c r="AC133" s="211"/>
      <c r="AD133" s="211"/>
      <c r="AE133" s="211"/>
      <c r="AF133" s="211"/>
      <c r="AG133" s="211" t="s">
        <v>139</v>
      </c>
      <c r="AH133" s="211">
        <v>0</v>
      </c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 x14ac:dyDescent="0.2">
      <c r="A134" s="230">
        <v>45</v>
      </c>
      <c r="B134" s="231" t="s">
        <v>301</v>
      </c>
      <c r="C134" s="248" t="s">
        <v>302</v>
      </c>
      <c r="D134" s="232" t="s">
        <v>164</v>
      </c>
      <c r="E134" s="233">
        <v>0.5</v>
      </c>
      <c r="F134" s="234"/>
      <c r="G134" s="235">
        <f>ROUND(E134*F134,2)</f>
        <v>0</v>
      </c>
      <c r="H134" s="234"/>
      <c r="I134" s="235">
        <f>ROUND(E134*H134,2)</f>
        <v>0</v>
      </c>
      <c r="J134" s="234"/>
      <c r="K134" s="235">
        <f>ROUND(E134*J134,2)</f>
        <v>0</v>
      </c>
      <c r="L134" s="235">
        <v>21</v>
      </c>
      <c r="M134" s="235">
        <f>G134*(1+L134/100)</f>
        <v>0</v>
      </c>
      <c r="N134" s="235">
        <v>0</v>
      </c>
      <c r="O134" s="235">
        <f>ROUND(E134*N134,2)</f>
        <v>0</v>
      </c>
      <c r="P134" s="235">
        <v>5.5999999999999995E-4</v>
      </c>
      <c r="Q134" s="235">
        <f>ROUND(E134*P134,2)</f>
        <v>0</v>
      </c>
      <c r="R134" s="235" t="s">
        <v>279</v>
      </c>
      <c r="S134" s="235" t="s">
        <v>133</v>
      </c>
      <c r="T134" s="236" t="s">
        <v>133</v>
      </c>
      <c r="U134" s="220">
        <v>2.25</v>
      </c>
      <c r="V134" s="220">
        <f>ROUND(E134*U134,2)</f>
        <v>1.1299999999999999</v>
      </c>
      <c r="W134" s="220"/>
      <c r="X134" s="220" t="s">
        <v>134</v>
      </c>
      <c r="Y134" s="211"/>
      <c r="Z134" s="211"/>
      <c r="AA134" s="211"/>
      <c r="AB134" s="211"/>
      <c r="AC134" s="211"/>
      <c r="AD134" s="211"/>
      <c r="AE134" s="211"/>
      <c r="AF134" s="211"/>
      <c r="AG134" s="211" t="s">
        <v>135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18"/>
      <c r="B135" s="219"/>
      <c r="C135" s="250" t="s">
        <v>303</v>
      </c>
      <c r="D135" s="221"/>
      <c r="E135" s="222">
        <v>0.5</v>
      </c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11"/>
      <c r="Z135" s="211"/>
      <c r="AA135" s="211"/>
      <c r="AB135" s="211"/>
      <c r="AC135" s="211"/>
      <c r="AD135" s="211"/>
      <c r="AE135" s="211"/>
      <c r="AF135" s="211"/>
      <c r="AG135" s="211" t="s">
        <v>139</v>
      </c>
      <c r="AH135" s="211">
        <v>0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30">
        <v>46</v>
      </c>
      <c r="B136" s="231" t="s">
        <v>304</v>
      </c>
      <c r="C136" s="248" t="s">
        <v>305</v>
      </c>
      <c r="D136" s="232" t="s">
        <v>164</v>
      </c>
      <c r="E136" s="233">
        <v>0.25</v>
      </c>
      <c r="F136" s="234"/>
      <c r="G136" s="235">
        <f>ROUND(E136*F136,2)</f>
        <v>0</v>
      </c>
      <c r="H136" s="234"/>
      <c r="I136" s="235">
        <f>ROUND(E136*H136,2)</f>
        <v>0</v>
      </c>
      <c r="J136" s="234"/>
      <c r="K136" s="235">
        <f>ROUND(E136*J136,2)</f>
        <v>0</v>
      </c>
      <c r="L136" s="235">
        <v>21</v>
      </c>
      <c r="M136" s="235">
        <f>G136*(1+L136/100)</f>
        <v>0</v>
      </c>
      <c r="N136" s="235">
        <v>0</v>
      </c>
      <c r="O136" s="235">
        <f>ROUND(E136*N136,2)</f>
        <v>0</v>
      </c>
      <c r="P136" s="235">
        <v>1.2700000000000001E-3</v>
      </c>
      <c r="Q136" s="235">
        <f>ROUND(E136*P136,2)</f>
        <v>0</v>
      </c>
      <c r="R136" s="235" t="s">
        <v>279</v>
      </c>
      <c r="S136" s="235" t="s">
        <v>133</v>
      </c>
      <c r="T136" s="236" t="s">
        <v>133</v>
      </c>
      <c r="U136" s="220">
        <v>2.2999999999999998</v>
      </c>
      <c r="V136" s="220">
        <f>ROUND(E136*U136,2)</f>
        <v>0.57999999999999996</v>
      </c>
      <c r="W136" s="220"/>
      <c r="X136" s="220" t="s">
        <v>134</v>
      </c>
      <c r="Y136" s="211"/>
      <c r="Z136" s="211"/>
      <c r="AA136" s="211"/>
      <c r="AB136" s="211"/>
      <c r="AC136" s="211"/>
      <c r="AD136" s="211"/>
      <c r="AE136" s="211"/>
      <c r="AF136" s="211"/>
      <c r="AG136" s="211" t="s">
        <v>135</v>
      </c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18"/>
      <c r="B137" s="219"/>
      <c r="C137" s="250" t="s">
        <v>306</v>
      </c>
      <c r="D137" s="221"/>
      <c r="E137" s="222">
        <v>0.25</v>
      </c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11"/>
      <c r="Z137" s="211"/>
      <c r="AA137" s="211"/>
      <c r="AB137" s="211"/>
      <c r="AC137" s="211"/>
      <c r="AD137" s="211"/>
      <c r="AE137" s="211"/>
      <c r="AF137" s="211"/>
      <c r="AG137" s="211" t="s">
        <v>139</v>
      </c>
      <c r="AH137" s="211">
        <v>0</v>
      </c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ht="22.5" outlineLevel="1" x14ac:dyDescent="0.2">
      <c r="A138" s="239">
        <v>47</v>
      </c>
      <c r="B138" s="240" t="s">
        <v>307</v>
      </c>
      <c r="C138" s="251" t="s">
        <v>308</v>
      </c>
      <c r="D138" s="241" t="s">
        <v>164</v>
      </c>
      <c r="E138" s="242">
        <v>0.5</v>
      </c>
      <c r="F138" s="243"/>
      <c r="G138" s="244">
        <f>ROUND(E138*F138,2)</f>
        <v>0</v>
      </c>
      <c r="H138" s="243"/>
      <c r="I138" s="244">
        <f>ROUND(E138*H138,2)</f>
        <v>0</v>
      </c>
      <c r="J138" s="243"/>
      <c r="K138" s="244">
        <f>ROUND(E138*J138,2)</f>
        <v>0</v>
      </c>
      <c r="L138" s="244">
        <v>21</v>
      </c>
      <c r="M138" s="244">
        <f>G138*(1+L138/100)</f>
        <v>0</v>
      </c>
      <c r="N138" s="244">
        <v>1.0000000000000001E-5</v>
      </c>
      <c r="O138" s="244">
        <f>ROUND(E138*N138,2)</f>
        <v>0</v>
      </c>
      <c r="P138" s="244">
        <v>0</v>
      </c>
      <c r="Q138" s="244">
        <f>ROUND(E138*P138,2)</f>
        <v>0</v>
      </c>
      <c r="R138" s="244" t="s">
        <v>279</v>
      </c>
      <c r="S138" s="244" t="s">
        <v>133</v>
      </c>
      <c r="T138" s="245" t="s">
        <v>133</v>
      </c>
      <c r="U138" s="220">
        <v>0.52900000000000003</v>
      </c>
      <c r="V138" s="220">
        <f>ROUND(E138*U138,2)</f>
        <v>0.26</v>
      </c>
      <c r="W138" s="220"/>
      <c r="X138" s="220" t="s">
        <v>134</v>
      </c>
      <c r="Y138" s="211"/>
      <c r="Z138" s="211"/>
      <c r="AA138" s="211"/>
      <c r="AB138" s="211"/>
      <c r="AC138" s="211"/>
      <c r="AD138" s="211"/>
      <c r="AE138" s="211"/>
      <c r="AF138" s="211"/>
      <c r="AG138" s="211" t="s">
        <v>135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ht="22.5" outlineLevel="1" x14ac:dyDescent="0.2">
      <c r="A139" s="239">
        <v>48</v>
      </c>
      <c r="B139" s="240" t="s">
        <v>309</v>
      </c>
      <c r="C139" s="251" t="s">
        <v>310</v>
      </c>
      <c r="D139" s="241" t="s">
        <v>164</v>
      </c>
      <c r="E139" s="242">
        <v>0.25</v>
      </c>
      <c r="F139" s="243"/>
      <c r="G139" s="244">
        <f>ROUND(E139*F139,2)</f>
        <v>0</v>
      </c>
      <c r="H139" s="243"/>
      <c r="I139" s="244">
        <f>ROUND(E139*H139,2)</f>
        <v>0</v>
      </c>
      <c r="J139" s="243"/>
      <c r="K139" s="244">
        <f>ROUND(E139*J139,2)</f>
        <v>0</v>
      </c>
      <c r="L139" s="244">
        <v>21</v>
      </c>
      <c r="M139" s="244">
        <f>G139*(1+L139/100)</f>
        <v>0</v>
      </c>
      <c r="N139" s="244">
        <v>1.0000000000000001E-5</v>
      </c>
      <c r="O139" s="244">
        <f>ROUND(E139*N139,2)</f>
        <v>0</v>
      </c>
      <c r="P139" s="244">
        <v>0</v>
      </c>
      <c r="Q139" s="244">
        <f>ROUND(E139*P139,2)</f>
        <v>0</v>
      </c>
      <c r="R139" s="244" t="s">
        <v>279</v>
      </c>
      <c r="S139" s="244" t="s">
        <v>133</v>
      </c>
      <c r="T139" s="245" t="s">
        <v>133</v>
      </c>
      <c r="U139" s="220">
        <v>0.57899999999999996</v>
      </c>
      <c r="V139" s="220">
        <f>ROUND(E139*U139,2)</f>
        <v>0.14000000000000001</v>
      </c>
      <c r="W139" s="220"/>
      <c r="X139" s="220" t="s">
        <v>134</v>
      </c>
      <c r="Y139" s="211"/>
      <c r="Z139" s="211"/>
      <c r="AA139" s="211"/>
      <c r="AB139" s="211"/>
      <c r="AC139" s="211"/>
      <c r="AD139" s="211"/>
      <c r="AE139" s="211"/>
      <c r="AF139" s="211"/>
      <c r="AG139" s="211" t="s">
        <v>135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ht="22.5" outlineLevel="1" x14ac:dyDescent="0.2">
      <c r="A140" s="239">
        <v>49</v>
      </c>
      <c r="B140" s="240" t="s">
        <v>311</v>
      </c>
      <c r="C140" s="251" t="s">
        <v>312</v>
      </c>
      <c r="D140" s="241" t="s">
        <v>164</v>
      </c>
      <c r="E140" s="242">
        <v>0.25</v>
      </c>
      <c r="F140" s="243"/>
      <c r="G140" s="244">
        <f>ROUND(E140*F140,2)</f>
        <v>0</v>
      </c>
      <c r="H140" s="243"/>
      <c r="I140" s="244">
        <f>ROUND(E140*H140,2)</f>
        <v>0</v>
      </c>
      <c r="J140" s="243"/>
      <c r="K140" s="244">
        <f>ROUND(E140*J140,2)</f>
        <v>0</v>
      </c>
      <c r="L140" s="244">
        <v>21</v>
      </c>
      <c r="M140" s="244">
        <f>G140*(1+L140/100)</f>
        <v>0</v>
      </c>
      <c r="N140" s="244">
        <v>2.2499999999999998E-3</v>
      </c>
      <c r="O140" s="244">
        <f>ROUND(E140*N140,2)</f>
        <v>0</v>
      </c>
      <c r="P140" s="244">
        <v>0</v>
      </c>
      <c r="Q140" s="244">
        <f>ROUND(E140*P140,2)</f>
        <v>0</v>
      </c>
      <c r="R140" s="244" t="s">
        <v>279</v>
      </c>
      <c r="S140" s="244" t="s">
        <v>133</v>
      </c>
      <c r="T140" s="245" t="s">
        <v>133</v>
      </c>
      <c r="U140" s="220">
        <v>1.4890000000000001</v>
      </c>
      <c r="V140" s="220">
        <f>ROUND(E140*U140,2)</f>
        <v>0.37</v>
      </c>
      <c r="W140" s="220"/>
      <c r="X140" s="220" t="s">
        <v>134</v>
      </c>
      <c r="Y140" s="211"/>
      <c r="Z140" s="211"/>
      <c r="AA140" s="211"/>
      <c r="AB140" s="211"/>
      <c r="AC140" s="211"/>
      <c r="AD140" s="211"/>
      <c r="AE140" s="211"/>
      <c r="AF140" s="211"/>
      <c r="AG140" s="211" t="s">
        <v>135</v>
      </c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ht="22.5" outlineLevel="1" x14ac:dyDescent="0.2">
      <c r="A141" s="230">
        <v>50</v>
      </c>
      <c r="B141" s="231" t="s">
        <v>313</v>
      </c>
      <c r="C141" s="248" t="s">
        <v>314</v>
      </c>
      <c r="D141" s="232" t="s">
        <v>131</v>
      </c>
      <c r="E141" s="233">
        <v>15</v>
      </c>
      <c r="F141" s="234"/>
      <c r="G141" s="235">
        <f>ROUND(E141*F141,2)</f>
        <v>0</v>
      </c>
      <c r="H141" s="234"/>
      <c r="I141" s="235">
        <f>ROUND(E141*H141,2)</f>
        <v>0</v>
      </c>
      <c r="J141" s="234"/>
      <c r="K141" s="235">
        <f>ROUND(E141*J141,2)</f>
        <v>0</v>
      </c>
      <c r="L141" s="235">
        <v>21</v>
      </c>
      <c r="M141" s="235">
        <f>G141*(1+L141/100)</f>
        <v>0</v>
      </c>
      <c r="N141" s="235">
        <v>1.33E-3</v>
      </c>
      <c r="O141" s="235">
        <f>ROUND(E141*N141,2)</f>
        <v>0.02</v>
      </c>
      <c r="P141" s="235">
        <v>0.22800000000000001</v>
      </c>
      <c r="Q141" s="235">
        <f>ROUND(E141*P141,2)</f>
        <v>3.42</v>
      </c>
      <c r="R141" s="235" t="s">
        <v>279</v>
      </c>
      <c r="S141" s="235" t="s">
        <v>133</v>
      </c>
      <c r="T141" s="236" t="s">
        <v>133</v>
      </c>
      <c r="U141" s="220">
        <v>2.15</v>
      </c>
      <c r="V141" s="220">
        <f>ROUND(E141*U141,2)</f>
        <v>32.25</v>
      </c>
      <c r="W141" s="220"/>
      <c r="X141" s="220" t="s">
        <v>134</v>
      </c>
      <c r="Y141" s="211"/>
      <c r="Z141" s="211"/>
      <c r="AA141" s="211"/>
      <c r="AB141" s="211"/>
      <c r="AC141" s="211"/>
      <c r="AD141" s="211"/>
      <c r="AE141" s="211"/>
      <c r="AF141" s="211"/>
      <c r="AG141" s="211" t="s">
        <v>135</v>
      </c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 x14ac:dyDescent="0.2">
      <c r="A142" s="218"/>
      <c r="B142" s="219"/>
      <c r="C142" s="249" t="s">
        <v>315</v>
      </c>
      <c r="D142" s="237"/>
      <c r="E142" s="237"/>
      <c r="F142" s="237"/>
      <c r="G142" s="237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11"/>
      <c r="Z142" s="211"/>
      <c r="AA142" s="211"/>
      <c r="AB142" s="211"/>
      <c r="AC142" s="211"/>
      <c r="AD142" s="211"/>
      <c r="AE142" s="211"/>
      <c r="AF142" s="211"/>
      <c r="AG142" s="211" t="s">
        <v>137</v>
      </c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38" t="str">
        <f>C142</f>
        <v>základovém nebo nadzákladovém, včetně pomocného lešení o výšce podlahy do 1900 mm a pro zatížení do 1,5 kPa  (150 kg/m2),</v>
      </c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">
      <c r="A143" s="218"/>
      <c r="B143" s="219"/>
      <c r="C143" s="250" t="s">
        <v>141</v>
      </c>
      <c r="D143" s="221"/>
      <c r="E143" s="222">
        <v>10</v>
      </c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11"/>
      <c r="Z143" s="211"/>
      <c r="AA143" s="211"/>
      <c r="AB143" s="211"/>
      <c r="AC143" s="211"/>
      <c r="AD143" s="211"/>
      <c r="AE143" s="211"/>
      <c r="AF143" s="211"/>
      <c r="AG143" s="211" t="s">
        <v>139</v>
      </c>
      <c r="AH143" s="211">
        <v>0</v>
      </c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">
      <c r="A144" s="218"/>
      <c r="B144" s="219"/>
      <c r="C144" s="250" t="s">
        <v>316</v>
      </c>
      <c r="D144" s="221"/>
      <c r="E144" s="222">
        <v>2</v>
      </c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11"/>
      <c r="Z144" s="211"/>
      <c r="AA144" s="211"/>
      <c r="AB144" s="211"/>
      <c r="AC144" s="211"/>
      <c r="AD144" s="211"/>
      <c r="AE144" s="211"/>
      <c r="AF144" s="211"/>
      <c r="AG144" s="211" t="s">
        <v>139</v>
      </c>
      <c r="AH144" s="211">
        <v>0</v>
      </c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">
      <c r="A145" s="218"/>
      <c r="B145" s="219"/>
      <c r="C145" s="250" t="s">
        <v>317</v>
      </c>
      <c r="D145" s="221"/>
      <c r="E145" s="222">
        <v>3</v>
      </c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11"/>
      <c r="Z145" s="211"/>
      <c r="AA145" s="211"/>
      <c r="AB145" s="211"/>
      <c r="AC145" s="211"/>
      <c r="AD145" s="211"/>
      <c r="AE145" s="211"/>
      <c r="AF145" s="211"/>
      <c r="AG145" s="211" t="s">
        <v>139</v>
      </c>
      <c r="AH145" s="211">
        <v>0</v>
      </c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ht="22.5" outlineLevel="1" x14ac:dyDescent="0.2">
      <c r="A146" s="230">
        <v>51</v>
      </c>
      <c r="B146" s="231" t="s">
        <v>318</v>
      </c>
      <c r="C146" s="248" t="s">
        <v>319</v>
      </c>
      <c r="D146" s="232" t="s">
        <v>131</v>
      </c>
      <c r="E146" s="233">
        <v>4</v>
      </c>
      <c r="F146" s="234"/>
      <c r="G146" s="235">
        <f>ROUND(E146*F146,2)</f>
        <v>0</v>
      </c>
      <c r="H146" s="234"/>
      <c r="I146" s="235">
        <f>ROUND(E146*H146,2)</f>
        <v>0</v>
      </c>
      <c r="J146" s="234"/>
      <c r="K146" s="235">
        <f>ROUND(E146*J146,2)</f>
        <v>0</v>
      </c>
      <c r="L146" s="235">
        <v>21</v>
      </c>
      <c r="M146" s="235">
        <f>G146*(1+L146/100)</f>
        <v>0</v>
      </c>
      <c r="N146" s="235">
        <v>3.4000000000000002E-4</v>
      </c>
      <c r="O146" s="235">
        <f>ROUND(E146*N146,2)</f>
        <v>0</v>
      </c>
      <c r="P146" s="235">
        <v>2.8000000000000001E-2</v>
      </c>
      <c r="Q146" s="235">
        <f>ROUND(E146*P146,2)</f>
        <v>0.11</v>
      </c>
      <c r="R146" s="235" t="s">
        <v>279</v>
      </c>
      <c r="S146" s="235" t="s">
        <v>133</v>
      </c>
      <c r="T146" s="236" t="s">
        <v>133</v>
      </c>
      <c r="U146" s="220">
        <v>0.28999999999999998</v>
      </c>
      <c r="V146" s="220">
        <f>ROUND(E146*U146,2)</f>
        <v>1.1599999999999999</v>
      </c>
      <c r="W146" s="220"/>
      <c r="X146" s="220" t="s">
        <v>134</v>
      </c>
      <c r="Y146" s="211"/>
      <c r="Z146" s="211"/>
      <c r="AA146" s="211"/>
      <c r="AB146" s="211"/>
      <c r="AC146" s="211"/>
      <c r="AD146" s="211"/>
      <c r="AE146" s="211"/>
      <c r="AF146" s="211"/>
      <c r="AG146" s="211" t="s">
        <v>135</v>
      </c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18"/>
      <c r="B147" s="219"/>
      <c r="C147" s="249" t="s">
        <v>320</v>
      </c>
      <c r="D147" s="237"/>
      <c r="E147" s="237"/>
      <c r="F147" s="237"/>
      <c r="G147" s="237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11"/>
      <c r="Z147" s="211"/>
      <c r="AA147" s="211"/>
      <c r="AB147" s="211"/>
      <c r="AC147" s="211"/>
      <c r="AD147" s="211"/>
      <c r="AE147" s="211"/>
      <c r="AF147" s="211"/>
      <c r="AG147" s="211" t="s">
        <v>137</v>
      </c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1" x14ac:dyDescent="0.2">
      <c r="A148" s="218"/>
      <c r="B148" s="219"/>
      <c r="C148" s="250" t="s">
        <v>321</v>
      </c>
      <c r="D148" s="221"/>
      <c r="E148" s="222">
        <v>4</v>
      </c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11"/>
      <c r="Z148" s="211"/>
      <c r="AA148" s="211"/>
      <c r="AB148" s="211"/>
      <c r="AC148" s="211"/>
      <c r="AD148" s="211"/>
      <c r="AE148" s="211"/>
      <c r="AF148" s="211"/>
      <c r="AG148" s="211" t="s">
        <v>139</v>
      </c>
      <c r="AH148" s="211">
        <v>0</v>
      </c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ht="22.5" outlineLevel="1" x14ac:dyDescent="0.2">
      <c r="A149" s="230">
        <v>52</v>
      </c>
      <c r="B149" s="231" t="s">
        <v>322</v>
      </c>
      <c r="C149" s="248" t="s">
        <v>323</v>
      </c>
      <c r="D149" s="232" t="s">
        <v>131</v>
      </c>
      <c r="E149" s="233">
        <v>2</v>
      </c>
      <c r="F149" s="234"/>
      <c r="G149" s="235">
        <f>ROUND(E149*F149,2)</f>
        <v>0</v>
      </c>
      <c r="H149" s="234"/>
      <c r="I149" s="235">
        <f>ROUND(E149*H149,2)</f>
        <v>0</v>
      </c>
      <c r="J149" s="234"/>
      <c r="K149" s="235">
        <f>ROUND(E149*J149,2)</f>
        <v>0</v>
      </c>
      <c r="L149" s="235">
        <v>21</v>
      </c>
      <c r="M149" s="235">
        <f>G149*(1+L149/100)</f>
        <v>0</v>
      </c>
      <c r="N149" s="235">
        <v>3.4000000000000002E-4</v>
      </c>
      <c r="O149" s="235">
        <f>ROUND(E149*N149,2)</f>
        <v>0</v>
      </c>
      <c r="P149" s="235">
        <v>0.06</v>
      </c>
      <c r="Q149" s="235">
        <f>ROUND(E149*P149,2)</f>
        <v>0.12</v>
      </c>
      <c r="R149" s="235" t="s">
        <v>279</v>
      </c>
      <c r="S149" s="235" t="s">
        <v>133</v>
      </c>
      <c r="T149" s="236" t="s">
        <v>133</v>
      </c>
      <c r="U149" s="220">
        <v>0.72</v>
      </c>
      <c r="V149" s="220">
        <f>ROUND(E149*U149,2)</f>
        <v>1.44</v>
      </c>
      <c r="W149" s="220"/>
      <c r="X149" s="220" t="s">
        <v>134</v>
      </c>
      <c r="Y149" s="211"/>
      <c r="Z149" s="211"/>
      <c r="AA149" s="211"/>
      <c r="AB149" s="211"/>
      <c r="AC149" s="211"/>
      <c r="AD149" s="211"/>
      <c r="AE149" s="211"/>
      <c r="AF149" s="211"/>
      <c r="AG149" s="211" t="s">
        <v>135</v>
      </c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1" x14ac:dyDescent="0.2">
      <c r="A150" s="218"/>
      <c r="B150" s="219"/>
      <c r="C150" s="249" t="s">
        <v>320</v>
      </c>
      <c r="D150" s="237"/>
      <c r="E150" s="237"/>
      <c r="F150" s="237"/>
      <c r="G150" s="237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11"/>
      <c r="Z150" s="211"/>
      <c r="AA150" s="211"/>
      <c r="AB150" s="211"/>
      <c r="AC150" s="211"/>
      <c r="AD150" s="211"/>
      <c r="AE150" s="211"/>
      <c r="AF150" s="211"/>
      <c r="AG150" s="211" t="s">
        <v>137</v>
      </c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">
      <c r="A151" s="218"/>
      <c r="B151" s="219"/>
      <c r="C151" s="250" t="s">
        <v>324</v>
      </c>
      <c r="D151" s="221"/>
      <c r="E151" s="222">
        <v>2</v>
      </c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11"/>
      <c r="Z151" s="211"/>
      <c r="AA151" s="211"/>
      <c r="AB151" s="211"/>
      <c r="AC151" s="211"/>
      <c r="AD151" s="211"/>
      <c r="AE151" s="211"/>
      <c r="AF151" s="211"/>
      <c r="AG151" s="211" t="s">
        <v>139</v>
      </c>
      <c r="AH151" s="211">
        <v>0</v>
      </c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1" x14ac:dyDescent="0.2">
      <c r="A152" s="230">
        <v>53</v>
      </c>
      <c r="B152" s="231" t="s">
        <v>325</v>
      </c>
      <c r="C152" s="248" t="s">
        <v>326</v>
      </c>
      <c r="D152" s="232" t="s">
        <v>131</v>
      </c>
      <c r="E152" s="233">
        <v>2</v>
      </c>
      <c r="F152" s="234"/>
      <c r="G152" s="235">
        <f>ROUND(E152*F152,2)</f>
        <v>0</v>
      </c>
      <c r="H152" s="234"/>
      <c r="I152" s="235">
        <f>ROUND(E152*H152,2)</f>
        <v>0</v>
      </c>
      <c r="J152" s="234"/>
      <c r="K152" s="235">
        <f>ROUND(E152*J152,2)</f>
        <v>0</v>
      </c>
      <c r="L152" s="235">
        <v>21</v>
      </c>
      <c r="M152" s="235">
        <f>G152*(1+L152/100)</f>
        <v>0</v>
      </c>
      <c r="N152" s="235">
        <v>0</v>
      </c>
      <c r="O152" s="235">
        <f>ROUND(E152*N152,2)</f>
        <v>0</v>
      </c>
      <c r="P152" s="235">
        <v>3.2000000000000001E-2</v>
      </c>
      <c r="Q152" s="235">
        <f>ROUND(E152*P152,2)</f>
        <v>0.06</v>
      </c>
      <c r="R152" s="235"/>
      <c r="S152" s="235" t="s">
        <v>191</v>
      </c>
      <c r="T152" s="236" t="s">
        <v>192</v>
      </c>
      <c r="U152" s="220">
        <v>0.84</v>
      </c>
      <c r="V152" s="220">
        <f>ROUND(E152*U152,2)</f>
        <v>1.68</v>
      </c>
      <c r="W152" s="220"/>
      <c r="X152" s="220" t="s">
        <v>134</v>
      </c>
      <c r="Y152" s="211"/>
      <c r="Z152" s="211"/>
      <c r="AA152" s="211"/>
      <c r="AB152" s="211"/>
      <c r="AC152" s="211"/>
      <c r="AD152" s="211"/>
      <c r="AE152" s="211"/>
      <c r="AF152" s="211"/>
      <c r="AG152" s="211" t="s">
        <v>135</v>
      </c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1" x14ac:dyDescent="0.2">
      <c r="A153" s="218"/>
      <c r="B153" s="219"/>
      <c r="C153" s="250" t="s">
        <v>324</v>
      </c>
      <c r="D153" s="221"/>
      <c r="E153" s="222">
        <v>2</v>
      </c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11"/>
      <c r="Z153" s="211"/>
      <c r="AA153" s="211"/>
      <c r="AB153" s="211"/>
      <c r="AC153" s="211"/>
      <c r="AD153" s="211"/>
      <c r="AE153" s="211"/>
      <c r="AF153" s="211"/>
      <c r="AG153" s="211" t="s">
        <v>139</v>
      </c>
      <c r="AH153" s="211">
        <v>0</v>
      </c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ht="22.5" outlineLevel="1" x14ac:dyDescent="0.2">
      <c r="A154" s="230">
        <v>54</v>
      </c>
      <c r="B154" s="231" t="s">
        <v>327</v>
      </c>
      <c r="C154" s="248" t="s">
        <v>328</v>
      </c>
      <c r="D154" s="232" t="s">
        <v>164</v>
      </c>
      <c r="E154" s="233">
        <v>13</v>
      </c>
      <c r="F154" s="234"/>
      <c r="G154" s="235">
        <f>ROUND(E154*F154,2)</f>
        <v>0</v>
      </c>
      <c r="H154" s="234"/>
      <c r="I154" s="235">
        <f>ROUND(E154*H154,2)</f>
        <v>0</v>
      </c>
      <c r="J154" s="234"/>
      <c r="K154" s="235">
        <f>ROUND(E154*J154,2)</f>
        <v>0</v>
      </c>
      <c r="L154" s="235">
        <v>21</v>
      </c>
      <c r="M154" s="235">
        <f>G154*(1+L154/100)</f>
        <v>0</v>
      </c>
      <c r="N154" s="235">
        <v>4.8999999999999998E-4</v>
      </c>
      <c r="O154" s="235">
        <f>ROUND(E154*N154,2)</f>
        <v>0.01</v>
      </c>
      <c r="P154" s="235">
        <v>6.0000000000000001E-3</v>
      </c>
      <c r="Q154" s="235">
        <f>ROUND(E154*P154,2)</f>
        <v>0.08</v>
      </c>
      <c r="R154" s="235" t="s">
        <v>279</v>
      </c>
      <c r="S154" s="235" t="s">
        <v>133</v>
      </c>
      <c r="T154" s="236" t="s">
        <v>133</v>
      </c>
      <c r="U154" s="220">
        <v>0.27</v>
      </c>
      <c r="V154" s="220">
        <f>ROUND(E154*U154,2)</f>
        <v>3.51</v>
      </c>
      <c r="W154" s="220"/>
      <c r="X154" s="220" t="s">
        <v>134</v>
      </c>
      <c r="Y154" s="211"/>
      <c r="Z154" s="211"/>
      <c r="AA154" s="211"/>
      <c r="AB154" s="211"/>
      <c r="AC154" s="211"/>
      <c r="AD154" s="211"/>
      <c r="AE154" s="211"/>
      <c r="AF154" s="211"/>
      <c r="AG154" s="211" t="s">
        <v>135</v>
      </c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18"/>
      <c r="B155" s="219"/>
      <c r="C155" s="250" t="s">
        <v>329</v>
      </c>
      <c r="D155" s="221"/>
      <c r="E155" s="222">
        <v>13</v>
      </c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11"/>
      <c r="Z155" s="211"/>
      <c r="AA155" s="211"/>
      <c r="AB155" s="211"/>
      <c r="AC155" s="211"/>
      <c r="AD155" s="211"/>
      <c r="AE155" s="211"/>
      <c r="AF155" s="211"/>
      <c r="AG155" s="211" t="s">
        <v>139</v>
      </c>
      <c r="AH155" s="211">
        <v>0</v>
      </c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ht="22.5" outlineLevel="1" x14ac:dyDescent="0.2">
      <c r="A156" s="239">
        <v>55</v>
      </c>
      <c r="B156" s="240" t="s">
        <v>330</v>
      </c>
      <c r="C156" s="251" t="s">
        <v>331</v>
      </c>
      <c r="D156" s="241" t="s">
        <v>164</v>
      </c>
      <c r="E156" s="242">
        <v>1.8</v>
      </c>
      <c r="F156" s="243"/>
      <c r="G156" s="244">
        <f>ROUND(E156*F156,2)</f>
        <v>0</v>
      </c>
      <c r="H156" s="243"/>
      <c r="I156" s="244">
        <f>ROUND(E156*H156,2)</f>
        <v>0</v>
      </c>
      <c r="J156" s="243"/>
      <c r="K156" s="244">
        <f>ROUND(E156*J156,2)</f>
        <v>0</v>
      </c>
      <c r="L156" s="244">
        <v>21</v>
      </c>
      <c r="M156" s="244">
        <f>G156*(1+L156/100)</f>
        <v>0</v>
      </c>
      <c r="N156" s="244">
        <v>4.8999999999999998E-4</v>
      </c>
      <c r="O156" s="244">
        <f>ROUND(E156*N156,2)</f>
        <v>0</v>
      </c>
      <c r="P156" s="244">
        <v>1.7999999999999999E-2</v>
      </c>
      <c r="Q156" s="244">
        <f>ROUND(E156*P156,2)</f>
        <v>0.03</v>
      </c>
      <c r="R156" s="244" t="s">
        <v>279</v>
      </c>
      <c r="S156" s="244" t="s">
        <v>133</v>
      </c>
      <c r="T156" s="245" t="s">
        <v>133</v>
      </c>
      <c r="U156" s="220">
        <v>0.34200000000000003</v>
      </c>
      <c r="V156" s="220">
        <f>ROUND(E156*U156,2)</f>
        <v>0.62</v>
      </c>
      <c r="W156" s="220"/>
      <c r="X156" s="220" t="s">
        <v>134</v>
      </c>
      <c r="Y156" s="211"/>
      <c r="Z156" s="211"/>
      <c r="AA156" s="211"/>
      <c r="AB156" s="211"/>
      <c r="AC156" s="211"/>
      <c r="AD156" s="211"/>
      <c r="AE156" s="211"/>
      <c r="AF156" s="211"/>
      <c r="AG156" s="211" t="s">
        <v>135</v>
      </c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 x14ac:dyDescent="0.2">
      <c r="A157" s="230">
        <v>56</v>
      </c>
      <c r="B157" s="231" t="s">
        <v>332</v>
      </c>
      <c r="C157" s="248" t="s">
        <v>333</v>
      </c>
      <c r="D157" s="232" t="s">
        <v>164</v>
      </c>
      <c r="E157" s="233">
        <v>0.3</v>
      </c>
      <c r="F157" s="234"/>
      <c r="G157" s="235">
        <f>ROUND(E157*F157,2)</f>
        <v>0</v>
      </c>
      <c r="H157" s="234"/>
      <c r="I157" s="235">
        <f>ROUND(E157*H157,2)</f>
        <v>0</v>
      </c>
      <c r="J157" s="234"/>
      <c r="K157" s="235">
        <f>ROUND(E157*J157,2)</f>
        <v>0</v>
      </c>
      <c r="L157" s="235">
        <v>21</v>
      </c>
      <c r="M157" s="235">
        <f>G157*(1+L157/100)</f>
        <v>0</v>
      </c>
      <c r="N157" s="235">
        <v>0</v>
      </c>
      <c r="O157" s="235">
        <f>ROUND(E157*N157,2)</f>
        <v>0</v>
      </c>
      <c r="P157" s="235">
        <v>6.0000000000000001E-3</v>
      </c>
      <c r="Q157" s="235">
        <f>ROUND(E157*P157,2)</f>
        <v>0</v>
      </c>
      <c r="R157" s="235"/>
      <c r="S157" s="235" t="s">
        <v>191</v>
      </c>
      <c r="T157" s="236" t="s">
        <v>133</v>
      </c>
      <c r="U157" s="220">
        <v>0.28999999999999998</v>
      </c>
      <c r="V157" s="220">
        <f>ROUND(E157*U157,2)</f>
        <v>0.09</v>
      </c>
      <c r="W157" s="220"/>
      <c r="X157" s="220" t="s">
        <v>134</v>
      </c>
      <c r="Y157" s="211"/>
      <c r="Z157" s="211"/>
      <c r="AA157" s="211"/>
      <c r="AB157" s="211"/>
      <c r="AC157" s="211"/>
      <c r="AD157" s="211"/>
      <c r="AE157" s="211"/>
      <c r="AF157" s="211"/>
      <c r="AG157" s="211" t="s">
        <v>135</v>
      </c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 x14ac:dyDescent="0.2">
      <c r="A158" s="218"/>
      <c r="B158" s="219"/>
      <c r="C158" s="250" t="s">
        <v>334</v>
      </c>
      <c r="D158" s="221"/>
      <c r="E158" s="222">
        <v>0.3</v>
      </c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11"/>
      <c r="Z158" s="211"/>
      <c r="AA158" s="211"/>
      <c r="AB158" s="211"/>
      <c r="AC158" s="211"/>
      <c r="AD158" s="211"/>
      <c r="AE158" s="211"/>
      <c r="AF158" s="211"/>
      <c r="AG158" s="211" t="s">
        <v>139</v>
      </c>
      <c r="AH158" s="211">
        <v>0</v>
      </c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1" x14ac:dyDescent="0.2">
      <c r="A159" s="239">
        <v>57</v>
      </c>
      <c r="B159" s="240" t="s">
        <v>335</v>
      </c>
      <c r="C159" s="251" t="s">
        <v>336</v>
      </c>
      <c r="D159" s="241" t="s">
        <v>263</v>
      </c>
      <c r="E159" s="242">
        <v>10</v>
      </c>
      <c r="F159" s="243"/>
      <c r="G159" s="244">
        <f>ROUND(E159*F159,2)</f>
        <v>0</v>
      </c>
      <c r="H159" s="243"/>
      <c r="I159" s="244">
        <f>ROUND(E159*H159,2)</f>
        <v>0</v>
      </c>
      <c r="J159" s="243"/>
      <c r="K159" s="244">
        <f>ROUND(E159*J159,2)</f>
        <v>0</v>
      </c>
      <c r="L159" s="244">
        <v>21</v>
      </c>
      <c r="M159" s="244">
        <f>G159*(1+L159/100)</f>
        <v>0</v>
      </c>
      <c r="N159" s="244">
        <v>0</v>
      </c>
      <c r="O159" s="244">
        <f>ROUND(E159*N159,2)</f>
        <v>0</v>
      </c>
      <c r="P159" s="244">
        <v>1</v>
      </c>
      <c r="Q159" s="244">
        <f>ROUND(E159*P159,2)</f>
        <v>10</v>
      </c>
      <c r="R159" s="244"/>
      <c r="S159" s="244" t="s">
        <v>191</v>
      </c>
      <c r="T159" s="245" t="s">
        <v>192</v>
      </c>
      <c r="U159" s="220">
        <v>29</v>
      </c>
      <c r="V159" s="220">
        <f>ROUND(E159*U159,2)</f>
        <v>290</v>
      </c>
      <c r="W159" s="220"/>
      <c r="X159" s="220" t="s">
        <v>134</v>
      </c>
      <c r="Y159" s="211"/>
      <c r="Z159" s="211"/>
      <c r="AA159" s="211"/>
      <c r="AB159" s="211"/>
      <c r="AC159" s="211"/>
      <c r="AD159" s="211"/>
      <c r="AE159" s="211"/>
      <c r="AF159" s="211"/>
      <c r="AG159" s="211" t="s">
        <v>135</v>
      </c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x14ac:dyDescent="0.2">
      <c r="A160" s="224" t="s">
        <v>127</v>
      </c>
      <c r="B160" s="225" t="s">
        <v>82</v>
      </c>
      <c r="C160" s="247" t="s">
        <v>83</v>
      </c>
      <c r="D160" s="226"/>
      <c r="E160" s="227"/>
      <c r="F160" s="228"/>
      <c r="G160" s="228">
        <f>SUMIF(AG161:AG162,"&lt;&gt;NOR",G161:G162)</f>
        <v>0</v>
      </c>
      <c r="H160" s="228"/>
      <c r="I160" s="228">
        <f>SUM(I161:I162)</f>
        <v>0</v>
      </c>
      <c r="J160" s="228"/>
      <c r="K160" s="228">
        <f>SUM(K161:K162)</f>
        <v>0</v>
      </c>
      <c r="L160" s="228"/>
      <c r="M160" s="228">
        <f>SUM(M161:M162)</f>
        <v>0</v>
      </c>
      <c r="N160" s="228"/>
      <c r="O160" s="228">
        <f>SUM(O161:O162)</f>
        <v>0</v>
      </c>
      <c r="P160" s="228"/>
      <c r="Q160" s="228">
        <f>SUM(Q161:Q162)</f>
        <v>0</v>
      </c>
      <c r="R160" s="228"/>
      <c r="S160" s="228"/>
      <c r="T160" s="229"/>
      <c r="U160" s="223"/>
      <c r="V160" s="223">
        <f>SUM(V161:V162)</f>
        <v>9.9600000000000009</v>
      </c>
      <c r="W160" s="223"/>
      <c r="X160" s="223"/>
      <c r="AG160" t="s">
        <v>128</v>
      </c>
    </row>
    <row r="161" spans="1:60" ht="33.75" outlineLevel="1" x14ac:dyDescent="0.2">
      <c r="A161" s="230">
        <v>58</v>
      </c>
      <c r="B161" s="231" t="s">
        <v>337</v>
      </c>
      <c r="C161" s="248" t="s">
        <v>338</v>
      </c>
      <c r="D161" s="232" t="s">
        <v>211</v>
      </c>
      <c r="E161" s="233">
        <v>5.2647300000000001</v>
      </c>
      <c r="F161" s="234"/>
      <c r="G161" s="235">
        <f>ROUND(E161*F161,2)</f>
        <v>0</v>
      </c>
      <c r="H161" s="234"/>
      <c r="I161" s="235">
        <f>ROUND(E161*H161,2)</f>
        <v>0</v>
      </c>
      <c r="J161" s="234"/>
      <c r="K161" s="235">
        <f>ROUND(E161*J161,2)</f>
        <v>0</v>
      </c>
      <c r="L161" s="235">
        <v>21</v>
      </c>
      <c r="M161" s="235">
        <f>G161*(1+L161/100)</f>
        <v>0</v>
      </c>
      <c r="N161" s="235">
        <v>0</v>
      </c>
      <c r="O161" s="235">
        <f>ROUND(E161*N161,2)</f>
        <v>0</v>
      </c>
      <c r="P161" s="235">
        <v>0</v>
      </c>
      <c r="Q161" s="235">
        <f>ROUND(E161*P161,2)</f>
        <v>0</v>
      </c>
      <c r="R161" s="235" t="s">
        <v>132</v>
      </c>
      <c r="S161" s="235" t="s">
        <v>133</v>
      </c>
      <c r="T161" s="236" t="s">
        <v>133</v>
      </c>
      <c r="U161" s="220">
        <v>1.8919999999999999</v>
      </c>
      <c r="V161" s="220">
        <f>ROUND(E161*U161,2)</f>
        <v>9.9600000000000009</v>
      </c>
      <c r="W161" s="220"/>
      <c r="X161" s="220" t="s">
        <v>212</v>
      </c>
      <c r="Y161" s="211"/>
      <c r="Z161" s="211"/>
      <c r="AA161" s="211"/>
      <c r="AB161" s="211"/>
      <c r="AC161" s="211"/>
      <c r="AD161" s="211"/>
      <c r="AE161" s="211"/>
      <c r="AF161" s="211"/>
      <c r="AG161" s="211" t="s">
        <v>213</v>
      </c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">
      <c r="A162" s="218"/>
      <c r="B162" s="219"/>
      <c r="C162" s="249" t="s">
        <v>339</v>
      </c>
      <c r="D162" s="237"/>
      <c r="E162" s="237"/>
      <c r="F162" s="237"/>
      <c r="G162" s="237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11"/>
      <c r="Z162" s="211"/>
      <c r="AA162" s="211"/>
      <c r="AB162" s="211"/>
      <c r="AC162" s="211"/>
      <c r="AD162" s="211"/>
      <c r="AE162" s="211"/>
      <c r="AF162" s="211"/>
      <c r="AG162" s="211" t="s">
        <v>137</v>
      </c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x14ac:dyDescent="0.2">
      <c r="A163" s="224" t="s">
        <v>127</v>
      </c>
      <c r="B163" s="225" t="s">
        <v>96</v>
      </c>
      <c r="C163" s="247" t="s">
        <v>97</v>
      </c>
      <c r="D163" s="226"/>
      <c r="E163" s="227"/>
      <c r="F163" s="228"/>
      <c r="G163" s="228">
        <f>SUMIF(AG164:AG179,"&lt;&gt;NOR",G164:G179)</f>
        <v>0</v>
      </c>
      <c r="H163" s="228"/>
      <c r="I163" s="228">
        <f>SUM(I164:I179)</f>
        <v>0</v>
      </c>
      <c r="J163" s="228"/>
      <c r="K163" s="228">
        <f>SUM(K164:K179)</f>
        <v>0</v>
      </c>
      <c r="L163" s="228"/>
      <c r="M163" s="228">
        <f>SUM(M164:M179)</f>
        <v>0</v>
      </c>
      <c r="N163" s="228"/>
      <c r="O163" s="228">
        <f>SUM(O164:O179)</f>
        <v>0</v>
      </c>
      <c r="P163" s="228"/>
      <c r="Q163" s="228">
        <f>SUM(Q164:Q179)</f>
        <v>0</v>
      </c>
      <c r="R163" s="228"/>
      <c r="S163" s="228"/>
      <c r="T163" s="229"/>
      <c r="U163" s="223"/>
      <c r="V163" s="223">
        <f>SUM(V164:V179)</f>
        <v>130.71999999999997</v>
      </c>
      <c r="W163" s="223"/>
      <c r="X163" s="223"/>
      <c r="AG163" t="s">
        <v>128</v>
      </c>
    </row>
    <row r="164" spans="1:60" ht="22.5" outlineLevel="1" x14ac:dyDescent="0.2">
      <c r="A164" s="239">
        <v>59</v>
      </c>
      <c r="B164" s="240" t="s">
        <v>340</v>
      </c>
      <c r="C164" s="251" t="s">
        <v>341</v>
      </c>
      <c r="D164" s="241" t="s">
        <v>211</v>
      </c>
      <c r="E164" s="242">
        <v>17.074660000000002</v>
      </c>
      <c r="F164" s="243"/>
      <c r="G164" s="244">
        <f>ROUND(E164*F164,2)</f>
        <v>0</v>
      </c>
      <c r="H164" s="243"/>
      <c r="I164" s="244">
        <f>ROUND(E164*H164,2)</f>
        <v>0</v>
      </c>
      <c r="J164" s="243"/>
      <c r="K164" s="244">
        <f>ROUND(E164*J164,2)</f>
        <v>0</v>
      </c>
      <c r="L164" s="244">
        <v>21</v>
      </c>
      <c r="M164" s="244">
        <f>G164*(1+L164/100)</f>
        <v>0</v>
      </c>
      <c r="N164" s="244">
        <v>0</v>
      </c>
      <c r="O164" s="244">
        <f>ROUND(E164*N164,2)</f>
        <v>0</v>
      </c>
      <c r="P164" s="244">
        <v>0</v>
      </c>
      <c r="Q164" s="244">
        <f>ROUND(E164*P164,2)</f>
        <v>0</v>
      </c>
      <c r="R164" s="244" t="s">
        <v>279</v>
      </c>
      <c r="S164" s="244" t="s">
        <v>133</v>
      </c>
      <c r="T164" s="245" t="s">
        <v>133</v>
      </c>
      <c r="U164" s="220">
        <v>2.0089999999999999</v>
      </c>
      <c r="V164" s="220">
        <f>ROUND(E164*U164,2)</f>
        <v>34.299999999999997</v>
      </c>
      <c r="W164" s="220"/>
      <c r="X164" s="220" t="s">
        <v>342</v>
      </c>
      <c r="Y164" s="211"/>
      <c r="Z164" s="211"/>
      <c r="AA164" s="211"/>
      <c r="AB164" s="211"/>
      <c r="AC164" s="211"/>
      <c r="AD164" s="211"/>
      <c r="AE164" s="211"/>
      <c r="AF164" s="211"/>
      <c r="AG164" s="211" t="s">
        <v>343</v>
      </c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ht="22.5" outlineLevel="1" x14ac:dyDescent="0.2">
      <c r="A165" s="230">
        <v>60</v>
      </c>
      <c r="B165" s="231" t="s">
        <v>344</v>
      </c>
      <c r="C165" s="248" t="s">
        <v>345</v>
      </c>
      <c r="D165" s="232" t="s">
        <v>211</v>
      </c>
      <c r="E165" s="233">
        <v>34.149320000000003</v>
      </c>
      <c r="F165" s="234"/>
      <c r="G165" s="235">
        <f>ROUND(E165*F165,2)</f>
        <v>0</v>
      </c>
      <c r="H165" s="234"/>
      <c r="I165" s="235">
        <f>ROUND(E165*H165,2)</f>
        <v>0</v>
      </c>
      <c r="J165" s="234"/>
      <c r="K165" s="235">
        <f>ROUND(E165*J165,2)</f>
        <v>0</v>
      </c>
      <c r="L165" s="235">
        <v>21</v>
      </c>
      <c r="M165" s="235">
        <f>G165*(1+L165/100)</f>
        <v>0</v>
      </c>
      <c r="N165" s="235">
        <v>0</v>
      </c>
      <c r="O165" s="235">
        <f>ROUND(E165*N165,2)</f>
        <v>0</v>
      </c>
      <c r="P165" s="235">
        <v>0</v>
      </c>
      <c r="Q165" s="235">
        <f>ROUND(E165*P165,2)</f>
        <v>0</v>
      </c>
      <c r="R165" s="235" t="s">
        <v>279</v>
      </c>
      <c r="S165" s="235" t="s">
        <v>133</v>
      </c>
      <c r="T165" s="236" t="s">
        <v>133</v>
      </c>
      <c r="U165" s="220">
        <v>0.96</v>
      </c>
      <c r="V165" s="220">
        <f>ROUND(E165*U165,2)</f>
        <v>32.78</v>
      </c>
      <c r="W165" s="220"/>
      <c r="X165" s="220" t="s">
        <v>134</v>
      </c>
      <c r="Y165" s="211"/>
      <c r="Z165" s="211"/>
      <c r="AA165" s="211"/>
      <c r="AB165" s="211"/>
      <c r="AC165" s="211"/>
      <c r="AD165" s="211"/>
      <c r="AE165" s="211"/>
      <c r="AF165" s="211"/>
      <c r="AG165" s="211" t="s">
        <v>135</v>
      </c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1" x14ac:dyDescent="0.2">
      <c r="A166" s="218"/>
      <c r="B166" s="219"/>
      <c r="C166" s="250" t="s">
        <v>346</v>
      </c>
      <c r="D166" s="221"/>
      <c r="E166" s="222">
        <v>34.149320000000003</v>
      </c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11"/>
      <c r="Z166" s="211"/>
      <c r="AA166" s="211"/>
      <c r="AB166" s="211"/>
      <c r="AC166" s="211"/>
      <c r="AD166" s="211"/>
      <c r="AE166" s="211"/>
      <c r="AF166" s="211"/>
      <c r="AG166" s="211" t="s">
        <v>139</v>
      </c>
      <c r="AH166" s="211">
        <v>0</v>
      </c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39">
        <v>61</v>
      </c>
      <c r="B167" s="240" t="s">
        <v>347</v>
      </c>
      <c r="C167" s="251" t="s">
        <v>348</v>
      </c>
      <c r="D167" s="241" t="s">
        <v>211</v>
      </c>
      <c r="E167" s="242">
        <v>17.074660000000002</v>
      </c>
      <c r="F167" s="243"/>
      <c r="G167" s="244">
        <f>ROUND(E167*F167,2)</f>
        <v>0</v>
      </c>
      <c r="H167" s="243"/>
      <c r="I167" s="244">
        <f>ROUND(E167*H167,2)</f>
        <v>0</v>
      </c>
      <c r="J167" s="243"/>
      <c r="K167" s="244">
        <f>ROUND(E167*J167,2)</f>
        <v>0</v>
      </c>
      <c r="L167" s="244">
        <v>21</v>
      </c>
      <c r="M167" s="244">
        <f>G167*(1+L167/100)</f>
        <v>0</v>
      </c>
      <c r="N167" s="244">
        <v>0</v>
      </c>
      <c r="O167" s="244">
        <f>ROUND(E167*N167,2)</f>
        <v>0</v>
      </c>
      <c r="P167" s="244">
        <v>0</v>
      </c>
      <c r="Q167" s="244">
        <f>ROUND(E167*P167,2)</f>
        <v>0</v>
      </c>
      <c r="R167" s="244" t="s">
        <v>279</v>
      </c>
      <c r="S167" s="244" t="s">
        <v>133</v>
      </c>
      <c r="T167" s="245" t="s">
        <v>133</v>
      </c>
      <c r="U167" s="220">
        <v>0.94</v>
      </c>
      <c r="V167" s="220">
        <f>ROUND(E167*U167,2)</f>
        <v>16.05</v>
      </c>
      <c r="W167" s="220"/>
      <c r="X167" s="220" t="s">
        <v>342</v>
      </c>
      <c r="Y167" s="211"/>
      <c r="Z167" s="211"/>
      <c r="AA167" s="211"/>
      <c r="AB167" s="211"/>
      <c r="AC167" s="211"/>
      <c r="AD167" s="211"/>
      <c r="AE167" s="211"/>
      <c r="AF167" s="211"/>
      <c r="AG167" s="211" t="s">
        <v>343</v>
      </c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ht="22.5" outlineLevel="1" x14ac:dyDescent="0.2">
      <c r="A168" s="230">
        <v>62</v>
      </c>
      <c r="B168" s="231" t="s">
        <v>349</v>
      </c>
      <c r="C168" s="248" t="s">
        <v>350</v>
      </c>
      <c r="D168" s="232" t="s">
        <v>211</v>
      </c>
      <c r="E168" s="233">
        <v>409.79183999999998</v>
      </c>
      <c r="F168" s="234"/>
      <c r="G168" s="235">
        <f>ROUND(E168*F168,2)</f>
        <v>0</v>
      </c>
      <c r="H168" s="234"/>
      <c r="I168" s="235">
        <f>ROUND(E168*H168,2)</f>
        <v>0</v>
      </c>
      <c r="J168" s="234"/>
      <c r="K168" s="235">
        <f>ROUND(E168*J168,2)</f>
        <v>0</v>
      </c>
      <c r="L168" s="235">
        <v>21</v>
      </c>
      <c r="M168" s="235">
        <f>G168*(1+L168/100)</f>
        <v>0</v>
      </c>
      <c r="N168" s="235">
        <v>0</v>
      </c>
      <c r="O168" s="235">
        <f>ROUND(E168*N168,2)</f>
        <v>0</v>
      </c>
      <c r="P168" s="235">
        <v>0</v>
      </c>
      <c r="Q168" s="235">
        <f>ROUND(E168*P168,2)</f>
        <v>0</v>
      </c>
      <c r="R168" s="235" t="s">
        <v>279</v>
      </c>
      <c r="S168" s="235" t="s">
        <v>133</v>
      </c>
      <c r="T168" s="236" t="s">
        <v>133</v>
      </c>
      <c r="U168" s="220">
        <v>0.11</v>
      </c>
      <c r="V168" s="220">
        <f>ROUND(E168*U168,2)</f>
        <v>45.08</v>
      </c>
      <c r="W168" s="220"/>
      <c r="X168" s="220" t="s">
        <v>134</v>
      </c>
      <c r="Y168" s="211"/>
      <c r="Z168" s="211"/>
      <c r="AA168" s="211"/>
      <c r="AB168" s="211"/>
      <c r="AC168" s="211"/>
      <c r="AD168" s="211"/>
      <c r="AE168" s="211"/>
      <c r="AF168" s="211"/>
      <c r="AG168" s="211" t="s">
        <v>135</v>
      </c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1" x14ac:dyDescent="0.2">
      <c r="A169" s="218"/>
      <c r="B169" s="219"/>
      <c r="C169" s="250" t="s">
        <v>351</v>
      </c>
      <c r="D169" s="221"/>
      <c r="E169" s="222">
        <v>409.79183999999998</v>
      </c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11"/>
      <c r="Z169" s="211"/>
      <c r="AA169" s="211"/>
      <c r="AB169" s="211"/>
      <c r="AC169" s="211"/>
      <c r="AD169" s="211"/>
      <c r="AE169" s="211"/>
      <c r="AF169" s="211"/>
      <c r="AG169" s="211" t="s">
        <v>139</v>
      </c>
      <c r="AH169" s="211">
        <v>0</v>
      </c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1" x14ac:dyDescent="0.2">
      <c r="A170" s="230">
        <v>63</v>
      </c>
      <c r="B170" s="231" t="s">
        <v>352</v>
      </c>
      <c r="C170" s="248" t="s">
        <v>353</v>
      </c>
      <c r="D170" s="232" t="s">
        <v>211</v>
      </c>
      <c r="E170" s="233">
        <v>17.074660000000002</v>
      </c>
      <c r="F170" s="234"/>
      <c r="G170" s="235">
        <f>ROUND(E170*F170,2)</f>
        <v>0</v>
      </c>
      <c r="H170" s="234"/>
      <c r="I170" s="235">
        <f>ROUND(E170*H170,2)</f>
        <v>0</v>
      </c>
      <c r="J170" s="234"/>
      <c r="K170" s="235">
        <f>ROUND(E170*J170,2)</f>
        <v>0</v>
      </c>
      <c r="L170" s="235">
        <v>21</v>
      </c>
      <c r="M170" s="235">
        <f>G170*(1+L170/100)</f>
        <v>0</v>
      </c>
      <c r="N170" s="235">
        <v>0</v>
      </c>
      <c r="O170" s="235">
        <f>ROUND(E170*N170,2)</f>
        <v>0</v>
      </c>
      <c r="P170" s="235">
        <v>0</v>
      </c>
      <c r="Q170" s="235">
        <f>ROUND(E170*P170,2)</f>
        <v>0</v>
      </c>
      <c r="R170" s="235" t="s">
        <v>354</v>
      </c>
      <c r="S170" s="235" t="s">
        <v>133</v>
      </c>
      <c r="T170" s="236" t="s">
        <v>133</v>
      </c>
      <c r="U170" s="220">
        <v>4.2000000000000003E-2</v>
      </c>
      <c r="V170" s="220">
        <f>ROUND(E170*U170,2)</f>
        <v>0.72</v>
      </c>
      <c r="W170" s="220"/>
      <c r="X170" s="220" t="s">
        <v>342</v>
      </c>
      <c r="Y170" s="211"/>
      <c r="Z170" s="211"/>
      <c r="AA170" s="211"/>
      <c r="AB170" s="211"/>
      <c r="AC170" s="211"/>
      <c r="AD170" s="211"/>
      <c r="AE170" s="211"/>
      <c r="AF170" s="211"/>
      <c r="AG170" s="211" t="s">
        <v>343</v>
      </c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">
      <c r="A171" s="218"/>
      <c r="B171" s="219"/>
      <c r="C171" s="249" t="s">
        <v>355</v>
      </c>
      <c r="D171" s="237"/>
      <c r="E171" s="237"/>
      <c r="F171" s="237"/>
      <c r="G171" s="237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11"/>
      <c r="Z171" s="211"/>
      <c r="AA171" s="211"/>
      <c r="AB171" s="211"/>
      <c r="AC171" s="211"/>
      <c r="AD171" s="211"/>
      <c r="AE171" s="211"/>
      <c r="AF171" s="211"/>
      <c r="AG171" s="211" t="s">
        <v>137</v>
      </c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1" x14ac:dyDescent="0.2">
      <c r="A172" s="230">
        <v>64</v>
      </c>
      <c r="B172" s="231" t="s">
        <v>356</v>
      </c>
      <c r="C172" s="248" t="s">
        <v>357</v>
      </c>
      <c r="D172" s="232" t="s">
        <v>211</v>
      </c>
      <c r="E172" s="233">
        <v>68.298640000000006</v>
      </c>
      <c r="F172" s="234"/>
      <c r="G172" s="235">
        <f>ROUND(E172*F172,2)</f>
        <v>0</v>
      </c>
      <c r="H172" s="234"/>
      <c r="I172" s="235">
        <f>ROUND(E172*H172,2)</f>
        <v>0</v>
      </c>
      <c r="J172" s="234"/>
      <c r="K172" s="235">
        <f>ROUND(E172*J172,2)</f>
        <v>0</v>
      </c>
      <c r="L172" s="235">
        <v>21</v>
      </c>
      <c r="M172" s="235">
        <f>G172*(1+L172/100)</f>
        <v>0</v>
      </c>
      <c r="N172" s="235">
        <v>0</v>
      </c>
      <c r="O172" s="235">
        <f>ROUND(E172*N172,2)</f>
        <v>0</v>
      </c>
      <c r="P172" s="235">
        <v>0</v>
      </c>
      <c r="Q172" s="235">
        <f>ROUND(E172*P172,2)</f>
        <v>0</v>
      </c>
      <c r="R172" s="235" t="s">
        <v>354</v>
      </c>
      <c r="S172" s="235" t="s">
        <v>133</v>
      </c>
      <c r="T172" s="236" t="s">
        <v>133</v>
      </c>
      <c r="U172" s="220">
        <v>0</v>
      </c>
      <c r="V172" s="220">
        <f>ROUND(E172*U172,2)</f>
        <v>0</v>
      </c>
      <c r="W172" s="220"/>
      <c r="X172" s="220" t="s">
        <v>134</v>
      </c>
      <c r="Y172" s="211"/>
      <c r="Z172" s="211"/>
      <c r="AA172" s="211"/>
      <c r="AB172" s="211"/>
      <c r="AC172" s="211"/>
      <c r="AD172" s="211"/>
      <c r="AE172" s="211"/>
      <c r="AF172" s="211"/>
      <c r="AG172" s="211" t="s">
        <v>135</v>
      </c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">
      <c r="A173" s="218"/>
      <c r="B173" s="219"/>
      <c r="C173" s="249" t="s">
        <v>355</v>
      </c>
      <c r="D173" s="237"/>
      <c r="E173" s="237"/>
      <c r="F173" s="237"/>
      <c r="G173" s="237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11"/>
      <c r="Z173" s="211"/>
      <c r="AA173" s="211"/>
      <c r="AB173" s="211"/>
      <c r="AC173" s="211"/>
      <c r="AD173" s="211"/>
      <c r="AE173" s="211"/>
      <c r="AF173" s="211"/>
      <c r="AG173" s="211" t="s">
        <v>137</v>
      </c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1" x14ac:dyDescent="0.2">
      <c r="A174" s="218"/>
      <c r="B174" s="219"/>
      <c r="C174" s="250" t="s">
        <v>358</v>
      </c>
      <c r="D174" s="221"/>
      <c r="E174" s="222">
        <v>68.298640000000006</v>
      </c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11"/>
      <c r="Z174" s="211"/>
      <c r="AA174" s="211"/>
      <c r="AB174" s="211"/>
      <c r="AC174" s="211"/>
      <c r="AD174" s="211"/>
      <c r="AE174" s="211"/>
      <c r="AF174" s="211"/>
      <c r="AG174" s="211" t="s">
        <v>139</v>
      </c>
      <c r="AH174" s="211">
        <v>0</v>
      </c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1" x14ac:dyDescent="0.2">
      <c r="A175" s="230">
        <v>65</v>
      </c>
      <c r="B175" s="231" t="s">
        <v>359</v>
      </c>
      <c r="C175" s="248" t="s">
        <v>360</v>
      </c>
      <c r="D175" s="232" t="s">
        <v>211</v>
      </c>
      <c r="E175" s="233">
        <v>17.074660000000002</v>
      </c>
      <c r="F175" s="234"/>
      <c r="G175" s="235">
        <f>ROUND(E175*F175,2)</f>
        <v>0</v>
      </c>
      <c r="H175" s="234"/>
      <c r="I175" s="235">
        <f>ROUND(E175*H175,2)</f>
        <v>0</v>
      </c>
      <c r="J175" s="234"/>
      <c r="K175" s="235">
        <f>ROUND(E175*J175,2)</f>
        <v>0</v>
      </c>
      <c r="L175" s="235">
        <v>21</v>
      </c>
      <c r="M175" s="235">
        <f>G175*(1+L175/100)</f>
        <v>0</v>
      </c>
      <c r="N175" s="235">
        <v>0</v>
      </c>
      <c r="O175" s="235">
        <f>ROUND(E175*N175,2)</f>
        <v>0</v>
      </c>
      <c r="P175" s="235">
        <v>0</v>
      </c>
      <c r="Q175" s="235">
        <f>ROUND(E175*P175,2)</f>
        <v>0</v>
      </c>
      <c r="R175" s="235" t="s">
        <v>361</v>
      </c>
      <c r="S175" s="235" t="s">
        <v>133</v>
      </c>
      <c r="T175" s="236" t="s">
        <v>133</v>
      </c>
      <c r="U175" s="220">
        <v>9.9000000000000005E-2</v>
      </c>
      <c r="V175" s="220">
        <f>ROUND(E175*U175,2)</f>
        <v>1.69</v>
      </c>
      <c r="W175" s="220"/>
      <c r="X175" s="220" t="s">
        <v>342</v>
      </c>
      <c r="Y175" s="211"/>
      <c r="Z175" s="211"/>
      <c r="AA175" s="211"/>
      <c r="AB175" s="211"/>
      <c r="AC175" s="211"/>
      <c r="AD175" s="211"/>
      <c r="AE175" s="211"/>
      <c r="AF175" s="211"/>
      <c r="AG175" s="211" t="s">
        <v>343</v>
      </c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1" x14ac:dyDescent="0.2">
      <c r="A176" s="218"/>
      <c r="B176" s="219"/>
      <c r="C176" s="249" t="s">
        <v>362</v>
      </c>
      <c r="D176" s="237"/>
      <c r="E176" s="237"/>
      <c r="F176" s="237"/>
      <c r="G176" s="237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11"/>
      <c r="Z176" s="211"/>
      <c r="AA176" s="211"/>
      <c r="AB176" s="211"/>
      <c r="AC176" s="211"/>
      <c r="AD176" s="211"/>
      <c r="AE176" s="211"/>
      <c r="AF176" s="211"/>
      <c r="AG176" s="211" t="s">
        <v>137</v>
      </c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1" x14ac:dyDescent="0.2">
      <c r="A177" s="230">
        <v>66</v>
      </c>
      <c r="B177" s="231" t="s">
        <v>363</v>
      </c>
      <c r="C177" s="248" t="s">
        <v>364</v>
      </c>
      <c r="D177" s="232" t="s">
        <v>211</v>
      </c>
      <c r="E177" s="233">
        <v>17.074660000000002</v>
      </c>
      <c r="F177" s="234"/>
      <c r="G177" s="235">
        <f>ROUND(E177*F177,2)</f>
        <v>0</v>
      </c>
      <c r="H177" s="234"/>
      <c r="I177" s="235">
        <f>ROUND(E177*H177,2)</f>
        <v>0</v>
      </c>
      <c r="J177" s="234"/>
      <c r="K177" s="235">
        <f>ROUND(E177*J177,2)</f>
        <v>0</v>
      </c>
      <c r="L177" s="235">
        <v>21</v>
      </c>
      <c r="M177" s="235">
        <f>G177*(1+L177/100)</f>
        <v>0</v>
      </c>
      <c r="N177" s="235">
        <v>0</v>
      </c>
      <c r="O177" s="235">
        <f>ROUND(E177*N177,2)</f>
        <v>0</v>
      </c>
      <c r="P177" s="235">
        <v>0</v>
      </c>
      <c r="Q177" s="235">
        <f>ROUND(E177*P177,2)</f>
        <v>0</v>
      </c>
      <c r="R177" s="235" t="s">
        <v>354</v>
      </c>
      <c r="S177" s="235" t="s">
        <v>133</v>
      </c>
      <c r="T177" s="236" t="s">
        <v>133</v>
      </c>
      <c r="U177" s="220">
        <v>6.0000000000000001E-3</v>
      </c>
      <c r="V177" s="220">
        <f>ROUND(E177*U177,2)</f>
        <v>0.1</v>
      </c>
      <c r="W177" s="220"/>
      <c r="X177" s="220" t="s">
        <v>342</v>
      </c>
      <c r="Y177" s="211"/>
      <c r="Z177" s="211"/>
      <c r="AA177" s="211"/>
      <c r="AB177" s="211"/>
      <c r="AC177" s="211"/>
      <c r="AD177" s="211"/>
      <c r="AE177" s="211"/>
      <c r="AF177" s="211"/>
      <c r="AG177" s="211" t="s">
        <v>343</v>
      </c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 x14ac:dyDescent="0.2">
      <c r="A178" s="218"/>
      <c r="B178" s="219"/>
      <c r="C178" s="249" t="s">
        <v>365</v>
      </c>
      <c r="D178" s="237"/>
      <c r="E178" s="237"/>
      <c r="F178" s="237"/>
      <c r="G178" s="237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11"/>
      <c r="Z178" s="211"/>
      <c r="AA178" s="211"/>
      <c r="AB178" s="211"/>
      <c r="AC178" s="211"/>
      <c r="AD178" s="211"/>
      <c r="AE178" s="211"/>
      <c r="AF178" s="211"/>
      <c r="AG178" s="211" t="s">
        <v>137</v>
      </c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1" x14ac:dyDescent="0.2">
      <c r="A179" s="239">
        <v>67</v>
      </c>
      <c r="B179" s="240" t="s">
        <v>366</v>
      </c>
      <c r="C179" s="251" t="s">
        <v>367</v>
      </c>
      <c r="D179" s="241" t="s">
        <v>211</v>
      </c>
      <c r="E179" s="242">
        <v>17.074660000000002</v>
      </c>
      <c r="F179" s="243"/>
      <c r="G179" s="244">
        <f>ROUND(E179*F179,2)</f>
        <v>0</v>
      </c>
      <c r="H179" s="243"/>
      <c r="I179" s="244">
        <f>ROUND(E179*H179,2)</f>
        <v>0</v>
      </c>
      <c r="J179" s="243"/>
      <c r="K179" s="244">
        <f>ROUND(E179*J179,2)</f>
        <v>0</v>
      </c>
      <c r="L179" s="244">
        <v>21</v>
      </c>
      <c r="M179" s="244">
        <f>G179*(1+L179/100)</f>
        <v>0</v>
      </c>
      <c r="N179" s="244">
        <v>0</v>
      </c>
      <c r="O179" s="244">
        <f>ROUND(E179*N179,2)</f>
        <v>0</v>
      </c>
      <c r="P179" s="244">
        <v>0</v>
      </c>
      <c r="Q179" s="244">
        <f>ROUND(E179*P179,2)</f>
        <v>0</v>
      </c>
      <c r="R179" s="244" t="s">
        <v>279</v>
      </c>
      <c r="S179" s="244" t="s">
        <v>133</v>
      </c>
      <c r="T179" s="245" t="s">
        <v>368</v>
      </c>
      <c r="U179" s="220">
        <v>0</v>
      </c>
      <c r="V179" s="220">
        <f>ROUND(E179*U179,2)</f>
        <v>0</v>
      </c>
      <c r="W179" s="220"/>
      <c r="X179" s="220" t="s">
        <v>342</v>
      </c>
      <c r="Y179" s="211"/>
      <c r="Z179" s="211"/>
      <c r="AA179" s="211"/>
      <c r="AB179" s="211"/>
      <c r="AC179" s="211"/>
      <c r="AD179" s="211"/>
      <c r="AE179" s="211"/>
      <c r="AF179" s="211"/>
      <c r="AG179" s="211" t="s">
        <v>343</v>
      </c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x14ac:dyDescent="0.2">
      <c r="A180" s="224" t="s">
        <v>127</v>
      </c>
      <c r="B180" s="225" t="s">
        <v>99</v>
      </c>
      <c r="C180" s="247" t="s">
        <v>27</v>
      </c>
      <c r="D180" s="226"/>
      <c r="E180" s="227"/>
      <c r="F180" s="228"/>
      <c r="G180" s="228">
        <f>SUMIF(AG181:AG184,"&lt;&gt;NOR",G181:G184)</f>
        <v>0</v>
      </c>
      <c r="H180" s="228"/>
      <c r="I180" s="228">
        <f>SUM(I181:I184)</f>
        <v>0</v>
      </c>
      <c r="J180" s="228"/>
      <c r="K180" s="228">
        <f>SUM(K181:K184)</f>
        <v>0</v>
      </c>
      <c r="L180" s="228"/>
      <c r="M180" s="228">
        <f>SUM(M181:M184)</f>
        <v>0</v>
      </c>
      <c r="N180" s="228"/>
      <c r="O180" s="228">
        <f>SUM(O181:O184)</f>
        <v>0</v>
      </c>
      <c r="P180" s="228"/>
      <c r="Q180" s="228">
        <f>SUM(Q181:Q184)</f>
        <v>0</v>
      </c>
      <c r="R180" s="228"/>
      <c r="S180" s="228"/>
      <c r="T180" s="229"/>
      <c r="U180" s="223"/>
      <c r="V180" s="223">
        <f>SUM(V181:V184)</f>
        <v>0</v>
      </c>
      <c r="W180" s="223"/>
      <c r="X180" s="223"/>
      <c r="AG180" t="s">
        <v>128</v>
      </c>
    </row>
    <row r="181" spans="1:60" outlineLevel="1" x14ac:dyDescent="0.2">
      <c r="A181" s="239">
        <v>68</v>
      </c>
      <c r="B181" s="240" t="s">
        <v>369</v>
      </c>
      <c r="C181" s="251" t="s">
        <v>370</v>
      </c>
      <c r="D181" s="241" t="s">
        <v>371</v>
      </c>
      <c r="E181" s="242">
        <v>1</v>
      </c>
      <c r="F181" s="243"/>
      <c r="G181" s="244">
        <f>ROUND(E181*F181,2)</f>
        <v>0</v>
      </c>
      <c r="H181" s="243"/>
      <c r="I181" s="244">
        <f>ROUND(E181*H181,2)</f>
        <v>0</v>
      </c>
      <c r="J181" s="243"/>
      <c r="K181" s="244">
        <f>ROUND(E181*J181,2)</f>
        <v>0</v>
      </c>
      <c r="L181" s="244">
        <v>21</v>
      </c>
      <c r="M181" s="244">
        <f>G181*(1+L181/100)</f>
        <v>0</v>
      </c>
      <c r="N181" s="244">
        <v>0</v>
      </c>
      <c r="O181" s="244">
        <f>ROUND(E181*N181,2)</f>
        <v>0</v>
      </c>
      <c r="P181" s="244">
        <v>0</v>
      </c>
      <c r="Q181" s="244">
        <f>ROUND(E181*P181,2)</f>
        <v>0</v>
      </c>
      <c r="R181" s="244"/>
      <c r="S181" s="244" t="s">
        <v>133</v>
      </c>
      <c r="T181" s="245" t="s">
        <v>192</v>
      </c>
      <c r="U181" s="220">
        <v>0</v>
      </c>
      <c r="V181" s="220">
        <f>ROUND(E181*U181,2)</f>
        <v>0</v>
      </c>
      <c r="W181" s="220"/>
      <c r="X181" s="220" t="s">
        <v>372</v>
      </c>
      <c r="Y181" s="211"/>
      <c r="Z181" s="211"/>
      <c r="AA181" s="211"/>
      <c r="AB181" s="211"/>
      <c r="AC181" s="211"/>
      <c r="AD181" s="211"/>
      <c r="AE181" s="211"/>
      <c r="AF181" s="211"/>
      <c r="AG181" s="211" t="s">
        <v>373</v>
      </c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39">
        <v>69</v>
      </c>
      <c r="B182" s="240" t="s">
        <v>374</v>
      </c>
      <c r="C182" s="251" t="s">
        <v>375</v>
      </c>
      <c r="D182" s="241" t="s">
        <v>371</v>
      </c>
      <c r="E182" s="242">
        <v>1</v>
      </c>
      <c r="F182" s="243"/>
      <c r="G182" s="244">
        <f>ROUND(E182*F182,2)</f>
        <v>0</v>
      </c>
      <c r="H182" s="243"/>
      <c r="I182" s="244">
        <f>ROUND(E182*H182,2)</f>
        <v>0</v>
      </c>
      <c r="J182" s="243"/>
      <c r="K182" s="244">
        <f>ROUND(E182*J182,2)</f>
        <v>0</v>
      </c>
      <c r="L182" s="244">
        <v>21</v>
      </c>
      <c r="M182" s="244">
        <f>G182*(1+L182/100)</f>
        <v>0</v>
      </c>
      <c r="N182" s="244">
        <v>0</v>
      </c>
      <c r="O182" s="244">
        <f>ROUND(E182*N182,2)</f>
        <v>0</v>
      </c>
      <c r="P182" s="244">
        <v>0</v>
      </c>
      <c r="Q182" s="244">
        <f>ROUND(E182*P182,2)</f>
        <v>0</v>
      </c>
      <c r="R182" s="244"/>
      <c r="S182" s="244" t="s">
        <v>133</v>
      </c>
      <c r="T182" s="245" t="s">
        <v>192</v>
      </c>
      <c r="U182" s="220">
        <v>0</v>
      </c>
      <c r="V182" s="220">
        <f>ROUND(E182*U182,2)</f>
        <v>0</v>
      </c>
      <c r="W182" s="220"/>
      <c r="X182" s="220" t="s">
        <v>372</v>
      </c>
      <c r="Y182" s="211"/>
      <c r="Z182" s="211"/>
      <c r="AA182" s="211"/>
      <c r="AB182" s="211"/>
      <c r="AC182" s="211"/>
      <c r="AD182" s="211"/>
      <c r="AE182" s="211"/>
      <c r="AF182" s="211"/>
      <c r="AG182" s="211" t="s">
        <v>373</v>
      </c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1" x14ac:dyDescent="0.2">
      <c r="A183" s="239">
        <v>70</v>
      </c>
      <c r="B183" s="240" t="s">
        <v>376</v>
      </c>
      <c r="C183" s="251" t="s">
        <v>377</v>
      </c>
      <c r="D183" s="241" t="s">
        <v>371</v>
      </c>
      <c r="E183" s="242">
        <v>1</v>
      </c>
      <c r="F183" s="243"/>
      <c r="G183" s="244">
        <f>ROUND(E183*F183,2)</f>
        <v>0</v>
      </c>
      <c r="H183" s="243"/>
      <c r="I183" s="244">
        <f>ROUND(E183*H183,2)</f>
        <v>0</v>
      </c>
      <c r="J183" s="243"/>
      <c r="K183" s="244">
        <f>ROUND(E183*J183,2)</f>
        <v>0</v>
      </c>
      <c r="L183" s="244">
        <v>21</v>
      </c>
      <c r="M183" s="244">
        <f>G183*(1+L183/100)</f>
        <v>0</v>
      </c>
      <c r="N183" s="244">
        <v>0</v>
      </c>
      <c r="O183" s="244">
        <f>ROUND(E183*N183,2)</f>
        <v>0</v>
      </c>
      <c r="P183" s="244">
        <v>0</v>
      </c>
      <c r="Q183" s="244">
        <f>ROUND(E183*P183,2)</f>
        <v>0</v>
      </c>
      <c r="R183" s="244"/>
      <c r="S183" s="244" t="s">
        <v>133</v>
      </c>
      <c r="T183" s="245" t="s">
        <v>192</v>
      </c>
      <c r="U183" s="220">
        <v>0</v>
      </c>
      <c r="V183" s="220">
        <f>ROUND(E183*U183,2)</f>
        <v>0</v>
      </c>
      <c r="W183" s="220"/>
      <c r="X183" s="220" t="s">
        <v>372</v>
      </c>
      <c r="Y183" s="211"/>
      <c r="Z183" s="211"/>
      <c r="AA183" s="211"/>
      <c r="AB183" s="211"/>
      <c r="AC183" s="211"/>
      <c r="AD183" s="211"/>
      <c r="AE183" s="211"/>
      <c r="AF183" s="211"/>
      <c r="AG183" s="211" t="s">
        <v>373</v>
      </c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1" x14ac:dyDescent="0.2">
      <c r="A184" s="230">
        <v>71</v>
      </c>
      <c r="B184" s="231" t="s">
        <v>378</v>
      </c>
      <c r="C184" s="248" t="s">
        <v>379</v>
      </c>
      <c r="D184" s="232" t="s">
        <v>371</v>
      </c>
      <c r="E184" s="233">
        <v>1</v>
      </c>
      <c r="F184" s="234"/>
      <c r="G184" s="235">
        <f>ROUND(E184*F184,2)</f>
        <v>0</v>
      </c>
      <c r="H184" s="234"/>
      <c r="I184" s="235">
        <f>ROUND(E184*H184,2)</f>
        <v>0</v>
      </c>
      <c r="J184" s="234"/>
      <c r="K184" s="235">
        <f>ROUND(E184*J184,2)</f>
        <v>0</v>
      </c>
      <c r="L184" s="235">
        <v>21</v>
      </c>
      <c r="M184" s="235">
        <f>G184*(1+L184/100)</f>
        <v>0</v>
      </c>
      <c r="N184" s="235">
        <v>0</v>
      </c>
      <c r="O184" s="235">
        <f>ROUND(E184*N184,2)</f>
        <v>0</v>
      </c>
      <c r="P184" s="235">
        <v>0</v>
      </c>
      <c r="Q184" s="235">
        <f>ROUND(E184*P184,2)</f>
        <v>0</v>
      </c>
      <c r="R184" s="235"/>
      <c r="S184" s="235" t="s">
        <v>133</v>
      </c>
      <c r="T184" s="236" t="s">
        <v>192</v>
      </c>
      <c r="U184" s="220">
        <v>0</v>
      </c>
      <c r="V184" s="220">
        <f>ROUND(E184*U184,2)</f>
        <v>0</v>
      </c>
      <c r="W184" s="220"/>
      <c r="X184" s="220" t="s">
        <v>372</v>
      </c>
      <c r="Y184" s="211"/>
      <c r="Z184" s="211"/>
      <c r="AA184" s="211"/>
      <c r="AB184" s="211"/>
      <c r="AC184" s="211"/>
      <c r="AD184" s="211"/>
      <c r="AE184" s="211"/>
      <c r="AF184" s="211"/>
      <c r="AG184" s="211" t="s">
        <v>380</v>
      </c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x14ac:dyDescent="0.2">
      <c r="A185" s="3"/>
      <c r="B185" s="4"/>
      <c r="C185" s="252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AE185">
        <v>15</v>
      </c>
      <c r="AF185">
        <v>21</v>
      </c>
      <c r="AG185" t="s">
        <v>114</v>
      </c>
    </row>
    <row r="186" spans="1:60" x14ac:dyDescent="0.2">
      <c r="A186" s="214"/>
      <c r="B186" s="215" t="s">
        <v>29</v>
      </c>
      <c r="C186" s="253"/>
      <c r="D186" s="216"/>
      <c r="E186" s="217"/>
      <c r="F186" s="217"/>
      <c r="G186" s="246">
        <f>G8+G25+G38+G48+G51+G56+G65+G73+G82+G99+G115+G160+G163+G180</f>
        <v>0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AE186">
        <f>SUMIF(L7:L184,AE185,G7:G184)</f>
        <v>0</v>
      </c>
      <c r="AF186">
        <f>SUMIF(L7:L184,AF185,G7:G184)</f>
        <v>0</v>
      </c>
      <c r="AG186" t="s">
        <v>381</v>
      </c>
    </row>
    <row r="187" spans="1:60" x14ac:dyDescent="0.2">
      <c r="C187" s="254"/>
      <c r="D187" s="10"/>
      <c r="AG187" t="s">
        <v>382</v>
      </c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4Bgvf2RShje6XRfktXEVDdPABNylcEn9xt3++TFkqdJhLTi6j1t5J79SmmRpYH0xBzKMdJpHi2kNPfSI6+/rQ==" saltValue="Py4BiFNzzJUu+H9VvWYNyw==" spinCount="100000" sheet="1"/>
  <mergeCells count="31">
    <mergeCell ref="C178:G178"/>
    <mergeCell ref="C147:G147"/>
    <mergeCell ref="C150:G150"/>
    <mergeCell ref="C162:G162"/>
    <mergeCell ref="C171:G171"/>
    <mergeCell ref="C173:G173"/>
    <mergeCell ref="C176:G176"/>
    <mergeCell ref="C90:G90"/>
    <mergeCell ref="C93:G93"/>
    <mergeCell ref="C117:G117"/>
    <mergeCell ref="C121:G121"/>
    <mergeCell ref="C130:G130"/>
    <mergeCell ref="C142:G142"/>
    <mergeCell ref="C46:G46"/>
    <mergeCell ref="C50:G50"/>
    <mergeCell ref="C64:G64"/>
    <mergeCell ref="C72:G72"/>
    <mergeCell ref="C85:G85"/>
    <mergeCell ref="C88:G88"/>
    <mergeCell ref="C20:G20"/>
    <mergeCell ref="C23:G23"/>
    <mergeCell ref="C27:G27"/>
    <mergeCell ref="C36:G36"/>
    <mergeCell ref="C40:G40"/>
    <mergeCell ref="C44:G44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3D935-24EB-4D97-9EBD-439F50CFC4B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101</v>
      </c>
      <c r="B1" s="196"/>
      <c r="C1" s="196"/>
      <c r="D1" s="196"/>
      <c r="E1" s="196"/>
      <c r="F1" s="196"/>
      <c r="G1" s="196"/>
      <c r="AG1" t="s">
        <v>102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103</v>
      </c>
    </row>
    <row r="3" spans="1:60" ht="24.95" customHeight="1" x14ac:dyDescent="0.2">
      <c r="A3" s="197" t="s">
        <v>8</v>
      </c>
      <c r="B3" s="49" t="s">
        <v>59</v>
      </c>
      <c r="C3" s="200" t="s">
        <v>60</v>
      </c>
      <c r="D3" s="198"/>
      <c r="E3" s="198"/>
      <c r="F3" s="198"/>
      <c r="G3" s="199"/>
      <c r="AC3" s="176" t="s">
        <v>103</v>
      </c>
      <c r="AG3" t="s">
        <v>104</v>
      </c>
    </row>
    <row r="4" spans="1:60" ht="24.95" customHeight="1" x14ac:dyDescent="0.2">
      <c r="A4" s="201" t="s">
        <v>9</v>
      </c>
      <c r="B4" s="202" t="s">
        <v>59</v>
      </c>
      <c r="C4" s="203" t="s">
        <v>61</v>
      </c>
      <c r="D4" s="204"/>
      <c r="E4" s="204"/>
      <c r="F4" s="204"/>
      <c r="G4" s="205"/>
      <c r="AG4" t="s">
        <v>105</v>
      </c>
    </row>
    <row r="5" spans="1:60" x14ac:dyDescent="0.2">
      <c r="D5" s="10"/>
    </row>
    <row r="6" spans="1:60" ht="38.25" x14ac:dyDescent="0.2">
      <c r="A6" s="207" t="s">
        <v>106</v>
      </c>
      <c r="B6" s="209" t="s">
        <v>107</v>
      </c>
      <c r="C6" s="209" t="s">
        <v>108</v>
      </c>
      <c r="D6" s="208" t="s">
        <v>109</v>
      </c>
      <c r="E6" s="207" t="s">
        <v>110</v>
      </c>
      <c r="F6" s="206" t="s">
        <v>111</v>
      </c>
      <c r="G6" s="207" t="s">
        <v>29</v>
      </c>
      <c r="H6" s="210" t="s">
        <v>30</v>
      </c>
      <c r="I6" s="210" t="s">
        <v>112</v>
      </c>
      <c r="J6" s="210" t="s">
        <v>31</v>
      </c>
      <c r="K6" s="210" t="s">
        <v>113</v>
      </c>
      <c r="L6" s="210" t="s">
        <v>114</v>
      </c>
      <c r="M6" s="210" t="s">
        <v>115</v>
      </c>
      <c r="N6" s="210" t="s">
        <v>116</v>
      </c>
      <c r="O6" s="210" t="s">
        <v>117</v>
      </c>
      <c r="P6" s="210" t="s">
        <v>118</v>
      </c>
      <c r="Q6" s="210" t="s">
        <v>119</v>
      </c>
      <c r="R6" s="210" t="s">
        <v>120</v>
      </c>
      <c r="S6" s="210" t="s">
        <v>121</v>
      </c>
      <c r="T6" s="210" t="s">
        <v>122</v>
      </c>
      <c r="U6" s="210" t="s">
        <v>123</v>
      </c>
      <c r="V6" s="210" t="s">
        <v>124</v>
      </c>
      <c r="W6" s="210" t="s">
        <v>125</v>
      </c>
      <c r="X6" s="210" t="s">
        <v>126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4" t="s">
        <v>127</v>
      </c>
      <c r="B8" s="225" t="s">
        <v>92</v>
      </c>
      <c r="C8" s="247" t="s">
        <v>93</v>
      </c>
      <c r="D8" s="226"/>
      <c r="E8" s="227"/>
      <c r="F8" s="228"/>
      <c r="G8" s="228">
        <f>SUMIF(AG9:AG9,"&lt;&gt;NOR",G9:G9)</f>
        <v>0</v>
      </c>
      <c r="H8" s="228"/>
      <c r="I8" s="228">
        <f>SUM(I9:I9)</f>
        <v>0</v>
      </c>
      <c r="J8" s="228"/>
      <c r="K8" s="228">
        <f>SUM(K9:K9)</f>
        <v>0</v>
      </c>
      <c r="L8" s="228"/>
      <c r="M8" s="228">
        <f>SUM(M9:M9)</f>
        <v>0</v>
      </c>
      <c r="N8" s="228"/>
      <c r="O8" s="228">
        <f>SUM(O9:O9)</f>
        <v>0</v>
      </c>
      <c r="P8" s="228"/>
      <c r="Q8" s="228">
        <f>SUM(Q9:Q9)</f>
        <v>0</v>
      </c>
      <c r="R8" s="228"/>
      <c r="S8" s="228"/>
      <c r="T8" s="229"/>
      <c r="U8" s="223"/>
      <c r="V8" s="223">
        <f>SUM(V9:V9)</f>
        <v>0</v>
      </c>
      <c r="W8" s="223"/>
      <c r="X8" s="223"/>
      <c r="AG8" t="s">
        <v>128</v>
      </c>
    </row>
    <row r="9" spans="1:60" outlineLevel="1" x14ac:dyDescent="0.2">
      <c r="A9" s="230">
        <v>1</v>
      </c>
      <c r="B9" s="231" t="s">
        <v>383</v>
      </c>
      <c r="C9" s="248" t="s">
        <v>384</v>
      </c>
      <c r="D9" s="232" t="s">
        <v>385</v>
      </c>
      <c r="E9" s="233">
        <v>1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5"/>
      <c r="S9" s="235" t="s">
        <v>191</v>
      </c>
      <c r="T9" s="236" t="s">
        <v>192</v>
      </c>
      <c r="U9" s="220">
        <v>0</v>
      </c>
      <c r="V9" s="220">
        <f>ROUND(E9*U9,2)</f>
        <v>0</v>
      </c>
      <c r="W9" s="220"/>
      <c r="X9" s="220" t="s">
        <v>134</v>
      </c>
      <c r="Y9" s="211"/>
      <c r="Z9" s="211"/>
      <c r="AA9" s="211"/>
      <c r="AB9" s="211"/>
      <c r="AC9" s="211"/>
      <c r="AD9" s="211"/>
      <c r="AE9" s="211"/>
      <c r="AF9" s="211"/>
      <c r="AG9" s="211" t="s">
        <v>135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x14ac:dyDescent="0.2">
      <c r="A10" s="3"/>
      <c r="B10" s="4"/>
      <c r="C10" s="25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114</v>
      </c>
    </row>
    <row r="11" spans="1:60" x14ac:dyDescent="0.2">
      <c r="A11" s="214"/>
      <c r="B11" s="215" t="s">
        <v>29</v>
      </c>
      <c r="C11" s="253"/>
      <c r="D11" s="216"/>
      <c r="E11" s="217"/>
      <c r="F11" s="217"/>
      <c r="G11" s="246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381</v>
      </c>
    </row>
    <row r="12" spans="1:60" x14ac:dyDescent="0.2">
      <c r="C12" s="254"/>
      <c r="D12" s="10"/>
      <c r="AG12" t="s">
        <v>382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SXdHyz7xxfxtBA+rqEjutuh3qwp0OcO81fUnGTAHdLKpgRyYHf1Gm0XTajjpB/moHnUctyX5fx2uiIneHEy1w==" saltValue="d/DuJcKpgqGwKvHu+sER2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F5857-FD16-4293-8562-3783220C590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101</v>
      </c>
      <c r="B1" s="196"/>
      <c r="C1" s="196"/>
      <c r="D1" s="196"/>
      <c r="E1" s="196"/>
      <c r="F1" s="196"/>
      <c r="G1" s="196"/>
      <c r="AG1" t="s">
        <v>102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103</v>
      </c>
    </row>
    <row r="3" spans="1:60" ht="24.95" customHeight="1" x14ac:dyDescent="0.2">
      <c r="A3" s="197" t="s">
        <v>8</v>
      </c>
      <c r="B3" s="49" t="s">
        <v>62</v>
      </c>
      <c r="C3" s="200" t="s">
        <v>63</v>
      </c>
      <c r="D3" s="198"/>
      <c r="E3" s="198"/>
      <c r="F3" s="198"/>
      <c r="G3" s="199"/>
      <c r="AC3" s="176" t="s">
        <v>103</v>
      </c>
      <c r="AG3" t="s">
        <v>104</v>
      </c>
    </row>
    <row r="4" spans="1:60" ht="24.95" customHeight="1" x14ac:dyDescent="0.2">
      <c r="A4" s="201" t="s">
        <v>9</v>
      </c>
      <c r="B4" s="202" t="s">
        <v>62</v>
      </c>
      <c r="C4" s="203" t="s">
        <v>63</v>
      </c>
      <c r="D4" s="204"/>
      <c r="E4" s="204"/>
      <c r="F4" s="204"/>
      <c r="G4" s="205"/>
      <c r="AG4" t="s">
        <v>105</v>
      </c>
    </row>
    <row r="5" spans="1:60" x14ac:dyDescent="0.2">
      <c r="D5" s="10"/>
    </row>
    <row r="6" spans="1:60" ht="38.25" x14ac:dyDescent="0.2">
      <c r="A6" s="207" t="s">
        <v>106</v>
      </c>
      <c r="B6" s="209" t="s">
        <v>107</v>
      </c>
      <c r="C6" s="209" t="s">
        <v>108</v>
      </c>
      <c r="D6" s="208" t="s">
        <v>109</v>
      </c>
      <c r="E6" s="207" t="s">
        <v>110</v>
      </c>
      <c r="F6" s="206" t="s">
        <v>111</v>
      </c>
      <c r="G6" s="207" t="s">
        <v>29</v>
      </c>
      <c r="H6" s="210" t="s">
        <v>30</v>
      </c>
      <c r="I6" s="210" t="s">
        <v>112</v>
      </c>
      <c r="J6" s="210" t="s">
        <v>31</v>
      </c>
      <c r="K6" s="210" t="s">
        <v>113</v>
      </c>
      <c r="L6" s="210" t="s">
        <v>114</v>
      </c>
      <c r="M6" s="210" t="s">
        <v>115</v>
      </c>
      <c r="N6" s="210" t="s">
        <v>116</v>
      </c>
      <c r="O6" s="210" t="s">
        <v>117</v>
      </c>
      <c r="P6" s="210" t="s">
        <v>118</v>
      </c>
      <c r="Q6" s="210" t="s">
        <v>119</v>
      </c>
      <c r="R6" s="210" t="s">
        <v>120</v>
      </c>
      <c r="S6" s="210" t="s">
        <v>121</v>
      </c>
      <c r="T6" s="210" t="s">
        <v>122</v>
      </c>
      <c r="U6" s="210" t="s">
        <v>123</v>
      </c>
      <c r="V6" s="210" t="s">
        <v>124</v>
      </c>
      <c r="W6" s="210" t="s">
        <v>125</v>
      </c>
      <c r="X6" s="210" t="s">
        <v>126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4" t="s">
        <v>127</v>
      </c>
      <c r="B8" s="225" t="s">
        <v>94</v>
      </c>
      <c r="C8" s="247" t="s">
        <v>95</v>
      </c>
      <c r="D8" s="226"/>
      <c r="E8" s="227"/>
      <c r="F8" s="228"/>
      <c r="G8" s="228">
        <f>SUMIF(AG9:AG9,"&lt;&gt;NOR",G9:G9)</f>
        <v>0</v>
      </c>
      <c r="H8" s="228"/>
      <c r="I8" s="228">
        <f>SUM(I9:I9)</f>
        <v>0</v>
      </c>
      <c r="J8" s="228"/>
      <c r="K8" s="228">
        <f>SUM(K9:K9)</f>
        <v>0</v>
      </c>
      <c r="L8" s="228"/>
      <c r="M8" s="228">
        <f>SUM(M9:M9)</f>
        <v>0</v>
      </c>
      <c r="N8" s="228"/>
      <c r="O8" s="228">
        <f>SUM(O9:O9)</f>
        <v>0</v>
      </c>
      <c r="P8" s="228"/>
      <c r="Q8" s="228">
        <f>SUM(Q9:Q9)</f>
        <v>0</v>
      </c>
      <c r="R8" s="228"/>
      <c r="S8" s="228"/>
      <c r="T8" s="229"/>
      <c r="U8" s="223"/>
      <c r="V8" s="223">
        <f>SUM(V9:V9)</f>
        <v>0</v>
      </c>
      <c r="W8" s="223"/>
      <c r="X8" s="223"/>
      <c r="AG8" t="s">
        <v>128</v>
      </c>
    </row>
    <row r="9" spans="1:60" ht="22.5" outlineLevel="1" x14ac:dyDescent="0.2">
      <c r="A9" s="230">
        <v>1</v>
      </c>
      <c r="B9" s="231" t="s">
        <v>386</v>
      </c>
      <c r="C9" s="248" t="s">
        <v>387</v>
      </c>
      <c r="D9" s="232" t="s">
        <v>385</v>
      </c>
      <c r="E9" s="233">
        <v>1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5"/>
      <c r="S9" s="235" t="s">
        <v>191</v>
      </c>
      <c r="T9" s="236" t="s">
        <v>192</v>
      </c>
      <c r="U9" s="220">
        <v>0</v>
      </c>
      <c r="V9" s="220">
        <f>ROUND(E9*U9,2)</f>
        <v>0</v>
      </c>
      <c r="W9" s="220"/>
      <c r="X9" s="220" t="s">
        <v>134</v>
      </c>
      <c r="Y9" s="211"/>
      <c r="Z9" s="211"/>
      <c r="AA9" s="211"/>
      <c r="AB9" s="211"/>
      <c r="AC9" s="211"/>
      <c r="AD9" s="211"/>
      <c r="AE9" s="211"/>
      <c r="AF9" s="211"/>
      <c r="AG9" s="211" t="s">
        <v>135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x14ac:dyDescent="0.2">
      <c r="A10" s="3"/>
      <c r="B10" s="4"/>
      <c r="C10" s="25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114</v>
      </c>
    </row>
    <row r="11" spans="1:60" x14ac:dyDescent="0.2">
      <c r="A11" s="214"/>
      <c r="B11" s="215" t="s">
        <v>29</v>
      </c>
      <c r="C11" s="253"/>
      <c r="D11" s="216"/>
      <c r="E11" s="217"/>
      <c r="F11" s="217"/>
      <c r="G11" s="246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381</v>
      </c>
    </row>
    <row r="12" spans="1:60" x14ac:dyDescent="0.2">
      <c r="C12" s="254"/>
      <c r="D12" s="10"/>
      <c r="AG12" t="s">
        <v>382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UVT0qaFgDRqQZh3YMWhXika4SLhUJtu31sZ3QLKLKvqD+LCO3aOYGPeQym3mtID9qQW7pzwPxwLvBoMJC8IRA==" saltValue="83cPSZyKj8HkZqCxbPRED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SO 01 SO 01 Pol</vt:lpstr>
      <vt:lpstr>SO 02 SO 02 Pol</vt:lpstr>
      <vt:lpstr>SO 03 SO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SO 01 Pol'!Názvy_tisku</vt:lpstr>
      <vt:lpstr>'SO 02 SO 02 Pol'!Názvy_tisku</vt:lpstr>
      <vt:lpstr>'SO 03 SO 03 Pol'!Názvy_tisku</vt:lpstr>
      <vt:lpstr>oadresa</vt:lpstr>
      <vt:lpstr>Stavba!Objednatel</vt:lpstr>
      <vt:lpstr>Stavba!Objekt</vt:lpstr>
      <vt:lpstr>'SO 01 SO 01 Pol'!Oblast_tisku</vt:lpstr>
      <vt:lpstr>'SO 02 SO 02 Pol'!Oblast_tisku</vt:lpstr>
      <vt:lpstr>'SO 03 SO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2019-03-19T12:27:02Z</cp:lastPrinted>
  <dcterms:created xsi:type="dcterms:W3CDTF">2009-04-08T07:15:50Z</dcterms:created>
  <dcterms:modified xsi:type="dcterms:W3CDTF">2019-06-26T10:26:01Z</dcterms:modified>
</cp:coreProperties>
</file>