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17\170303_LDN Rybitví\Etapa B\02_DPS_08_2019\Dodatečné informace\Dodatečná informace č.2\"/>
    </mc:Choice>
  </mc:AlternateContent>
  <xr:revisionPtr revIDLastSave="0" documentId="13_ncr:1_{F9BFB05B-BF61-46E6-A937-DB8F48494EC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1 Pol" sheetId="13" r:id="rId5"/>
    <sheet name="D 1.4.1 1 Pol" sheetId="14" r:id="rId6"/>
    <sheet name="D 1.4.2 1 Pol" sheetId="15" r:id="rId7"/>
    <sheet name="D 1.4.3 1 Pol" sheetId="16" r:id="rId8"/>
    <sheet name="D 1.4.4.2 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1 Pol'!$1:$7</definedName>
    <definedName name="_xlnm.Print_Titles" localSheetId="5">'D 1.4.1 1 Pol'!$1:$7</definedName>
    <definedName name="_xlnm.Print_Titles" localSheetId="6">'D 1.4.2 1 Pol'!$1:$7</definedName>
    <definedName name="_xlnm.Print_Titles" localSheetId="7">'D 1.4.3 1 Pol'!$1:$7</definedName>
    <definedName name="_xlnm.Print_Titles" localSheetId="8">'D 1.4.4.2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Pol'!$A$1:$X$56</definedName>
    <definedName name="_xlnm.Print_Area" localSheetId="4">'1 1 Pol'!$A$1:$X$1159</definedName>
    <definedName name="_xlnm.Print_Area" localSheetId="5">'D 1.4.1 1 Pol'!$A$1:$X$66</definedName>
    <definedName name="_xlnm.Print_Area" localSheetId="6">'D 1.4.2 1 Pol'!$A$1:$X$70</definedName>
    <definedName name="_xlnm.Print_Area" localSheetId="7">'D 1.4.3 1 Pol'!$A$1:$X$109</definedName>
    <definedName name="_xlnm.Print_Area" localSheetId="8">'D 1.4.4.2 1 Pol'!$A$1:$X$78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05" i="13" l="1"/>
  <c r="O205" i="13"/>
  <c r="K205" i="13"/>
  <c r="I205" i="13"/>
  <c r="G205" i="13"/>
  <c r="M205" i="13" s="1"/>
  <c r="I95" i="1" l="1"/>
  <c r="I93" i="1"/>
  <c r="I92" i="1"/>
  <c r="I91" i="1"/>
  <c r="I90" i="1"/>
  <c r="I89" i="1"/>
  <c r="I88" i="1"/>
  <c r="I86" i="1"/>
  <c r="I85" i="1"/>
  <c r="I84" i="1"/>
  <c r="I83" i="1"/>
  <c r="I76" i="1"/>
  <c r="G50" i="1"/>
  <c r="F50" i="1"/>
  <c r="G49" i="1"/>
  <c r="F49" i="1"/>
  <c r="G48" i="1"/>
  <c r="F48" i="1"/>
  <c r="G47" i="1"/>
  <c r="F47" i="1"/>
  <c r="G46" i="1"/>
  <c r="F46" i="1"/>
  <c r="G45" i="1"/>
  <c r="F45" i="1"/>
  <c r="BA66" i="17"/>
  <c r="BA62" i="17"/>
  <c r="BA58" i="17"/>
  <c r="BA57" i="17"/>
  <c r="BA56" i="17"/>
  <c r="BA19" i="17"/>
  <c r="G8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1" i="17"/>
  <c r="G77" i="17" s="1"/>
  <c r="G12" i="17"/>
  <c r="I12" i="17"/>
  <c r="K12" i="17"/>
  <c r="M12" i="17"/>
  <c r="O12" i="17"/>
  <c r="O11" i="17" s="1"/>
  <c r="Q12" i="17"/>
  <c r="V12" i="17"/>
  <c r="G15" i="17"/>
  <c r="I15" i="17"/>
  <c r="K15" i="17"/>
  <c r="K11" i="17" s="1"/>
  <c r="M15" i="17"/>
  <c r="O15" i="17"/>
  <c r="Q15" i="17"/>
  <c r="V15" i="17"/>
  <c r="G18" i="17"/>
  <c r="I18" i="17"/>
  <c r="K18" i="17"/>
  <c r="M18" i="17"/>
  <c r="O18" i="17"/>
  <c r="Q18" i="17"/>
  <c r="Q11" i="17" s="1"/>
  <c r="V18" i="17"/>
  <c r="G21" i="17"/>
  <c r="M21" i="17" s="1"/>
  <c r="I21" i="17"/>
  <c r="I20" i="17" s="1"/>
  <c r="K21" i="17"/>
  <c r="K20" i="17" s="1"/>
  <c r="O21" i="17"/>
  <c r="Q21" i="17"/>
  <c r="Q20" i="17" s="1"/>
  <c r="V21" i="17"/>
  <c r="G23" i="17"/>
  <c r="G20" i="17" s="1"/>
  <c r="I23" i="17"/>
  <c r="K23" i="17"/>
  <c r="O23" i="17"/>
  <c r="Q23" i="17"/>
  <c r="V23" i="17"/>
  <c r="V20" i="17" s="1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I31" i="17"/>
  <c r="K31" i="17"/>
  <c r="M31" i="17"/>
  <c r="O31" i="17"/>
  <c r="O20" i="17" s="1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8" i="17"/>
  <c r="G37" i="17" s="1"/>
  <c r="I38" i="17"/>
  <c r="I37" i="17" s="1"/>
  <c r="K38" i="17"/>
  <c r="K37" i="17" s="1"/>
  <c r="O38" i="17"/>
  <c r="O37" i="17" s="1"/>
  <c r="Q38" i="17"/>
  <c r="Q37" i="17" s="1"/>
  <c r="V38" i="17"/>
  <c r="V37" i="17" s="1"/>
  <c r="G41" i="17"/>
  <c r="I41" i="17"/>
  <c r="K41" i="17"/>
  <c r="K40" i="17" s="1"/>
  <c r="M41" i="17"/>
  <c r="O41" i="17"/>
  <c r="O40" i="17" s="1"/>
  <c r="Q41" i="17"/>
  <c r="V41" i="17"/>
  <c r="V40" i="17" s="1"/>
  <c r="G43" i="17"/>
  <c r="I43" i="17"/>
  <c r="K43" i="17"/>
  <c r="M43" i="17"/>
  <c r="O43" i="17"/>
  <c r="Q43" i="17"/>
  <c r="Q40" i="17" s="1"/>
  <c r="V43" i="17"/>
  <c r="G45" i="17"/>
  <c r="G40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I40" i="17" s="1"/>
  <c r="K51" i="17"/>
  <c r="O51" i="17"/>
  <c r="Q51" i="17"/>
  <c r="V51" i="17"/>
  <c r="G53" i="17"/>
  <c r="M53" i="17" s="1"/>
  <c r="I53" i="17"/>
  <c r="K53" i="17"/>
  <c r="O53" i="17"/>
  <c r="Q53" i="17"/>
  <c r="V53" i="17"/>
  <c r="G74" i="17"/>
  <c r="I74" i="17"/>
  <c r="K74" i="17"/>
  <c r="M74" i="17"/>
  <c r="O74" i="17"/>
  <c r="Q74" i="17"/>
  <c r="V74" i="17"/>
  <c r="AE77" i="17"/>
  <c r="F52" i="1" s="1"/>
  <c r="H52" i="1" s="1"/>
  <c r="I52" i="1" s="1"/>
  <c r="AF77" i="17"/>
  <c r="G52" i="1" s="1"/>
  <c r="G108" i="16"/>
  <c r="BA104" i="16"/>
  <c r="BA102" i="16"/>
  <c r="BA99" i="16"/>
  <c r="BA79" i="16"/>
  <c r="BA77" i="16"/>
  <c r="BA75" i="16"/>
  <c r="BA73" i="16"/>
  <c r="BA66" i="16"/>
  <c r="BA51" i="16"/>
  <c r="BA50" i="16"/>
  <c r="BA44" i="16"/>
  <c r="BA42" i="16"/>
  <c r="BA40" i="16"/>
  <c r="BA31" i="16"/>
  <c r="BA29" i="16"/>
  <c r="BA27" i="16"/>
  <c r="G9" i="16"/>
  <c r="M9" i="16" s="1"/>
  <c r="I9" i="16"/>
  <c r="I8" i="16" s="1"/>
  <c r="K9" i="16"/>
  <c r="K8" i="16" s="1"/>
  <c r="O9" i="16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I12" i="16"/>
  <c r="K12" i="16"/>
  <c r="M12" i="16"/>
  <c r="O12" i="16"/>
  <c r="O8" i="16" s="1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Q25" i="16"/>
  <c r="G26" i="16"/>
  <c r="M26" i="16" s="1"/>
  <c r="M25" i="16" s="1"/>
  <c r="I26" i="16"/>
  <c r="I25" i="16" s="1"/>
  <c r="K26" i="16"/>
  <c r="K25" i="16" s="1"/>
  <c r="O26" i="16"/>
  <c r="O25" i="16" s="1"/>
  <c r="Q26" i="16"/>
  <c r="V26" i="16"/>
  <c r="V25" i="16" s="1"/>
  <c r="G28" i="16"/>
  <c r="I28" i="16"/>
  <c r="K28" i="16"/>
  <c r="M28" i="16"/>
  <c r="O28" i="16"/>
  <c r="Q28" i="16"/>
  <c r="V28" i="16"/>
  <c r="G30" i="16"/>
  <c r="I30" i="16"/>
  <c r="K30" i="16"/>
  <c r="M30" i="16"/>
  <c r="O30" i="16"/>
  <c r="Q30" i="16"/>
  <c r="V30" i="16"/>
  <c r="O32" i="16"/>
  <c r="G33" i="16"/>
  <c r="M33" i="16" s="1"/>
  <c r="I33" i="16"/>
  <c r="I32" i="16" s="1"/>
  <c r="K33" i="16"/>
  <c r="K32" i="16" s="1"/>
  <c r="O33" i="16"/>
  <c r="Q33" i="16"/>
  <c r="Q32" i="16" s="1"/>
  <c r="V33" i="16"/>
  <c r="V32" i="16" s="1"/>
  <c r="G34" i="16"/>
  <c r="I34" i="16"/>
  <c r="K34" i="16"/>
  <c r="M34" i="16"/>
  <c r="O34" i="16"/>
  <c r="Q34" i="16"/>
  <c r="V34" i="16"/>
  <c r="G35" i="16"/>
  <c r="G32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8" i="16"/>
  <c r="I38" i="16"/>
  <c r="I37" i="16" s="1"/>
  <c r="K38" i="16"/>
  <c r="K37" i="16" s="1"/>
  <c r="M38" i="16"/>
  <c r="O38" i="16"/>
  <c r="O37" i="16" s="1"/>
  <c r="Q38" i="16"/>
  <c r="V38" i="16"/>
  <c r="V37" i="16" s="1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Q37" i="16" s="1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G48" i="16"/>
  <c r="M48" i="16" s="1"/>
  <c r="I48" i="16"/>
  <c r="I47" i="16" s="1"/>
  <c r="K48" i="16"/>
  <c r="K47" i="16" s="1"/>
  <c r="O48" i="16"/>
  <c r="Q48" i="16"/>
  <c r="Q47" i="16" s="1"/>
  <c r="V48" i="16"/>
  <c r="V47" i="16" s="1"/>
  <c r="G59" i="16"/>
  <c r="I59" i="16"/>
  <c r="K59" i="16"/>
  <c r="M59" i="16"/>
  <c r="O59" i="16"/>
  <c r="Q59" i="16"/>
  <c r="V59" i="16"/>
  <c r="G60" i="16"/>
  <c r="I60" i="16"/>
  <c r="K60" i="16"/>
  <c r="M60" i="16"/>
  <c r="O60" i="16"/>
  <c r="O47" i="16" s="1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V64" i="16"/>
  <c r="G65" i="16"/>
  <c r="G64" i="16" s="1"/>
  <c r="I65" i="16"/>
  <c r="I64" i="16" s="1"/>
  <c r="K65" i="16"/>
  <c r="K64" i="16" s="1"/>
  <c r="O65" i="16"/>
  <c r="O64" i="16" s="1"/>
  <c r="Q65" i="16"/>
  <c r="Q64" i="16" s="1"/>
  <c r="V65" i="16"/>
  <c r="G67" i="16"/>
  <c r="M67" i="16" s="1"/>
  <c r="I67" i="16"/>
  <c r="K67" i="16"/>
  <c r="O67" i="16"/>
  <c r="Q67" i="16"/>
  <c r="V67" i="16"/>
  <c r="G68" i="16"/>
  <c r="I68" i="16"/>
  <c r="K68" i="16"/>
  <c r="V68" i="16"/>
  <c r="G69" i="16"/>
  <c r="I69" i="16"/>
  <c r="K69" i="16"/>
  <c r="M69" i="16"/>
  <c r="M68" i="16" s="1"/>
  <c r="O69" i="16"/>
  <c r="O68" i="16" s="1"/>
  <c r="Q69" i="16"/>
  <c r="Q68" i="16" s="1"/>
  <c r="V69" i="16"/>
  <c r="G70" i="16"/>
  <c r="I70" i="16"/>
  <c r="K70" i="16"/>
  <c r="M70" i="16"/>
  <c r="O70" i="16"/>
  <c r="Q70" i="16"/>
  <c r="V70" i="16"/>
  <c r="O71" i="16"/>
  <c r="Q71" i="16"/>
  <c r="G72" i="16"/>
  <c r="I72" i="16"/>
  <c r="I71" i="16" s="1"/>
  <c r="K72" i="16"/>
  <c r="K71" i="16" s="1"/>
  <c r="M72" i="16"/>
  <c r="O72" i="16"/>
  <c r="Q72" i="16"/>
  <c r="V72" i="16"/>
  <c r="V71" i="16" s="1"/>
  <c r="G74" i="16"/>
  <c r="G71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M78" i="16" s="1"/>
  <c r="I78" i="16"/>
  <c r="K78" i="16"/>
  <c r="O78" i="16"/>
  <c r="Q78" i="16"/>
  <c r="V78" i="16"/>
  <c r="G81" i="16"/>
  <c r="I81" i="16"/>
  <c r="I80" i="16" s="1"/>
  <c r="K81" i="16"/>
  <c r="M81" i="16"/>
  <c r="O81" i="16"/>
  <c r="O80" i="16" s="1"/>
  <c r="Q81" i="16"/>
  <c r="V81" i="16"/>
  <c r="V80" i="16" s="1"/>
  <c r="G82" i="16"/>
  <c r="I82" i="16"/>
  <c r="K82" i="16"/>
  <c r="M82" i="16"/>
  <c r="O82" i="16"/>
  <c r="Q82" i="16"/>
  <c r="Q80" i="16" s="1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I88" i="16"/>
  <c r="K88" i="16"/>
  <c r="K80" i="16" s="1"/>
  <c r="M88" i="16"/>
  <c r="O88" i="16"/>
  <c r="Q88" i="16"/>
  <c r="V88" i="16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AE108" i="16"/>
  <c r="AF108" i="16"/>
  <c r="G69" i="15"/>
  <c r="G9" i="15"/>
  <c r="G8" i="15" s="1"/>
  <c r="I9" i="15"/>
  <c r="I8" i="15" s="1"/>
  <c r="K9" i="15"/>
  <c r="K8" i="15" s="1"/>
  <c r="O9" i="15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O8" i="15" s="1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V8" i="15" s="1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3" i="15"/>
  <c r="I53" i="15"/>
  <c r="K53" i="15"/>
  <c r="M53" i="15"/>
  <c r="O53" i="15"/>
  <c r="Q53" i="15"/>
  <c r="V53" i="15"/>
  <c r="G56" i="15"/>
  <c r="I56" i="15"/>
  <c r="K56" i="15"/>
  <c r="M56" i="15"/>
  <c r="O56" i="15"/>
  <c r="Q56" i="15"/>
  <c r="V56" i="15"/>
  <c r="G59" i="15"/>
  <c r="M59" i="15" s="1"/>
  <c r="I59" i="15"/>
  <c r="K59" i="15"/>
  <c r="O59" i="15"/>
  <c r="Q59" i="15"/>
  <c r="V59" i="15"/>
  <c r="G62" i="15"/>
  <c r="M62" i="15" s="1"/>
  <c r="I62" i="15"/>
  <c r="K62" i="15"/>
  <c r="O62" i="15"/>
  <c r="Q62" i="15"/>
  <c r="V62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AE69" i="15"/>
  <c r="G65" i="14"/>
  <c r="G9" i="14"/>
  <c r="G8" i="14" s="1"/>
  <c r="I9" i="14"/>
  <c r="I8" i="14" s="1"/>
  <c r="K9" i="14"/>
  <c r="K8" i="14" s="1"/>
  <c r="O9" i="14"/>
  <c r="Q9" i="14"/>
  <c r="Q8" i="14" s="1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O8" i="14" s="1"/>
  <c r="Q15" i="14"/>
  <c r="V15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V8" i="14" s="1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AE65" i="14"/>
  <c r="AF65" i="14"/>
  <c r="BA1154" i="13"/>
  <c r="BA806" i="13"/>
  <c r="BA794" i="13"/>
  <c r="BA790" i="13"/>
  <c r="BA740" i="13"/>
  <c r="BA725" i="13"/>
  <c r="BA715" i="13"/>
  <c r="BA707" i="13"/>
  <c r="BA697" i="13"/>
  <c r="BA665" i="13"/>
  <c r="BA657" i="13"/>
  <c r="BA649" i="13"/>
  <c r="BA583" i="13"/>
  <c r="BA554" i="13"/>
  <c r="BA383" i="13"/>
  <c r="BA211" i="13"/>
  <c r="BA199" i="13"/>
  <c r="BA152" i="13"/>
  <c r="BA145" i="13"/>
  <c r="BA142" i="13"/>
  <c r="BA126" i="13"/>
  <c r="BA82" i="13"/>
  <c r="BA68" i="13"/>
  <c r="BA57" i="13"/>
  <c r="BA50" i="13"/>
  <c r="BA22" i="13"/>
  <c r="BA19" i="13"/>
  <c r="BA16" i="13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M62" i="13" s="1"/>
  <c r="I62" i="13"/>
  <c r="K62" i="13"/>
  <c r="O62" i="13"/>
  <c r="Q62" i="13"/>
  <c r="V62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78" i="13"/>
  <c r="M78" i="13" s="1"/>
  <c r="I78" i="13"/>
  <c r="K78" i="13"/>
  <c r="O78" i="13"/>
  <c r="Q78" i="13"/>
  <c r="V78" i="13"/>
  <c r="G90" i="13"/>
  <c r="M90" i="13" s="1"/>
  <c r="I90" i="13"/>
  <c r="K90" i="13"/>
  <c r="O90" i="13"/>
  <c r="Q90" i="13"/>
  <c r="V90" i="13"/>
  <c r="G98" i="13"/>
  <c r="M98" i="13" s="1"/>
  <c r="M97" i="13" s="1"/>
  <c r="I98" i="13"/>
  <c r="I97" i="13" s="1"/>
  <c r="K98" i="13"/>
  <c r="K97" i="13" s="1"/>
  <c r="O98" i="13"/>
  <c r="O97" i="13" s="1"/>
  <c r="Q98" i="13"/>
  <c r="Q97" i="13" s="1"/>
  <c r="V98" i="13"/>
  <c r="V97" i="13" s="1"/>
  <c r="G101" i="13"/>
  <c r="G100" i="13" s="1"/>
  <c r="I101" i="13"/>
  <c r="I100" i="13" s="1"/>
  <c r="K101" i="13"/>
  <c r="K100" i="13" s="1"/>
  <c r="O101" i="13"/>
  <c r="O100" i="13" s="1"/>
  <c r="Q101" i="13"/>
  <c r="Q100" i="13" s="1"/>
  <c r="V101" i="13"/>
  <c r="V100" i="13" s="1"/>
  <c r="G106" i="13"/>
  <c r="M106" i="13" s="1"/>
  <c r="I106" i="13"/>
  <c r="K106" i="13"/>
  <c r="O106" i="13"/>
  <c r="Q106" i="13"/>
  <c r="V106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M114" i="13" s="1"/>
  <c r="I114" i="13"/>
  <c r="K114" i="13"/>
  <c r="O114" i="13"/>
  <c r="Q114" i="13"/>
  <c r="V114" i="13"/>
  <c r="G117" i="13"/>
  <c r="M117" i="13" s="1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6" i="13"/>
  <c r="M136" i="13" s="1"/>
  <c r="I136" i="13"/>
  <c r="K136" i="13"/>
  <c r="O136" i="13"/>
  <c r="Q136" i="13"/>
  <c r="V136" i="13"/>
  <c r="G141" i="13"/>
  <c r="M141" i="13" s="1"/>
  <c r="I141" i="13"/>
  <c r="K141" i="13"/>
  <c r="O141" i="13"/>
  <c r="Q141" i="13"/>
  <c r="V141" i="13"/>
  <c r="G144" i="13"/>
  <c r="M144" i="13" s="1"/>
  <c r="I144" i="13"/>
  <c r="K144" i="13"/>
  <c r="O144" i="13"/>
  <c r="Q144" i="13"/>
  <c r="V144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61" i="13"/>
  <c r="M161" i="13" s="1"/>
  <c r="I161" i="13"/>
  <c r="K161" i="13"/>
  <c r="O161" i="13"/>
  <c r="Q161" i="13"/>
  <c r="V161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V170" i="13" s="1"/>
  <c r="G181" i="13"/>
  <c r="M181" i="13" s="1"/>
  <c r="I181" i="13"/>
  <c r="K181" i="13"/>
  <c r="O181" i="13"/>
  <c r="Q181" i="13"/>
  <c r="V181" i="13"/>
  <c r="G185" i="13"/>
  <c r="M185" i="13" s="1"/>
  <c r="M184" i="13" s="1"/>
  <c r="I185" i="13"/>
  <c r="I184" i="13" s="1"/>
  <c r="K185" i="13"/>
  <c r="K184" i="13" s="1"/>
  <c r="O185" i="13"/>
  <c r="O184" i="13" s="1"/>
  <c r="Q185" i="13"/>
  <c r="Q184" i="13" s="1"/>
  <c r="V185" i="13"/>
  <c r="V184" i="13" s="1"/>
  <c r="G198" i="13"/>
  <c r="M198" i="13" s="1"/>
  <c r="I198" i="13"/>
  <c r="K198" i="13"/>
  <c r="O198" i="13"/>
  <c r="Q198" i="13"/>
  <c r="V198" i="13"/>
  <c r="G208" i="13"/>
  <c r="M208" i="13" s="1"/>
  <c r="I208" i="13"/>
  <c r="K208" i="13"/>
  <c r="O208" i="13"/>
  <c r="Q208" i="13"/>
  <c r="V208" i="13"/>
  <c r="G210" i="13"/>
  <c r="M210" i="13" s="1"/>
  <c r="I210" i="13"/>
  <c r="K210" i="13"/>
  <c r="O210" i="13"/>
  <c r="Q210" i="13"/>
  <c r="V210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5" i="13"/>
  <c r="I225" i="13"/>
  <c r="K225" i="13"/>
  <c r="O225" i="13"/>
  <c r="Q225" i="13"/>
  <c r="V225" i="13"/>
  <c r="G228" i="13"/>
  <c r="M228" i="13" s="1"/>
  <c r="I228" i="13"/>
  <c r="K228" i="13"/>
  <c r="O228" i="13"/>
  <c r="Q228" i="13"/>
  <c r="V228" i="13"/>
  <c r="G231" i="13"/>
  <c r="M231" i="13" s="1"/>
  <c r="I231" i="13"/>
  <c r="K231" i="13"/>
  <c r="O231" i="13"/>
  <c r="Q231" i="13"/>
  <c r="V231" i="13"/>
  <c r="G233" i="13"/>
  <c r="M233" i="13" s="1"/>
  <c r="I233" i="13"/>
  <c r="K233" i="13"/>
  <c r="O233" i="13"/>
  <c r="Q233" i="13"/>
  <c r="V233" i="13"/>
  <c r="G236" i="13"/>
  <c r="I236" i="13"/>
  <c r="K236" i="13"/>
  <c r="O236" i="13"/>
  <c r="Q236" i="13"/>
  <c r="V236" i="13"/>
  <c r="G302" i="13"/>
  <c r="M302" i="13" s="1"/>
  <c r="I302" i="13"/>
  <c r="K302" i="13"/>
  <c r="O302" i="13"/>
  <c r="Q302" i="13"/>
  <c r="V302" i="13"/>
  <c r="G305" i="13"/>
  <c r="M305" i="13" s="1"/>
  <c r="I305" i="13"/>
  <c r="K305" i="13"/>
  <c r="O305" i="13"/>
  <c r="Q305" i="13"/>
  <c r="V305" i="13"/>
  <c r="G308" i="13"/>
  <c r="M308" i="13" s="1"/>
  <c r="I308" i="13"/>
  <c r="K308" i="13"/>
  <c r="O308" i="13"/>
  <c r="Q308" i="13"/>
  <c r="V308" i="13"/>
  <c r="G313" i="13"/>
  <c r="M313" i="13" s="1"/>
  <c r="I313" i="13"/>
  <c r="K313" i="13"/>
  <c r="O313" i="13"/>
  <c r="Q313" i="13"/>
  <c r="V313" i="13"/>
  <c r="G321" i="13"/>
  <c r="M321" i="13" s="1"/>
  <c r="I321" i="13"/>
  <c r="K321" i="13"/>
  <c r="O321" i="13"/>
  <c r="Q321" i="13"/>
  <c r="V321" i="13"/>
  <c r="G327" i="13"/>
  <c r="M327" i="13" s="1"/>
  <c r="I327" i="13"/>
  <c r="K327" i="13"/>
  <c r="O327" i="13"/>
  <c r="Q327" i="13"/>
  <c r="V327" i="13"/>
  <c r="G333" i="13"/>
  <c r="I333" i="13"/>
  <c r="K333" i="13"/>
  <c r="O333" i="13"/>
  <c r="Q333" i="13"/>
  <c r="V333" i="13"/>
  <c r="G341" i="13"/>
  <c r="M341" i="13" s="1"/>
  <c r="I341" i="13"/>
  <c r="K341" i="13"/>
  <c r="O341" i="13"/>
  <c r="Q341" i="13"/>
  <c r="V341" i="13"/>
  <c r="G347" i="13"/>
  <c r="M347" i="13" s="1"/>
  <c r="I347" i="13"/>
  <c r="K347" i="13"/>
  <c r="O347" i="13"/>
  <c r="Q347" i="13"/>
  <c r="V347" i="13"/>
  <c r="G354" i="13"/>
  <c r="M354" i="13" s="1"/>
  <c r="I354" i="13"/>
  <c r="K354" i="13"/>
  <c r="O354" i="13"/>
  <c r="Q354" i="13"/>
  <c r="V354" i="13"/>
  <c r="G359" i="13"/>
  <c r="M359" i="13" s="1"/>
  <c r="I359" i="13"/>
  <c r="K359" i="13"/>
  <c r="O359" i="13"/>
  <c r="Q359" i="13"/>
  <c r="V359" i="13"/>
  <c r="G366" i="13"/>
  <c r="I366" i="13"/>
  <c r="K366" i="13"/>
  <c r="M366" i="13"/>
  <c r="O366" i="13"/>
  <c r="Q366" i="13"/>
  <c r="V366" i="13"/>
  <c r="G372" i="13"/>
  <c r="M372" i="13" s="1"/>
  <c r="I372" i="13"/>
  <c r="K372" i="13"/>
  <c r="O372" i="13"/>
  <c r="Q372" i="13"/>
  <c r="V372" i="13"/>
  <c r="G380" i="13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5" i="13"/>
  <c r="M385" i="13" s="1"/>
  <c r="I385" i="13"/>
  <c r="K385" i="13"/>
  <c r="O385" i="13"/>
  <c r="Q385" i="13"/>
  <c r="V385" i="13"/>
  <c r="G396" i="13"/>
  <c r="M396" i="13" s="1"/>
  <c r="I396" i="13"/>
  <c r="K396" i="13"/>
  <c r="O396" i="13"/>
  <c r="Q396" i="13"/>
  <c r="V396" i="13"/>
  <c r="G408" i="13"/>
  <c r="M408" i="13" s="1"/>
  <c r="I408" i="13"/>
  <c r="K408" i="13"/>
  <c r="O408" i="13"/>
  <c r="Q408" i="13"/>
  <c r="V408" i="13"/>
  <c r="G419" i="13"/>
  <c r="M419" i="13" s="1"/>
  <c r="I419" i="13"/>
  <c r="K419" i="13"/>
  <c r="O419" i="13"/>
  <c r="Q419" i="13"/>
  <c r="V419" i="13"/>
  <c r="G423" i="13"/>
  <c r="M423" i="13" s="1"/>
  <c r="I423" i="13"/>
  <c r="K423" i="13"/>
  <c r="O423" i="13"/>
  <c r="Q423" i="13"/>
  <c r="V423" i="13"/>
  <c r="G433" i="13"/>
  <c r="M433" i="13" s="1"/>
  <c r="I433" i="13"/>
  <c r="K433" i="13"/>
  <c r="O433" i="13"/>
  <c r="Q433" i="13"/>
  <c r="V433" i="13"/>
  <c r="G436" i="13"/>
  <c r="M436" i="13" s="1"/>
  <c r="I436" i="13"/>
  <c r="K436" i="13"/>
  <c r="O436" i="13"/>
  <c r="Q436" i="13"/>
  <c r="V436" i="13"/>
  <c r="G438" i="13"/>
  <c r="M438" i="13" s="1"/>
  <c r="I438" i="13"/>
  <c r="K438" i="13"/>
  <c r="O438" i="13"/>
  <c r="Q438" i="13"/>
  <c r="V438" i="13"/>
  <c r="G442" i="13"/>
  <c r="M442" i="13" s="1"/>
  <c r="I442" i="13"/>
  <c r="K442" i="13"/>
  <c r="O442" i="13"/>
  <c r="Q442" i="13"/>
  <c r="V442" i="13"/>
  <c r="G445" i="13"/>
  <c r="M445" i="13" s="1"/>
  <c r="I445" i="13"/>
  <c r="K445" i="13"/>
  <c r="O445" i="13"/>
  <c r="Q445" i="13"/>
  <c r="V445" i="13"/>
  <c r="G449" i="13"/>
  <c r="M449" i="13" s="1"/>
  <c r="I449" i="13"/>
  <c r="K449" i="13"/>
  <c r="O449" i="13"/>
  <c r="Q449" i="13"/>
  <c r="V449" i="13"/>
  <c r="G453" i="13"/>
  <c r="M453" i="13" s="1"/>
  <c r="I453" i="13"/>
  <c r="K453" i="13"/>
  <c r="O453" i="13"/>
  <c r="Q453" i="13"/>
  <c r="V453" i="13"/>
  <c r="G456" i="13"/>
  <c r="M456" i="13" s="1"/>
  <c r="I456" i="13"/>
  <c r="K456" i="13"/>
  <c r="O456" i="13"/>
  <c r="Q456" i="13"/>
  <c r="V456" i="13"/>
  <c r="G459" i="13"/>
  <c r="M459" i="13" s="1"/>
  <c r="I459" i="13"/>
  <c r="K459" i="13"/>
  <c r="O459" i="13"/>
  <c r="Q459" i="13"/>
  <c r="V459" i="13"/>
  <c r="G467" i="13"/>
  <c r="M467" i="13" s="1"/>
  <c r="I467" i="13"/>
  <c r="K467" i="13"/>
  <c r="O467" i="13"/>
  <c r="Q467" i="13"/>
  <c r="V467" i="13"/>
  <c r="G479" i="13"/>
  <c r="M479" i="13" s="1"/>
  <c r="I479" i="13"/>
  <c r="K479" i="13"/>
  <c r="O479" i="13"/>
  <c r="Q479" i="13"/>
  <c r="V479" i="13"/>
  <c r="G481" i="13"/>
  <c r="M481" i="13" s="1"/>
  <c r="I481" i="13"/>
  <c r="K481" i="13"/>
  <c r="O481" i="13"/>
  <c r="Q481" i="13"/>
  <c r="V481" i="13"/>
  <c r="G486" i="13"/>
  <c r="M486" i="13" s="1"/>
  <c r="I486" i="13"/>
  <c r="K486" i="13"/>
  <c r="O486" i="13"/>
  <c r="Q486" i="13"/>
  <c r="V486" i="13"/>
  <c r="G487" i="13"/>
  <c r="I487" i="13"/>
  <c r="K487" i="13"/>
  <c r="M487" i="13"/>
  <c r="O487" i="13"/>
  <c r="Q487" i="13"/>
  <c r="V487" i="13"/>
  <c r="G489" i="13"/>
  <c r="M489" i="13" s="1"/>
  <c r="I489" i="13"/>
  <c r="K489" i="13"/>
  <c r="O489" i="13"/>
  <c r="Q489" i="13"/>
  <c r="V489" i="13"/>
  <c r="G490" i="13"/>
  <c r="M490" i="13" s="1"/>
  <c r="I490" i="13"/>
  <c r="K490" i="13"/>
  <c r="O490" i="13"/>
  <c r="Q490" i="13"/>
  <c r="V490" i="13"/>
  <c r="G491" i="13"/>
  <c r="M491" i="13" s="1"/>
  <c r="I491" i="13"/>
  <c r="K491" i="13"/>
  <c r="O491" i="13"/>
  <c r="Q491" i="13"/>
  <c r="V491" i="13"/>
  <c r="G492" i="13"/>
  <c r="M492" i="13" s="1"/>
  <c r="I492" i="13"/>
  <c r="K492" i="13"/>
  <c r="O492" i="13"/>
  <c r="Q492" i="13"/>
  <c r="V492" i="13"/>
  <c r="G493" i="13"/>
  <c r="M493" i="13" s="1"/>
  <c r="I493" i="13"/>
  <c r="K493" i="13"/>
  <c r="O493" i="13"/>
  <c r="Q493" i="13"/>
  <c r="V493" i="13"/>
  <c r="G496" i="13"/>
  <c r="G495" i="13" s="1"/>
  <c r="I73" i="1" s="1"/>
  <c r="I496" i="13"/>
  <c r="I495" i="13" s="1"/>
  <c r="K496" i="13"/>
  <c r="K495" i="13" s="1"/>
  <c r="O496" i="13"/>
  <c r="O495" i="13" s="1"/>
  <c r="Q496" i="13"/>
  <c r="Q495" i="13" s="1"/>
  <c r="V496" i="13"/>
  <c r="V495" i="13" s="1"/>
  <c r="G499" i="13"/>
  <c r="M499" i="13" s="1"/>
  <c r="I499" i="13"/>
  <c r="K499" i="13"/>
  <c r="O499" i="13"/>
  <c r="Q499" i="13"/>
  <c r="V499" i="13"/>
  <c r="G501" i="13"/>
  <c r="M501" i="13" s="1"/>
  <c r="I501" i="13"/>
  <c r="K501" i="13"/>
  <c r="O501" i="13"/>
  <c r="Q501" i="13"/>
  <c r="V501" i="13"/>
  <c r="G503" i="13"/>
  <c r="M503" i="13" s="1"/>
  <c r="I503" i="13"/>
  <c r="K503" i="13"/>
  <c r="O503" i="13"/>
  <c r="Q503" i="13"/>
  <c r="V503" i="13"/>
  <c r="G505" i="13"/>
  <c r="M505" i="13" s="1"/>
  <c r="I505" i="13"/>
  <c r="K505" i="13"/>
  <c r="O505" i="13"/>
  <c r="Q505" i="13"/>
  <c r="V505" i="13"/>
  <c r="G507" i="13"/>
  <c r="M507" i="13" s="1"/>
  <c r="I507" i="13"/>
  <c r="K507" i="13"/>
  <c r="O507" i="13"/>
  <c r="Q507" i="13"/>
  <c r="V507" i="13"/>
  <c r="G509" i="13"/>
  <c r="M509" i="13" s="1"/>
  <c r="I509" i="13"/>
  <c r="K509" i="13"/>
  <c r="O509" i="13"/>
  <c r="Q509" i="13"/>
  <c r="V509" i="13"/>
  <c r="G511" i="13"/>
  <c r="M511" i="13" s="1"/>
  <c r="I511" i="13"/>
  <c r="K511" i="13"/>
  <c r="O511" i="13"/>
  <c r="Q511" i="13"/>
  <c r="V511" i="13"/>
  <c r="G514" i="13"/>
  <c r="M514" i="13" s="1"/>
  <c r="I514" i="13"/>
  <c r="K514" i="13"/>
  <c r="O514" i="13"/>
  <c r="Q514" i="13"/>
  <c r="V514" i="13"/>
  <c r="G517" i="13"/>
  <c r="M517" i="13" s="1"/>
  <c r="I517" i="13"/>
  <c r="K517" i="13"/>
  <c r="O517" i="13"/>
  <c r="Q517" i="13"/>
  <c r="V517" i="13"/>
  <c r="G520" i="13"/>
  <c r="M520" i="13" s="1"/>
  <c r="I520" i="13"/>
  <c r="K520" i="13"/>
  <c r="O520" i="13"/>
  <c r="Q520" i="13"/>
  <c r="V520" i="13"/>
  <c r="G523" i="13"/>
  <c r="M523" i="13" s="1"/>
  <c r="I523" i="13"/>
  <c r="K523" i="13"/>
  <c r="O523" i="13"/>
  <c r="Q523" i="13"/>
  <c r="V523" i="13"/>
  <c r="G526" i="13"/>
  <c r="M526" i="13" s="1"/>
  <c r="I526" i="13"/>
  <c r="K526" i="13"/>
  <c r="O526" i="13"/>
  <c r="Q526" i="13"/>
  <c r="V526" i="13"/>
  <c r="G529" i="13"/>
  <c r="M529" i="13" s="1"/>
  <c r="I529" i="13"/>
  <c r="K529" i="13"/>
  <c r="O529" i="13"/>
  <c r="Q529" i="13"/>
  <c r="V529" i="13"/>
  <c r="G532" i="13"/>
  <c r="M532" i="13" s="1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38" i="13"/>
  <c r="M538" i="13" s="1"/>
  <c r="I538" i="13"/>
  <c r="K538" i="13"/>
  <c r="O538" i="13"/>
  <c r="Q538" i="13"/>
  <c r="V538" i="13"/>
  <c r="G542" i="13"/>
  <c r="M542" i="13" s="1"/>
  <c r="I542" i="13"/>
  <c r="K542" i="13"/>
  <c r="O542" i="13"/>
  <c r="Q542" i="13"/>
  <c r="V542" i="13"/>
  <c r="G545" i="13"/>
  <c r="M545" i="13" s="1"/>
  <c r="I545" i="13"/>
  <c r="K545" i="13"/>
  <c r="O545" i="13"/>
  <c r="Q545" i="13"/>
  <c r="V545" i="13"/>
  <c r="G553" i="13"/>
  <c r="M553" i="13" s="1"/>
  <c r="I553" i="13"/>
  <c r="K553" i="13"/>
  <c r="O553" i="13"/>
  <c r="Q553" i="13"/>
  <c r="V553" i="13"/>
  <c r="G556" i="13"/>
  <c r="M556" i="13" s="1"/>
  <c r="I556" i="13"/>
  <c r="K556" i="13"/>
  <c r="O556" i="13"/>
  <c r="Q556" i="13"/>
  <c r="V556" i="13"/>
  <c r="G573" i="13"/>
  <c r="M573" i="13" s="1"/>
  <c r="I573" i="13"/>
  <c r="K573" i="13"/>
  <c r="O573" i="13"/>
  <c r="Q573" i="13"/>
  <c r="V573" i="13"/>
  <c r="G581" i="13"/>
  <c r="M581" i="13" s="1"/>
  <c r="I581" i="13"/>
  <c r="K581" i="13"/>
  <c r="O581" i="13"/>
  <c r="Q581" i="13"/>
  <c r="V581" i="13"/>
  <c r="G593" i="13"/>
  <c r="M593" i="13" s="1"/>
  <c r="I593" i="13"/>
  <c r="K593" i="13"/>
  <c r="O593" i="13"/>
  <c r="Q593" i="13"/>
  <c r="V593" i="13"/>
  <c r="G616" i="13"/>
  <c r="M616" i="13" s="1"/>
  <c r="I616" i="13"/>
  <c r="K616" i="13"/>
  <c r="O616" i="13"/>
  <c r="Q616" i="13"/>
  <c r="V616" i="13"/>
  <c r="G623" i="13"/>
  <c r="M623" i="13" s="1"/>
  <c r="I623" i="13"/>
  <c r="K623" i="13"/>
  <c r="O623" i="13"/>
  <c r="Q623" i="13"/>
  <c r="V623" i="13"/>
  <c r="G626" i="13"/>
  <c r="M626" i="13" s="1"/>
  <c r="I626" i="13"/>
  <c r="K626" i="13"/>
  <c r="O626" i="13"/>
  <c r="Q626" i="13"/>
  <c r="V626" i="13"/>
  <c r="G631" i="13"/>
  <c r="M631" i="13" s="1"/>
  <c r="I631" i="13"/>
  <c r="K631" i="13"/>
  <c r="O631" i="13"/>
  <c r="Q631" i="13"/>
  <c r="V631" i="13"/>
  <c r="G637" i="13"/>
  <c r="M637" i="13" s="1"/>
  <c r="I637" i="13"/>
  <c r="K637" i="13"/>
  <c r="O637" i="13"/>
  <c r="Q637" i="13"/>
  <c r="V637" i="13"/>
  <c r="G643" i="13"/>
  <c r="M643" i="13" s="1"/>
  <c r="I643" i="13"/>
  <c r="K643" i="13"/>
  <c r="O643" i="13"/>
  <c r="Q643" i="13"/>
  <c r="V643" i="13"/>
  <c r="G651" i="13"/>
  <c r="M651" i="13" s="1"/>
  <c r="I651" i="13"/>
  <c r="K651" i="13"/>
  <c r="O651" i="13"/>
  <c r="Q651" i="13"/>
  <c r="V651" i="13"/>
  <c r="G659" i="13"/>
  <c r="M659" i="13" s="1"/>
  <c r="I659" i="13"/>
  <c r="K659" i="13"/>
  <c r="O659" i="13"/>
  <c r="Q659" i="13"/>
  <c r="V659" i="13"/>
  <c r="G667" i="13"/>
  <c r="M667" i="13" s="1"/>
  <c r="I667" i="13"/>
  <c r="K667" i="13"/>
  <c r="O667" i="13"/>
  <c r="Q667" i="13"/>
  <c r="V667" i="13"/>
  <c r="G675" i="13"/>
  <c r="M675" i="13" s="1"/>
  <c r="I675" i="13"/>
  <c r="K675" i="13"/>
  <c r="O675" i="13"/>
  <c r="Q675" i="13"/>
  <c r="V675" i="13"/>
  <c r="G683" i="13"/>
  <c r="M683" i="13" s="1"/>
  <c r="I683" i="13"/>
  <c r="K683" i="13"/>
  <c r="O683" i="13"/>
  <c r="Q683" i="13"/>
  <c r="V683" i="13"/>
  <c r="G691" i="13"/>
  <c r="M691" i="13" s="1"/>
  <c r="I691" i="13"/>
  <c r="K691" i="13"/>
  <c r="O691" i="13"/>
  <c r="Q691" i="13"/>
  <c r="V691" i="13"/>
  <c r="G700" i="13"/>
  <c r="M700" i="13" s="1"/>
  <c r="I700" i="13"/>
  <c r="K700" i="13"/>
  <c r="O700" i="13"/>
  <c r="Q700" i="13"/>
  <c r="V700" i="13"/>
  <c r="G710" i="13"/>
  <c r="M710" i="13" s="1"/>
  <c r="I710" i="13"/>
  <c r="K710" i="13"/>
  <c r="O710" i="13"/>
  <c r="Q710" i="13"/>
  <c r="V710" i="13"/>
  <c r="G718" i="13"/>
  <c r="M718" i="13" s="1"/>
  <c r="I718" i="13"/>
  <c r="K718" i="13"/>
  <c r="O718" i="13"/>
  <c r="Q718" i="13"/>
  <c r="V718" i="13"/>
  <c r="G729" i="13"/>
  <c r="M729" i="13" s="1"/>
  <c r="I729" i="13"/>
  <c r="K729" i="13"/>
  <c r="O729" i="13"/>
  <c r="Q729" i="13"/>
  <c r="V729" i="13"/>
  <c r="G732" i="13"/>
  <c r="M732" i="13" s="1"/>
  <c r="I732" i="13"/>
  <c r="K732" i="13"/>
  <c r="O732" i="13"/>
  <c r="Q732" i="13"/>
  <c r="V732" i="13"/>
  <c r="G735" i="13"/>
  <c r="I735" i="13"/>
  <c r="K735" i="13"/>
  <c r="O735" i="13"/>
  <c r="Q735" i="13"/>
  <c r="V735" i="13"/>
  <c r="G737" i="13"/>
  <c r="M737" i="13" s="1"/>
  <c r="I737" i="13"/>
  <c r="K737" i="13"/>
  <c r="O737" i="13"/>
  <c r="Q737" i="13"/>
  <c r="V737" i="13"/>
  <c r="G739" i="13"/>
  <c r="M739" i="13" s="1"/>
  <c r="I739" i="13"/>
  <c r="K739" i="13"/>
  <c r="O739" i="13"/>
  <c r="Q739" i="13"/>
  <c r="V739" i="13"/>
  <c r="G741" i="13"/>
  <c r="M741" i="13" s="1"/>
  <c r="I741" i="13"/>
  <c r="K741" i="13"/>
  <c r="O741" i="13"/>
  <c r="Q741" i="13"/>
  <c r="V741" i="13"/>
  <c r="G747" i="13"/>
  <c r="M747" i="13" s="1"/>
  <c r="I747" i="13"/>
  <c r="K747" i="13"/>
  <c r="O747" i="13"/>
  <c r="Q747" i="13"/>
  <c r="V747" i="13"/>
  <c r="G757" i="13"/>
  <c r="I757" i="13"/>
  <c r="K757" i="13"/>
  <c r="M757" i="13"/>
  <c r="O757" i="13"/>
  <c r="Q757" i="13"/>
  <c r="V757" i="13"/>
  <c r="G767" i="13"/>
  <c r="M767" i="13" s="1"/>
  <c r="I767" i="13"/>
  <c r="K767" i="13"/>
  <c r="O767" i="13"/>
  <c r="Q767" i="13"/>
  <c r="V767" i="13"/>
  <c r="G774" i="13"/>
  <c r="M774" i="13" s="1"/>
  <c r="I774" i="13"/>
  <c r="K774" i="13"/>
  <c r="O774" i="13"/>
  <c r="Q774" i="13"/>
  <c r="V774" i="13"/>
  <c r="G777" i="13"/>
  <c r="M777" i="13" s="1"/>
  <c r="I777" i="13"/>
  <c r="K777" i="13"/>
  <c r="O777" i="13"/>
  <c r="Q777" i="13"/>
  <c r="V777" i="13"/>
  <c r="G784" i="13"/>
  <c r="M784" i="13" s="1"/>
  <c r="I784" i="13"/>
  <c r="K784" i="13"/>
  <c r="O784" i="13"/>
  <c r="Q784" i="13"/>
  <c r="V784" i="13"/>
  <c r="G788" i="13"/>
  <c r="M788" i="13" s="1"/>
  <c r="I788" i="13"/>
  <c r="K788" i="13"/>
  <c r="O788" i="13"/>
  <c r="Q788" i="13"/>
  <c r="V788" i="13"/>
  <c r="G792" i="13"/>
  <c r="M792" i="13" s="1"/>
  <c r="I792" i="13"/>
  <c r="K792" i="13"/>
  <c r="O792" i="13"/>
  <c r="Q792" i="13"/>
  <c r="V792" i="13"/>
  <c r="G796" i="13"/>
  <c r="M796" i="13" s="1"/>
  <c r="I796" i="13"/>
  <c r="K796" i="13"/>
  <c r="O796" i="13"/>
  <c r="Q796" i="13"/>
  <c r="V796" i="13"/>
  <c r="G809" i="13"/>
  <c r="M809" i="13" s="1"/>
  <c r="I809" i="13"/>
  <c r="K809" i="13"/>
  <c r="O809" i="13"/>
  <c r="Q809" i="13"/>
  <c r="V809" i="13"/>
  <c r="G819" i="13"/>
  <c r="M819" i="13" s="1"/>
  <c r="I819" i="13"/>
  <c r="K819" i="13"/>
  <c r="O819" i="13"/>
  <c r="Q819" i="13"/>
  <c r="V819" i="13"/>
  <c r="G827" i="13"/>
  <c r="G826" i="13" s="1"/>
  <c r="I827" i="13"/>
  <c r="I826" i="13" s="1"/>
  <c r="K827" i="13"/>
  <c r="K826" i="13" s="1"/>
  <c r="O827" i="13"/>
  <c r="O826" i="13" s="1"/>
  <c r="Q827" i="13"/>
  <c r="Q826" i="13" s="1"/>
  <c r="V827" i="13"/>
  <c r="V826" i="13" s="1"/>
  <c r="G832" i="13"/>
  <c r="M832" i="13" s="1"/>
  <c r="I832" i="13"/>
  <c r="K832" i="13"/>
  <c r="O832" i="13"/>
  <c r="Q832" i="13"/>
  <c r="V832" i="13"/>
  <c r="G839" i="13"/>
  <c r="I839" i="13"/>
  <c r="K839" i="13"/>
  <c r="O839" i="13"/>
  <c r="Q839" i="13"/>
  <c r="V839" i="13"/>
  <c r="G849" i="13"/>
  <c r="M849" i="13" s="1"/>
  <c r="I849" i="13"/>
  <c r="K849" i="13"/>
  <c r="O849" i="13"/>
  <c r="Q849" i="13"/>
  <c r="V849" i="13"/>
  <c r="G858" i="13"/>
  <c r="M858" i="13" s="1"/>
  <c r="I858" i="13"/>
  <c r="K858" i="13"/>
  <c r="O858" i="13"/>
  <c r="Q858" i="13"/>
  <c r="V858" i="13"/>
  <c r="G864" i="13"/>
  <c r="M864" i="13" s="1"/>
  <c r="I864" i="13"/>
  <c r="K864" i="13"/>
  <c r="O864" i="13"/>
  <c r="Q864" i="13"/>
  <c r="V864" i="13"/>
  <c r="G873" i="13"/>
  <c r="M873" i="13" s="1"/>
  <c r="I873" i="13"/>
  <c r="K873" i="13"/>
  <c r="O873" i="13"/>
  <c r="Q873" i="13"/>
  <c r="V873" i="13"/>
  <c r="G884" i="13"/>
  <c r="M884" i="13" s="1"/>
  <c r="I884" i="13"/>
  <c r="K884" i="13"/>
  <c r="O884" i="13"/>
  <c r="Q884" i="13"/>
  <c r="V884" i="13"/>
  <c r="G892" i="13"/>
  <c r="M892" i="13" s="1"/>
  <c r="I892" i="13"/>
  <c r="K892" i="13"/>
  <c r="O892" i="13"/>
  <c r="Q892" i="13"/>
  <c r="V892" i="13"/>
  <c r="G899" i="13"/>
  <c r="M899" i="13" s="1"/>
  <c r="I899" i="13"/>
  <c r="K899" i="13"/>
  <c r="O899" i="13"/>
  <c r="Q899" i="13"/>
  <c r="V899" i="13"/>
  <c r="G906" i="13"/>
  <c r="M906" i="13" s="1"/>
  <c r="I906" i="13"/>
  <c r="K906" i="13"/>
  <c r="O906" i="13"/>
  <c r="Q906" i="13"/>
  <c r="V906" i="13"/>
  <c r="G913" i="13"/>
  <c r="M913" i="13" s="1"/>
  <c r="I913" i="13"/>
  <c r="K913" i="13"/>
  <c r="O913" i="13"/>
  <c r="Q913" i="13"/>
  <c r="V913" i="13"/>
  <c r="G920" i="13"/>
  <c r="M920" i="13" s="1"/>
  <c r="I920" i="13"/>
  <c r="K920" i="13"/>
  <c r="O920" i="13"/>
  <c r="Q920" i="13"/>
  <c r="V920" i="13"/>
  <c r="G927" i="13"/>
  <c r="M927" i="13" s="1"/>
  <c r="I927" i="13"/>
  <c r="K927" i="13"/>
  <c r="O927" i="13"/>
  <c r="Q927" i="13"/>
  <c r="V927" i="13"/>
  <c r="G937" i="13"/>
  <c r="M937" i="13" s="1"/>
  <c r="I937" i="13"/>
  <c r="K937" i="13"/>
  <c r="O937" i="13"/>
  <c r="Q937" i="13"/>
  <c r="V937" i="13"/>
  <c r="G947" i="13"/>
  <c r="M947" i="13" s="1"/>
  <c r="I947" i="13"/>
  <c r="K947" i="13"/>
  <c r="O947" i="13"/>
  <c r="Q947" i="13"/>
  <c r="V947" i="13"/>
  <c r="G950" i="13"/>
  <c r="M950" i="13" s="1"/>
  <c r="I950" i="13"/>
  <c r="K950" i="13"/>
  <c r="O950" i="13"/>
  <c r="Q950" i="13"/>
  <c r="V950" i="13"/>
  <c r="G957" i="13"/>
  <c r="M957" i="13" s="1"/>
  <c r="I957" i="13"/>
  <c r="K957" i="13"/>
  <c r="O957" i="13"/>
  <c r="Q957" i="13"/>
  <c r="V957" i="13"/>
  <c r="G964" i="13"/>
  <c r="M964" i="13" s="1"/>
  <c r="I964" i="13"/>
  <c r="K964" i="13"/>
  <c r="O964" i="13"/>
  <c r="Q964" i="13"/>
  <c r="V964" i="13"/>
  <c r="G976" i="13"/>
  <c r="M976" i="13" s="1"/>
  <c r="I976" i="13"/>
  <c r="K976" i="13"/>
  <c r="O976" i="13"/>
  <c r="Q976" i="13"/>
  <c r="V976" i="13"/>
  <c r="G979" i="13"/>
  <c r="M979" i="13" s="1"/>
  <c r="I979" i="13"/>
  <c r="K979" i="13"/>
  <c r="O979" i="13"/>
  <c r="Q979" i="13"/>
  <c r="V979" i="13"/>
  <c r="G983" i="13"/>
  <c r="I983" i="13"/>
  <c r="K983" i="13"/>
  <c r="O983" i="13"/>
  <c r="Q983" i="13"/>
  <c r="V983" i="13"/>
  <c r="G987" i="13"/>
  <c r="M987" i="13" s="1"/>
  <c r="I987" i="13"/>
  <c r="K987" i="13"/>
  <c r="O987" i="13"/>
  <c r="Q987" i="13"/>
  <c r="V987" i="13"/>
  <c r="G989" i="13"/>
  <c r="M989" i="13" s="1"/>
  <c r="I989" i="13"/>
  <c r="K989" i="13"/>
  <c r="O989" i="13"/>
  <c r="Q989" i="13"/>
  <c r="V989" i="13"/>
  <c r="G993" i="13"/>
  <c r="M993" i="13" s="1"/>
  <c r="I993" i="13"/>
  <c r="K993" i="13"/>
  <c r="O993" i="13"/>
  <c r="Q993" i="13"/>
  <c r="V993" i="13"/>
  <c r="G996" i="13"/>
  <c r="M996" i="13" s="1"/>
  <c r="I996" i="13"/>
  <c r="K996" i="13"/>
  <c r="O996" i="13"/>
  <c r="Q996" i="13"/>
  <c r="V996" i="13"/>
  <c r="G998" i="13"/>
  <c r="M998" i="13" s="1"/>
  <c r="I998" i="13"/>
  <c r="K998" i="13"/>
  <c r="O998" i="13"/>
  <c r="Q998" i="13"/>
  <c r="V998" i="13"/>
  <c r="G1010" i="13"/>
  <c r="M1010" i="13" s="1"/>
  <c r="I1010" i="13"/>
  <c r="K1010" i="13"/>
  <c r="O1010" i="13"/>
  <c r="Q1010" i="13"/>
  <c r="V1010" i="13"/>
  <c r="G1013" i="13"/>
  <c r="M1013" i="13" s="1"/>
  <c r="I1013" i="13"/>
  <c r="K1013" i="13"/>
  <c r="O1013" i="13"/>
  <c r="Q1013" i="13"/>
  <c r="V1013" i="13"/>
  <c r="G1020" i="13"/>
  <c r="M1020" i="13" s="1"/>
  <c r="I1020" i="13"/>
  <c r="K1020" i="13"/>
  <c r="O1020" i="13"/>
  <c r="Q1020" i="13"/>
  <c r="V1020" i="13"/>
  <c r="G1027" i="13"/>
  <c r="M1027" i="13" s="1"/>
  <c r="I1027" i="13"/>
  <c r="K1027" i="13"/>
  <c r="O1027" i="13"/>
  <c r="Q1027" i="13"/>
  <c r="V1027" i="13"/>
  <c r="G1034" i="13"/>
  <c r="M1034" i="13" s="1"/>
  <c r="I1034" i="13"/>
  <c r="K1034" i="13"/>
  <c r="O1034" i="13"/>
  <c r="Q1034" i="13"/>
  <c r="V1034" i="13"/>
  <c r="G1041" i="13"/>
  <c r="M1041" i="13" s="1"/>
  <c r="I1041" i="13"/>
  <c r="K1041" i="13"/>
  <c r="O1041" i="13"/>
  <c r="Q1041" i="13"/>
  <c r="V1041" i="13"/>
  <c r="G1048" i="13"/>
  <c r="M1048" i="13" s="1"/>
  <c r="I1048" i="13"/>
  <c r="K1048" i="13"/>
  <c r="O1048" i="13"/>
  <c r="Q1048" i="13"/>
  <c r="V1048" i="13"/>
  <c r="G1055" i="13"/>
  <c r="I1055" i="13"/>
  <c r="K1055" i="13"/>
  <c r="M1055" i="13"/>
  <c r="O1055" i="13"/>
  <c r="Q1055" i="13"/>
  <c r="V1055" i="13"/>
  <c r="G1057" i="13"/>
  <c r="M1057" i="13" s="1"/>
  <c r="I1057" i="13"/>
  <c r="K1057" i="13"/>
  <c r="O1057" i="13"/>
  <c r="Q1057" i="13"/>
  <c r="V1057" i="13"/>
  <c r="G1059" i="13"/>
  <c r="I1059" i="13"/>
  <c r="K1059" i="13"/>
  <c r="M1059" i="13"/>
  <c r="O1059" i="13"/>
  <c r="Q1059" i="13"/>
  <c r="V1059" i="13"/>
  <c r="G1060" i="13"/>
  <c r="M1060" i="13" s="1"/>
  <c r="I1060" i="13"/>
  <c r="K1060" i="13"/>
  <c r="O1060" i="13"/>
  <c r="Q1060" i="13"/>
  <c r="V1060" i="13"/>
  <c r="G1061" i="13"/>
  <c r="M1061" i="13" s="1"/>
  <c r="I1061" i="13"/>
  <c r="K1061" i="13"/>
  <c r="O1061" i="13"/>
  <c r="Q1061" i="13"/>
  <c r="V1061" i="13"/>
  <c r="G1062" i="13"/>
  <c r="M1062" i="13" s="1"/>
  <c r="I1062" i="13"/>
  <c r="K1062" i="13"/>
  <c r="O1062" i="13"/>
  <c r="Q1062" i="13"/>
  <c r="V1062" i="13"/>
  <c r="G1063" i="13"/>
  <c r="M1063" i="13" s="1"/>
  <c r="I1063" i="13"/>
  <c r="K1063" i="13"/>
  <c r="O1063" i="13"/>
  <c r="Q1063" i="13"/>
  <c r="V1063" i="13"/>
  <c r="G1066" i="13"/>
  <c r="I1066" i="13"/>
  <c r="K1066" i="13"/>
  <c r="O1066" i="13"/>
  <c r="Q1066" i="13"/>
  <c r="V1066" i="13"/>
  <c r="G1077" i="13"/>
  <c r="M1077" i="13" s="1"/>
  <c r="I1077" i="13"/>
  <c r="K1077" i="13"/>
  <c r="O1077" i="13"/>
  <c r="Q1077" i="13"/>
  <c r="V1077" i="13"/>
  <c r="G1088" i="13"/>
  <c r="I1088" i="13"/>
  <c r="K1088" i="13"/>
  <c r="O1088" i="13"/>
  <c r="O1087" i="13" s="1"/>
  <c r="Q1088" i="13"/>
  <c r="V1088" i="13"/>
  <c r="G1120" i="13"/>
  <c r="M1120" i="13" s="1"/>
  <c r="I1120" i="13"/>
  <c r="K1120" i="13"/>
  <c r="O1120" i="13"/>
  <c r="Q1120" i="13"/>
  <c r="V1120" i="13"/>
  <c r="G1153" i="13"/>
  <c r="I1153" i="13"/>
  <c r="K1153" i="13"/>
  <c r="O1153" i="13"/>
  <c r="Q1153" i="13"/>
  <c r="V1153" i="13"/>
  <c r="G1155" i="13"/>
  <c r="M1155" i="13" s="1"/>
  <c r="I1155" i="13"/>
  <c r="K1155" i="13"/>
  <c r="O1155" i="13"/>
  <c r="Q1155" i="13"/>
  <c r="V1155" i="13"/>
  <c r="AE1158" i="13"/>
  <c r="F44" i="1" s="1"/>
  <c r="BA53" i="12"/>
  <c r="BA51" i="12"/>
  <c r="BA48" i="12"/>
  <c r="BA46" i="12"/>
  <c r="BA44" i="12"/>
  <c r="BA41" i="12"/>
  <c r="BA39" i="12"/>
  <c r="BA37" i="12"/>
  <c r="BA35" i="12"/>
  <c r="BA30" i="12"/>
  <c r="BA29" i="12"/>
  <c r="BA26" i="12"/>
  <c r="BA22" i="12"/>
  <c r="BA20" i="12"/>
  <c r="BA17" i="12"/>
  <c r="BA15" i="12"/>
  <c r="BA11" i="12"/>
  <c r="O8" i="12"/>
  <c r="Q8" i="12"/>
  <c r="G9" i="12"/>
  <c r="M9" i="12" s="1"/>
  <c r="M8" i="12" s="1"/>
  <c r="I9" i="12"/>
  <c r="I8" i="12" s="1"/>
  <c r="K9" i="12"/>
  <c r="K8" i="12" s="1"/>
  <c r="O9" i="12"/>
  <c r="Q9" i="12"/>
  <c r="V9" i="12"/>
  <c r="V8" i="12" s="1"/>
  <c r="G18" i="12"/>
  <c r="M18" i="12" s="1"/>
  <c r="I18" i="12"/>
  <c r="K18" i="12"/>
  <c r="O18" i="12"/>
  <c r="Q18" i="12"/>
  <c r="V18" i="12"/>
  <c r="G24" i="12"/>
  <c r="M24" i="12" s="1"/>
  <c r="I24" i="12"/>
  <c r="K24" i="12"/>
  <c r="O24" i="12"/>
  <c r="Q24" i="12"/>
  <c r="V24" i="12"/>
  <c r="G33" i="12"/>
  <c r="G34" i="12"/>
  <c r="I34" i="12"/>
  <c r="K34" i="12"/>
  <c r="K33" i="12" s="1"/>
  <c r="M34" i="12"/>
  <c r="O34" i="12"/>
  <c r="Q34" i="12"/>
  <c r="Q33" i="12" s="1"/>
  <c r="V34" i="12"/>
  <c r="V33" i="12" s="1"/>
  <c r="G36" i="12"/>
  <c r="I36" i="12"/>
  <c r="K36" i="12"/>
  <c r="M36" i="12"/>
  <c r="O36" i="12"/>
  <c r="Q36" i="12"/>
  <c r="V36" i="12"/>
  <c r="G38" i="12"/>
  <c r="I38" i="12"/>
  <c r="K38" i="12"/>
  <c r="M38" i="12"/>
  <c r="O38" i="12"/>
  <c r="O33" i="12" s="1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I33" i="12" s="1"/>
  <c r="K49" i="12"/>
  <c r="O49" i="12"/>
  <c r="Q49" i="12"/>
  <c r="V49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AE55" i="12"/>
  <c r="F42" i="1" s="1"/>
  <c r="I20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0" i="1"/>
  <c r="I40" i="1" s="1"/>
  <c r="G97" i="13" l="1"/>
  <c r="G184" i="13"/>
  <c r="I67" i="1" s="1"/>
  <c r="V235" i="13"/>
  <c r="G1152" i="13"/>
  <c r="I87" i="1" s="1"/>
  <c r="I18" i="1" s="1"/>
  <c r="G1065" i="13"/>
  <c r="I81" i="1" s="1"/>
  <c r="V122" i="13"/>
  <c r="V1152" i="13"/>
  <c r="I1087" i="13"/>
  <c r="V1065" i="13"/>
  <c r="M170" i="13"/>
  <c r="I122" i="13"/>
  <c r="K1152" i="13"/>
  <c r="V224" i="13"/>
  <c r="Q1152" i="13"/>
  <c r="O516" i="13"/>
  <c r="I516" i="13"/>
  <c r="G831" i="13"/>
  <c r="G66" i="13"/>
  <c r="I62" i="1" s="1"/>
  <c r="K8" i="13"/>
  <c r="I1152" i="13"/>
  <c r="M1066" i="13"/>
  <c r="M1065" i="13" s="1"/>
  <c r="Q949" i="13"/>
  <c r="V332" i="13"/>
  <c r="Q170" i="13"/>
  <c r="M101" i="13"/>
  <c r="M100" i="13" s="1"/>
  <c r="I44" i="13"/>
  <c r="V1087" i="13"/>
  <c r="O949" i="13"/>
  <c r="I498" i="13"/>
  <c r="Q332" i="13"/>
  <c r="K170" i="13"/>
  <c r="G122" i="13"/>
  <c r="I64" i="1" s="1"/>
  <c r="O105" i="13"/>
  <c r="K44" i="13"/>
  <c r="I170" i="13"/>
  <c r="I949" i="13"/>
  <c r="M839" i="13"/>
  <c r="I224" i="13"/>
  <c r="Q122" i="13"/>
  <c r="K1087" i="13"/>
  <c r="K516" i="13"/>
  <c r="G224" i="13"/>
  <c r="I69" i="1" s="1"/>
  <c r="O122" i="13"/>
  <c r="F51" i="1"/>
  <c r="M11" i="17"/>
  <c r="G51" i="1"/>
  <c r="I11" i="17"/>
  <c r="V11" i="17"/>
  <c r="Q1065" i="13"/>
  <c r="O1065" i="13"/>
  <c r="I1065" i="13"/>
  <c r="M130" i="13"/>
  <c r="Q1087" i="13"/>
  <c r="G978" i="13"/>
  <c r="I80" i="1" s="1"/>
  <c r="K949" i="13"/>
  <c r="Q831" i="13"/>
  <c r="Q731" i="13"/>
  <c r="K731" i="13"/>
  <c r="G516" i="13"/>
  <c r="I75" i="1" s="1"/>
  <c r="Q371" i="13"/>
  <c r="K371" i="13"/>
  <c r="K332" i="13"/>
  <c r="O130" i="13"/>
  <c r="I105" i="13"/>
  <c r="K66" i="13"/>
  <c r="I66" i="13"/>
  <c r="V105" i="13"/>
  <c r="K1065" i="13"/>
  <c r="V978" i="13"/>
  <c r="G235" i="13"/>
  <c r="I70" i="1" s="1"/>
  <c r="Q224" i="13"/>
  <c r="I197" i="13"/>
  <c r="G170" i="13"/>
  <c r="I66" i="1" s="1"/>
  <c r="V130" i="13"/>
  <c r="M125" i="13"/>
  <c r="M122" i="13" s="1"/>
  <c r="K122" i="13"/>
  <c r="V44" i="13"/>
  <c r="O731" i="13"/>
  <c r="O332" i="13"/>
  <c r="I731" i="13"/>
  <c r="V516" i="13"/>
  <c r="V498" i="13"/>
  <c r="Q498" i="13"/>
  <c r="I371" i="13"/>
  <c r="G332" i="13"/>
  <c r="I71" i="1" s="1"/>
  <c r="I235" i="13"/>
  <c r="Q130" i="13"/>
  <c r="K105" i="13"/>
  <c r="Q44" i="13"/>
  <c r="I8" i="13"/>
  <c r="I978" i="13"/>
  <c r="M949" i="13"/>
  <c r="O1152" i="13"/>
  <c r="M1153" i="13"/>
  <c r="M1152" i="13" s="1"/>
  <c r="O978" i="13"/>
  <c r="V831" i="13"/>
  <c r="Q516" i="13"/>
  <c r="O498" i="13"/>
  <c r="M496" i="13"/>
  <c r="M495" i="13" s="1"/>
  <c r="I332" i="13"/>
  <c r="O224" i="13"/>
  <c r="M225" i="13"/>
  <c r="M224" i="13" s="1"/>
  <c r="V66" i="13"/>
  <c r="O44" i="13"/>
  <c r="V8" i="13"/>
  <c r="K831" i="13"/>
  <c r="O371" i="13"/>
  <c r="G1087" i="13"/>
  <c r="I82" i="1" s="1"/>
  <c r="Q978" i="13"/>
  <c r="K978" i="13"/>
  <c r="G949" i="13"/>
  <c r="I79" i="1" s="1"/>
  <c r="G731" i="13"/>
  <c r="I78" i="1" s="1"/>
  <c r="G371" i="13"/>
  <c r="I72" i="1" s="1"/>
  <c r="K224" i="13"/>
  <c r="K130" i="13"/>
  <c r="M66" i="13"/>
  <c r="Q66" i="13"/>
  <c r="Q8" i="13"/>
  <c r="O235" i="13"/>
  <c r="I831" i="13"/>
  <c r="K235" i="13"/>
  <c r="Q105" i="13"/>
  <c r="V949" i="13"/>
  <c r="O831" i="13"/>
  <c r="V731" i="13"/>
  <c r="K498" i="13"/>
  <c r="V371" i="13"/>
  <c r="Q235" i="13"/>
  <c r="O197" i="13"/>
  <c r="O170" i="13"/>
  <c r="I130" i="13"/>
  <c r="O66" i="13"/>
  <c r="O8" i="13"/>
  <c r="I528" i="13"/>
  <c r="G528" i="13"/>
  <c r="I77" i="1" s="1"/>
  <c r="K197" i="13"/>
  <c r="V197" i="13"/>
  <c r="Q197" i="13"/>
  <c r="F43" i="1"/>
  <c r="Q528" i="13"/>
  <c r="O528" i="13"/>
  <c r="V528" i="13"/>
  <c r="K528" i="13"/>
  <c r="G8" i="12"/>
  <c r="I94" i="1" s="1"/>
  <c r="I19" i="1"/>
  <c r="F39" i="1"/>
  <c r="F41" i="1"/>
  <c r="M38" i="17"/>
  <c r="M37" i="17" s="1"/>
  <c r="M45" i="17"/>
  <c r="M40" i="17" s="1"/>
  <c r="M23" i="17"/>
  <c r="M20" i="17" s="1"/>
  <c r="M37" i="16"/>
  <c r="M47" i="16"/>
  <c r="M32" i="16"/>
  <c r="M80" i="16"/>
  <c r="G37" i="16"/>
  <c r="G80" i="16"/>
  <c r="M74" i="16"/>
  <c r="M71" i="16" s="1"/>
  <c r="M35" i="16"/>
  <c r="M16" i="16"/>
  <c r="M8" i="16" s="1"/>
  <c r="M65" i="16"/>
  <c r="M64" i="16" s="1"/>
  <c r="AF69" i="15"/>
  <c r="M9" i="15"/>
  <c r="M8" i="15" s="1"/>
  <c r="M9" i="14"/>
  <c r="M8" i="14" s="1"/>
  <c r="M831" i="13"/>
  <c r="M8" i="13"/>
  <c r="M498" i="13"/>
  <c r="M105" i="13"/>
  <c r="M978" i="13"/>
  <c r="M528" i="13"/>
  <c r="M197" i="13"/>
  <c r="M44" i="13"/>
  <c r="M516" i="13"/>
  <c r="G197" i="13"/>
  <c r="I68" i="1" s="1"/>
  <c r="G130" i="13"/>
  <c r="I65" i="1" s="1"/>
  <c r="G8" i="13"/>
  <c r="I60" i="1" s="1"/>
  <c r="G498" i="13"/>
  <c r="I74" i="1" s="1"/>
  <c r="G44" i="13"/>
  <c r="I61" i="1" s="1"/>
  <c r="M1088" i="13"/>
  <c r="M1087" i="13" s="1"/>
  <c r="M983" i="13"/>
  <c r="M827" i="13"/>
  <c r="M826" i="13" s="1"/>
  <c r="M735" i="13"/>
  <c r="M731" i="13" s="1"/>
  <c r="M380" i="13"/>
  <c r="M371" i="13" s="1"/>
  <c r="M333" i="13"/>
  <c r="M332" i="13" s="1"/>
  <c r="M236" i="13"/>
  <c r="M235" i="13" s="1"/>
  <c r="G105" i="13"/>
  <c r="I63" i="1" s="1"/>
  <c r="AF1158" i="13"/>
  <c r="M33" i="12"/>
  <c r="AF55" i="12"/>
  <c r="J28" i="1"/>
  <c r="J26" i="1"/>
  <c r="G38" i="1"/>
  <c r="F38" i="1"/>
  <c r="J23" i="1"/>
  <c r="J24" i="1"/>
  <c r="J25" i="1"/>
  <c r="J27" i="1"/>
  <c r="E24" i="1"/>
  <c r="E26" i="1"/>
  <c r="H51" i="1" l="1"/>
  <c r="I51" i="1" s="1"/>
  <c r="I17" i="1"/>
  <c r="I16" i="1"/>
  <c r="G1158" i="13"/>
  <c r="I96" i="1"/>
  <c r="J94" i="1" s="1"/>
  <c r="G44" i="1"/>
  <c r="H44" i="1" s="1"/>
  <c r="I44" i="1" s="1"/>
  <c r="G43" i="1"/>
  <c r="H43" i="1" s="1"/>
  <c r="I43" i="1" s="1"/>
  <c r="G55" i="12"/>
  <c r="F53" i="1"/>
  <c r="G42" i="1"/>
  <c r="H42" i="1" s="1"/>
  <c r="I42" i="1" s="1"/>
  <c r="G41" i="1"/>
  <c r="H41" i="1" s="1"/>
  <c r="I41" i="1" s="1"/>
  <c r="G39" i="1"/>
  <c r="J86" i="1" l="1"/>
  <c r="J62" i="1"/>
  <c r="J79" i="1"/>
  <c r="J92" i="1"/>
  <c r="J61" i="1"/>
  <c r="J68" i="1"/>
  <c r="J69" i="1"/>
  <c r="J81" i="1"/>
  <c r="J72" i="1"/>
  <c r="J88" i="1"/>
  <c r="J89" i="1"/>
  <c r="J77" i="1"/>
  <c r="J64" i="1"/>
  <c r="J65" i="1"/>
  <c r="J67" i="1"/>
  <c r="J90" i="1"/>
  <c r="J73" i="1"/>
  <c r="J70" i="1"/>
  <c r="J87" i="1"/>
  <c r="J80" i="1"/>
  <c r="J60" i="1"/>
  <c r="J82" i="1"/>
  <c r="J78" i="1"/>
  <c r="J84" i="1"/>
  <c r="J74" i="1"/>
  <c r="I21" i="1"/>
  <c r="J85" i="1"/>
  <c r="J76" i="1"/>
  <c r="J83" i="1"/>
  <c r="J63" i="1"/>
  <c r="J93" i="1"/>
  <c r="J71" i="1"/>
  <c r="J95" i="1"/>
  <c r="J91" i="1"/>
  <c r="J75" i="1"/>
  <c r="J66" i="1"/>
  <c r="G53" i="1"/>
  <c r="G25" i="1" s="1"/>
  <c r="A25" i="1" s="1"/>
  <c r="A26" i="1" s="1"/>
  <c r="G26" i="1" s="1"/>
  <c r="G23" i="1"/>
  <c r="A23" i="1" s="1"/>
  <c r="A24" i="1" s="1"/>
  <c r="G24" i="1" s="1"/>
  <c r="H39" i="1"/>
  <c r="H53" i="1" s="1"/>
  <c r="J96" i="1" l="1"/>
  <c r="A27" i="1"/>
  <c r="A29" i="1" s="1"/>
  <c r="G29" i="1" s="1"/>
  <c r="G27" i="1" s="1"/>
  <c r="G28" i="1"/>
  <c r="I39" i="1"/>
  <c r="I53" i="1" s="1"/>
  <c r="J43" i="1" l="1"/>
  <c r="J47" i="1"/>
  <c r="J40" i="1"/>
  <c r="J45" i="1"/>
  <c r="J51" i="1"/>
  <c r="J42" i="1"/>
  <c r="J52" i="1"/>
  <c r="J48" i="1"/>
  <c r="J44" i="1"/>
  <c r="J41" i="1"/>
  <c r="J50" i="1"/>
  <c r="J49" i="1"/>
  <c r="J46" i="1"/>
  <c r="J39" i="1"/>
  <c r="J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F740998B-5A9B-419A-992E-98F5E0651B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466CA3-C0C5-4D94-889A-7062E0E661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73C495AD-0136-4A6B-99DD-EE5A3146A4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AC1596-ECD2-4993-90EE-39DFE850D8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B521EADE-4DE0-4771-BAA0-275E45382B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E2649A-9C50-405D-ABE7-67DCC10031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7C9F646F-DE2D-4ED6-B8C6-4FEE7DEA1C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89DE9B-B052-4261-B5BD-041CD27DF1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869D348A-046F-4471-A260-7787A02A9F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7516CC-1434-43A9-875A-0D922D4830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CA36AA3E-C09B-4B2D-A97D-E5969B9810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82C6C7-A21C-4981-9B5B-B915CD2C13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<sst xmlns="http://schemas.openxmlformats.org/spreadsheetml/2006/main" count="5482" uniqueCount="1582">
  <si>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</si>
  <si>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</si>
  <si>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</si>
  <si>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</si>
  <si>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</si>
  <si>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</si>
  <si>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</si>
  <si>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</si>
  <si>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</si>
  <si>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</si>
  <si>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</si>
  <si>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</si>
  <si>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</si>
  <si>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</si>
  <si>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</si>
  <si>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</si>
  <si>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</si>
  <si>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</si>
  <si>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</si>
  <si>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</si>
  <si>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</si>
  <si>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</si>
  <si>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</si>
  <si>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</si>
  <si>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</si>
  <si>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</si>
  <si>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</si>
  <si>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</si>
  <si>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</si>
  <si>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</si>
  <si>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</si>
  <si>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</si>
  <si>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</si>
  <si>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</si>
  <si>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</si>
  <si>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</si>
  <si>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</si>
  <si>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</si>
  <si>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</si>
  <si>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</si>
  <si>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</si>
  <si>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</si>
  <si>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</si>
  <si>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</si>
  <si>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170303 29.9.2018</t>
  </si>
  <si>
    <t>LDN Rybitví, vybudování EPS - etapa II</t>
  </si>
  <si>
    <t>Stavba</t>
  </si>
  <si>
    <t>Stavební objekt</t>
  </si>
  <si>
    <t>01</t>
  </si>
  <si>
    <t>Ostatní a vedlejší náklady</t>
  </si>
  <si>
    <t>1</t>
  </si>
  <si>
    <t>Léčebna dlouhodobě nemocných Rybitví</t>
  </si>
  <si>
    <t xml:space="preserve">LDN Rybitví,vybudování EPS a evakuačního rozhlasu </t>
  </si>
  <si>
    <t>D 1.4.1</t>
  </si>
  <si>
    <t>Vzduchotechnika</t>
  </si>
  <si>
    <t>D 1.4.2</t>
  </si>
  <si>
    <t>Zařízení silnoproudé elektrotechniky</t>
  </si>
  <si>
    <t>D 1.4.3</t>
  </si>
  <si>
    <t>Zařízení slaboproudé elektrotechniky (EPS, NZS)</t>
  </si>
  <si>
    <t>D 1.4.4.2</t>
  </si>
  <si>
    <t>Požární vodovod</t>
  </si>
  <si>
    <t>Celkem za stavbu</t>
  </si>
  <si>
    <t>CZK</t>
  </si>
  <si>
    <t>Rekapitulace dílů</t>
  </si>
  <si>
    <t>Typ dílu</t>
  </si>
  <si>
    <t>Zemní práce</t>
  </si>
  <si>
    <t>34</t>
  </si>
  <si>
    <t>Stěny a příčky</t>
  </si>
  <si>
    <t>342</t>
  </si>
  <si>
    <t>Sádrokartonové konstrukce</t>
  </si>
  <si>
    <t>38</t>
  </si>
  <si>
    <t>Kompletní konstrukce</t>
  </si>
  <si>
    <t>591</t>
  </si>
  <si>
    <t>Dlažby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</si>
  <si>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</si>
  <si>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</si>
  <si>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</si>
  <si>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</si>
  <si>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</si>
  <si>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</si>
  <si>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</si>
  <si>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</si>
  <si>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</si>
  <si>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</si>
  <si>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</si>
  <si>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</si>
  <si>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956</t>
  </si>
  <si>
    <t>Mobiliář interiérový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</si>
  <si>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</si>
  <si>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</si>
  <si>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</si>
  <si>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</si>
  <si>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</si>
  <si>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</si>
  <si>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</si>
  <si>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</si>
  <si>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</si>
  <si>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</si>
  <si>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</si>
  <si>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</si>
  <si>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</si>
  <si>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</si>
  <si>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</si>
  <si>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</si>
  <si>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</si>
  <si>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</si>
  <si>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</si>
  <si>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</si>
  <si>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</si>
  <si>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</si>
  <si>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</si>
  <si>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</si>
  <si>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M220</t>
  </si>
  <si>
    <t>Elektrická požární signalizace EPS</t>
  </si>
  <si>
    <t>M22a</t>
  </si>
  <si>
    <t>Zdroje (EN54-4)</t>
  </si>
  <si>
    <t>M22b</t>
  </si>
  <si>
    <t>Ovládání dveří</t>
  </si>
  <si>
    <t>M22bg</t>
  </si>
  <si>
    <t>Generální klíč</t>
  </si>
  <si>
    <t>M22c1</t>
  </si>
  <si>
    <t>Sdělovací kabely s funkční schopnosti systému při požáru dle ZP 27/2008</t>
  </si>
  <si>
    <t>M22d</t>
  </si>
  <si>
    <t>Silové kabely s funkční schopnosti systému při požáru dle ZP 27/2008</t>
  </si>
  <si>
    <t>M22e</t>
  </si>
  <si>
    <t>Sdělovací kabely bez funkční schopnosti</t>
  </si>
  <si>
    <t>M22f</t>
  </si>
  <si>
    <t xml:space="preserve">Požárně odolné systémy dle DIN 4102 část 12, ZP27/2008 a STN 92 0205 </t>
  </si>
  <si>
    <t>M22g</t>
  </si>
  <si>
    <t>Elektroinstalační materiál</t>
  </si>
  <si>
    <t>M24</t>
  </si>
  <si>
    <t>Montáže vzduchotechnických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</si>
  <si>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</si>
  <si>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</si>
  <si>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</si>
  <si>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</si>
  <si>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</si>
  <si>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</si>
  <si>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</si>
  <si>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</si>
  <si>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</si>
  <si>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</si>
  <si>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</si>
  <si>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</si>
  <si>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</si>
  <si>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</si>
  <si>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</si>
  <si>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</si>
  <si>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</si>
  <si>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</si>
  <si>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</si>
  <si>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</si>
  <si>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</si>
  <si>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</si>
  <si>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</si>
  <si>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</si>
  <si>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</si>
  <si>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</si>
  <si>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</si>
  <si>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</si>
  <si>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</si>
  <si>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</si>
  <si>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005121011R</t>
  </si>
  <si>
    <t>Vybudování zařízení staveniště pro JKSO 801 až 803</t>
  </si>
  <si>
    <t>Soubor</t>
  </si>
  <si>
    <t>RTS 19/ I</t>
  </si>
  <si>
    <t>Indiv</t>
  </si>
  <si>
    <t>VRN</t>
  </si>
  <si>
    <t>POL99_0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</si>
  <si>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</si>
  <si>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</si>
  <si>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</si>
  <si>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</si>
  <si>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</si>
  <si>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</si>
  <si>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</si>
  <si>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</si>
  <si>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</si>
  <si>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</si>
  <si>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</si>
  <si>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</si>
  <si>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</si>
  <si>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</si>
  <si>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</si>
  <si>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</si>
  <si>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</si>
  <si>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</si>
  <si>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</si>
  <si>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</si>
  <si>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</si>
  <si>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</si>
  <si>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</si>
  <si>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</si>
  <si>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</si>
  <si>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</si>
  <si>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005241010R</t>
  </si>
  <si>
    <t xml:space="preserve">Dokumentace skutečného provedení </t>
  </si>
  <si>
    <t>Náklady na vyhotovení dokumentace skutečného provedení stavby. Dokumentace bude předána v tištěné formě ve dvou vyhotoveních a v digitální formě na datovém nosiči CD-Rom  v jednom vyhotovení (veškerá dokumetnace v PDF,  výkresová část i ve formátu DWG). Součástí skutečného provedení bude i aktualizace PENB dle skutečného provedení.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</si>
  <si>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</si>
  <si>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</si>
  <si>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</si>
  <si>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</si>
  <si>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</si>
  <si>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POL99_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</si>
  <si>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</si>
  <si>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</si>
  <si>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</si>
  <si>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</si>
  <si>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</si>
  <si>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</si>
  <si>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Dodávka a montáž dočasného billboardu k označení staveniště, 1200 x 800 mm, celobarevný tisk, umístěný na staveništi po celou dobu výstavby,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</si>
  <si>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005111022T</t>
  </si>
  <si>
    <t xml:space="preserve">Vytyčení inženýrských sítí,ochrana stávajících vedení a zařízení před poškozením </t>
  </si>
  <si>
    <t>Vlastní</t>
  </si>
  <si>
    <t>Práce</t>
  </si>
  <si>
    <t>POL1_1</t>
  </si>
  <si>
    <t>Zaměření a vytýčení stávajících inženýrských sítí v místě stavby z hlediska jejich ochrany při provádění stavby.</t>
  </si>
  <si>
    <t>005211080R01</t>
  </si>
  <si>
    <t>Dočasná stavební opatření na staveništi</t>
  </si>
  <si>
    <t>POL99_8</t>
  </si>
  <si>
    <t>Náklady na oddělení stavby od provozu uživatele (např. dočasné stěn z OSB desek, geotextilie, provizorní vstupy, atd.)</t>
  </si>
  <si>
    <t>005211010R</t>
  </si>
  <si>
    <t>Předání a převzetí staveniště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</si>
  <si>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</si>
  <si>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</si>
  <si>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</si>
  <si>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</si>
  <si>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</si>
  <si>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</si>
  <si>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</si>
  <si>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Náklady spojené s publicitou projektu: </t>
  </si>
  <si>
    <t>END</t>
  </si>
  <si>
    <t>122201101R00</t>
  </si>
  <si>
    <t>Odkopávky a  prokopávky nezapažené v hornině 3_x000D_
 do 100 m3</t>
  </si>
  <si>
    <t>m3</t>
  </si>
  <si>
    <t>800-1</t>
  </si>
  <si>
    <t>RTS 18/ II</t>
  </si>
  <si>
    <t>s přehozením výkopku na vzdálenost do 3 m nebo s naložením na dopravní prostředek,</t>
  </si>
  <si>
    <t>SPI</t>
  </si>
  <si>
    <t>D 1.1.9,D 1.1.12   P2 : 2,1*2,4*0,3</t>
  </si>
  <si>
    <t>VV</t>
  </si>
  <si>
    <t>122201109R00</t>
  </si>
  <si>
    <t>Odkopávky a  prokopávky nezapažené v hornině 3_x000D_
 příplatek k cenám za lepivost horniny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</si>
  <si>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</si>
  <si>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</si>
  <si>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</si>
  <si>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1.1.2,D 1.1.8 1.PP : 2,37*1,1*1,4</t>
  </si>
  <si>
    <t>132201219R00</t>
  </si>
  <si>
    <t xml:space="preserve">Hloubení rýh šířky přes 60 do 200 cm příplatek za lepivost, v hornině 3, 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</si>
  <si>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</si>
  <si>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</si>
  <si>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</si>
  <si>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</si>
  <si>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</si>
  <si>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</si>
  <si>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</si>
  <si>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</si>
  <si>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</si>
  <si>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</si>
  <si>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</si>
  <si>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-2,37*1*1,2</t>
  </si>
  <si>
    <t>199000002R00</t>
  </si>
  <si>
    <t>Poplatky za skládku horniny 1- 4</t>
  </si>
  <si>
    <t>Začátek provozního součtu</t>
  </si>
  <si>
    <t xml:space="preserve">  D 1.1.2,D 1.1.8 1.PP : 2,37*1,1*1,4</t>
  </si>
  <si>
    <t xml:space="preserve">  -2,37*1*1,2</t>
  </si>
  <si>
    <t xml:space="preserve">  Mezisoučet</t>
  </si>
  <si>
    <t>Konec provozního součtu</t>
  </si>
  <si>
    <t>-0,8058</t>
  </si>
  <si>
    <t>349251821T00</t>
  </si>
  <si>
    <t>Přizdívka ostění pórobet.tvárnice</t>
  </si>
  <si>
    <t>D 1.1.13-1.04 : 0,55*0,44*1,65</t>
  </si>
  <si>
    <t>317121102RT3</t>
  </si>
  <si>
    <t>Osazení překladu světlost otvoru do 180 cm, včetně dodávky RZP 3/10 179x14x14</t>
  </si>
  <si>
    <t>kus</t>
  </si>
  <si>
    <t>D 1.1.9,D 1.1.12 : 3</t>
  </si>
  <si>
    <t>331231114R00</t>
  </si>
  <si>
    <t>Zdivo pilířů z cihel pálených plných  , délky 290 mm, pevnost v tlaku P 15 MPa, na maltu vápenocementovou (MVC)</t>
  </si>
  <si>
    <t>801-1</t>
  </si>
  <si>
    <t>volně stojících čtyřhranných až osmihranných (průřezu čtverce, T, nebo kříže), pravoúhlých pod omítku anebo režné (bez spárování)</t>
  </si>
  <si>
    <t>D 1.1.13-3.23 : 0,90*0,3*2,3</t>
  </si>
  <si>
    <t>340239212RT2</t>
  </si>
  <si>
    <t>Zazdívka otvorů o ploše přes 1 m2 do 4 m2 v příčkách nebo stěnách cihlami  pálenými  tloušťky nad 100 mm</t>
  </si>
  <si>
    <t>m2</t>
  </si>
  <si>
    <t>801-4</t>
  </si>
  <si>
    <t>včetně pomocného pracovního lešení</t>
  </si>
  <si>
    <t>D 1.1.9,D 1.1.12 - 1.18 : 1,2*1,2</t>
  </si>
  <si>
    <t>1.34 : (0,9+0,15)*3,36</t>
  </si>
  <si>
    <t>342241162R00</t>
  </si>
  <si>
    <t>Příčky z tvárnic pálených Příčky z tvárnic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</si>
  <si>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</si>
  <si>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D 1.1.13-3.23 : 2,4*3,36-((0,7+0,8)*1,97)</t>
  </si>
  <si>
    <t>342256253R00</t>
  </si>
  <si>
    <t>Příčky z cihel a tvárnic nepálených příčky z příčkovek pórobetonových tloušťky 100 mm</t>
  </si>
  <si>
    <t>včetně pomocného lešení</t>
  </si>
  <si>
    <t>D 1.1.13-1.20 : 2,55*3,36-0,8*1,97</t>
  </si>
  <si>
    <t>342256254R00</t>
  </si>
  <si>
    <t>Příčky z cihel a tvárnic nepálených příčky z příčkovek pórobetonových tloušťky 125 mm</t>
  </si>
  <si>
    <t>D 1.1.9,D 1.1.12  1.04,1.05 : (2,15+0,875)*3,36</t>
  </si>
  <si>
    <t>1.07,1.08 : 2,125*3,36</t>
  </si>
  <si>
    <t>342012222RT1</t>
  </si>
  <si>
    <t>Příčky z desek sádrokartonových jednoduché opláštění, jednoduchá konstrukce CW 75 tloušťka příčky 100 mm, desky protipožární, tloušťky 12,5 mm, tloušťka izolace 80 mm, požární odolnost EI 45</t>
  </si>
  <si>
    <t>zřízení nosné konstrukce příčky, vložení tepelné izolace tl. do 5 cm, montáž desek, tmelení spár Q2 a úprava rohů. Včetně dodávek materiálu.</t>
  </si>
  <si>
    <t>1.04: : (0,3+0,95+0,9)*(3,1+0,3)</t>
  </si>
  <si>
    <t>767586201RT01</t>
  </si>
  <si>
    <t>Podhled minerální kazetový (doplnění stávajícího), 600x600, D+M</t>
  </si>
  <si>
    <t>RTS 17/ II</t>
  </si>
  <si>
    <t>POL1_</t>
  </si>
  <si>
    <t>doplnění podhledu v místech montáže protipožárních dělících stěn</t>
  </si>
  <si>
    <t>kazety stejného typu jako u stávajícího stropu</t>
  </si>
  <si>
    <t>dodávka a montáž</t>
  </si>
  <si>
    <t>Z2: : 3,2*1,2</t>
  </si>
  <si>
    <t>Z3: : 4,65*1,2</t>
  </si>
  <si>
    <t>Z8, Z12: : 4,8*2*1,2</t>
  </si>
  <si>
    <t>Z9, Z11: : 3,0*2*1,2</t>
  </si>
  <si>
    <t>347015111R00</t>
  </si>
  <si>
    <t xml:space="preserve">Předstěny opláštěné sádrokartonovými deskami předsazené stěny volně stojící s minerální izolací tl. 40 mm 1x ocelová konstrukce CW 50, tloušťka stěny 65 mm, tloušťka desky 12,5, standard, tl. izolace 40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</si>
  <si>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</si>
  <si>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</si>
  <si>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</si>
  <si>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ostění a nadpraží pro stávající měněné dveře : </t>
  </si>
  <si>
    <t>D 1.1.13  T1,T18 60cm : (2+1)*(0,7+2,1*2)*(0,2+0,15)</t>
  </si>
  <si>
    <t>T7 70cm : 1*(0,8+2,1*2)*(0,2+0,15)</t>
  </si>
  <si>
    <t>T2,T5,T6,T13,T14,T15 80cm : (2+2+2+2+2+1)*(0,9+2,1*2)*(0,2+0,15)</t>
  </si>
  <si>
    <t>T3,T4,T8,T16 90cm : (3+1+2+1)*(1,0+2,1*2)*(0,2+0,15)</t>
  </si>
  <si>
    <t>T9,T10,T11,T12 110cm : (6+1+10+10)*(1,2+2,1*2)*(0,2+0,15)</t>
  </si>
  <si>
    <t>D 1.1.13  T17 160cm : (1,7+2,1*2)*(0,45+0,15)*1</t>
  </si>
  <si>
    <t>954312102R00</t>
  </si>
  <si>
    <t>Obklady konstrukcí sádrokartonovými deskami opláštění vodorovných konstrukcí dvoustranné do 200x200 mm, deskami protipožárními tl. 12,5 mm</t>
  </si>
  <si>
    <t>m</t>
  </si>
  <si>
    <t>D 1.1.13  T1,T18 60cm : (0,7+2,01*2)*3</t>
  </si>
  <si>
    <t>T7 70cm : (0,8+2,01*2)*1</t>
  </si>
  <si>
    <t>T2,T5,T6,T13,T14,T15 80cm : (0,9+2,01*2)*11</t>
  </si>
  <si>
    <t>T3,T4,T8,T16 90cm : (1+2,01*2)*7</t>
  </si>
  <si>
    <t>T9,T10,T11,T12 110cm : (1,2+2,01*2)*27</t>
  </si>
  <si>
    <t>D 1.1.13  T17 160cm : (1,7+2,01*2)*1</t>
  </si>
  <si>
    <t>271531114R00</t>
  </si>
  <si>
    <t>Polštáře zhutněné pod základy kamenivo drcené, frakce 8 - 16 mm</t>
  </si>
  <si>
    <t>800-2</t>
  </si>
  <si>
    <t>D 1.1.2,D 1.1.8 1.PP odvětrání výtahové šachty : 2,37*1,1*0,1</t>
  </si>
  <si>
    <t>342263513RT01</t>
  </si>
  <si>
    <t>Revizní dvířka Promat do SDK příček, 300x300 mm, typ SP, požární odolnost EI 30</t>
  </si>
  <si>
    <t>Protipožární revizní dvířka 300/300</t>
  </si>
  <si>
    <t>Položka obsahuje prořezání otvoru, dodání a osazení dvířek včetně rámu</t>
  </si>
  <si>
    <t>tmelení a zapravení</t>
  </si>
  <si>
    <t>274272120RT3</t>
  </si>
  <si>
    <t>Zdivo základové z bednicích tvárnic tloušťky 200 mm, výplň betonem C 16/20</t>
  </si>
  <si>
    <t>s výplní betonem, bez výztuže,</t>
  </si>
  <si>
    <t>D 1.1.2,D 1.1.8 1.PP odvětrání výtahové šachty : (2,37*2+1)*0,75</t>
  </si>
  <si>
    <t>411121232R00</t>
  </si>
  <si>
    <t>Osazování stropních desek š. do 60, dl. do 180 cm</t>
  </si>
  <si>
    <t>D 1.1.2,D 1.1.8 1.PP odvětrání výtahové šachty : 8</t>
  </si>
  <si>
    <t>631312611R00</t>
  </si>
  <si>
    <t xml:space="preserve">Mazanina z betonu prostého tl. přes 50 do 80 mm třídy C 16/20,  </t>
  </si>
  <si>
    <t>(z kameniva) hlazená dřevěným hladítkem</t>
  </si>
  <si>
    <t>D 1.1.2,D 1.1.8 1.PP odvětrání výtahové šachty : 2,37*1*0,05</t>
  </si>
  <si>
    <t>631313611R00</t>
  </si>
  <si>
    <t xml:space="preserve">Mazanina z betonu prostého tl. přes 80 do 120 mm třídy C 16/20 ,  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</si>
  <si>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</si>
  <si>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</si>
  <si>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</si>
  <si>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</si>
  <si>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D 1.1.2,D 1.1.8 1.PP odvětrání výtahové šachty : 2,37*1,1*2*0,0044</t>
  </si>
  <si>
    <t>59341747R</t>
  </si>
  <si>
    <t>deska stropní plná železobetonová; PZD; l = 104,0 cm; š = 29,0 cm; h = 9,0 cm; užitné zatížení 5,00 kN/m2</t>
  </si>
  <si>
    <t>SPCM</t>
  </si>
  <si>
    <t>Specifikace</t>
  </si>
  <si>
    <t>POL3_1</t>
  </si>
  <si>
    <t>564861111RT2</t>
  </si>
  <si>
    <t>Podklad ze štěrkodrti s rozprostřením a zhutněním frakce 0-32 mm, tloušťka po zhutnění 200 mm</t>
  </si>
  <si>
    <t>822-1</t>
  </si>
  <si>
    <t>D 1.1.9,D 1.1.12   P2 : 2,1*2,4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</si>
  <si>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</si>
  <si>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</si>
  <si>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</si>
  <si>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59245326R</t>
  </si>
  <si>
    <t>dlažba betonová dvouvrstvá; čtverec; povrch reliéfní; vzor čtvrtkruh; šedá; l = 400 mm; š = 400 mm; tl. 45,0 mm</t>
  </si>
  <si>
    <t>D 1.1.9,D 1.1.12   P2 : 2,1*2,4*1,01</t>
  </si>
  <si>
    <t>602011141RT1</t>
  </si>
  <si>
    <t xml:space="preserve">Omítka stěn z hotových směsí vrstva štuková, vápenná,  , tloušťka vrstvy 2 mm,  </t>
  </si>
  <si>
    <t>po jednotlivých vrstvách</t>
  </si>
  <si>
    <t>D 1.1.13-1.20 : (2,55*3,36-0,8*1,97)*2</t>
  </si>
  <si>
    <t>D 1.1.9,D 1.1.12  1.04,1.05 : ((2,15+0,875)*3,36)*2</t>
  </si>
  <si>
    <t>1.07,1.08 : 2,125*3,36*2</t>
  </si>
  <si>
    <t>602011191R00</t>
  </si>
  <si>
    <t>Omítka stěn z hotových směsí Doplňkové práce pro omítky stěn z hotových směsí_x000D_
 podkladní nátěr pod tenkovrstvé omítky</t>
  </si>
  <si>
    <t>611401111R00</t>
  </si>
  <si>
    <t>Omítka malých ploch na stropech do 0,09 m2, vápennou štukovou omítkou</t>
  </si>
  <si>
    <t>jakoukoliv maltou, z pomocného pracovního lešení o výšce podlahy do 1900 mm a pro zatížení do 1,5 kPa,</t>
  </si>
  <si>
    <t>drobné opravy : 110</t>
  </si>
  <si>
    <t>612401291R00</t>
  </si>
  <si>
    <t>Omítky malých ploch vnitřních stěn přes 0,09 do 0,25 m2, vápennou štukovou omítkou</t>
  </si>
  <si>
    <t>drobné opravy : 80</t>
  </si>
  <si>
    <t>612421637R00</t>
  </si>
  <si>
    <t>Omítky vnitřní stěn vápenné nebo vápenocementové v podlaží i ve schodišti štukové</t>
  </si>
  <si>
    <t>D 1.1.13-3.23 : (2,4*3,36-((0,7+0,8)*1,97))*2</t>
  </si>
  <si>
    <t>D 1.1.9,D 1.1.12 - 1.18 : 1,2*1,2*2</t>
  </si>
  <si>
    <t>1.34 : ((0,9+0,15)*3,36)*2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</si>
  <si>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</si>
  <si>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</si>
  <si>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</si>
  <si>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D 1.1.13  T1,T18 60cm : (2+1)*(0,7+2,1*2)*(0,6+0,15)</t>
  </si>
  <si>
    <t>T7 70cm : 1*(0,8+2,1*2)*(0,6+0,15)</t>
  </si>
  <si>
    <t>T2,T5,T6,T13,T14,T15 80cm : (2+2+2+2+2+1)*(0,9+2,1*2)*(0,6+0,15)</t>
  </si>
  <si>
    <t>T3,T4,T8,T16 90cm : (3+1+2+1)*(1,0+2,1*2)*(0,6+0,15)</t>
  </si>
  <si>
    <t>T9,T10,T11,T12 110cm : (6+1+10+10)*(1,2+2,1*2)*(0,6+0,15)</t>
  </si>
  <si>
    <t>D 1.1.13 T21 : (1,35+0,75*2)*0,6*1</t>
  </si>
  <si>
    <t>D 1.1.13 T20 : (1,35+2,4*2)*0,6*2</t>
  </si>
  <si>
    <t>612481211RU1</t>
  </si>
  <si>
    <t>Vyztužení povrchu vnitřních stěn sklotextilní síťovinou s dodávkou síťoviny a stěrkového tmelu</t>
  </si>
  <si>
    <t>613421173RT2</t>
  </si>
  <si>
    <t>Omítka vnitřní pilířů a sloupů vápenná nebo vápennocementová rovná, štuková</t>
  </si>
  <si>
    <t>D 1.1.13-3.23 : (0,90+0,3)*2*2,3</t>
  </si>
  <si>
    <t>622473187RT2</t>
  </si>
  <si>
    <t>Příplatek za okenní začišťovací lištu včetně dodávky</t>
  </si>
  <si>
    <t>D 1.1.10  2.08 : 1,35+2*2,4</t>
  </si>
  <si>
    <t>D 1.1.11  3.08,3.01 : (1,35+2*2,4)*2</t>
  </si>
  <si>
    <t>622300172RT2</t>
  </si>
  <si>
    <t>Těsnicí prvky exteriér, montáž včetně dodávky, pro spáru šířky 7-12 mm</t>
  </si>
  <si>
    <t>D 1.1.11 3.08,3.01 : (1,35+2*2,4)*2</t>
  </si>
  <si>
    <t>622390721R00</t>
  </si>
  <si>
    <t>Montáž zateplovacího systému ostění, bez izolantu z minerálu, lišty, stěrka, tenkovrstvá omítka</t>
  </si>
  <si>
    <t xml:space="preserve">  D 1.1.4  2.08 : 1,35+2*2,4</t>
  </si>
  <si>
    <t xml:space="preserve">  D 1.1.4  3.08,3.01 : (1,35+2*2,4)*2</t>
  </si>
  <si>
    <t>18,45*0,45</t>
  </si>
  <si>
    <t>631312141R00</t>
  </si>
  <si>
    <t>Doplnění mazanin betonem prostým rýh v dosavadních mazaninách</t>
  </si>
  <si>
    <t>prostým betonem (s dodáním hmot) bez potěru,</t>
  </si>
  <si>
    <t xml:space="preserve">  D 1.1.13  T1,T18 60cm : 0,7*3</t>
  </si>
  <si>
    <t xml:space="preserve">  T7 70cm : 0,8*1</t>
  </si>
  <si>
    <t xml:space="preserve">  T2,T5,T6,T13,T14,T15 80cm : 0,9*11</t>
  </si>
  <si>
    <t xml:space="preserve">  T3,T4,T8,T16 90cm : 1*7</t>
  </si>
  <si>
    <t xml:space="preserve">  T9,T10,T11,T12 110cm : 1,2*27</t>
  </si>
  <si>
    <t xml:space="preserve">  D 1.1.13  T17 160cm : 1,7*1</t>
  </si>
  <si>
    <t>53,9*0,75*0,2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</si>
  <si>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</si>
  <si>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</si>
  <si>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</si>
  <si>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 1.1.13  T1,T18 60cm : 2+1</t>
  </si>
  <si>
    <t>T3,T4,T8,T16 90cm : 3+1+2+1</t>
  </si>
  <si>
    <t>T7 70cm : 1</t>
  </si>
  <si>
    <t>T9,T10,T11,T12 110cm : 6+1+10+10</t>
  </si>
  <si>
    <t>D 1.1.13  T17 160cm : 1</t>
  </si>
  <si>
    <t>648991113RT4</t>
  </si>
  <si>
    <t>Osazení parapetních desek z plastických hmot Dodávka a osazení parapetních desek z plastických hmot šířky 350 mm</t>
  </si>
  <si>
    <t>a poloplastických hmot na montážní pěnu, zapravení omítky pod parapetem, těsnění spáry mezi parapetem a rámem okna, dodávka silikonu.</t>
  </si>
  <si>
    <t>D 1.1.13 T20 : 1,4*2</t>
  </si>
  <si>
    <t>D 1.1.13 T22 : 1,4*1</t>
  </si>
  <si>
    <t>5533300406R</t>
  </si>
  <si>
    <t>zárubeň kovová s těsněním; pro klasické zdění; š profilu 160 mm; š průchodu 600 mm; h průchodu 1 970 mm; L, P; závěsy stavitelné; požární odolnost</t>
  </si>
  <si>
    <t>5533300416R</t>
  </si>
  <si>
    <t>zárubeň kovová s těsněním; pro klasické zdění; š profilu 160 mm; š průchodu 700 mm; h průchodu 1 970 mm; L, P; závěsy stavitelné; požární odolnost</t>
  </si>
  <si>
    <t>5533300426R</t>
  </si>
  <si>
    <t>zárubeň kovová s těsněním; pro klasické zdění; š profilu 160 mm; š průchodu 800 mm; h průchodu 1 970 mm; L, P; závěsy stavitelné; požární odolnost</t>
  </si>
  <si>
    <t>T2,T5,T6,T13,T14,T15 80cm : 2+3+2+2+2+1</t>
  </si>
  <si>
    <t>5533300436R</t>
  </si>
  <si>
    <t>zárubeň kovová s těsněním; pro klasické zdění; š profilu 160 mm; š průchodu 900 mm; h průchodu 1 970 mm; L, P; závěsy stavitelné; požární odolnost</t>
  </si>
  <si>
    <t>T3,T4,T8a, T8b,T16 90cm : 3+1+1+1+1</t>
  </si>
  <si>
    <t>5533300446R</t>
  </si>
  <si>
    <t>zárubeň kovová s těsněním; pro klasické zdění; š profilu 160 mm; š průchodu 1 100 mm; h průchodu 1 970 mm; L, P; závěsy stavitelné; požární odolnost</t>
  </si>
  <si>
    <t>941941031R00</t>
  </si>
  <si>
    <t>Montáž lešení lehkého pracovního řadového s podlahami šířky od 0,80 do 1,00 m, výšky do 10 m</t>
  </si>
  <si>
    <t>800-3</t>
  </si>
  <si>
    <t>včetně kotvení</t>
  </si>
  <si>
    <t>pro výměny oken : 3,1*12,5*3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</si>
  <si>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</si>
  <si>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</si>
  <si>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pro výměny oken : 3,1*12,5*3*2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</si>
  <si>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</si>
  <si>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</si>
  <si>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</si>
  <si>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</si>
  <si>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D 1.1.13  Z21 : 100+100+100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</si>
  <si>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</si>
  <si>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</si>
  <si>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1.1.8 0.07 : 17,21</t>
  </si>
  <si>
    <t>0.06 : 45,38</t>
  </si>
  <si>
    <t>1.1.9 1.01 : 32,67</t>
  </si>
  <si>
    <t>1.02 : 99,15</t>
  </si>
  <si>
    <t>1.03 : 105,07</t>
  </si>
  <si>
    <t>1.04 : 8,55</t>
  </si>
  <si>
    <t>1.05 : 12,10</t>
  </si>
  <si>
    <t>1.06 : 21,84</t>
  </si>
  <si>
    <t>1.07 : 3,24</t>
  </si>
  <si>
    <t>1.08 : 5,68</t>
  </si>
  <si>
    <t>1.09 : 25,41</t>
  </si>
  <si>
    <t>1.10 : 24,75</t>
  </si>
  <si>
    <t>1.11 : 25,26</t>
  </si>
  <si>
    <t>1.12 : 25,29</t>
  </si>
  <si>
    <t>1.13 : 25,74</t>
  </si>
  <si>
    <t>1.14 : 28,78</t>
  </si>
  <si>
    <t>1.15 : 26,09</t>
  </si>
  <si>
    <t>1.16 : 27,49</t>
  </si>
  <si>
    <t>1.17 : 39,65</t>
  </si>
  <si>
    <t>1.18 : 7,86</t>
  </si>
  <si>
    <t>1.19 : 3,44</t>
  </si>
  <si>
    <t>1.20 : 14,09</t>
  </si>
  <si>
    <t>1.25 : 8,30</t>
  </si>
  <si>
    <t>1.34 : 20,05</t>
  </si>
  <si>
    <t>1.37 : 27,82</t>
  </si>
  <si>
    <t>1.38 : 16,3</t>
  </si>
  <si>
    <t>1.42 : 5,19</t>
  </si>
  <si>
    <t>1.44 : 16,78</t>
  </si>
  <si>
    <t>1.45 : 3,66</t>
  </si>
  <si>
    <t>1.49 : 1,89</t>
  </si>
  <si>
    <t>1.50 : 6,38</t>
  </si>
  <si>
    <t>1.53 : 3,35</t>
  </si>
  <si>
    <t>1.1.10 2.01 : 56,07</t>
  </si>
  <si>
    <t>2.02 : 65,57</t>
  </si>
  <si>
    <t>2.03 : 16,16</t>
  </si>
  <si>
    <t>2.04 : 38,06</t>
  </si>
  <si>
    <t>2.05 : 23,78</t>
  </si>
  <si>
    <t>2.06 : 37,40</t>
  </si>
  <si>
    <t>2.07 : 26,05</t>
  </si>
  <si>
    <t>2.08 : 23,08</t>
  </si>
  <si>
    <t>2.09 : 38,03</t>
  </si>
  <si>
    <t>2.10 : 23,29</t>
  </si>
  <si>
    <t>2.11 : 37,90</t>
  </si>
  <si>
    <t>2.13 : 23,13</t>
  </si>
  <si>
    <t>2.17 : 3,71</t>
  </si>
  <si>
    <t>2.18 : 4,05</t>
  </si>
  <si>
    <t>2.19 : 4</t>
  </si>
  <si>
    <t>2.23 : 18,25</t>
  </si>
  <si>
    <t>1.1.11 3.01 : 56,07</t>
  </si>
  <si>
    <t>3.02 : 65,57</t>
  </si>
  <si>
    <t>3.03 : 16,16</t>
  </si>
  <si>
    <t>3.04 : 38,06</t>
  </si>
  <si>
    <t>3.05 : 23,78</t>
  </si>
  <si>
    <t>3.06 : 37,40</t>
  </si>
  <si>
    <t>3.07 : 26,05</t>
  </si>
  <si>
    <t>3.08 : 23,08</t>
  </si>
  <si>
    <t>3.09 : 38,03</t>
  </si>
  <si>
    <t>3.10 : 23,29</t>
  </si>
  <si>
    <t>3.11 : 37,90</t>
  </si>
  <si>
    <t>3.13 : 23,13</t>
  </si>
  <si>
    <t>3.17 : 3,71</t>
  </si>
  <si>
    <t>3.18 : 4,05</t>
  </si>
  <si>
    <t>3.19 : 4</t>
  </si>
  <si>
    <t>3.21 : 8,10</t>
  </si>
  <si>
    <t>3.23 : 18,25</t>
  </si>
  <si>
    <t>953941131T00</t>
  </si>
  <si>
    <t>Plechy nárožní ochranné nerezové 50x50x 1500 mm</t>
  </si>
  <si>
    <t>dodávka a montáž dle projektové dokumentace</t>
  </si>
  <si>
    <t>D 1.1.13  T26 : 38</t>
  </si>
  <si>
    <t>953941312R00</t>
  </si>
  <si>
    <t>Osazení předmětů na hmoždinky osazení hasicího přístroje</t>
  </si>
  <si>
    <t>rozmístění dle výkresu D.1.3 Požárně bezpečností řešení</t>
  </si>
  <si>
    <t>19+2+1+1</t>
  </si>
  <si>
    <t>42274371V01</t>
  </si>
  <si>
    <t>Ventil C26-103-516.18 PN 16 DN 80 s elmag.ovládání D+M</t>
  </si>
  <si>
    <t>POL3_</t>
  </si>
  <si>
    <t>uzávěr plynu ovládaný napětím 24VDC</t>
  </si>
  <si>
    <t>ovládá systém EPS</t>
  </si>
  <si>
    <t>uzavírá hlavní plynový uzávěr v suterénu objektu</t>
  </si>
  <si>
    <t>dodávka včetně montáže</t>
  </si>
  <si>
    <t>44984114R</t>
  </si>
  <si>
    <t>přístoj hasicí práškový; P6Te; výtlačný prostředek dusík; náplň 6 kg; dostřik 4 m; doba činnosti min 12 s</t>
  </si>
  <si>
    <t>přenosné hasící přístroje práškové s hasící schopností 21 A</t>
  </si>
  <si>
    <t>D 1.1.8 1.PP 21A : 2</t>
  </si>
  <si>
    <t>1.NP : 9</t>
  </si>
  <si>
    <t>2.NP : 4</t>
  </si>
  <si>
    <t>3.NP : 4</t>
  </si>
  <si>
    <t>44984115T</t>
  </si>
  <si>
    <t>Hasící přístroj práškový - 6kg 34A 183B dleZ14</t>
  </si>
  <si>
    <t>přenosné hasící přístroje práškové s hasící schopností 34 A</t>
  </si>
  <si>
    <t>D 1.1.8  1.PP 34A : 1</t>
  </si>
  <si>
    <t>1.NP : 1</t>
  </si>
  <si>
    <t>44984116T</t>
  </si>
  <si>
    <t>hasicí přístroj práškový, 2 kg – 8A / 55B / C dle Z 15</t>
  </si>
  <si>
    <t>přenosné hasící přístroje práškové s hasící schopností 55B</t>
  </si>
  <si>
    <t>D 1.1.8 1.PP 55B : 1</t>
  </si>
  <si>
    <t>7601010T</t>
  </si>
  <si>
    <t>Lavice třísedák,vč.montáže</t>
  </si>
  <si>
    <t>Rozměry: 1800 x 630 x 82 cm (šířka x hloubka x výška),</t>
  </si>
  <si>
    <t>Technická specifikace: nosná konstrukce a madla nerez broušený</t>
  </si>
  <si>
    <t>Sedák z perforovaného plechu, povrchová úprava práškový vypalovací lak</t>
  </si>
  <si>
    <t>velmi odolné lavice do čekáren vyrobeny pouze z kovu</t>
  </si>
  <si>
    <t>nohy jsou vybaveny rektifikací pro vyrovnání případných nerovností podlahy</t>
  </si>
  <si>
    <t>dodáváno v demontovaném stavu</t>
  </si>
  <si>
    <t>D 1.1.14 : 6</t>
  </si>
  <si>
    <t>7601011T</t>
  </si>
  <si>
    <t>Stůl na chodbu-nerezový parametry dle PD</t>
  </si>
  <si>
    <t>80 x 80 x 55 cm (šířka x hloubka x výška),</t>
  </si>
  <si>
    <t>Technická specifikace: nosná konstrukce nerez broušený</t>
  </si>
  <si>
    <t>Deska nerez</t>
  </si>
  <si>
    <t>Orientační hmotnost stolu 13,0 kg</t>
  </si>
  <si>
    <t>D 1.1.14 : 2</t>
  </si>
  <si>
    <t>7601013T</t>
  </si>
  <si>
    <t>Skříň na dokumentaci-90 x 43,5 x 199 cm (šířka x hloubka x výška)</t>
  </si>
  <si>
    <t xml:space="preserve">ks    </t>
  </si>
  <si>
    <t>provedení plech tl. 0,6 mm, dveře se skrytými panty</t>
  </si>
  <si>
    <t>Uzamykatelné, otvírání dvířek 180°</t>
  </si>
  <si>
    <t>Vybavení 6x plice, uzpůsobeno pro ukládání katroték formátu A4 s možností</t>
  </si>
  <si>
    <t>přestavění, zatížení police min 40 kg</t>
  </si>
  <si>
    <t>Provedení ve dvou odstínech RAL (korpus zelená, dvířka bříza)</t>
  </si>
  <si>
    <t>7601014T</t>
  </si>
  <si>
    <t>Nástavec: 90 x 43,5 x 79 cm (šířka x hloubka x výška),</t>
  </si>
  <si>
    <t>7601018T</t>
  </si>
  <si>
    <t>Skříň na dokumentaci-60 x 43,5 x 199 cm (šířka x hloubka x výška)</t>
  </si>
  <si>
    <t>7601019T</t>
  </si>
  <si>
    <t>Nástavec: 60 x 43,5 x 79 cm (šířka x hloubka x výška),</t>
  </si>
  <si>
    <t>919735122R00</t>
  </si>
  <si>
    <t>Řezání stávajících krytů nebo podkladů betonových, hloubky přes 50 do 100 mm</t>
  </si>
  <si>
    <t>včetně spotřeby vody</t>
  </si>
  <si>
    <t>D 1.1.13  T1,T18 60cm : 0,7*3*2</t>
  </si>
  <si>
    <t>T7 70cm : 0,8*2*1</t>
  </si>
  <si>
    <t>T2,T5,T6,T13,T14,T15 80cm : 0,9*11*2</t>
  </si>
  <si>
    <t>T3,T4,T8,T16 90cm : 1*2*7</t>
  </si>
  <si>
    <t>T9,T10,T11,T12 110cm : 1,2*2*27</t>
  </si>
  <si>
    <t>D 1.1.13  T17 160cm : 1,7*2*1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</si>
  <si>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</si>
  <si>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</si>
  <si>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801-3</t>
  </si>
  <si>
    <t>D.1.1.3: : (0,75+0,25)*(2,1*2+1,2)*15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</si>
  <si>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</si>
  <si>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</si>
  <si>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</si>
  <si>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1.1.9,D 1.1.12   1.04 : 1,2*0,14*0,14</t>
  </si>
  <si>
    <t>965048250R00</t>
  </si>
  <si>
    <t>Dočištění povrchu po vybourání dlažeb do cementové malty, plochy do 50%</t>
  </si>
  <si>
    <t>53,9*0,15</t>
  </si>
  <si>
    <t>965081712RT1</t>
  </si>
  <si>
    <t>Bourání podlah z keramických dlaždic, tloušťky do 10 mm, plochy do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</si>
  <si>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</si>
  <si>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</si>
  <si>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</si>
  <si>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</si>
  <si>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D 1.1.2 : 1</t>
  </si>
  <si>
    <t>D 1.1.3 : 6</t>
  </si>
  <si>
    <t>4</t>
  </si>
  <si>
    <t>10</t>
  </si>
  <si>
    <t>D 1.1.4 : 2</t>
  </si>
  <si>
    <t>D 1.1.5 : 2</t>
  </si>
  <si>
    <t>968061126R00</t>
  </si>
  <si>
    <t>Vyvěšení nebo zavěšení dřevěných křídel dveří, plochy přes 2 m2</t>
  </si>
  <si>
    <t>D 1.1.4 : 10</t>
  </si>
  <si>
    <t>D 1.1.5 : 10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</si>
  <si>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</si>
  <si>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</si>
  <si>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1.1.2 : 0,8*2*1</t>
  </si>
  <si>
    <t>D 1.1.3 : 0,8*2*6</t>
  </si>
  <si>
    <t>0,6*2*4</t>
  </si>
  <si>
    <t>0,9*2*10</t>
  </si>
  <si>
    <t>D 1.1.4 : 0,8*2*2</t>
  </si>
  <si>
    <t>0,9*2*1</t>
  </si>
  <si>
    <t>D 1.1.5 : 0,8*2*2</t>
  </si>
  <si>
    <t>0,85*2*1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</si>
  <si>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</si>
  <si>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</si>
  <si>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 1.1.4 : 1,1*2*10</t>
  </si>
  <si>
    <t>D 1.1.5 : 1,1*2*10</t>
  </si>
  <si>
    <t>968083001R00</t>
  </si>
  <si>
    <t>Vybourání plastových výplní otvorů oken, do 1 m2</t>
  </si>
  <si>
    <t>D 1.1.12   strojovna výtahu : 0,6*0,9</t>
  </si>
  <si>
    <t>968083003R00</t>
  </si>
  <si>
    <t>Vybourání plastových výplní otvorů oken, do 4 m2</t>
  </si>
  <si>
    <t>D 1.1.9,D 1.1.12   1.04 : 1,35*2,4</t>
  </si>
  <si>
    <t>D 1.1.4  2.08 : 1,35*2,4</t>
  </si>
  <si>
    <t>D 1.1.4  3.08,3.01 : 1,35*2,4*2</t>
  </si>
  <si>
    <t>968096002R00</t>
  </si>
  <si>
    <t xml:space="preserve">Vybourání vnitřních parapetů plastových, šířky do 50 cm,  </t>
  </si>
  <si>
    <t>971033561R00</t>
  </si>
  <si>
    <t>Vybourání otvorů ve zdivu cihelném z jakýchkoliv cihel pálených_x000D_
 na jakoukoliv maltu vápenou nebo vápenocementovou, plochy do 1 m2, tloušťky do 600 mm</t>
  </si>
  <si>
    <t>základovém nebo nadzákladovém,</t>
  </si>
  <si>
    <t>D 1.1.9,D 1.1.12   1.04 : 0,8*0,9*0,5</t>
  </si>
  <si>
    <t>2.19 : 0,6*0,9*0,6</t>
  </si>
  <si>
    <t>971033631R00</t>
  </si>
  <si>
    <t>Vybourání otvorů ve zdivu cihelném z jakýchkoliv cihel pálených_x000D_
 na jakoukoliv maltu vápenou nebo vápenocementovou, plochy do 4 m2, tloušťky do 150 mm</t>
  </si>
  <si>
    <t>D 1.1.9,D 1.1.12   1.04 : 2,15*3,16</t>
  </si>
  <si>
    <t>0,35*2,25</t>
  </si>
  <si>
    <t>971042461R00</t>
  </si>
  <si>
    <t>Vybourání otvorů v betonových příčkách a zdech plochy do 0,25 m2, tloušťky do 600 mm</t>
  </si>
  <si>
    <t>základových nebo nadzákladových,</t>
  </si>
  <si>
    <t>D 1.1.2,D 1.1.8 1.PP prostup VZT : 1</t>
  </si>
  <si>
    <t>971052461R00</t>
  </si>
  <si>
    <t>Vybourání a prorážení otvorů v železobetonových zdech a příčkách plochy do 0,25 m2, tloušťky do 600 mm</t>
  </si>
  <si>
    <t>D 1.1.2,D 1.1.8 1.PP odvětrání výtahové šachty : 1</t>
  </si>
  <si>
    <t>974042554R00</t>
  </si>
  <si>
    <t>Vysekání rýh v betonové a jiné monolitické dlažbě do hloubky 100 mm, šířky do 150 mm</t>
  </si>
  <si>
    <t>s betonovým podkladem,</t>
  </si>
  <si>
    <t>D 1.1.13  T1,T18 60cm : 0,7*3</t>
  </si>
  <si>
    <t>T7 70cm : 0,8*1</t>
  </si>
  <si>
    <t>T2,T5,T6,T13,T14,T15 80cm : 0,9*11</t>
  </si>
  <si>
    <t>T3,T4,T8,T16 90cm : 1*7</t>
  </si>
  <si>
    <t>T9,T10,T11,T12 110cm : 1,2*27</t>
  </si>
  <si>
    <t>D 1.1.13  T17 160cm : 1,7*1</t>
  </si>
  <si>
    <t>974042557R00</t>
  </si>
  <si>
    <t>Vysekání rýh v betonové a jiné monolitické dlažbě do hloubky 100 mm, šířky do 300 mm</t>
  </si>
  <si>
    <t>53,9*2</t>
  </si>
  <si>
    <t>988PC</t>
  </si>
  <si>
    <t>Demontáž stávající dřevěného schodiště vč.odvozu a likvidace</t>
  </si>
  <si>
    <t>D 1.1.5 : 1</t>
  </si>
  <si>
    <t>963016211R00</t>
  </si>
  <si>
    <t>Demontáž sádrokartonových a sádrovláknitých podhledů z kazet 600 x 600 mm bez minerální izolace, na kovovém roštu, tl. 12,5 mm</t>
  </si>
  <si>
    <t>979011111R00</t>
  </si>
  <si>
    <t>Svislá doprava suti a vybouraných hmot za prvé podlaží nad nebo pod základním podlažím</t>
  </si>
  <si>
    <t>POL1_3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</si>
  <si>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</si>
  <si>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</si>
  <si>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</si>
  <si>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</si>
  <si>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</si>
  <si>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</si>
  <si>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</si>
  <si>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</si>
  <si>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</si>
  <si>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</si>
  <si>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směsi betonu a cihel do 30x30 cm</t>
  </si>
  <si>
    <t>979093111R00</t>
  </si>
  <si>
    <t>Uložení suti na skládku bez zhutnění</t>
  </si>
  <si>
    <t>800-6</t>
  </si>
  <si>
    <t>s hrubým urovnáním,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</si>
  <si>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</si>
  <si>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</si>
  <si>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</si>
  <si>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</si>
  <si>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</si>
  <si>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</si>
  <si>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</si>
  <si>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D 1.1.2,D 1.1.8 1.PP odvětrání výtahové šachty : 2,37*1,1*2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</si>
  <si>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</si>
  <si>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</si>
  <si>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D 1.1.2,D 1.1.8 1.PP odvětrání výtahové šachty : (2,37*2+1)*0,95</t>
  </si>
  <si>
    <t>711141559RT2</t>
  </si>
  <si>
    <t xml:space="preserve">Provedení izolace proti zemní vlhkosti pásy přitavením vodorovná, 2 vrstvy, bez dodávky izolačních pásů,  </t>
  </si>
  <si>
    <t>711142559RT1</t>
  </si>
  <si>
    <t xml:space="preserve">Provedení izolace proti zemní vlhkosti pásy přitavením svislá, 1 vrstva, bez dodávky izolačních pásů,  </t>
  </si>
  <si>
    <t>711745567R00</t>
  </si>
  <si>
    <t>Provedení detailů pásy přitavením spojů obrácených nebo zpětných se zesílením r.š. 500_x000D_
 NAIP (natavitelný asfaltový izolační pás)</t>
  </si>
  <si>
    <t>D 1.1.2,D 1.1.8 1.PP odvětrání výtahové šachty : (1,1+0,95)*2</t>
  </si>
  <si>
    <t>711823121RT6</t>
  </si>
  <si>
    <t>Ochrana konstrukcí nopovou fólií svisle, výška nopu 20 mm, včetně dodávky fólie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</si>
  <si>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</si>
  <si>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</si>
  <si>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1.1.2,D 1.1.8 1.PP odvětrání výtahové šachty : 2,37*1,1*2*1,15</t>
  </si>
  <si>
    <t>D 1.1.2,D 1.1.8 1.PP odvětrání výtahové šachty : (2,37*2+1)*0,95*1,2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</si>
  <si>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</si>
  <si>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</si>
  <si>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</si>
  <si>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713551140T00</t>
  </si>
  <si>
    <t>požární ucpávky vedené stropem nebo stěnou pro kabelové DN do 20 mm D+M</t>
  </si>
  <si>
    <t>Parametry dle PD</t>
  </si>
  <si>
    <t>D 1.1.13. Z30 : 70</t>
  </si>
  <si>
    <t>713551144T00</t>
  </si>
  <si>
    <t>požární ucpávky vedené stropem nebo stěnou pro  kabelové DN do 40 mm D+M</t>
  </si>
  <si>
    <t>D 1.1.13 Z30 : 50</t>
  </si>
  <si>
    <t>713552155T00</t>
  </si>
  <si>
    <t>požární ucpávky vedené stropem nebo stěnou pro potrubí  O do 100 mm D+M</t>
  </si>
  <si>
    <t>parametry dle PD</t>
  </si>
  <si>
    <t>D 1.1.13 Z30 : 30</t>
  </si>
  <si>
    <t>998713103R00</t>
  </si>
  <si>
    <t>Přesun hmot pro izolace tepelné v objektech výšky do 24 m</t>
  </si>
  <si>
    <t>800-713</t>
  </si>
  <si>
    <t>50 m vodorovně</t>
  </si>
  <si>
    <t>766623510T00</t>
  </si>
  <si>
    <t>Montáž okno fixní, celozasklené, H do 2,75 m-protipožární</t>
  </si>
  <si>
    <t>D 1.1.13 T20 : 1,35*2,4*2</t>
  </si>
  <si>
    <t>T 21 : 1,35*0,75*1</t>
  </si>
  <si>
    <t>766711001R00</t>
  </si>
  <si>
    <t xml:space="preserve">Montáž otvorových prvků plastových oken a balkonových dveří,  </t>
  </si>
  <si>
    <t>800-766</t>
  </si>
  <si>
    <t>D 1.1.13 T22 : (1,35+2,4)*2</t>
  </si>
  <si>
    <t>766661413R00</t>
  </si>
  <si>
    <t>Montáž dveřních křídel kompletizovaných otevíravých , protipožárních bez kukátka, do ocelové nebo fošnové zárubně, jednokřídlových, šířky do 800 mm</t>
  </si>
  <si>
    <t>766661422R00</t>
  </si>
  <si>
    <t>Montáž dveřních křídel kompletizovaných otevíravých , protipožárních, do ocelové nebo fošnové zárubně, jednokřídlových, šířky přes 800 mm</t>
  </si>
  <si>
    <t>Dveře s protipožární odolností do 30 minut.</t>
  </si>
  <si>
    <t>766661442T00</t>
  </si>
  <si>
    <t>Montáž dveří protipožárních 2kříd. š.nad 145 cm</t>
  </si>
  <si>
    <t>766670021R00</t>
  </si>
  <si>
    <t xml:space="preserve">Montáž kliky a štítku </t>
  </si>
  <si>
    <t>V ceně není zakalkulována montáž vrchního kování.</t>
  </si>
  <si>
    <t>T7 : 0</t>
  </si>
  <si>
    <t>T3,T4,T8a,T8b,T16 90cm : 3+1+1+1+1</t>
  </si>
  <si>
    <t>766670023T00</t>
  </si>
  <si>
    <t>demontáž a montáž vložky generálního klíče</t>
  </si>
  <si>
    <t>demontáž vložky generálního klíče ze stávajících dveří a montáž vložky generálního klíče do nových dveří</t>
  </si>
  <si>
    <t>D 1.1.13  T24 : 24+12+14</t>
  </si>
  <si>
    <t>767649191R00</t>
  </si>
  <si>
    <t>Montáž dveří montáž doplňků dveří samozavírače hydraulického</t>
  </si>
  <si>
    <t>800-767</t>
  </si>
  <si>
    <t xml:space="preserve">D 1.1.13 : </t>
  </si>
  <si>
    <t>T1: : 2</t>
  </si>
  <si>
    <t>T2: : 2</t>
  </si>
  <si>
    <t>T3: : 3</t>
  </si>
  <si>
    <t>T4: : 1</t>
  </si>
  <si>
    <t>T5: : 3</t>
  </si>
  <si>
    <t>T6: : 2</t>
  </si>
  <si>
    <t>T8a, T8b: : 1+1</t>
  </si>
  <si>
    <t>T10: : 1</t>
  </si>
  <si>
    <t>T13: : 2</t>
  </si>
  <si>
    <t>T14: : 2</t>
  </si>
  <si>
    <t>T15: : 1</t>
  </si>
  <si>
    <t>T16: : 1</t>
  </si>
  <si>
    <t>T17: : 1</t>
  </si>
  <si>
    <t>T18: : 1</t>
  </si>
  <si>
    <t>T23: : 1</t>
  </si>
  <si>
    <t>54914624R</t>
  </si>
  <si>
    <t>kování interiérové kliky s kruhovými štíty pro klíč; povrch - kliky pochromované; povrch - štíty leštěná nerez</t>
  </si>
  <si>
    <t>rozetové kování klika/klika, provedení matný nerez, oblé tvary parametry dle PD</t>
  </si>
  <si>
    <t>T7 70cm : 0</t>
  </si>
  <si>
    <t>54917025R01</t>
  </si>
  <si>
    <t>Zavírač dveří hydraulický se zpožděním</t>
  </si>
  <si>
    <t>samozavírač se zpožděním při zavírání</t>
  </si>
  <si>
    <t>velikost 1-6 dle EN 1154 (šířka dveřního křídla do 1400 mm a hmotnosti do 120 kg) s plynulou regulací</t>
  </si>
  <si>
    <t>optický ukazatel nastavení velikosti</t>
  </si>
  <si>
    <t>nastavitelná síla, rychlost, koncový doraz a tlumení otevírání</t>
  </si>
  <si>
    <t>vhodné  pro požární a kouřotěsné dveře</t>
  </si>
  <si>
    <t>rameno s vypínatelnou aretací</t>
  </si>
  <si>
    <t>montážní deska</t>
  </si>
  <si>
    <t>dodávka + montáž</t>
  </si>
  <si>
    <t>54917025R00</t>
  </si>
  <si>
    <t>Zavírač dveří hydraulický</t>
  </si>
  <si>
    <t>samozavírač s horní montáží</t>
  </si>
  <si>
    <t>šířka dveřního křídla do 1250 mm a hmotnosti do 100 kg</t>
  </si>
  <si>
    <t>nastavitelná síla, rychlost a koncový doraz</t>
  </si>
  <si>
    <t>T6: : 0</t>
  </si>
  <si>
    <t>T8a, T8b: : 0</t>
  </si>
  <si>
    <t>54926002R</t>
  </si>
  <si>
    <t>zámek zadlabací, bezpečnostní; vložkový; s převodem, s pojistkou; dvouzápadový; levopravý; hl = 80 mm; h = 170 mm; rozteč 90 mm; protipožární</t>
  </si>
  <si>
    <t>594150T</t>
  </si>
  <si>
    <t>Tlačné povrchové panikové kování: hrazda-vč.montáže</t>
  </si>
  <si>
    <t>D 1.1.13  T17 : 1</t>
  </si>
  <si>
    <t>611102T</t>
  </si>
  <si>
    <t>Okno z europrofilů zasklené trojsklem 1350x2400</t>
  </si>
  <si>
    <t>zasklení izolační trojsklo Ug=0,6, celkové Uw&lt;0,9</t>
  </si>
  <si>
    <t>D 1.1.13 T22 : 1</t>
  </si>
  <si>
    <t>61110481T</t>
  </si>
  <si>
    <t>Okno dřevěné euro fixní 1350 x 750 mm-protipožární, prvek T21</t>
  </si>
  <si>
    <t>nové EURO okno protipožární, fixní, velikost 1,35 x 0,75 m</t>
  </si>
  <si>
    <t>barva hnědá / hnědá dle stávajících oken</t>
  </si>
  <si>
    <t xml:space="preserve"> s požární odolností EI 30 DP1</t>
  </si>
  <si>
    <t>D 1.1.13 T21 : 1</t>
  </si>
  <si>
    <t>61110482T</t>
  </si>
  <si>
    <t>Okno dřevěné euro fixní 1350 x 2400 mm-protipožární, prvek T20</t>
  </si>
  <si>
    <t>nové EURO okno protipožární, fixní, velikost 1,35 x 2,4 m</t>
  </si>
  <si>
    <t>D 1.1.13 T20 : 2</t>
  </si>
  <si>
    <t>611656491T1</t>
  </si>
  <si>
    <t>Dveře protipožární EI30 plné 60x197 cm RAL-parametry dle popisu PD, lakované, 30 barev</t>
  </si>
  <si>
    <t>zámek zadlabávací pro vložku, vložka z původních dveří, demontáž a montáž vložky (součástí generálního klíče)</t>
  </si>
  <si>
    <t>D 1.1.13  T1, 60cm : 2</t>
  </si>
  <si>
    <t>611656491T18</t>
  </si>
  <si>
    <t>Dveře protipožární EW30 plné 60x197 cm RAL-parametry dle popisu PD, lakované, 30 barev</t>
  </si>
  <si>
    <t>D 1.1.13 T18 60cm : 1</t>
  </si>
  <si>
    <t>611656493T2</t>
  </si>
  <si>
    <t>Dveře protipožární EI30 plné 80x197 cm RAL-parametry dle PD, lakované, 30 barev</t>
  </si>
  <si>
    <t>611656494T3</t>
  </si>
  <si>
    <t>Dveře protipožární EI30 plné 90x197 cm RAL-parametry dle popisu v PD, lakované, 30 barev</t>
  </si>
  <si>
    <t>zámek zadlabávací pro vložku, vložka součástí generálního klíče</t>
  </si>
  <si>
    <t>T3,T4 90cm : 3+1</t>
  </si>
  <si>
    <t>611656494T8</t>
  </si>
  <si>
    <t>T8a 90cm : 1</t>
  </si>
  <si>
    <t>611656494T8b</t>
  </si>
  <si>
    <t>Dveře protipožární EW30 plné 90x197 cm RAL-parametry dle popisu v PD, lakované, 30 barev</t>
  </si>
  <si>
    <t>T8b,T16 90cm : 1+1</t>
  </si>
  <si>
    <t>611656495T10</t>
  </si>
  <si>
    <t>Dveře protipožární EI30 plné 110x197 cm RAL-parametry dle popisu PD, lakované, 30 barev</t>
  </si>
  <si>
    <t>ocelová protipožární zárubeň</t>
  </si>
  <si>
    <t>T10 110cm : 1</t>
  </si>
  <si>
    <t>611656495T11</t>
  </si>
  <si>
    <t>T11,T12 110cm : 10+10</t>
  </si>
  <si>
    <t>611656495T9</t>
  </si>
  <si>
    <t>ocelová zárubeň</t>
  </si>
  <si>
    <t>T9,110cm : 6</t>
  </si>
  <si>
    <t>611656497T17</t>
  </si>
  <si>
    <t>Dveře protipožární EI30 plné 170x205 cm RAL-parametry dle popisu PD, lakované, 30 barev</t>
  </si>
  <si>
    <t>označení prosklených ploch dle 101/2005 Sb.</t>
  </si>
  <si>
    <t>D 1.1.13  T17 170cm : 1</t>
  </si>
  <si>
    <t>998766103R00</t>
  </si>
  <si>
    <t>Přesun hmot pro konstrukce truhlářské v objektech výšky do 24 m</t>
  </si>
  <si>
    <t>767585118T00</t>
  </si>
  <si>
    <t>Úprava stávajícího SDK kazetového podhledu,vč.materiálu D+M</t>
  </si>
  <si>
    <t>úprava podhledu v místě nové stěny,včetně úpravy nosného roštu</t>
  </si>
  <si>
    <t>D 1.1.13  Z22 : 12+16+16</t>
  </si>
  <si>
    <t>767586201T00</t>
  </si>
  <si>
    <t>Podhled kazetový-zpětná montáž</t>
  </si>
  <si>
    <t>767581801R00</t>
  </si>
  <si>
    <t>Demontáž podhledů kazet</t>
  </si>
  <si>
    <t>767 Z01</t>
  </si>
  <si>
    <t>Výrobní dokumentace konstrukcí Z1c až Z12</t>
  </si>
  <si>
    <t>před realizací zaměřit a předložit k odsouhlasení výrobní dokumentaci všech konstrukcí ozn.Z1c až Z12 dle popisu v D 1.1.13</t>
  </si>
  <si>
    <t>767 Z10</t>
  </si>
  <si>
    <t>prosklená hliníková výplň do schodiště 953,5x330cm-dodávka a montáž parametry dle PD</t>
  </si>
  <si>
    <t>D.1.1.13: prvek Z10</t>
  </si>
  <si>
    <t>bez požární odolnosti</t>
  </si>
  <si>
    <t>D 1.1.13 Z10 : 1</t>
  </si>
  <si>
    <t>767 Z11</t>
  </si>
  <si>
    <t>hliníková stěna prosklená s posuvnými dveřmi,300x330cm dodávka a montáž parametry dle PD</t>
  </si>
  <si>
    <t>D.1.1.13: prvek Z11</t>
  </si>
  <si>
    <t>D 1.1.13 Z11 : 1</t>
  </si>
  <si>
    <t>767 Z12</t>
  </si>
  <si>
    <t>hliníková stěna prosklená s posuvnými dveřmi,480x330cm dodávka a montáž parametry dle PD</t>
  </si>
  <si>
    <t>D.1.1.13: prvek Z12</t>
  </si>
  <si>
    <t>434200001RA0</t>
  </si>
  <si>
    <t>Kompletní konstrukce schodišť ocelových schodiště z oceli včetně zábradlí a nátěrů</t>
  </si>
  <si>
    <t>m DVČ</t>
  </si>
  <si>
    <t>AP-HSV</t>
  </si>
  <si>
    <t>Agregovaná položka</t>
  </si>
  <si>
    <t>POL2_</t>
  </si>
  <si>
    <t>D.1.1.13: prvek Z16</t>
  </si>
  <si>
    <t>-	povrchová úprava 2x nátěr</t>
  </si>
  <si>
    <t>D 1.1.13 Z16 : 5,5</t>
  </si>
  <si>
    <t>767 Z17</t>
  </si>
  <si>
    <t>Značení dle PBŘ</t>
  </si>
  <si>
    <t>soubor</t>
  </si>
  <si>
    <t>šipky únikové cesty	a další značení dle požadavku D.1.3 PBŘ</t>
  </si>
  <si>
    <t>D 1.1.13 Z17 : 1</t>
  </si>
  <si>
    <t>767 Z18</t>
  </si>
  <si>
    <t>Opláštění VZT potrubí CETRIS deskami,včetně výrobní dokumentace-dodávka a montáž dle popisu</t>
  </si>
  <si>
    <t>z přední části nasávací VZT žaluzie 1,0 x 2,0 m, žárově zinkovaná</t>
  </si>
  <si>
    <t>D 1.1.13 Z18 : 1</t>
  </si>
  <si>
    <t>767 Z19</t>
  </si>
  <si>
    <t>VZT mřížka na potrubí do výtahové šachty  dodávka a montáž parametry dle PD</t>
  </si>
  <si>
    <t>provedení nerez</t>
  </si>
  <si>
    <t>D 1.1.13 Z19 : 1</t>
  </si>
  <si>
    <t>767 Z1a</t>
  </si>
  <si>
    <t>stávající vstupní posuvné dveře doplnit o záložní zdroj UPS</t>
  </si>
  <si>
    <t>D.1.1.13: prvek Z1a</t>
  </si>
  <si>
    <t>stávající vstupní posuvné dveře doplnit o záložní zdroj UPS s funkčností min. 15 minut (dle požadavku PBŘ)</t>
  </si>
  <si>
    <t>D 1.1.13 Z1a : 1</t>
  </si>
  <si>
    <t>767 Z1b</t>
  </si>
  <si>
    <t>D.1.1.13: prvek Z1b</t>
  </si>
  <si>
    <t>D 1.1.13 Z1b : 1</t>
  </si>
  <si>
    <t>767 Z1c</t>
  </si>
  <si>
    <t>hliníková stěna prosklená s posuvnými dveřmi,330x336cm dodávka a montáž parametry dle PD</t>
  </si>
  <si>
    <t>D.1.1.13: prvek Z1c</t>
  </si>
  <si>
    <t>před realizací zaměřit a předložit k odsouhlasení výrobní dokumentaci</t>
  </si>
  <si>
    <t>D 1.1.13 Z1c : 1</t>
  </si>
  <si>
    <t>767 Z2</t>
  </si>
  <si>
    <t>D.1.1.13: prvek Z2</t>
  </si>
  <si>
    <t>D 1.1.13 Z2 : 1</t>
  </si>
  <si>
    <t>767 Z20</t>
  </si>
  <si>
    <t>ocelový poklop 600/600 mm, snímatelný	  dodávka a montáž parametry dle PD</t>
  </si>
  <si>
    <t>D.1.1.13: prvek Z20</t>
  </si>
  <si>
    <t>závitové sloupce pro zvedání</t>
  </si>
  <si>
    <t>D 1.1.13 Z20 : 1</t>
  </si>
  <si>
    <t>44984124R04</t>
  </si>
  <si>
    <t>Přísttroj hasící, vz. Z23b</t>
  </si>
  <si>
    <t>D.1.1.13: Z23b</t>
  </si>
  <si>
    <t>hasící přístroj PHP 55B</t>
  </si>
  <si>
    <t>dodávka včetně montáže + revize</t>
  </si>
  <si>
    <t>767 Z24</t>
  </si>
  <si>
    <t>okenní pohon-dodávka a montáž parametry dle PD</t>
  </si>
  <si>
    <t>minimální plocha otevřeného okna 0,1 m2</t>
  </si>
  <si>
    <t>D 1.1.13 Z24 : 1</t>
  </si>
  <si>
    <t>767 Z25</t>
  </si>
  <si>
    <t>Úprava stávajícího výtahu dle popisu</t>
  </si>
  <si>
    <t>D.1.1.13: prvek Z25</t>
  </si>
  <si>
    <t/>
  </si>
  <si>
    <t> </t>
  </si>
  <si>
    <t>D 1.1.13 Z25 : 1</t>
  </si>
  <si>
    <t>767 Z27</t>
  </si>
  <si>
    <t>Přemístění stávajícího serveru</t>
  </si>
  <si>
    <t>D.1.1.13: Z27</t>
  </si>
  <si>
    <t>přemístění 1x rack skříň 1000/1000/2200 mm</t>
  </si>
  <si>
    <t>nastavení a prodloužení kabeláže v počtu 400x UTP</t>
  </si>
  <si>
    <t>celková délka nové kabeláže 4000 m</t>
  </si>
  <si>
    <t>D 1.1.13 Z27 : 1</t>
  </si>
  <si>
    <t>767 Z28</t>
  </si>
  <si>
    <t>Stěnová přetlaková VZT žaluzie interiérová 1,1x2m-dodávka a montáž parametry dle PD</t>
  </si>
  <si>
    <t>D.1.1.13: Z28</t>
  </si>
  <si>
    <t>provedení AL</t>
  </si>
  <si>
    <t>D 1.1.13 Z28 : 1</t>
  </si>
  <si>
    <t>42971511R Z31</t>
  </si>
  <si>
    <t>Systém přetlakového větrání</t>
  </si>
  <si>
    <t>D.1.1.13: Z31</t>
  </si>
  <si>
    <t>přetlaková centrála s funkčnostní 45 min. včetně požárně odolného boxu</t>
  </si>
  <si>
    <t>centrála bude řízena signálem z EPS</t>
  </si>
  <si>
    <t>kontronlí tlačítko s resetem</t>
  </si>
  <si>
    <t>tlakové čidlo</t>
  </si>
  <si>
    <t>člen pro posílání signálu</t>
  </si>
  <si>
    <t>Instalace na připravenou kabeláž a doprava</t>
  </si>
  <si>
    <t>dodávka, montáž, revize, zaškolení obsluhy</t>
  </si>
  <si>
    <t>767 Z3</t>
  </si>
  <si>
    <t>hliníková stěna prosklená s 2 křídl. dveřmi,266,5x336cm dodávka a montáž parametry dle PD</t>
  </si>
  <si>
    <t>D.1.1.13: Z3</t>
  </si>
  <si>
    <t>D 1.1.13 Z3 : 1</t>
  </si>
  <si>
    <t>767 Z4</t>
  </si>
  <si>
    <t>prosklená hliníková výplň do schodiště 270x235cm-dodávka a montáž parametry dle PD</t>
  </si>
  <si>
    <t>prosklená hliníková výplň do schodiště</t>
  </si>
  <si>
    <t>rozměr stěny 2700 x  2350 mm</t>
  </si>
  <si>
    <t>barva dle vzorníku RAL</t>
  </si>
  <si>
    <t>bez požární odoslnosti</t>
  </si>
  <si>
    <t>D 1.1.13 Z4 : 1</t>
  </si>
  <si>
    <t>767 Z5</t>
  </si>
  <si>
    <t>prosklená hliníková výplň do schodiště 150x310cm-dodávka a montáž parametry dle PD</t>
  </si>
  <si>
    <t>D.1.1.13: Z5</t>
  </si>
  <si>
    <t>rozměr stěny 1500 x 3100 mm</t>
  </si>
  <si>
    <t>D 1.1.13 Z5 : 1</t>
  </si>
  <si>
    <t>767 Z6a</t>
  </si>
  <si>
    <t>prosklená hliníková výplň do schodiště 270x165cm-dodávka a montáž parametry dle PD</t>
  </si>
  <si>
    <t>D.1.1.13: Z6a</t>
  </si>
  <si>
    <t>rozměr stěny 2700 x 1650 mm</t>
  </si>
  <si>
    <t>D 1.1.13 Z6a : 1</t>
  </si>
  <si>
    <t>767 Z6b</t>
  </si>
  <si>
    <t>prosklená hliníková výplň do schodiště 270x240cm-dodávka a montáž parametry dle PD</t>
  </si>
  <si>
    <t>D.1.1.13: Z6b</t>
  </si>
  <si>
    <t>rozměr stěny 2700 x 2400 mm</t>
  </si>
  <si>
    <t>D 1.1.13 Z6b : 1</t>
  </si>
  <si>
    <t>767 Z7a</t>
  </si>
  <si>
    <t>prosklená hliníková výplň do schodiště 285x305cm-dodávka a montáž parametry dle PD</t>
  </si>
  <si>
    <t>D.1.1.13: Z7a</t>
  </si>
  <si>
    <t>rozměr stěny 2850 x 3050 mm</t>
  </si>
  <si>
    <t>D 1.1.13 Z7a : 1</t>
  </si>
  <si>
    <t>767 Z7b</t>
  </si>
  <si>
    <t>prosklená hliníková výplň do schodiště 179x88cm-dodávka a montáž parametry dle PD</t>
  </si>
  <si>
    <t>D.1.1.13: Z7b</t>
  </si>
  <si>
    <t>rozměr stěny 1790 x 880 mm</t>
  </si>
  <si>
    <t>D 1.1.13 Z7b : 1</t>
  </si>
  <si>
    <t>767 Z8</t>
  </si>
  <si>
    <t>hliníková stěna prosklená s posuvnými dveřmi,300x336cm dodávka a montáž parametry dle PD</t>
  </si>
  <si>
    <t>D.1.1.13: Z8</t>
  </si>
  <si>
    <t>D 1.1.13 Z8 : 1</t>
  </si>
  <si>
    <t>767 Z9</t>
  </si>
  <si>
    <t>hliníková stěna prosklená s posuvnými dveřmi,480x336cm dodávka a montáž parametry dle PD</t>
  </si>
  <si>
    <t>D.1.1.13: Z9</t>
  </si>
  <si>
    <t>D 1.1.13 Z9 : 1</t>
  </si>
  <si>
    <t>998767103R00</t>
  </si>
  <si>
    <t>Přesun hmot pro kovové stavební doplňk. konstrukce v objektech výšky do 24 m</t>
  </si>
  <si>
    <t>771479001R00</t>
  </si>
  <si>
    <t>Řezání dlaždic pro soklíky</t>
  </si>
  <si>
    <t>800-771</t>
  </si>
  <si>
    <t>771578014R00</t>
  </si>
  <si>
    <t>Zvláštní úpravy spár dilatční spára vyplněná PE provazcem d=6 mm a silikonem</t>
  </si>
  <si>
    <t>771571905R00</t>
  </si>
  <si>
    <t>Opravy podlah z dlaždic keramických režných nebo glazovaných, velikosti 150 x 150 mm</t>
  </si>
  <si>
    <t>včetně veškerého materiálu</t>
  </si>
  <si>
    <t>(53,9*0,15)/0,0225</t>
  </si>
  <si>
    <t>998771102R00</t>
  </si>
  <si>
    <t>Přesun hmot pro podlahy z dlaždic v objektech výšky do 12 m</t>
  </si>
  <si>
    <t>776101115R00</t>
  </si>
  <si>
    <t>Přípravné práce vyrovnání podkladů samonivelační hmotou</t>
  </si>
  <si>
    <t>800-775</t>
  </si>
  <si>
    <t>položky neobsahují žádný materiál</t>
  </si>
  <si>
    <t>D 1.1.9  1.04 : 8,55</t>
  </si>
  <si>
    <t>776101121R00</t>
  </si>
  <si>
    <t>Přípravné práce penetrace podkladu</t>
  </si>
  <si>
    <t>776401800R00</t>
  </si>
  <si>
    <t>Demontáž soklíků nebo lišt pryžových nebo PVC odstranění a uložení na hromady</t>
  </si>
  <si>
    <t>D 1.1.3  1.04 : (4,75+1,8)*2</t>
  </si>
  <si>
    <t>776422130R00</t>
  </si>
  <si>
    <t xml:space="preserve">Lepení soklíků PVC a napojení krytiny na stěnu napojení krytiny na stěnu čepcovým těsněním </t>
  </si>
  <si>
    <t>včetně obrubového žlabu, čepcového těsnění a lepidla. dle systému vlastní krytiny</t>
  </si>
  <si>
    <t>D 1.1.9  1.04 : (4,75+1,8)*2</t>
  </si>
  <si>
    <t>1.07 : (2,15+1,1)*2</t>
  </si>
  <si>
    <t>776422210R00</t>
  </si>
  <si>
    <t>Lepení soklíků PVC a napojení krytiny na stěnu úprava soklů v rozích vnějších i vnitřních</t>
  </si>
  <si>
    <t>D 1.1.9  1.04 : 8</t>
  </si>
  <si>
    <t>1.07 : 4</t>
  </si>
  <si>
    <t>776511830T00</t>
  </si>
  <si>
    <t>Odstranění zbytků lepidla odbroušením</t>
  </si>
  <si>
    <t>D 1.1.3  1.04 : 8,55</t>
  </si>
  <si>
    <t>776511810RT3</t>
  </si>
  <si>
    <t>Odstranění povlakových podlah z nášlapné plochy lepených, bez podložky, z ploch do 10 m2</t>
  </si>
  <si>
    <t>53,9*0,6</t>
  </si>
  <si>
    <t>776521230RU2</t>
  </si>
  <si>
    <t>Lepení povlakových podlah z plastů  Lepení povlakových podlah z plastů vodivých - čtverce  , montáž včetně dodávky podlahoviny, tloušťky 2,0 mm</t>
  </si>
  <si>
    <t>776591930R00</t>
  </si>
  <si>
    <t>Ostatní opravy na nášlapné ploše v ploše přes 0,5 do 1 m2</t>
  </si>
  <si>
    <t>D 1.1.13  T1,T18 60cm : 3</t>
  </si>
  <si>
    <t>T2,T5,T6,T13,T14,T15 80cm : 11</t>
  </si>
  <si>
    <t>T3,T4,T8,T16 90cm : 7</t>
  </si>
  <si>
    <t>T9,T10,T11,T12 110cm : 27</t>
  </si>
  <si>
    <t>776981124RT1</t>
  </si>
  <si>
    <t>Přechodové, krycí a ukončující podlahové profily krycí lišta, nerez ocel, samolepicí profil,  , šířka profilu 60 mm</t>
  </si>
  <si>
    <t>D 1.1.13  T1,T18 60cm : 0,6*3</t>
  </si>
  <si>
    <t>T7 70cm : 0,7*1</t>
  </si>
  <si>
    <t>T3,T4,T8,T16 90cm : 0,9*7</t>
  </si>
  <si>
    <t>T9,T10,T11,T12 110cm : 1,1*27</t>
  </si>
  <si>
    <t>D 1.1.13  T17 160cm : 1,6*1</t>
  </si>
  <si>
    <t>776994111RT1</t>
  </si>
  <si>
    <t>Ostatní práce svařování povlakových podlah  z pásů nebo čtverců</t>
  </si>
  <si>
    <t>24592160R</t>
  </si>
  <si>
    <t>penetrační hmota vodou ředitelná; disperzní, bezrozpouštědlová; úprava savosti podkladu, zpevnění, pod stěrkové hmoty; pro interiér i exteriér; tepelná odolnost -20 až 80 °C; tekutá</t>
  </si>
  <si>
    <t>kg</t>
  </si>
  <si>
    <t xml:space="preserve">  D 1.1.9  1.04 : 8,55</t>
  </si>
  <si>
    <t xml:space="preserve">  1.07 : 3,24</t>
  </si>
  <si>
    <t>11,79*0,25</t>
  </si>
  <si>
    <t>28410100T</t>
  </si>
  <si>
    <t>Podlahovina na opravu dle stávající krytiny</t>
  </si>
  <si>
    <t>58581720R</t>
  </si>
  <si>
    <t>vyrovnávací stěrka síran vápenatý; plnivo polymery; pro podlahy; samonivelační; pro interiér; zátěž střední; tl. vrstvy 1,0 až 10,0 mm; barva šedá</t>
  </si>
  <si>
    <t>11,79*1,6*3</t>
  </si>
  <si>
    <t>998776103R00</t>
  </si>
  <si>
    <t>Přesun hmot pro podlahy povlakové v objektech výšky do 24 m</t>
  </si>
  <si>
    <t>vodorovně do 50 m</t>
  </si>
  <si>
    <t>979990181R00</t>
  </si>
  <si>
    <t>Poplatek za skládku PVC podlahová krytina</t>
  </si>
  <si>
    <t>783225600R00</t>
  </si>
  <si>
    <t xml:space="preserve">Nátěry kov.stavebních doplňk.konstrukcí syntetické 2x email,  </t>
  </si>
  <si>
    <t>800-783</t>
  </si>
  <si>
    <t xml:space="preserve">  D 1.1.13  T1,T18 60cm : (2+1)*4,6</t>
  </si>
  <si>
    <t xml:space="preserve">  T7 70cm : 4,7*1</t>
  </si>
  <si>
    <t xml:space="preserve">  T3,T4,T8,T16 90cm : (3+1+2+1)*4,9</t>
  </si>
  <si>
    <t xml:space="preserve">  T9,T10,T11,T12 110cm : (6+1+10+10)*5,1</t>
  </si>
  <si>
    <t>783226100R00</t>
  </si>
  <si>
    <t xml:space="preserve">Nátěry kov.stavebních doplňk.konstrukcí syntetické základní,  </t>
  </si>
  <si>
    <t>784111401R00</t>
  </si>
  <si>
    <t>Příprava povrchu Penetrace (napouštění) podkladu latex, jednonásobná</t>
  </si>
  <si>
    <t>800-784</t>
  </si>
  <si>
    <t>1.1.8 0.07 : 10</t>
  </si>
  <si>
    <t>(15,05+4,575)*2*2,8</t>
  </si>
  <si>
    <t>1.1.9 1.01 : (6,45+6,45)*2*3,1</t>
  </si>
  <si>
    <t>1.02 : (15,15+5,85)*2*3,1</t>
  </si>
  <si>
    <t>1.03 : (37,625+4,65)*2*3,1</t>
  </si>
  <si>
    <t>(2,15+2,55)*2*3,4</t>
  </si>
  <si>
    <t>1.05 : (3,9+3,5)*2*3,4</t>
  </si>
  <si>
    <t>(2,15+1,1)*2*3,4</t>
  </si>
  <si>
    <t>(2,15+1,325)*2*3,4</t>
  </si>
  <si>
    <t>1.17 : 7,05*3,4</t>
  </si>
  <si>
    <t>1.18 : 2,44*3,4</t>
  </si>
  <si>
    <t>1.19 : 3,85*3,4</t>
  </si>
  <si>
    <t>1.20 : 2,55*3,4</t>
  </si>
  <si>
    <t>1.1.10 2.01,2.02 : (37,875+4,8)*2*3,4</t>
  </si>
  <si>
    <t>1.1.11 3.01,3.02 : (37,875+4,8)*2*3,4</t>
  </si>
  <si>
    <t>D 1.1.13  T1,T18 60cm ostění : (2+1)*4,8*0,6</t>
  </si>
  <si>
    <t>T7 70cm : 4,9*0,6</t>
  </si>
  <si>
    <t>T2,T5,T6,T13,T14,T15 80cm : (2+2+2+2+2+1)*5*0,6</t>
  </si>
  <si>
    <t>T3,T4,T8,T16 90cm : (3+1+2+1)*5,1*0,6</t>
  </si>
  <si>
    <t>T9,T10,T11,T12 110cm : (6+1+10+10)*1,3*1,1</t>
  </si>
  <si>
    <t>D 1.1.13  T17 160cm : 6*0,8</t>
  </si>
  <si>
    <t>D 1.1.13 T21 : (1,35+0,75*2)*0,6</t>
  </si>
  <si>
    <t>D 1.1.9,D 1.1.12 - 1.04 : 4*3,4</t>
  </si>
  <si>
    <t>784115422R00</t>
  </si>
  <si>
    <t>Malby z malířských směsí otěruvzdorných,  , barevné, dvojnásobné</t>
  </si>
  <si>
    <t>220990027D</t>
  </si>
  <si>
    <t>Cylindrická vložka oboustranná, systémová (generální klíč), dodávka</t>
  </si>
  <si>
    <t>Cylindrická vložka oboustranná, systémová (generální klíč), bezpečnostní třída 3 dle ČSN EN 1627, cena zahrnuje základní rozměr vložky 30/35 včetně případného rozšíření na rozměr vložky 50/50</t>
  </si>
  <si>
    <t>220990027M</t>
  </si>
  <si>
    <t>Cylindrická vložka oboustranná, systémová (generální klíč), bezpečnostní třída 3 dle ČSN EN 1627, montáž</t>
  </si>
  <si>
    <t>cena zahrnuje základní rozměr vložky 30/35 včetně případného rozšíření na rozměr vložky 50/50</t>
  </si>
  <si>
    <t>Včetně:</t>
  </si>
  <si>
    <t>dodávka včetně montáže a revize</t>
  </si>
  <si>
    <t>spodní výklopný díl, hordí díl otevíravé na pohon viz. Z24</t>
  </si>
  <si>
    <t>dveře dřevěné pravé otočné 600/1970, plné</t>
  </si>
  <si>
    <t xml:space="preserve"> s požární odolností EI30 DP3+Sm+C3</t>
  </si>
  <si>
    <t>samozavírač</t>
  </si>
  <si>
    <t>rozetové kování klika/klika, provedení matný nerez, oblé tvary</t>
  </si>
  <si>
    <t>dveře dřevěné levé otočné 600/1970, plné</t>
  </si>
  <si>
    <t>s požární odolností EW30 DP3</t>
  </si>
  <si>
    <t>dveře dřevěné levé otočné 800/1970, plné</t>
  </si>
  <si>
    <t>s požární odolností EI30 DP3+Sm+C3</t>
  </si>
  <si>
    <t>dveře dřevěné levé otočné 900/1970, plné</t>
  </si>
  <si>
    <t>s požární odolností EI30 DP3+C3</t>
  </si>
  <si>
    <t>samozavírač se zpožděním</t>
  </si>
  <si>
    <t>s požární odolností EW30 DP3+C3</t>
  </si>
  <si>
    <t>dveře dřevěné pravé otočné 1100/1970, plné</t>
  </si>
  <si>
    <t>dveře pravé/levé otočné 1100/1970</t>
  </si>
  <si>
    <t>hlukový útlum 34 dB</t>
  </si>
  <si>
    <t>požární odolnost EI30 DP3+Sm+C3</t>
  </si>
  <si>
    <t>samozavírač s pohonem Slimdrive EMD-F</t>
  </si>
  <si>
    <t>dveře pravé levé otočné 1100/1970</t>
  </si>
  <si>
    <t>dřevěné dveře dvoukřídlé 1700/2050 , plné</t>
  </si>
  <si>
    <t>aktivní křídlo šířka průchodu 1,1 m</t>
  </si>
  <si>
    <t>požární odolností EI30 DP3 sm C3</t>
  </si>
  <si>
    <t>dveřní samozavírač s koordinátore zavírání</t>
  </si>
  <si>
    <t>panikové kování (hrazda) na obou křídlech ve směru úniku, klika</t>
  </si>
  <si>
    <t>rozměr stěny 9535 x 3300 mm včetně horního rozšiřujícího profilu cca 200 mm</t>
  </si>
  <si>
    <t>hliníková stěna prosklená s posuvými dveřmi, šířka křídla 1100 mm</t>
  </si>
  <si>
    <t>rozměr stěny 300 x 3300 mm včetně horního rozšiřujícího profilu cca 200 mm</t>
  </si>
  <si>
    <t>bez požární odolnosti, ovládáno EPS</t>
  </si>
  <si>
    <t>zámek zadlabávací pro vložku, vložka součástí generálního klíče včetně dodávky vložky</t>
  </si>
  <si>
    <t>hliníková stěna prosklená s posuvnými dveřmi, dveře dvoukřídlé 2x 600 mm</t>
  </si>
  <si>
    <t>rozměr stěny 4800 x 3300 mm včetně horního rozšiřujícího profilu cca 200 mm</t>
  </si>
  <si>
    <t>zámek zadlabávací pro vložku, vložka součástí generálního klíče, včetně dodávky vložky</t>
  </si>
  <si>
    <t>Nové ocelové schodiště na půdu</t>
  </si>
  <si>
    <t>-	šířka 0,85m, délka 5,5 m</t>
  </si>
  <si>
    <t>-	včetně madla</t>
  </si>
  <si>
    <t>opláštění venkovního potrubí VZT deskami včetně nosné konstrukce</t>
  </si>
  <si>
    <t>desky např. CETRIS Finish tl. 12 mm se základním nátěrem a finální barvou dle RAL</t>
  </si>
  <si>
    <t>nosná konstrukce z JAKL profilů, povrchová úprava žárově zinkované</t>
  </si>
  <si>
    <t>celková plocha konstrukce včetně střechy 15,0 m2</t>
  </si>
  <si>
    <t>pletivo oka 20/20, rozměr 350/350 mm</t>
  </si>
  <si>
    <t>nové hliníkové dvoukřídlé dveře, prosklené</t>
  </si>
  <si>
    <t>stavební otvor 1600/2100 mm</t>
  </si>
  <si>
    <t>ovládání pomocí EPS</t>
  </si>
  <si>
    <t>panikové kování (hrazda) na obou křídlech ve směru úniku, z recepce koule</t>
  </si>
  <si>
    <t>hliníková stěna prosklená s posuvými dveřmi, dveře dvoukřídlé 2x 600 mm</t>
  </si>
  <si>
    <t>rozměr stěny 3300 x 3360 mm včetně horního rozšiřujícího profilu cca 300 mm</t>
  </si>
  <si>
    <t>zámek zadlabávací pro vložku, vložka nová součástí generálního klíče</t>
  </si>
  <si>
    <t>pochůzí povrch</t>
  </si>
  <si>
    <t>venkovní provední, vodotěsný</t>
  </si>
  <si>
    <t>včetně předláždění dlažba</t>
  </si>
  <si>
    <t>síla v tahu i tlaku 500 N</t>
  </si>
  <si>
    <t>certifikováno pro požární odvětrání</t>
  </si>
  <si>
    <t>včetně nezbytných úprav na okně</t>
  </si>
  <si>
    <t>napojeno na systém EPS</t>
  </si>
  <si>
    <t>na stávajícím výtahu provést úpravy pro možnost používání jako evakuační výtah</t>
  </si>
  <si>
    <t>úpravy provést v souladu s ČSN 730802 a ČSN 27 4014 , dále bude splňovat ČSN 730835</t>
  </si>
  <si>
    <t>označení výtahu tabulkou „evakuační výtah“ a to v kabině výtahu a vně na dveřích výtahové šachty</t>
  </si>
  <si>
    <t>úprava řídícího systému výtahu dle D.1.3 Požárně bezpečnostní řešení</t>
  </si>
  <si>
    <t>nová revize na výtah</t>
  </si>
  <si>
    <t>uvedení do provozu</t>
  </si>
  <si>
    <t>rozměr 1,1 x 2,0 m</t>
  </si>
  <si>
    <t>s otočnými lamelami</t>
  </si>
  <si>
    <t>hliníková stěna prosklená s dvoukřídlími dveřmi, křídla 2x 900 mm</t>
  </si>
  <si>
    <t>rozměr stěny 4650 x 3360 mm včetně horního rozšiřujícího profilu cca 300 mm</t>
  </si>
  <si>
    <t>požární odolnost stěny EI 45 DP1, požární odolnost dveří EI30 DP3+Sm+C3</t>
  </si>
  <si>
    <t>dveřní samozavírač s koordinátorem zavírání</t>
  </si>
  <si>
    <t>dveře trvale otevřené, uzavírá EPS</t>
  </si>
  <si>
    <t>D.1.1.13: Z4</t>
  </si>
  <si>
    <t>rozměr stěny 3000 x 3360 mm včetně horního rozšiřujícího profilu cca 220 mm</t>
  </si>
  <si>
    <t>rozměr stěny 4800 x 3360 mm včetně horního rozšiřujícího profilu cca 220 mm</t>
  </si>
  <si>
    <t>24001D</t>
  </si>
  <si>
    <t>protidešťová žaluzie 1000x2000 se sítem -dodávka</t>
  </si>
  <si>
    <t>*rozměr ověřit, případně přizpůsobit stavebnímu otvoru</t>
  </si>
  <si>
    <t>24001M</t>
  </si>
  <si>
    <t>protidešťová žaluzie 1000x2000 se sítem-montáž</t>
  </si>
  <si>
    <t>24005D</t>
  </si>
  <si>
    <t>bezpečnostní ochranné pletino 600x900* -dodávka</t>
  </si>
  <si>
    <t>24005M</t>
  </si>
  <si>
    <t>bezpečnostní ochranné pletino 600x900* -montáž</t>
  </si>
  <si>
    <t>24009D</t>
  </si>
  <si>
    <t>klapka uzavírací těsná DN355 -dodávka</t>
  </si>
  <si>
    <t>24009M</t>
  </si>
  <si>
    <t>klapka uzavírací těsná DN355 -montáž</t>
  </si>
  <si>
    <t>24010D</t>
  </si>
  <si>
    <t>protidešťová žaluzie 600x900* se sítem -dodávka</t>
  </si>
  <si>
    <t>24010M</t>
  </si>
  <si>
    <t>protidešťová žaluzie 600x900* se sítem -montáž</t>
  </si>
  <si>
    <t>24011D</t>
  </si>
  <si>
    <t>uzavírací klapka těsná 600x2000 pro ovládání servopohonem -dodávka</t>
  </si>
  <si>
    <t>24011M</t>
  </si>
  <si>
    <t>uzavírací klapka těsná 600x2000 pro ovládání servopohonem -montáž</t>
  </si>
  <si>
    <t>24012D</t>
  </si>
  <si>
    <t>tlumící vložka DN630-dodávka</t>
  </si>
  <si>
    <t>24012M</t>
  </si>
  <si>
    <t>tlumící vložka DN630-montáž</t>
  </si>
  <si>
    <t>24013D</t>
  </si>
  <si>
    <t>axiální ventilátor DN630, 10750m3/h, 320Pa, 2,5kW, 3x400V-dodávka</t>
  </si>
  <si>
    <t>24013M</t>
  </si>
  <si>
    <t>axiální ventilátor DN630, 10750m3/h, 320Pa, 2,5kW, 3x400V-montáž</t>
  </si>
  <si>
    <t>24014D</t>
  </si>
  <si>
    <t>ochranné pletino s oky 10x10mm DN355-dodávka</t>
  </si>
  <si>
    <t>24014M</t>
  </si>
  <si>
    <t>ochranné pletino s oky 10x10mm DN355-montáž</t>
  </si>
  <si>
    <t>24015D</t>
  </si>
  <si>
    <t>regulační klapka těsná 600x900* pro ovládání servopohonem -dodávka</t>
  </si>
  <si>
    <t>24015M</t>
  </si>
  <si>
    <t>regulační klapka těsná 600x900* pro ovládání servopohonem -montáž</t>
  </si>
  <si>
    <t>24016D</t>
  </si>
  <si>
    <t>jednořadá komfortní vyústka 1000x2000 bez regulace-dodávka</t>
  </si>
  <si>
    <t>(možno složit z více kusů)</t>
  </si>
  <si>
    <t>24016M</t>
  </si>
  <si>
    <t>jednořadá komfortní vyústka 1000x2000 bez regulace-montáž</t>
  </si>
  <si>
    <t>24017D</t>
  </si>
  <si>
    <t>tlumicí vložka DN355-dodávka</t>
  </si>
  <si>
    <t>24017M</t>
  </si>
  <si>
    <t>tlumicí vložka DN355-montáž</t>
  </si>
  <si>
    <t>24018D</t>
  </si>
  <si>
    <t>ventilátor DN355, 1100m3/h, 350Pa-dodávka</t>
  </si>
  <si>
    <t xml:space="preserve">m2    </t>
  </si>
  <si>
    <t>24018M</t>
  </si>
  <si>
    <t>ventilátor DN355, 1100m3/h, 350Pa-montáž</t>
  </si>
  <si>
    <t>240191D</t>
  </si>
  <si>
    <t>potrubí ocelové pozinkované čtyřhranné skupiny I,do obvodu 3500mm, 80% tvarovek-dodávka</t>
  </si>
  <si>
    <t xml:space="preserve">m     </t>
  </si>
  <si>
    <t>240191M</t>
  </si>
  <si>
    <t>potrubí ocelové pozinkované čtyřhranné skupiny I,do obvodu 3500mm, 80% tvarovek-montáž</t>
  </si>
  <si>
    <t>240192D</t>
  </si>
  <si>
    <t>potrubí ocelové pozinkované čtyřhranné skupiny I,do obvodu 5600mm, 0% tvarovek-dodávka</t>
  </si>
  <si>
    <t>240192M</t>
  </si>
  <si>
    <t>potrubí ocelové pozinkované čtyřhranné skupiny I,do obvodu 5600mm, 0% tvarovek-montáž</t>
  </si>
  <si>
    <t>240193D</t>
  </si>
  <si>
    <t>potrubí ocelové pozinkované čtyřhranné skupiny I,do obvodu 6240mm, 60% tvarovek-dodávka</t>
  </si>
  <si>
    <t>240193M</t>
  </si>
  <si>
    <t>potrubí ocelové pozinkované čtyřhranné skupiny I,do obvodu 6240mm, 60% tvarovek-montáž</t>
  </si>
  <si>
    <t>240194D</t>
  </si>
  <si>
    <t>potrubí ocelové pozinkované kruhové skupiny I,do průměru 400mm, 0% tvarovek-dodávka</t>
  </si>
  <si>
    <t>240194M</t>
  </si>
  <si>
    <t>potrubí ocelové pozinkované kruhové skupiny I,do průměru 400mm, 0% tvarovek-montáž</t>
  </si>
  <si>
    <t>24020</t>
  </si>
  <si>
    <t>Pomocný spojovací, těsnící a montážní materiál a režijní náklady</t>
  </si>
  <si>
    <t>42971503R01</t>
  </si>
  <si>
    <t>servopohon pro klapku, D+M</t>
  </si>
  <si>
    <t>RTS 17/ I</t>
  </si>
  <si>
    <t>servopohon pro regulační klapku</t>
  </si>
  <si>
    <t>velikost klapky až cca 2 m2</t>
  </si>
  <si>
    <t>krouticí moment 10 Nm</t>
  </si>
  <si>
    <t>napájecí napětí AC 100 ... 240 V</t>
  </si>
  <si>
    <t>ovládání: otevř.-zavř. nebo 3bodové IP54, doba běhu 150s,</t>
  </si>
  <si>
    <t>s možností ručního přestavení</t>
  </si>
  <si>
    <t>pohon je jištěn proti přetížení, nepotřebuje koncové spínače a zůstává automaticky stát</t>
  </si>
  <si>
    <t>Klapkový pohon pro přestavování vzduchotechnických klapek</t>
  </si>
  <si>
    <t>věstavěný pomocný přepínací kontakt 1mA...3(0,5)A, 250VAC.</t>
  </si>
  <si>
    <t>pojistka proti přetočení</t>
  </si>
  <si>
    <t>210010003R00</t>
  </si>
  <si>
    <t xml:space="preserve">Montáž trubky ohebné, z PVC, uložené pod omítku, vnější průměr 25 mm,  ,  </t>
  </si>
  <si>
    <t>Příloha č. D.1.4.2.1 - 4</t>
  </si>
  <si>
    <t>210010005R00</t>
  </si>
  <si>
    <t xml:space="preserve">Montáž trubky ohebné, z PVC, uložené pod omítku, vnější průměr 40 mm,  ,  </t>
  </si>
  <si>
    <t>210010321R00</t>
  </si>
  <si>
    <t>Montáž krabice plastové univerzální, kruhové,  ,  ,  , se zapojením</t>
  </si>
  <si>
    <t>Příloha č. D.1.4.2.1 - 5</t>
  </si>
  <si>
    <t>210020131R00</t>
  </si>
  <si>
    <t>Montáž kabelového roštu  , šířky 200 mm, pro volné/pevné uložení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</si>
  <si>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</si>
  <si>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</si>
  <si>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</si>
  <si>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</si>
  <si>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R1</t>
  </si>
  <si>
    <t>Kabel CXKH-V 3 x 2,5 mm2 uložený v trubce, žlabu</t>
  </si>
  <si>
    <t>R2</t>
  </si>
  <si>
    <t>Kabel CXKH-V 4 x 2,5 mm2 uložený v trubce, žlabu</t>
  </si>
  <si>
    <t>R3</t>
  </si>
  <si>
    <t>Kabel CXKH-V 5 x 2,5 mm2 uložený v trubce, žlabu</t>
  </si>
  <si>
    <t>R4</t>
  </si>
  <si>
    <t>Kabel CXKH-V 5 x 6 mm2 uložený v trubce, žlabu</t>
  </si>
  <si>
    <t>R5</t>
  </si>
  <si>
    <t>Rozvadeč RA-N dodávka a montáž</t>
  </si>
  <si>
    <t>Příloha č. D.1.4.2.1 , D.1.4.2.5</t>
  </si>
  <si>
    <t>R6</t>
  </si>
  <si>
    <t>Servopohon VZT klapky např.BELIMO LF24A (M2) dodávka, montáž a připojení</t>
  </si>
  <si>
    <t>R7</t>
  </si>
  <si>
    <t>Servopohon VZT klapky např.BELIMO LF24 (M4) dodávka, montáž a připojení</t>
  </si>
  <si>
    <t>R8</t>
  </si>
  <si>
    <t>Servopohon VZT klapky např.BELIMO LF24-SR (M6) dodávka, montáž a připojení</t>
  </si>
  <si>
    <t>900      RT4</t>
  </si>
  <si>
    <t>HZS, Práce v tarifní třídě 7 (např. tesař)</t>
  </si>
  <si>
    <t>kompl</t>
  </si>
  <si>
    <t>Prav.M</t>
  </si>
  <si>
    <t>HZS</t>
  </si>
  <si>
    <t>POL10_8</t>
  </si>
  <si>
    <t xml:space="preserve"> úpravy stávajících rozvaděčů (4), připojení ventilátoru (3), otvíračů okna (1) a dveří (31)</t>
  </si>
  <si>
    <t>72100T00V1</t>
  </si>
  <si>
    <t>Zednické přípomoci, zasekání, zaházení</t>
  </si>
  <si>
    <t>- zednické přípomoce</t>
  </si>
  <si>
    <t>- prostupy, drážky, rýhy</t>
  </si>
  <si>
    <t>- včetně zapravení</t>
  </si>
  <si>
    <t>905      R00</t>
  </si>
  <si>
    <t>Hzs-revize provoz.souboru a st.obj.</t>
  </si>
  <si>
    <t>h</t>
  </si>
  <si>
    <t>341118632R</t>
  </si>
  <si>
    <t>kabel 1-CXKH-V; bezhalogenový ohnioodolný; pro pevné uložení na kabelové nosné systémy v suchém nebo vlhkém prostředí; Cu jádro kulaté jednodrátové (RE); počet a průřez žil 3x2,5mm2; vnější průměr 11,0 mm; teplota použití -40 až 90 °C; max.provoz.teplota při zkratu 250 °C; min.teplota pokládky -5 °C; splňuje požadavky na požární odolnost; barva pláště hnědá</t>
  </si>
  <si>
    <t>190*1,05</t>
  </si>
  <si>
    <t>341118631R</t>
  </si>
  <si>
    <t>kabel 1-CXKH-V; bezhalogenový ohnioodolný; pro pevné uložení na kabelové nosné systémy v suchém nebo vlhkém prostředí; Cu jádro kulaté jednodrátové (RE); počet a průřez žil 3x1,5mm2; vnější průměr 10,0 mm; teplota použití -40 až 90 °C; max.provoz.teplota při zkratu 250 °C; min.teplota pokládky -5 °C; splňuje požadavky na požární odolnost; barva pláště hnědá</t>
  </si>
  <si>
    <t>220280102RV1</t>
  </si>
  <si>
    <t>Uložení kabelu pod omítku s vysekáním drážky</t>
  </si>
  <si>
    <t>- kabely pro napájení samozavíračů</t>
  </si>
  <si>
    <t>3411186512R</t>
  </si>
  <si>
    <t>kabel 1-CXKH-V; bezhalogenový ohnioodolný; pro pevné uložení na kabelové nosné systémy v suchém nebo vlhkém prostředí; Cu jádro kulaté jednodrátové (RE); počet a průřez žil 4x2,5mm2; vnější průměr 12,0 mm; teplota použití -40 až 90 °C; max.provoz.teplota při zkratu 250 °C; min.teplota pokládky -5 °C; splňuje požadavky na požární odolnost; barva pláště hnědá</t>
  </si>
  <si>
    <t>80*1,05</t>
  </si>
  <si>
    <t>3411186532R</t>
  </si>
  <si>
    <t>kabel 1-CXKH-V; bezhalogenový ohnioodolný; pro pevné uložení na kabelové nosné systémy v suchém nebo vlhkém prostředí; Cu jádro kulaté jednodrátové (RE); počet a průřez žil 5x2,5mm2; vnější průměr 13,0 mm; teplota použití -40 až 90 °C; max.provoz.teplota při zkratu 250 °C; min.teplota pokládky -5 °C; splňuje požadavky na požární odolnost; barva pláště hnědá</t>
  </si>
  <si>
    <t>140*1,05</t>
  </si>
  <si>
    <t>3411186534R</t>
  </si>
  <si>
    <t>kabel 1-CXKH-V; bezhalogenový ohnioodolný; pro pevné uložení na kabelové nosné systémy v suchém nebo vlhkém prostředí; Cu jádro kulaté jednodrátové (RE); počet a průřez žil 5x6mm2; vnější průměr 16,0 mm; teplota použití -40 až 90 °C; max.provoz.teplota při zkratu 250 °C; min.teplota pokládky -5 °C; splňuje požadavky na požární odolnost; barva pláště hnědá</t>
  </si>
  <si>
    <t>30*1,05</t>
  </si>
  <si>
    <t>34571154R</t>
  </si>
  <si>
    <t>trubka ohebná, elektroinstalační; mat. PVC samozhášivé; vnější pr.= 28,5 mm; vnitřní pr.= 22,9 mm; mech.odolnost nízká; mezní hodnota zatížení 320 N/5 cm; teplot.rozsah -5 až 60 °C; stupeň hořlavosti A-3C; použití: pro instalaci na povrch, do omítky nebo pod omítku, pro montáž do dutých zdí, příček a stropů</t>
  </si>
  <si>
    <t>50*1,05</t>
  </si>
  <si>
    <t>34571157R</t>
  </si>
  <si>
    <t>trubka ohebná, elektroinstalační; mat. PVC samozhášivé; vnější pr.= 42,2 mm; vnitřní pr.= 35,9 mm; mech.odolnost nízká; mezní hodnota zatížení 320 N/5 cm; teplot.rozsah -5 až 60 °C; stupeň hořlavosti A-3C; použití: pro instalaci na povrch, do omítky nebo pod omítku, pro montáž do dutých zdí, příček a stropů</t>
  </si>
  <si>
    <t>60*1,05</t>
  </si>
  <si>
    <t>34571563R</t>
  </si>
  <si>
    <t>krabice elektroinstalační pod omítku; rozvodná s víčkem a svorkovnicí; mat. PVC samozhášivé; teplot.rozsah -5 až 60 °C; rozměry-průměr,hloubka pr.103x50 mm</t>
  </si>
  <si>
    <t>R9</t>
  </si>
  <si>
    <t>Drátěný žlab 50/50</t>
  </si>
  <si>
    <t>220990001D</t>
  </si>
  <si>
    <t>B5-DXI2 karta 2 kruhových analogových linek X-LINE-dodávka</t>
  </si>
  <si>
    <t>220990001M</t>
  </si>
  <si>
    <t>B5-DXI2 karta 2 kruhových analogových linek X-LINE -montáž</t>
  </si>
  <si>
    <t>220990001D1</t>
  </si>
  <si>
    <t>B5-MRI16 karta multifunkčních relé vč. Konektorů-dodávka</t>
  </si>
  <si>
    <t>220990001M1</t>
  </si>
  <si>
    <t>B5-MRI16 karta multifunkčních relé vč. Konektorů -montáž</t>
  </si>
  <si>
    <t>220990002D</t>
  </si>
  <si>
    <t>B5-OM8 monitorované výstupy  - dodávka</t>
  </si>
  <si>
    <t>ks</t>
  </si>
  <si>
    <t>2209900023D</t>
  </si>
  <si>
    <t>reléový modul BX-REL4, vč. zkrat. izolátoru 4xrel 230V/0.2A (60W) - dodávka</t>
  </si>
  <si>
    <t>2209900024D</t>
  </si>
  <si>
    <t>BX-IM4 vstupní modul  - dodávka</t>
  </si>
  <si>
    <t>2209900022D</t>
  </si>
  <si>
    <t>v/v modul BX-OI3, vč. zkrat. Izolátoru 2xIN, 1xout 230V/0.2A (60W) - dodávka</t>
  </si>
  <si>
    <t>2209900022M</t>
  </si>
  <si>
    <t>v/v modul BX-OI3, vč. zkrat. Izolátoru 2xIN, 1xout 230V/0.2A (60W)  - montáž</t>
  </si>
  <si>
    <t>220990002M</t>
  </si>
  <si>
    <t>B5-OM8 monitorované výstupy  - montáž</t>
  </si>
  <si>
    <t>2209900023M</t>
  </si>
  <si>
    <t>reléový modul BX-REL4, vč. zkrat. izolátoru 4xrel 230V/0.2A (60W)  - montáž</t>
  </si>
  <si>
    <t>2209900024M</t>
  </si>
  <si>
    <t>BX-IM4 vstupní modul  - montáž</t>
  </si>
  <si>
    <t>220990003D</t>
  </si>
  <si>
    <t>sokl hlásič - dodávka</t>
  </si>
  <si>
    <t>220990003M</t>
  </si>
  <si>
    <t>sokl hlásič - montáž</t>
  </si>
  <si>
    <t>220990004D</t>
  </si>
  <si>
    <t>tlačítkový hlásič na omítku - dodávka</t>
  </si>
  <si>
    <t>220990004M</t>
  </si>
  <si>
    <t>tlačítkový hlásič na omítku - montáž</t>
  </si>
  <si>
    <t>220990006D</t>
  </si>
  <si>
    <t>Stabilizovaný zálohovaný zdroj 24VDC/10A v krytu-dodávka</t>
  </si>
  <si>
    <t>Stabilizovaný zálohovaný zdroj 24VDC/10A v krytu. Prostor pro 2 akumulátory 12V max. 40Ah. Reléové výstupy (přepínací kontakt) pro signalizaci výpadku sítě, poklesu výstupního napětí a poruchy AKU</t>
  </si>
  <si>
    <t>220990006M</t>
  </si>
  <si>
    <t>Stabilizovaný zálohovaný zdroj 24VDC/10A v krytu -montáž</t>
  </si>
  <si>
    <t>220990007M</t>
  </si>
  <si>
    <t>Akumulátor 12V / 40Ah  -dodávka</t>
  </si>
  <si>
    <t>220990024D</t>
  </si>
  <si>
    <t>Přídržný magnet 85kg s nohou 310mm, s tlačítkem, včetně kotvy s kloubem-dodávka</t>
  </si>
  <si>
    <t>220990024M</t>
  </si>
  <si>
    <t>Přídržný magnet 85kg s nohou 310mm, s tlačítkem, včetně kotvy s kloubem-montáž</t>
  </si>
  <si>
    <t>220990025D</t>
  </si>
  <si>
    <t>elektromechanický pohon požárních dveří do hmotnosti max. 450 kg– dodávka</t>
  </si>
  <si>
    <t>220990025M</t>
  </si>
  <si>
    <t>elektromechanický pohon požárních dveří do hmotnosti max. 450 kg– montáž</t>
  </si>
  <si>
    <t>220990030M</t>
  </si>
  <si>
    <t>kabel PRAFlaGuard® F  1 x 2 x 0,8 PH120- R-montáž</t>
  </si>
  <si>
    <t>220990030</t>
  </si>
  <si>
    <t>kabel PRAFlaGuard® F  1 x 2 x 0,8 PH120- R-dodávka</t>
  </si>
  <si>
    <t>Sdělovací kabely s funkční schopnosti systému při požáru dle ZP 27/2008, STN 92 0205,DIN 4102-12 a splňující vyhlášku č. 268/2011 Sb. (B2 ca s1d1)</t>
  </si>
  <si>
    <t>220990031</t>
  </si>
  <si>
    <t>kabel PRAFlaGuard® F  2 x 2 x 0,8 PH120- R-dodávka</t>
  </si>
  <si>
    <t>220990032</t>
  </si>
  <si>
    <t>kabel PRAFlaGuard® F  3 x 2 x 0,8 PH120- R-dodávka</t>
  </si>
  <si>
    <t>220990032M</t>
  </si>
  <si>
    <t>kabel PRAFlaGuard® F  3 x 2 x 0,8 PH120- R-montáž</t>
  </si>
  <si>
    <t>220990031M</t>
  </si>
  <si>
    <t>kabel PRAFlaGuard® F  2 x 2 x 0,8 PH120- R-montáž</t>
  </si>
  <si>
    <t>2209900001D</t>
  </si>
  <si>
    <t>automatický dveřní systém např. (GEZE, 230V pohon Slimdrive EMD-F) – s nastavením "Servo" - dodávka</t>
  </si>
  <si>
    <t>pro dveře s požární odolností</t>
  </si>
  <si>
    <t>s nastavením "Servo" (přípomoc – dveře při zatlačení nevyžadují téměř žádnou sílu pro otevření, kam dveře zatlačíte tam zůstanou a po čase se uzavřou,  pohon „vynuluje“ sílu zavírače)</t>
  </si>
  <si>
    <t>Rychlost otvírání: 0°/s … 33°/s</t>
  </si>
  <si>
    <t>Rychlost zavírání: 0°/s … 33°/s</t>
  </si>
  <si>
    <t>Připojovací hodnoty, elektrika: 230 V; 50 Hz podle DIN IEC 38</t>
  </si>
  <si>
    <t>Zajištění: síťová přípojka 230 V: konstrukčně 10 A</t>
  </si>
  <si>
    <t>Odběr proudu pro externí přístroje: přípoj 24 V DC; max. 1000 mA</t>
  </si>
  <si>
    <t>Teplotní rozsah: -15 °C až +50 °C; pouze pro suché prostory</t>
  </si>
  <si>
    <t>Krytí: IP 20</t>
  </si>
  <si>
    <t>2209900001M</t>
  </si>
  <si>
    <t>automatický dveřní systém např. (GEZE, 230V pohon Slimdrive EMD-F) – s nastavením "Servo" - montáž</t>
  </si>
  <si>
    <t>2209900002M</t>
  </si>
  <si>
    <t>bezpečnostní senzor na dv. křídle proti sevření - montáž</t>
  </si>
  <si>
    <t>2209900002D</t>
  </si>
  <si>
    <t>bezpečnostní senzor na dv. křídle proti sevření - dodávka</t>
  </si>
  <si>
    <t>2209900003D</t>
  </si>
  <si>
    <t>el. Mag. Zámek pro dveře s  pož. Odolností 118F B71 - dodávka</t>
  </si>
  <si>
    <t>2209900003M</t>
  </si>
  <si>
    <t>el. Mag. Zámek pro dveře s  pož. Odolností 118F B71 - montáž</t>
  </si>
  <si>
    <t>220990035D</t>
  </si>
  <si>
    <t>Hnědý kabel 3x1.5  PH120-R B2caS1D0 - dodávka</t>
  </si>
  <si>
    <t>Silové kabely s funkční schopnosti systému při požáru dle ZP 27/2008, STN 92 0205,DIN 4102-12 a splňující vyhlášku č. 268/2011 Sb. (B2 ca s1d1)</t>
  </si>
  <si>
    <t>220990035M</t>
  </si>
  <si>
    <t>Hnědý kabel 3x1.5  PH120-R B2caS1D0 - montáž</t>
  </si>
  <si>
    <t>220990038D</t>
  </si>
  <si>
    <t>kabel PRAFlaCom® F   1 x 2 x 0,8-dodávka</t>
  </si>
  <si>
    <t>220990038M</t>
  </si>
  <si>
    <t>kabel PRAFlaCom® F   1 x 2 x 0,8-montáž</t>
  </si>
  <si>
    <t>220990040M</t>
  </si>
  <si>
    <t>kabelová příchytka jednostranná pr.16 + certifikovaný šroub-montáž</t>
  </si>
  <si>
    <t>Požárně odolné systémy dle DIN 4102 část 12, ZP27/2008 a STN 92 0205 (pro uchycení jednoho kabelu s prokázanou funkčností při požáru) včetně kotvy, šroubu do betonu SB 6.3X35</t>
  </si>
  <si>
    <t>22099004D</t>
  </si>
  <si>
    <t>kabelová příchytka jednostranná pr.16 + certifikovaný šroub-dodávka</t>
  </si>
  <si>
    <t>22099005</t>
  </si>
  <si>
    <t>požární trasa pomocí žlabu 50/50 včetně přílušenství (funkční integrita) - dodávka</t>
  </si>
  <si>
    <t>22099005M</t>
  </si>
  <si>
    <t>požární trasa pomocí žlabu 50/50 včetně přílušenství (funkční integrita) - montáž</t>
  </si>
  <si>
    <t>220990042D</t>
  </si>
  <si>
    <t>trubka obebná - MONOFLEX 16 320N PVC (ČSN)-dodávka</t>
  </si>
  <si>
    <t>220990042M</t>
  </si>
  <si>
    <t>trubka obebná - MONOFLEX 16 320N PVC (ČSN)-montáž</t>
  </si>
  <si>
    <t>220990043D</t>
  </si>
  <si>
    <t>trubka obebná - MONOFLEX 23 320N PVC (ČSN)-dodávka</t>
  </si>
  <si>
    <t>220990043M</t>
  </si>
  <si>
    <t>trubka obebná - MONOFLEX 23 320N PVC (ČSN)-montáž</t>
  </si>
  <si>
    <t>220990044D</t>
  </si>
  <si>
    <t>trubka obebná - MONOFLEX 29 320N PVC (ČSN)-dodávka</t>
  </si>
  <si>
    <t>220990044M1</t>
  </si>
  <si>
    <t>lišta vkládací 22x24 HA (3m)  včetně spoj.materiálu -montáž</t>
  </si>
  <si>
    <t>220990044M</t>
  </si>
  <si>
    <t>trubka obebná - MONOFLEX 29 320N PVC (ČSN)-montáž</t>
  </si>
  <si>
    <t>220990044D1</t>
  </si>
  <si>
    <t>lišta vkládací 22x24 HA (3m)  včetně spoj.materiálu -dodávka</t>
  </si>
  <si>
    <t>220990045D</t>
  </si>
  <si>
    <t>krabice univerzální KU 68-1901 pod omítku včetně víčka-dodávka</t>
  </si>
  <si>
    <t>220990045M</t>
  </si>
  <si>
    <t>krabice univerzální KU 68-1901 pod omítku včetně víčka-montáž</t>
  </si>
  <si>
    <t>220990049</t>
  </si>
  <si>
    <t>drážka pro tr.16</t>
  </si>
  <si>
    <t>220990050</t>
  </si>
  <si>
    <t>drážka pro tr.23</t>
  </si>
  <si>
    <t>220990052</t>
  </si>
  <si>
    <t>prostup stavební konstukcí tl.do 300mm</t>
  </si>
  <si>
    <t>220990053</t>
  </si>
  <si>
    <t>doprogramování stávající ústředny</t>
  </si>
  <si>
    <t>hod</t>
  </si>
  <si>
    <t>220990054</t>
  </si>
  <si>
    <t>oživení systému</t>
  </si>
  <si>
    <t>220990055</t>
  </si>
  <si>
    <t>vazby na ostatní profese (koordinace, provázanost)</t>
  </si>
  <si>
    <t>220990056</t>
  </si>
  <si>
    <t>zednické výpomoci dle popisu</t>
  </si>
  <si>
    <t>zednické výpomoci (vysekání niky pro konzoly, podpěry, závěsy, zajištění manipulační plošiny, zazdění nebo zabetonování rýh nebo kapes ve zdech nebo stropech, nastřelování upevňovacích prvků, upevňování pomocí hmoždinek apod)</t>
  </si>
  <si>
    <t>220990060</t>
  </si>
  <si>
    <t>Protipožární ucpávky kabelů silno a EPS</t>
  </si>
  <si>
    <t>220990061</t>
  </si>
  <si>
    <t>revize zařízení EPS</t>
  </si>
  <si>
    <t>220990062</t>
  </si>
  <si>
    <t>zaškolení obsluhy</t>
  </si>
  <si>
    <t>220990060M</t>
  </si>
  <si>
    <t>drobný elektroinstalační materiál (3kg)-montáž</t>
  </si>
  <si>
    <t>kpl</t>
  </si>
  <si>
    <t>220990060D</t>
  </si>
  <si>
    <t>drobný elektroinstalační materiál (3kg)-dodávka</t>
  </si>
  <si>
    <t>součástí dodávky je bezpečnostní senzor zavření a otevření, senzor otevření, spínač nouzového zastavení, kontaktní snímač (Dveře se jednou otevřou a po uplynutí doby setrvání v otevřeném stavu se znovu zavřou. Nastavený provozní režim zůstane zachovaný) a přechodový kabel dveří, modul pro deaktivaci pomocí signálu 24VDC</t>
  </si>
  <si>
    <t>347015122R00</t>
  </si>
  <si>
    <t>Předstěny opláštěné sádrokartonovými deskami předsazené stěny volně stojící s minerální izolací tl. 40 mm 1x ocelová konstrukce CW 75, tloušťka stěny 95 mm, tloušťka desky 12,5, protipožární, tl. izolace 40 mm, požární odolnost EI 30</t>
  </si>
  <si>
    <t>D 1.4.4.1,D 1.4.4.2 : 7</t>
  </si>
  <si>
    <t>612403399RT2</t>
  </si>
  <si>
    <t>Hrubá výplň rýh ve stěnách, jakoukoliv maltou maltou ze suchých směsí_x000D_
 jakékoliv šířky</t>
  </si>
  <si>
    <t>jakékoliv šířky rýhy,</t>
  </si>
  <si>
    <t>D 1.4.4.1,D 1.4.4.2 : 3,5*2*0,15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</si>
  <si>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</si>
  <si>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</si>
  <si>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</si>
  <si>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970051080R00</t>
  </si>
  <si>
    <t>Jádrové vrtání, kruhové prostupy v železobetonu jádrové vrtání , do D 80 mm</t>
  </si>
  <si>
    <t>D 1.4.4.1,D 1.4.4.2 : 0,2*2</t>
  </si>
  <si>
    <t>973031151R00</t>
  </si>
  <si>
    <t>Vysekání v cihelném zdivu výklenků a kapes výklenků_x000D_
 na jakoukoliv maltu vápennou nebo vápenocementovou, plochy větší než 0,25 m2</t>
  </si>
  <si>
    <t>D 1.4.4.1,D 1.4.4.2 : 0,7*0,7*0,1</t>
  </si>
  <si>
    <t>974031154R00</t>
  </si>
  <si>
    <t>Vysekání rýh v jakémkoliv zdivu cihelném v ploše_x000D_
 do hloubky 100 mm, šířky do 150 mm</t>
  </si>
  <si>
    <t>D 1.4.4.1,D 1.4.4.2 : 3,5*2</t>
  </si>
  <si>
    <t>979990001R00</t>
  </si>
  <si>
    <t>Poplatek za skládku stavební suti</t>
  </si>
  <si>
    <t>999281108R00</t>
  </si>
  <si>
    <t xml:space="preserve">Přesun hmot pro opravy a údržbu objektů pro opravy a údržbu dosavadních objektů včetně vnějších plášťů_x000D_
 výšky do 12 m,  </t>
  </si>
  <si>
    <t>722130235R00</t>
  </si>
  <si>
    <t>Potrubí z ocelových trubek závitových pozinkovaných DN 40, svařovaných 11 343,  , včetně dodávky materiálu</t>
  </si>
  <si>
    <t>800-721</t>
  </si>
  <si>
    <t>D 1.4.4.1,D 1.4.4.2 : 7+29</t>
  </si>
  <si>
    <t>722131915R00</t>
  </si>
  <si>
    <t>Opravy vodovodního potrubí závitového vsazení odbočky do potrubí, DN 40</t>
  </si>
  <si>
    <t>D 1.4.4.1,D 1.4.4.2 : 1</t>
  </si>
  <si>
    <t>722181214RV9</t>
  </si>
  <si>
    <t>Izolace vodovodního potrubí návleková z trubic z pěnového polyetylenu, tloušťka stěny 20 mm, d 40 mm</t>
  </si>
  <si>
    <t>734233115R00</t>
  </si>
  <si>
    <t>Kohout kulový, mosazný, DN 40, PN 25, vnitřní-vnitřní, včetně dodávky materiálu</t>
  </si>
  <si>
    <t>800-731</t>
  </si>
  <si>
    <t>722249104R00</t>
  </si>
  <si>
    <t>Montáž armatur požárních hydrant, G 6/4"</t>
  </si>
  <si>
    <t>72299</t>
  </si>
  <si>
    <t>zavěsná konstrukce pro požární potrubí vedené pod stropem D+M</t>
  </si>
  <si>
    <t>44982681T</t>
  </si>
  <si>
    <t>Hydrantový systém s hadicí D19/30 nerez,prosklená dvířka</t>
  </si>
  <si>
    <t>Dle ČSN 73 0873 a ČSN EN 671-1, provedení do zdi, nerezová dvířka včetně rámečku.</t>
  </si>
  <si>
    <t>Požární hydrantové systémy s tvarově stálou hadicí představují velmi účinný hasící prostředek se stálou dodávkou vody, který je okamžitě dosažitelný. Požadavky na tyto systémy jsou takové, aby zajistily pohotové ovládání jednou osobou.</t>
  </si>
  <si>
    <t>Tento systém je určen k zabudování do zdi. Krycí rámeček s dvířky jsou vyrobeny z nerezavějící ocele a zajišťují snazší dokončovací operace po zednických pracech.</t>
  </si>
  <si>
    <t>Vzhledem k povrchové úpravě, tzv. balotinování, není vhodné umístění hydr. systému do agresivních prostředí, chemických provozů, bazénů apod..</t>
  </si>
  <si>
    <t>Hydrantový systém se skládá:</t>
  </si>
  <si>
    <t>Povrchová úprava - prášková strukturální barva RAL 3000 (červená) nebo RAL 9003 (bílá) určená pro vnitřní prostředí. (po dohodě s výrobcem možno dodat i pro venkovní prostředí).</t>
  </si>
  <si>
    <t>Krycí rámeček s prosklenými dvířky. Vše vyrobeno z nerezavějíci ocele.</t>
  </si>
  <si>
    <t>Tvarově stálé hadice PH - stabil D19 - 30bm o světlosti 19 mm.</t>
  </si>
  <si>
    <t>Kulový ventil (systémy D19-3/4´´) z poniklované mosazi.</t>
  </si>
  <si>
    <t>Požární proudnice kombinované D 25 ekv. pr. 6 mm - průtok Q &lt; 1,1 l/s , kterou tvoří těleso a otočná hlava z polypropylenu. Otočná hlava umožňuje nastavení plného proudu, sprchového proudu s měnitelným úhlem kuželu v rozmezí 0 až 110° a uzavření proudnice.</t>
  </si>
  <si>
    <t>Propojovací hadice sloužící k připojení systému na vodovodní řád.</t>
  </si>
  <si>
    <t>Základní rozměry:</t>
  </si>
  <si>
    <t>Šířka 650mm</t>
  </si>
  <si>
    <t>Výška 650mm</t>
  </si>
  <si>
    <t>Hloubka 175mm</t>
  </si>
  <si>
    <t>998722102R00</t>
  </si>
  <si>
    <t>Přesun hmot pro vnitřní vodovod v objektech výšky do 12 m</t>
  </si>
  <si>
    <t>Detailní popis HS s hadicí D19 -30bm - nerez. proskl. dvířka - proudnice ekv. 6</t>
  </si>
  <si>
    <t>Skříň hydrantu je vyrobena z ocelového plechu.</t>
  </si>
  <si>
    <t>Pardubický kraj</t>
  </si>
  <si>
    <t>Komenského nám. 125</t>
  </si>
  <si>
    <t>532 11 Pardubice</t>
  </si>
  <si>
    <t>170303</t>
  </si>
  <si>
    <t>T2,T5,T6,T13,T14,T15 80cm : 0,8*12</t>
  </si>
  <si>
    <t xml:space="preserve">  T2,T5,T6,T13,T14,T15 80cm : (2+3+2+2+2+1)*4,8</t>
  </si>
  <si>
    <t>T10,T11,T12 110cm : 1+10+10</t>
  </si>
  <si>
    <t>Osazení ocelových zárubní dodatečně do 2,5 m2</t>
  </si>
  <si>
    <t>Včetně pomocného pracovního lešení o výšce podlahy do 1900 mm a pro zatížení do 1,5 kPa.</t>
  </si>
  <si>
    <t>642944121R00</t>
  </si>
  <si>
    <t>T9: 6</t>
  </si>
  <si>
    <t>Montáž obložkové protipožární zárubně dveří dvoukřídlových, přes 2,5 do 6,5 m2</t>
  </si>
  <si>
    <t>642945112V01</t>
  </si>
  <si>
    <t>dodávka včetně obložkové zárubně</t>
  </si>
  <si>
    <t>248,1*0,21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</si>
</sst>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yWZJ+iWDPs2Pj3SLI8dvSDwwE9H2H8yebhZsBZ7pB8lDhv8jojgvY9UHg9cygd44aO5p3jMwDOsOnJBV0hdVHw==" saltValue="kWzIragmVqSxGhDVDt32p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9"/>
  <sheetViews>
    <sheetView showGridLines="0" tabSelected="1" topLeftCell="B1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22</v>
      </c>
      <c r="C2" s="77"/>
      <c r="D2" s="78" t="s">
        <v>1570</v>
      </c>
      <c r="E2" s="240" t="s">
        <v>45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 t="s">
        <v>1567</v>
      </c>
      <c r="E5" s="230"/>
      <c r="F5" s="230"/>
      <c r="G5" s="230"/>
      <c r="H5" s="18" t="s">
        <v>40</v>
      </c>
      <c r="I5" s="22">
        <v>70892822</v>
      </c>
      <c r="J5" s="8"/>
    </row>
    <row r="6" spans="1:15" ht="15.75" customHeight="1" x14ac:dyDescent="0.2">
      <c r="A6" s="2"/>
      <c r="B6" s="28"/>
      <c r="C6" s="55"/>
      <c r="D6" s="231" t="s">
        <v>1568</v>
      </c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233" t="s">
        <v>1569</v>
      </c>
      <c r="E7" s="233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SUMIF(F60:F95,A16,I60:I95)+SUMIF(F60:F95,"PSU",I60:I95)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SUMIF(F60:F95,A17,I60:I95)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SUMIF(F60:F95,A18,I60:I95)</f>
        <v>0</v>
      </c>
      <c r="J18" s="215"/>
    </row>
    <row r="19" spans="1:10" ht="23.25" customHeight="1" x14ac:dyDescent="0.2">
      <c r="A19" s="138" t="s">
        <v>132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SUMIF(F60:F95,A19,I60:I95)</f>
        <v>0</v>
      </c>
      <c r="J19" s="215"/>
    </row>
    <row r="20" spans="1:10" ht="23.25" customHeight="1" x14ac:dyDescent="0.2">
      <c r="A20" s="138" t="s">
        <v>133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SUMIF(F60:F95,A20,I60:I95)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0"/>
      <c r="G21" s="216"/>
      <c r="H21" s="250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IF(A24&gt;50, ROUNDUP(A23, 0), ROUNDDOWN(A23, 0))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IF(A26&gt;50, ROUNDUP(A25, 0), ROUNDDOWN(A25, 0))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IF(A29&gt;50, ROUNDUP(A27, 0), ROUNDDOWN(A27, 0))</f>
        <v>0</v>
      </c>
      <c r="H29" s="218"/>
      <c r="I29" s="218"/>
      <c r="J29" s="119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 t="s">
        <v>43</v>
      </c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04"/>
      <c r="D39" s="204"/>
      <c r="E39" s="204"/>
      <c r="F39" s="99">
        <f>'01 1 Pol'!AE55+'1 1 Pol'!AE1158+'D 1.4.1 1 Pol'!AE65+'D 1.4.2 1 Pol'!AE69+'D 1.4.3 1 Pol'!AE108+'D 1.4.4.2 1 Pol'!AE77</f>
        <v>0</v>
      </c>
      <c r="G39" s="100">
        <f>'01 1 Pol'!AF55+'1 1 Pol'!AF1158+'D 1.4.1 1 Pol'!AF65+'D 1.4.2 1 Pol'!AF69+'D 1.4.3 1 Pol'!AF108+'D 1.4.4.2 1 Pol'!AF77</f>
        <v>0</v>
      </c>
      <c r="H39" s="101">
        <f t="shared" ref="H39:H52" si="1">(F39*SazbaDPH1/100)+(G39*SazbaDPH2/100)</f>
        <v>0</v>
      </c>
      <c r="I39" s="101">
        <f t="shared" ref="I39:I52" si="2">F39+G39+H39</f>
        <v>0</v>
      </c>
      <c r="J39" s="102" t="str">
        <f t="shared" ref="J39:J52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03" t="s">
        <v>47</v>
      </c>
      <c r="D40" s="203"/>
      <c r="E40" s="203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203" t="s">
        <v>49</v>
      </c>
      <c r="D41" s="203"/>
      <c r="E41" s="203"/>
      <c r="F41" s="104">
        <f>'01 1 Pol'!AE55</f>
        <v>0</v>
      </c>
      <c r="G41" s="105">
        <f>'01 1 Pol'!AF55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04" t="s">
        <v>49</v>
      </c>
      <c r="D42" s="204"/>
      <c r="E42" s="204"/>
      <c r="F42" s="108">
        <f>'01 1 Pol'!AE55</f>
        <v>0</v>
      </c>
      <c r="G42" s="101">
        <f>'01 1 Pol'!AF55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50</v>
      </c>
      <c r="C43" s="203" t="s">
        <v>51</v>
      </c>
      <c r="D43" s="203"/>
      <c r="E43" s="203"/>
      <c r="F43" s="104">
        <f>'1 1 Pol'!AE1158</f>
        <v>0</v>
      </c>
      <c r="G43" s="105">
        <f>'1 1 Pol'!AF1158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50</v>
      </c>
      <c r="C44" s="204" t="s">
        <v>52</v>
      </c>
      <c r="D44" s="204"/>
      <c r="E44" s="204"/>
      <c r="F44" s="108">
        <f>'1 1 Pol'!AE1158</f>
        <v>0</v>
      </c>
      <c r="G44" s="101">
        <f>'1 1 Pol'!AF1158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53</v>
      </c>
      <c r="C45" s="203" t="s">
        <v>54</v>
      </c>
      <c r="D45" s="203"/>
      <c r="E45" s="203"/>
      <c r="F45" s="104">
        <f>'D 1.4.1 1 Pol'!AE65</f>
        <v>0</v>
      </c>
      <c r="G45" s="105">
        <f>'D 1.4.1 1 Pol'!AF65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50</v>
      </c>
      <c r="C46" s="204" t="s">
        <v>54</v>
      </c>
      <c r="D46" s="204"/>
      <c r="E46" s="204"/>
      <c r="F46" s="108">
        <f>'D 1.4.1 1 Pol'!AE65</f>
        <v>0</v>
      </c>
      <c r="G46" s="101">
        <f>'D 1.4.1 1 Pol'!AF65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55</v>
      </c>
      <c r="C47" s="203" t="s">
        <v>56</v>
      </c>
      <c r="D47" s="203"/>
      <c r="E47" s="203"/>
      <c r="F47" s="104">
        <f>'D 1.4.2 1 Pol'!AE69</f>
        <v>0</v>
      </c>
      <c r="G47" s="105">
        <f>'D 1.4.2 1 Pol'!AF69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50</v>
      </c>
      <c r="C48" s="204" t="s">
        <v>56</v>
      </c>
      <c r="D48" s="204"/>
      <c r="E48" s="204"/>
      <c r="F48" s="108">
        <f>'D 1.4.2 1 Pol'!AE69</f>
        <v>0</v>
      </c>
      <c r="G48" s="101">
        <f>'D 1.4.2 1 Pol'!AF69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57</v>
      </c>
      <c r="C49" s="203" t="s">
        <v>58</v>
      </c>
      <c r="D49" s="203"/>
      <c r="E49" s="203"/>
      <c r="F49" s="104">
        <f>'D 1.4.3 1 Pol'!AE108</f>
        <v>0</v>
      </c>
      <c r="G49" s="105">
        <f>'D 1.4.3 1 Pol'!AF108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50</v>
      </c>
      <c r="C50" s="204" t="s">
        <v>58</v>
      </c>
      <c r="D50" s="204"/>
      <c r="E50" s="204"/>
      <c r="F50" s="108">
        <f>'D 1.4.3 1 Pol'!AE108</f>
        <v>0</v>
      </c>
      <c r="G50" s="101">
        <f>'D 1.4.3 1 Pol'!AF108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 t="s">
        <v>59</v>
      </c>
      <c r="C51" s="203" t="s">
        <v>60</v>
      </c>
      <c r="D51" s="203"/>
      <c r="E51" s="203"/>
      <c r="F51" s="104">
        <f>'D 1.4.4.2 1 Pol'!AE77</f>
        <v>0</v>
      </c>
      <c r="G51" s="105">
        <f>'D 1.4.4.2 1 Pol'!AF77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">
      <c r="A52" s="88">
        <v>3</v>
      </c>
      <c r="B52" s="107" t="s">
        <v>50</v>
      </c>
      <c r="C52" s="204" t="s">
        <v>60</v>
      </c>
      <c r="D52" s="204"/>
      <c r="E52" s="204"/>
      <c r="F52" s="108">
        <f>'D 1.4.4.2 1 Pol'!AE77</f>
        <v>0</v>
      </c>
      <c r="G52" s="101">
        <f>'D 1.4.4.2 1 Pol'!AF77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/>
      <c r="B53" s="205" t="s">
        <v>61</v>
      </c>
      <c r="C53" s="206"/>
      <c r="D53" s="206"/>
      <c r="E53" s="207"/>
      <c r="F53" s="109">
        <f>SUMIF(A39:A52,"=1",F39:F52)</f>
        <v>0</v>
      </c>
      <c r="G53" s="110">
        <f>SUMIF(A39:A52,"=1",G39:G52)</f>
        <v>0</v>
      </c>
      <c r="H53" s="110">
        <f>SUMIF(A39:A52,"=1",H39:H52)</f>
        <v>0</v>
      </c>
      <c r="I53" s="110">
        <f>SUMIF(A39:A52,"=1",I39:I52)</f>
        <v>0</v>
      </c>
      <c r="J53" s="111">
        <f>SUMIF(A39:A52,"=1",J39:J52)</f>
        <v>0</v>
      </c>
    </row>
    <row r="57" spans="1:10" ht="15.75" x14ac:dyDescent="0.25">
      <c r="B57" s="120" t="s">
        <v>63</v>
      </c>
    </row>
    <row r="59" spans="1:10" ht="25.5" customHeight="1" x14ac:dyDescent="0.2">
      <c r="A59" s="122"/>
      <c r="B59" s="125" t="s">
        <v>17</v>
      </c>
      <c r="C59" s="125" t="s">
        <v>5</v>
      </c>
      <c r="D59" s="126"/>
      <c r="E59" s="126"/>
      <c r="F59" s="127" t="s">
        <v>64</v>
      </c>
      <c r="G59" s="127"/>
      <c r="H59" s="127"/>
      <c r="I59" s="127" t="s">
        <v>29</v>
      </c>
      <c r="J59" s="127" t="s">
        <v>0</v>
      </c>
    </row>
    <row r="60" spans="1:10" ht="36.75" customHeight="1" x14ac:dyDescent="0.2">
      <c r="A60" s="123"/>
      <c r="B60" s="128" t="s">
        <v>50</v>
      </c>
      <c r="C60" s="201" t="s">
        <v>65</v>
      </c>
      <c r="D60" s="202"/>
      <c r="E60" s="202"/>
      <c r="F60" s="134" t="s">
        <v>24</v>
      </c>
      <c r="G60" s="135"/>
      <c r="H60" s="135"/>
      <c r="I60" s="135">
        <f>'1 1 Pol'!G8</f>
        <v>0</v>
      </c>
      <c r="J60" s="132" t="str">
        <f>IF(I96=0,"",I60/I96*100)</f>
        <v/>
      </c>
    </row>
    <row r="61" spans="1:10" ht="36.75" customHeight="1" x14ac:dyDescent="0.2">
      <c r="A61" s="123"/>
      <c r="B61" s="128" t="s">
        <v>66</v>
      </c>
      <c r="C61" s="201" t="s">
        <v>67</v>
      </c>
      <c r="D61" s="202"/>
      <c r="E61" s="202"/>
      <c r="F61" s="134" t="s">
        <v>24</v>
      </c>
      <c r="G61" s="135"/>
      <c r="H61" s="135"/>
      <c r="I61" s="135">
        <f>'1 1 Pol'!G44</f>
        <v>0</v>
      </c>
      <c r="J61" s="132" t="str">
        <f>IF(I96=0,"",I61/I96*100)</f>
        <v/>
      </c>
    </row>
    <row r="62" spans="1:10" ht="36.75" customHeight="1" x14ac:dyDescent="0.2">
      <c r="A62" s="123"/>
      <c r="B62" s="128" t="s">
        <v>68</v>
      </c>
      <c r="C62" s="201" t="s">
        <v>69</v>
      </c>
      <c r="D62" s="202"/>
      <c r="E62" s="202"/>
      <c r="F62" s="134" t="s">
        <v>24</v>
      </c>
      <c r="G62" s="135"/>
      <c r="H62" s="135"/>
      <c r="I62" s="135">
        <f>'1 1 Pol'!G66+'1 1 Pol'!G100+'D 1.4.4.2 1 Pol'!G8</f>
        <v>0</v>
      </c>
      <c r="J62" s="132" t="str">
        <f>IF(I96=0,"",I62/I96*100)</f>
        <v/>
      </c>
    </row>
    <row r="63" spans="1:10" ht="36.75" customHeight="1" x14ac:dyDescent="0.2">
      <c r="A63" s="123"/>
      <c r="B63" s="128" t="s">
        <v>70</v>
      </c>
      <c r="C63" s="201" t="s">
        <v>71</v>
      </c>
      <c r="D63" s="202"/>
      <c r="E63" s="202"/>
      <c r="F63" s="134" t="s">
        <v>24</v>
      </c>
      <c r="G63" s="135"/>
      <c r="H63" s="135"/>
      <c r="I63" s="135">
        <f>'1 1 Pol'!G97+'1 1 Pol'!G105</f>
        <v>0</v>
      </c>
      <c r="J63" s="132" t="str">
        <f>IF(I96=0,"",I63/I96*100)</f>
        <v/>
      </c>
    </row>
    <row r="64" spans="1:10" ht="36.75" customHeight="1" x14ac:dyDescent="0.2">
      <c r="A64" s="123"/>
      <c r="B64" s="128" t="s">
        <v>72</v>
      </c>
      <c r="C64" s="201" t="s">
        <v>73</v>
      </c>
      <c r="D64" s="202"/>
      <c r="E64" s="202"/>
      <c r="F64" s="134" t="s">
        <v>24</v>
      </c>
      <c r="G64" s="135"/>
      <c r="H64" s="135"/>
      <c r="I64" s="135">
        <f>'1 1 Pol'!G122</f>
        <v>0</v>
      </c>
      <c r="J64" s="132" t="str">
        <f>IF(I96=0,"",I64/I96*100)</f>
        <v/>
      </c>
    </row>
    <row r="65" spans="1:10" ht="36.75" customHeight="1" x14ac:dyDescent="0.2">
      <c r="A65" s="123"/>
      <c r="B65" s="128" t="s">
        <v>74</v>
      </c>
      <c r="C65" s="201" t="s">
        <v>75</v>
      </c>
      <c r="D65" s="202"/>
      <c r="E65" s="202"/>
      <c r="F65" s="134" t="s">
        <v>24</v>
      </c>
      <c r="G65" s="135"/>
      <c r="H65" s="135"/>
      <c r="I65" s="135">
        <f>'1 1 Pol'!G130+'D 1.4.4.2 1 Pol'!G11</f>
        <v>0</v>
      </c>
      <c r="J65" s="132" t="str">
        <f>IF(I96=0,"",I65/I96*100)</f>
        <v/>
      </c>
    </row>
    <row r="66" spans="1:10" ht="36.75" customHeight="1" x14ac:dyDescent="0.2">
      <c r="A66" s="123"/>
      <c r="B66" s="128" t="s">
        <v>76</v>
      </c>
      <c r="C66" s="201" t="s">
        <v>77</v>
      </c>
      <c r="D66" s="202"/>
      <c r="E66" s="202"/>
      <c r="F66" s="134" t="s">
        <v>24</v>
      </c>
      <c r="G66" s="135"/>
      <c r="H66" s="135"/>
      <c r="I66" s="135">
        <f>'1 1 Pol'!G170</f>
        <v>0</v>
      </c>
      <c r="J66" s="132" t="str">
        <f>IF(I96=0,"",I66/I96*100)</f>
        <v/>
      </c>
    </row>
    <row r="67" spans="1:10" ht="36.75" customHeight="1" x14ac:dyDescent="0.2">
      <c r="A67" s="123"/>
      <c r="B67" s="128" t="s">
        <v>78</v>
      </c>
      <c r="C67" s="201" t="s">
        <v>79</v>
      </c>
      <c r="D67" s="202"/>
      <c r="E67" s="202"/>
      <c r="F67" s="134" t="s">
        <v>24</v>
      </c>
      <c r="G67" s="135"/>
      <c r="H67" s="135"/>
      <c r="I67" s="135">
        <f>'1 1 Pol'!G184</f>
        <v>0</v>
      </c>
      <c r="J67" s="132" t="str">
        <f>IF(I96=0,"",I67/I96*100)</f>
        <v/>
      </c>
    </row>
    <row r="68" spans="1:10" ht="36.75" customHeight="1" x14ac:dyDescent="0.2">
      <c r="A68" s="123"/>
      <c r="B68" s="128" t="s">
        <v>80</v>
      </c>
      <c r="C68" s="201" t="s">
        <v>81</v>
      </c>
      <c r="D68" s="202"/>
      <c r="E68" s="202"/>
      <c r="F68" s="134" t="s">
        <v>24</v>
      </c>
      <c r="G68" s="135"/>
      <c r="H68" s="135"/>
      <c r="I68" s="135">
        <f>'1 1 Pol'!G197</f>
        <v>0</v>
      </c>
      <c r="J68" s="132" t="str">
        <f>IF(I96=0,"",I68/I96*100)</f>
        <v/>
      </c>
    </row>
    <row r="69" spans="1:10" ht="36.75" customHeight="1" x14ac:dyDescent="0.2">
      <c r="A69" s="123"/>
      <c r="B69" s="128" t="s">
        <v>82</v>
      </c>
      <c r="C69" s="201" t="s">
        <v>83</v>
      </c>
      <c r="D69" s="202"/>
      <c r="E69" s="202"/>
      <c r="F69" s="134" t="s">
        <v>24</v>
      </c>
      <c r="G69" s="135"/>
      <c r="H69" s="135"/>
      <c r="I69" s="135">
        <f>'1 1 Pol'!G224</f>
        <v>0</v>
      </c>
      <c r="J69" s="132" t="str">
        <f>IF(I96=0,"",I69/I96*100)</f>
        <v/>
      </c>
    </row>
    <row r="70" spans="1:10" ht="36.75" customHeight="1" x14ac:dyDescent="0.2">
      <c r="A70" s="123"/>
      <c r="B70" s="128" t="s">
        <v>84</v>
      </c>
      <c r="C70" s="201" t="s">
        <v>85</v>
      </c>
      <c r="D70" s="202"/>
      <c r="E70" s="202"/>
      <c r="F70" s="134" t="s">
        <v>24</v>
      </c>
      <c r="G70" s="135"/>
      <c r="H70" s="135"/>
      <c r="I70" s="135">
        <f>'1 1 Pol'!G235+'1 1 Pol'!G826</f>
        <v>0</v>
      </c>
      <c r="J70" s="132" t="str">
        <f>IF(I96=0,"",I70/I96*100)</f>
        <v/>
      </c>
    </row>
    <row r="71" spans="1:10" ht="36.75" customHeight="1" x14ac:dyDescent="0.2">
      <c r="A71" s="123"/>
      <c r="B71" s="128" t="s">
        <v>86</v>
      </c>
      <c r="C71" s="201" t="s">
        <v>87</v>
      </c>
      <c r="D71" s="202"/>
      <c r="E71" s="202"/>
      <c r="F71" s="134" t="s">
        <v>24</v>
      </c>
      <c r="G71" s="135"/>
      <c r="H71" s="135"/>
      <c r="I71" s="135">
        <f>'1 1 Pol'!G332</f>
        <v>0</v>
      </c>
      <c r="J71" s="132" t="str">
        <f>IF(I96=0,"",I71/I96*100)</f>
        <v/>
      </c>
    </row>
    <row r="72" spans="1:10" ht="36.75" customHeight="1" x14ac:dyDescent="0.2">
      <c r="A72" s="123"/>
      <c r="B72" s="128" t="s">
        <v>88</v>
      </c>
      <c r="C72" s="201" t="s">
        <v>89</v>
      </c>
      <c r="D72" s="202"/>
      <c r="E72" s="202"/>
      <c r="F72" s="134" t="s">
        <v>24</v>
      </c>
      <c r="G72" s="135"/>
      <c r="H72" s="135"/>
      <c r="I72" s="135">
        <f>'1 1 Pol'!G371+'D 1.4.4.2 1 Pol'!G20</f>
        <v>0</v>
      </c>
      <c r="J72" s="132" t="str">
        <f>IF(I96=0,"",I72/I96*100)</f>
        <v/>
      </c>
    </row>
    <row r="73" spans="1:10" ht="36.75" customHeight="1" x14ac:dyDescent="0.2">
      <c r="A73" s="123"/>
      <c r="B73" s="128" t="s">
        <v>90</v>
      </c>
      <c r="C73" s="201" t="s">
        <v>91</v>
      </c>
      <c r="D73" s="202"/>
      <c r="E73" s="202"/>
      <c r="F73" s="134" t="s">
        <v>24</v>
      </c>
      <c r="G73" s="135"/>
      <c r="H73" s="135"/>
      <c r="I73" s="135">
        <f>'1 1 Pol'!G495+'D 1.4.4.2 1 Pol'!G37</f>
        <v>0</v>
      </c>
      <c r="J73" s="132" t="str">
        <f>IF(I96=0,"",I73/I96*100)</f>
        <v/>
      </c>
    </row>
    <row r="74" spans="1:10" ht="36.75" customHeight="1" x14ac:dyDescent="0.2">
      <c r="A74" s="123"/>
      <c r="B74" s="128" t="s">
        <v>92</v>
      </c>
      <c r="C74" s="201" t="s">
        <v>93</v>
      </c>
      <c r="D74" s="202"/>
      <c r="E74" s="202"/>
      <c r="F74" s="134" t="s">
        <v>25</v>
      </c>
      <c r="G74" s="135"/>
      <c r="H74" s="135"/>
      <c r="I74" s="135">
        <f>'1 1 Pol'!G498</f>
        <v>0</v>
      </c>
      <c r="J74" s="132" t="str">
        <f>IF(I96=0,"",I74/I96*100)</f>
        <v/>
      </c>
    </row>
    <row r="75" spans="1:10" ht="36.75" customHeight="1" x14ac:dyDescent="0.2">
      <c r="A75" s="123"/>
      <c r="B75" s="128" t="s">
        <v>94</v>
      </c>
      <c r="C75" s="201" t="s">
        <v>95</v>
      </c>
      <c r="D75" s="202"/>
      <c r="E75" s="202"/>
      <c r="F75" s="134" t="s">
        <v>25</v>
      </c>
      <c r="G75" s="135"/>
      <c r="H75" s="135"/>
      <c r="I75" s="135">
        <f>'1 1 Pol'!G516</f>
        <v>0</v>
      </c>
      <c r="J75" s="132" t="str">
        <f>IF(I96=0,"",I75/I96*100)</f>
        <v/>
      </c>
    </row>
    <row r="76" spans="1:10" ht="36.75" customHeight="1" x14ac:dyDescent="0.2">
      <c r="A76" s="123"/>
      <c r="B76" s="128" t="s">
        <v>96</v>
      </c>
      <c r="C76" s="201" t="s">
        <v>97</v>
      </c>
      <c r="D76" s="202"/>
      <c r="E76" s="202"/>
      <c r="F76" s="134" t="s">
        <v>25</v>
      </c>
      <c r="G76" s="135"/>
      <c r="H76" s="135"/>
      <c r="I76" s="135">
        <f>'D 1.4.4.2 1 Pol'!G40</f>
        <v>0</v>
      </c>
      <c r="J76" s="132" t="str">
        <f>IF(I96=0,"",I76/I96*100)</f>
        <v/>
      </c>
    </row>
    <row r="77" spans="1:10" ht="36.75" customHeight="1" x14ac:dyDescent="0.2">
      <c r="A77" s="123"/>
      <c r="B77" s="128" t="s">
        <v>98</v>
      </c>
      <c r="C77" s="201" t="s">
        <v>99</v>
      </c>
      <c r="D77" s="202"/>
      <c r="E77" s="202"/>
      <c r="F77" s="134" t="s">
        <v>25</v>
      </c>
      <c r="G77" s="135"/>
      <c r="H77" s="135"/>
      <c r="I77" s="135">
        <f>'1 1 Pol'!G528</f>
        <v>0</v>
      </c>
      <c r="J77" s="132" t="str">
        <f>IF(I96=0,"",I77/I96*100)</f>
        <v/>
      </c>
    </row>
    <row r="78" spans="1:10" ht="36.75" customHeight="1" x14ac:dyDescent="0.2">
      <c r="A78" s="123"/>
      <c r="B78" s="128" t="s">
        <v>100</v>
      </c>
      <c r="C78" s="201" t="s">
        <v>101</v>
      </c>
      <c r="D78" s="202"/>
      <c r="E78" s="202"/>
      <c r="F78" s="134" t="s">
        <v>25</v>
      </c>
      <c r="G78" s="135"/>
      <c r="H78" s="135"/>
      <c r="I78" s="135">
        <f>'1 1 Pol'!G731+'1 1 Pol'!G831</f>
        <v>0</v>
      </c>
      <c r="J78" s="132" t="str">
        <f>IF(I96=0,"",I78/I96*100)</f>
        <v/>
      </c>
    </row>
    <row r="79" spans="1:10" ht="36.75" customHeight="1" x14ac:dyDescent="0.2">
      <c r="A79" s="123"/>
      <c r="B79" s="128" t="s">
        <v>102</v>
      </c>
      <c r="C79" s="201" t="s">
        <v>103</v>
      </c>
      <c r="D79" s="202"/>
      <c r="E79" s="202"/>
      <c r="F79" s="134" t="s">
        <v>25</v>
      </c>
      <c r="G79" s="135"/>
      <c r="H79" s="135"/>
      <c r="I79" s="135">
        <f>'1 1 Pol'!G949</f>
        <v>0</v>
      </c>
      <c r="J79" s="132" t="str">
        <f>IF(I96=0,"",I79/I96*100)</f>
        <v/>
      </c>
    </row>
    <row r="80" spans="1:10" ht="36.75" customHeight="1" x14ac:dyDescent="0.2">
      <c r="A80" s="123"/>
      <c r="B80" s="128" t="s">
        <v>104</v>
      </c>
      <c r="C80" s="201" t="s">
        <v>105</v>
      </c>
      <c r="D80" s="202"/>
      <c r="E80" s="202"/>
      <c r="F80" s="134" t="s">
        <v>25</v>
      </c>
      <c r="G80" s="135"/>
      <c r="H80" s="135"/>
      <c r="I80" s="135">
        <f>'1 1 Pol'!G978</f>
        <v>0</v>
      </c>
      <c r="J80" s="132" t="str">
        <f>IF(I96=0,"",I80/I96*100)</f>
        <v/>
      </c>
    </row>
    <row r="81" spans="1:10" ht="36.75" customHeight="1" x14ac:dyDescent="0.2">
      <c r="A81" s="123"/>
      <c r="B81" s="128" t="s">
        <v>106</v>
      </c>
      <c r="C81" s="201" t="s">
        <v>107</v>
      </c>
      <c r="D81" s="202"/>
      <c r="E81" s="202"/>
      <c r="F81" s="134" t="s">
        <v>25</v>
      </c>
      <c r="G81" s="135"/>
      <c r="H81" s="135"/>
      <c r="I81" s="135">
        <f>'1 1 Pol'!G1065</f>
        <v>0</v>
      </c>
      <c r="J81" s="132" t="str">
        <f>IF(I96=0,"",I81/I96*100)</f>
        <v/>
      </c>
    </row>
    <row r="82" spans="1:10" ht="36.75" customHeight="1" x14ac:dyDescent="0.2">
      <c r="A82" s="123"/>
      <c r="B82" s="128" t="s">
        <v>108</v>
      </c>
      <c r="C82" s="201" t="s">
        <v>109</v>
      </c>
      <c r="D82" s="202"/>
      <c r="E82" s="202"/>
      <c r="F82" s="134" t="s">
        <v>25</v>
      </c>
      <c r="G82" s="135"/>
      <c r="H82" s="135"/>
      <c r="I82" s="135">
        <f>'1 1 Pol'!G1087</f>
        <v>0</v>
      </c>
      <c r="J82" s="132" t="str">
        <f>IF(I96=0,"",I82/I96*100)</f>
        <v/>
      </c>
    </row>
    <row r="83" spans="1:10" ht="36.75" customHeight="1" x14ac:dyDescent="0.2">
      <c r="A83" s="123"/>
      <c r="B83" s="128" t="s">
        <v>110</v>
      </c>
      <c r="C83" s="201" t="s">
        <v>111</v>
      </c>
      <c r="D83" s="202"/>
      <c r="E83" s="202"/>
      <c r="F83" s="134" t="s">
        <v>26</v>
      </c>
      <c r="G83" s="135"/>
      <c r="H83" s="135"/>
      <c r="I83" s="135">
        <f>'D 1.4.2 1 Pol'!G8</f>
        <v>0</v>
      </c>
      <c r="J83" s="132" t="str">
        <f>IF(I96=0,"",I83/I96*100)</f>
        <v/>
      </c>
    </row>
    <row r="84" spans="1:10" ht="36.75" customHeight="1" x14ac:dyDescent="0.2">
      <c r="A84" s="123"/>
      <c r="B84" s="128" t="s">
        <v>112</v>
      </c>
      <c r="C84" s="201" t="s">
        <v>113</v>
      </c>
      <c r="D84" s="202"/>
      <c r="E84" s="202"/>
      <c r="F84" s="134" t="s">
        <v>26</v>
      </c>
      <c r="G84" s="135"/>
      <c r="H84" s="135"/>
      <c r="I84" s="135">
        <f>'D 1.4.3 1 Pol'!G8</f>
        <v>0</v>
      </c>
      <c r="J84" s="132" t="str">
        <f>IF(I96=0,"",I84/I96*100)</f>
        <v/>
      </c>
    </row>
    <row r="85" spans="1:10" ht="36.75" customHeight="1" x14ac:dyDescent="0.2">
      <c r="A85" s="123"/>
      <c r="B85" s="128" t="s">
        <v>114</v>
      </c>
      <c r="C85" s="201" t="s">
        <v>115</v>
      </c>
      <c r="D85" s="202"/>
      <c r="E85" s="202"/>
      <c r="F85" s="134" t="s">
        <v>26</v>
      </c>
      <c r="G85" s="135"/>
      <c r="H85" s="135"/>
      <c r="I85" s="135">
        <f>'D 1.4.3 1 Pol'!G25</f>
        <v>0</v>
      </c>
      <c r="J85" s="132" t="str">
        <f>IF(I96=0,"",I85/I96*100)</f>
        <v/>
      </c>
    </row>
    <row r="86" spans="1:10" ht="36.75" customHeight="1" x14ac:dyDescent="0.2">
      <c r="A86" s="123"/>
      <c r="B86" s="128" t="s">
        <v>116</v>
      </c>
      <c r="C86" s="201" t="s">
        <v>117</v>
      </c>
      <c r="D86" s="202"/>
      <c r="E86" s="202"/>
      <c r="F86" s="134" t="s">
        <v>26</v>
      </c>
      <c r="G86" s="135"/>
      <c r="H86" s="135"/>
      <c r="I86" s="135">
        <f>'D 1.4.3 1 Pol'!G32+'D 1.4.3 1 Pol'!G47</f>
        <v>0</v>
      </c>
      <c r="J86" s="132" t="str">
        <f>IF(I96=0,"",I86/I96*100)</f>
        <v/>
      </c>
    </row>
    <row r="87" spans="1:10" ht="36.75" customHeight="1" x14ac:dyDescent="0.2">
      <c r="A87" s="123"/>
      <c r="B87" s="128" t="s">
        <v>118</v>
      </c>
      <c r="C87" s="201" t="s">
        <v>119</v>
      </c>
      <c r="D87" s="202"/>
      <c r="E87" s="202"/>
      <c r="F87" s="134" t="s">
        <v>26</v>
      </c>
      <c r="G87" s="135"/>
      <c r="H87" s="135"/>
      <c r="I87" s="135">
        <f>'1 1 Pol'!G1152</f>
        <v>0</v>
      </c>
      <c r="J87" s="132" t="str">
        <f>IF(I96=0,"",I87/I96*100)</f>
        <v/>
      </c>
    </row>
    <row r="88" spans="1:10" ht="36.75" customHeight="1" x14ac:dyDescent="0.2">
      <c r="A88" s="123"/>
      <c r="B88" s="128" t="s">
        <v>120</v>
      </c>
      <c r="C88" s="201" t="s">
        <v>121</v>
      </c>
      <c r="D88" s="202"/>
      <c r="E88" s="202"/>
      <c r="F88" s="134" t="s">
        <v>26</v>
      </c>
      <c r="G88" s="135"/>
      <c r="H88" s="135"/>
      <c r="I88" s="135">
        <f>'D 1.4.3 1 Pol'!G37</f>
        <v>0</v>
      </c>
      <c r="J88" s="132" t="str">
        <f>IF(I96=0,"",I88/I96*100)</f>
        <v/>
      </c>
    </row>
    <row r="89" spans="1:10" ht="36.75" customHeight="1" x14ac:dyDescent="0.2">
      <c r="A89" s="123"/>
      <c r="B89" s="128" t="s">
        <v>122</v>
      </c>
      <c r="C89" s="201" t="s">
        <v>123</v>
      </c>
      <c r="D89" s="202"/>
      <c r="E89" s="202"/>
      <c r="F89" s="134" t="s">
        <v>26</v>
      </c>
      <c r="G89" s="135"/>
      <c r="H89" s="135"/>
      <c r="I89" s="135">
        <f>'D 1.4.3 1 Pol'!G64</f>
        <v>0</v>
      </c>
      <c r="J89" s="132" t="str">
        <f>IF(I96=0,"",I89/I96*100)</f>
        <v/>
      </c>
    </row>
    <row r="90" spans="1:10" ht="36.75" customHeight="1" x14ac:dyDescent="0.2">
      <c r="A90" s="123"/>
      <c r="B90" s="128" t="s">
        <v>124</v>
      </c>
      <c r="C90" s="201" t="s">
        <v>125</v>
      </c>
      <c r="D90" s="202"/>
      <c r="E90" s="202"/>
      <c r="F90" s="134" t="s">
        <v>26</v>
      </c>
      <c r="G90" s="135"/>
      <c r="H90" s="135"/>
      <c r="I90" s="135">
        <f>'D 1.4.3 1 Pol'!G68</f>
        <v>0</v>
      </c>
      <c r="J90" s="132" t="str">
        <f>IF(I96=0,"",I90/I96*100)</f>
        <v/>
      </c>
    </row>
    <row r="91" spans="1:10" ht="36.75" customHeight="1" x14ac:dyDescent="0.2">
      <c r="A91" s="123"/>
      <c r="B91" s="128" t="s">
        <v>126</v>
      </c>
      <c r="C91" s="201" t="s">
        <v>127</v>
      </c>
      <c r="D91" s="202"/>
      <c r="E91" s="202"/>
      <c r="F91" s="134" t="s">
        <v>26</v>
      </c>
      <c r="G91" s="135"/>
      <c r="H91" s="135"/>
      <c r="I91" s="135">
        <f>'D 1.4.3 1 Pol'!G71</f>
        <v>0</v>
      </c>
      <c r="J91" s="132" t="str">
        <f>IF(I96=0,"",I91/I96*100)</f>
        <v/>
      </c>
    </row>
    <row r="92" spans="1:10" ht="36.75" customHeight="1" x14ac:dyDescent="0.2">
      <c r="A92" s="123"/>
      <c r="B92" s="128" t="s">
        <v>128</v>
      </c>
      <c r="C92" s="201" t="s">
        <v>129</v>
      </c>
      <c r="D92" s="202"/>
      <c r="E92" s="202"/>
      <c r="F92" s="134" t="s">
        <v>26</v>
      </c>
      <c r="G92" s="135"/>
      <c r="H92" s="135"/>
      <c r="I92" s="135">
        <f>'D 1.4.3 1 Pol'!G80</f>
        <v>0</v>
      </c>
      <c r="J92" s="132" t="str">
        <f>IF(I96=0,"",I92/I96*100)</f>
        <v/>
      </c>
    </row>
    <row r="93" spans="1:10" ht="36.75" customHeight="1" x14ac:dyDescent="0.2">
      <c r="A93" s="123"/>
      <c r="B93" s="128" t="s">
        <v>130</v>
      </c>
      <c r="C93" s="201" t="s">
        <v>131</v>
      </c>
      <c r="D93" s="202"/>
      <c r="E93" s="202"/>
      <c r="F93" s="134" t="s">
        <v>26</v>
      </c>
      <c r="G93" s="135"/>
      <c r="H93" s="135"/>
      <c r="I93" s="135">
        <f>'D 1.4.1 1 Pol'!G8</f>
        <v>0</v>
      </c>
      <c r="J93" s="132" t="str">
        <f>IF(I96=0,"",I93/I96*100)</f>
        <v/>
      </c>
    </row>
    <row r="94" spans="1:10" ht="36.75" customHeight="1" x14ac:dyDescent="0.2">
      <c r="A94" s="123"/>
      <c r="B94" s="128" t="s">
        <v>132</v>
      </c>
      <c r="C94" s="201" t="s">
        <v>27</v>
      </c>
      <c r="D94" s="202"/>
      <c r="E94" s="202"/>
      <c r="F94" s="134" t="s">
        <v>132</v>
      </c>
      <c r="G94" s="135"/>
      <c r="H94" s="135"/>
      <c r="I94" s="135">
        <f>'01 1 Pol'!G8</f>
        <v>0</v>
      </c>
      <c r="J94" s="132" t="str">
        <f>IF(I96=0,"",I94/I96*100)</f>
        <v/>
      </c>
    </row>
    <row r="95" spans="1:10" ht="36.75" customHeight="1" x14ac:dyDescent="0.2">
      <c r="A95" s="123"/>
      <c r="B95" s="128" t="s">
        <v>133</v>
      </c>
      <c r="C95" s="201" t="s">
        <v>28</v>
      </c>
      <c r="D95" s="202"/>
      <c r="E95" s="202"/>
      <c r="F95" s="134" t="s">
        <v>133</v>
      </c>
      <c r="G95" s="135"/>
      <c r="H95" s="135"/>
      <c r="I95" s="135">
        <f>'01 1 Pol'!G33</f>
        <v>0</v>
      </c>
      <c r="J95" s="132" t="str">
        <f>IF(I96=0,"",I95/I96*100)</f>
        <v/>
      </c>
    </row>
    <row r="96" spans="1:10" ht="25.5" customHeight="1" x14ac:dyDescent="0.2">
      <c r="A96" s="124"/>
      <c r="B96" s="129" t="s">
        <v>1</v>
      </c>
      <c r="C96" s="130"/>
      <c r="D96" s="131"/>
      <c r="E96" s="131"/>
      <c r="F96" s="136"/>
      <c r="G96" s="137"/>
      <c r="H96" s="137"/>
      <c r="I96" s="137">
        <f>SUM(I60:I95)</f>
        <v>0</v>
      </c>
      <c r="J96" s="133">
        <f>SUM(J60:J95)</f>
        <v>0</v>
      </c>
    </row>
    <row r="97" spans="6:10" x14ac:dyDescent="0.2">
      <c r="F97" s="86"/>
      <c r="G97" s="86"/>
      <c r="H97" s="86"/>
      <c r="I97" s="86"/>
      <c r="J97" s="87"/>
    </row>
    <row r="98" spans="6:10" x14ac:dyDescent="0.2">
      <c r="F98" s="86"/>
      <c r="G98" s="86"/>
      <c r="H98" s="86"/>
      <c r="I98" s="86"/>
      <c r="J98" s="87"/>
    </row>
    <row r="99" spans="6:10" x14ac:dyDescent="0.2">
      <c r="F99" s="86"/>
      <c r="G99" s="86"/>
      <c r="H99" s="86"/>
      <c r="I99" s="86"/>
      <c r="J99" s="87"/>
    </row>
  </sheetData>
  <sheetProtection algorithmName="SHA-512" hashValue="ZKK3FdpUnmUOBFOi+v8+mQPoTrDDItqt8n1/2yCWeULSJ4Q3lFY4gI2799oZ8F5v6GZ2jiUaXbZCmpQO7hQW6g==" saltValue="dnKN2cn8f4ZC8DR5rd966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5:E95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ma0GE1604pu2x/aBL65lwGup0z4G+T+QMCn/1pqOg3IpRzGJKEWaokXp5Lz9+XA9h7ZyFxOkHpwjTRQbc2Ahtg==" saltValue="7fnN6rHNI5TqJes38XGfU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01C3-1EF5-4646-B391-151386A3C150}">
  <sheetPr>
    <outlinePr summaryBelow="0"/>
  </sheetPr>
  <dimension ref="A1:BH5000"/>
  <sheetViews>
    <sheetView workbookViewId="0">
      <pane ySplit="7" topLeftCell="A23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134</v>
      </c>
      <c r="B1" s="259"/>
      <c r="C1" s="259"/>
      <c r="D1" s="259"/>
      <c r="E1" s="259"/>
      <c r="F1" s="259"/>
      <c r="G1" s="259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136</v>
      </c>
    </row>
    <row r="3" spans="1:60" ht="24.95" customHeight="1" x14ac:dyDescent="0.2">
      <c r="A3" s="139" t="s">
        <v>8</v>
      </c>
      <c r="B3" s="49" t="s">
        <v>48</v>
      </c>
      <c r="C3" s="260" t="s">
        <v>49</v>
      </c>
      <c r="D3" s="261"/>
      <c r="E3" s="261"/>
      <c r="F3" s="261"/>
      <c r="G3" s="262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3" t="s">
        <v>49</v>
      </c>
      <c r="D4" s="264"/>
      <c r="E4" s="264"/>
      <c r="F4" s="264"/>
      <c r="G4" s="265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132</v>
      </c>
      <c r="C8" s="183" t="s">
        <v>27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5"/>
      <c r="O8" s="165">
        <f>SUM(O9:O32)</f>
        <v>0</v>
      </c>
      <c r="P8" s="165"/>
      <c r="Q8" s="165">
        <f>SUM(Q9:Q32)</f>
        <v>0</v>
      </c>
      <c r="R8" s="165"/>
      <c r="S8" s="165"/>
      <c r="T8" s="166"/>
      <c r="U8" s="160"/>
      <c r="V8" s="160">
        <f>SUM(V9:V32)</f>
        <v>0</v>
      </c>
      <c r="W8" s="160"/>
      <c r="X8" s="160"/>
      <c r="AG8" t="s">
        <v>161</v>
      </c>
    </row>
    <row r="9" spans="1:60" outlineLevel="1" x14ac:dyDescent="0.2">
      <c r="A9" s="167">
        <v>1</v>
      </c>
      <c r="B9" s="168" t="s">
        <v>162</v>
      </c>
      <c r="C9" s="184" t="s">
        <v>163</v>
      </c>
      <c r="D9" s="169" t="s">
        <v>164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165</v>
      </c>
      <c r="T9" s="173" t="s">
        <v>166</v>
      </c>
      <c r="U9" s="156">
        <v>0</v>
      </c>
      <c r="V9" s="156">
        <f>ROUND(E9*U9,2)</f>
        <v>0</v>
      </c>
      <c r="W9" s="156"/>
      <c r="X9" s="156" t="s">
        <v>167</v>
      </c>
      <c r="Y9" s="147"/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7" t="s">
        <v>169</v>
      </c>
      <c r="D10" s="258"/>
      <c r="E10" s="258"/>
      <c r="F10" s="258"/>
      <c r="G10" s="258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5" t="s">
        <v>171</v>
      </c>
      <c r="D11" s="256"/>
      <c r="E11" s="256"/>
      <c r="F11" s="256"/>
      <c r="G11" s="2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4" t="str">
        <f>C11</f>
        <v>Sejmutí ornice, hrubá úprava terénu a zpevnění ploch pro osazení objektů sociálního zařízení staveniště a kanceláří stavby.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5" t="s">
        <v>172</v>
      </c>
      <c r="D12" s="256"/>
      <c r="E12" s="256"/>
      <c r="F12" s="256"/>
      <c r="G12" s="2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5" t="s">
        <v>173</v>
      </c>
      <c r="D13" s="256"/>
      <c r="E13" s="256"/>
      <c r="F13" s="256"/>
      <c r="G13" s="2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5" t="s">
        <v>174</v>
      </c>
      <c r="D14" s="256"/>
      <c r="E14" s="256"/>
      <c r="F14" s="256"/>
      <c r="G14" s="2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255" t="s">
        <v>175</v>
      </c>
      <c r="D15" s="256"/>
      <c r="E15" s="256"/>
      <c r="F15" s="256"/>
      <c r="G15" s="2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4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5" t="s">
        <v>176</v>
      </c>
      <c r="D16" s="256"/>
      <c r="E16" s="256"/>
      <c r="F16" s="256"/>
      <c r="G16" s="2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5" t="s">
        <v>177</v>
      </c>
      <c r="D17" s="256"/>
      <c r="E17" s="256"/>
      <c r="F17" s="256"/>
      <c r="G17" s="2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4" t="str">
        <f>C17</f>
        <v>Zřízení přípojky elektrické energie a vody do vzdálenosti 1 km od obvodu staveniště. Náhradní zdroj elektrické energie.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2</v>
      </c>
      <c r="B18" s="168" t="s">
        <v>178</v>
      </c>
      <c r="C18" s="184" t="s">
        <v>179</v>
      </c>
      <c r="D18" s="169" t="s">
        <v>164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165</v>
      </c>
      <c r="T18" s="173" t="s">
        <v>166</v>
      </c>
      <c r="U18" s="156">
        <v>0</v>
      </c>
      <c r="V18" s="156">
        <f>ROUND(E18*U18,2)</f>
        <v>0</v>
      </c>
      <c r="W18" s="156"/>
      <c r="X18" s="156" t="s">
        <v>167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7" t="s">
        <v>180</v>
      </c>
      <c r="D19" s="258"/>
      <c r="E19" s="258"/>
      <c r="F19" s="258"/>
      <c r="G19" s="258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55" t="s">
        <v>181</v>
      </c>
      <c r="D20" s="256"/>
      <c r="E20" s="256"/>
      <c r="F20" s="256"/>
      <c r="G20" s="2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4" t="str">
        <f>C20</f>
        <v>Opotřebení a údržba nebo pronájem sociálního zařízení – umývárny, toalety, šatny. Opotřebení nebo pronájem dočasného oplocení staveniště.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5" t="s">
        <v>182</v>
      </c>
      <c r="D21" s="256"/>
      <c r="E21" s="256"/>
      <c r="F21" s="256"/>
      <c r="G21" s="2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255" t="s">
        <v>183</v>
      </c>
      <c r="D22" s="256"/>
      <c r="E22" s="256"/>
      <c r="F22" s="256"/>
      <c r="G22" s="2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4" t="str">
        <f>C22</f>
        <v>Spotřeba vody a elektrické energie pro potřebu sociálních zařízení a kanceláří stavby. Pronájem, opotřebení a spotřeba pohonných hmot náhradního zdroje elektrické energie.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5" t="s">
        <v>184</v>
      </c>
      <c r="D23" s="256"/>
      <c r="E23" s="256"/>
      <c r="F23" s="256"/>
      <c r="G23" s="2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7">
        <v>3</v>
      </c>
      <c r="B24" s="168" t="s">
        <v>185</v>
      </c>
      <c r="C24" s="184" t="s">
        <v>186</v>
      </c>
      <c r="D24" s="169" t="s">
        <v>164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165</v>
      </c>
      <c r="T24" s="173" t="s">
        <v>166</v>
      </c>
      <c r="U24" s="156">
        <v>0</v>
      </c>
      <c r="V24" s="156">
        <f>ROUND(E24*U24,2)</f>
        <v>0</v>
      </c>
      <c r="W24" s="156"/>
      <c r="X24" s="156" t="s">
        <v>167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7" t="s">
        <v>187</v>
      </c>
      <c r="D25" s="258"/>
      <c r="E25" s="258"/>
      <c r="F25" s="258"/>
      <c r="G25" s="258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5" t="s">
        <v>188</v>
      </c>
      <c r="D26" s="256"/>
      <c r="E26" s="256"/>
      <c r="F26" s="256"/>
      <c r="G26" s="2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4" t="str">
        <f>C26</f>
        <v>Uvedení zpevněných ploch pro objekty sociálního zařízení staveniště a kanceláří stavby do původního stavu. Případné ohumusování.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5" t="s">
        <v>189</v>
      </c>
      <c r="D27" s="256"/>
      <c r="E27" s="256"/>
      <c r="F27" s="256"/>
      <c r="G27" s="2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5" t="s">
        <v>190</v>
      </c>
      <c r="D28" s="256"/>
      <c r="E28" s="256"/>
      <c r="F28" s="256"/>
      <c r="G28" s="2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5" t="s">
        <v>191</v>
      </c>
      <c r="D29" s="256"/>
      <c r="E29" s="256"/>
      <c r="F29" s="256"/>
      <c r="G29" s="2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Odvoz mobilních kanceláří stavby a technického dozoru, nebo uvedení do původního stavu prostor pronajatých.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5" t="s">
        <v>192</v>
      </c>
      <c r="D30" s="256"/>
      <c r="E30" s="256"/>
      <c r="F30" s="256"/>
      <c r="G30" s="2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4" t="str">
        <f>C30</f>
        <v>Zrušení vnitrostaveništního rozvodu energie včetně rozvaděčů a osvětlení staveniště (včetně stožárů a osvětlovacích těles).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5" t="s">
        <v>193</v>
      </c>
      <c r="D31" s="256"/>
      <c r="E31" s="256"/>
      <c r="F31" s="256"/>
      <c r="G31" s="2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5" t="s">
        <v>194</v>
      </c>
      <c r="D32" s="256"/>
      <c r="E32" s="256"/>
      <c r="F32" s="256"/>
      <c r="G32" s="2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1" t="s">
        <v>160</v>
      </c>
      <c r="B33" s="162" t="s">
        <v>133</v>
      </c>
      <c r="C33" s="183" t="s">
        <v>28</v>
      </c>
      <c r="D33" s="163"/>
      <c r="E33" s="164"/>
      <c r="F33" s="165"/>
      <c r="G33" s="165">
        <f>SUMIF(AG34:AG53,"&lt;&gt;NOR",G34:G53)</f>
        <v>0</v>
      </c>
      <c r="H33" s="165"/>
      <c r="I33" s="165">
        <f>SUM(I34:I53)</f>
        <v>0</v>
      </c>
      <c r="J33" s="165"/>
      <c r="K33" s="165">
        <f>SUM(K34:K53)</f>
        <v>0</v>
      </c>
      <c r="L33" s="165"/>
      <c r="M33" s="165">
        <f>SUM(M34:M53)</f>
        <v>0</v>
      </c>
      <c r="N33" s="165"/>
      <c r="O33" s="165">
        <f>SUM(O34:O53)</f>
        <v>0</v>
      </c>
      <c r="P33" s="165"/>
      <c r="Q33" s="165">
        <f>SUM(Q34:Q53)</f>
        <v>0</v>
      </c>
      <c r="R33" s="165"/>
      <c r="S33" s="165"/>
      <c r="T33" s="166"/>
      <c r="U33" s="160"/>
      <c r="V33" s="160">
        <f>SUM(V34:V53)</f>
        <v>0</v>
      </c>
      <c r="W33" s="160"/>
      <c r="X33" s="160"/>
      <c r="AG33" t="s">
        <v>161</v>
      </c>
    </row>
    <row r="34" spans="1:60" outlineLevel="1" x14ac:dyDescent="0.2">
      <c r="A34" s="167">
        <v>4</v>
      </c>
      <c r="B34" s="168" t="s">
        <v>195</v>
      </c>
      <c r="C34" s="184" t="s">
        <v>196</v>
      </c>
      <c r="D34" s="169" t="s">
        <v>164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165</v>
      </c>
      <c r="T34" s="173" t="s">
        <v>166</v>
      </c>
      <c r="U34" s="156">
        <v>0</v>
      </c>
      <c r="V34" s="156">
        <f>ROUND(E34*U34,2)</f>
        <v>0</v>
      </c>
      <c r="W34" s="156"/>
      <c r="X34" s="156" t="s">
        <v>167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54"/>
      <c r="B35" s="155"/>
      <c r="C35" s="257" t="s">
        <v>197</v>
      </c>
      <c r="D35" s="258"/>
      <c r="E35" s="258"/>
      <c r="F35" s="258"/>
      <c r="G35" s="25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4" t="str">
        <f>C35</f>
        <v>Náklady na vyhotovení dokumentace skutečného provedení stavby. Dokumentace bude předána v tištěné formě ve dvou vyhotoveních a v digitální formě na datovém nosiči CD-Rom  v jednom vyhotovení (veškerá dokumetnace v PDF,  výkresová část i ve formátu DWG). Součástí skutečného provedení bude i aktualizace PENB dle skutečného provedení.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7">
        <v>5</v>
      </c>
      <c r="B36" s="168" t="s">
        <v>198</v>
      </c>
      <c r="C36" s="184" t="s">
        <v>199</v>
      </c>
      <c r="D36" s="169" t="s">
        <v>164</v>
      </c>
      <c r="E36" s="170">
        <v>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165</v>
      </c>
      <c r="T36" s="173" t="s">
        <v>166</v>
      </c>
      <c r="U36" s="156">
        <v>0</v>
      </c>
      <c r="V36" s="156">
        <f>ROUND(E36*U36,2)</f>
        <v>0</v>
      </c>
      <c r="W36" s="156"/>
      <c r="X36" s="156" t="s">
        <v>167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7" t="s">
        <v>200</v>
      </c>
      <c r="D37" s="258"/>
      <c r="E37" s="258"/>
      <c r="F37" s="258"/>
      <c r="G37" s="258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170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4" t="str">
        <f>C37</f>
        <v>Náklady spojené s povinným pojištěním dodavatele nebo stavebního díla či jeho části, v rozsahu obchodních podmínek.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7">
        <v>6</v>
      </c>
      <c r="B38" s="168" t="s">
        <v>201</v>
      </c>
      <c r="C38" s="184" t="s">
        <v>202</v>
      </c>
      <c r="D38" s="169" t="s">
        <v>164</v>
      </c>
      <c r="E38" s="170">
        <v>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165</v>
      </c>
      <c r="T38" s="173" t="s">
        <v>166</v>
      </c>
      <c r="U38" s="156">
        <v>0</v>
      </c>
      <c r="V38" s="156">
        <f>ROUND(E38*U38,2)</f>
        <v>0</v>
      </c>
      <c r="W38" s="156"/>
      <c r="X38" s="156" t="s">
        <v>167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54"/>
      <c r="B39" s="155"/>
      <c r="C39" s="257" t="s">
        <v>204</v>
      </c>
      <c r="D39" s="258"/>
      <c r="E39" s="258"/>
      <c r="F39" s="258"/>
      <c r="G39" s="25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170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4" t="str">
        <f>C39</f>
        <v>Náklady zhotovitele spojené se zabezpečením a poskytnutím zajišťovacích bankovních záruk za řádné provedení díla, pokud je zadavatel požaduje v obchodních podmínkách.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7">
        <v>7</v>
      </c>
      <c r="B40" s="168" t="s">
        <v>205</v>
      </c>
      <c r="C40" s="184" t="s">
        <v>206</v>
      </c>
      <c r="D40" s="169" t="s">
        <v>164</v>
      </c>
      <c r="E40" s="170">
        <v>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165</v>
      </c>
      <c r="T40" s="173" t="s">
        <v>166</v>
      </c>
      <c r="U40" s="156">
        <v>0</v>
      </c>
      <c r="V40" s="156">
        <f>ROUND(E40*U40,2)</f>
        <v>0</v>
      </c>
      <c r="W40" s="156"/>
      <c r="X40" s="156" t="s">
        <v>167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257" t="s">
        <v>207</v>
      </c>
      <c r="D41" s="258"/>
      <c r="E41" s="258"/>
      <c r="F41" s="258"/>
      <c r="G41" s="258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4" t="str">
        <f>C41</f>
        <v>Náklady zhotovitele spojené se zabezpečením a poskytnutím zajišťovacích bankovních záruk za splnění záručních podmínek, pokud je zadavatel požaduje v obchodních podmínkách.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7">
        <v>8</v>
      </c>
      <c r="B42" s="168" t="s">
        <v>208</v>
      </c>
      <c r="C42" s="184" t="s">
        <v>209</v>
      </c>
      <c r="D42" s="169" t="s">
        <v>164</v>
      </c>
      <c r="E42" s="170">
        <v>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165</v>
      </c>
      <c r="T42" s="173" t="s">
        <v>166</v>
      </c>
      <c r="U42" s="156">
        <v>0</v>
      </c>
      <c r="V42" s="156">
        <f>ROUND(E42*U42,2)</f>
        <v>0</v>
      </c>
      <c r="W42" s="156"/>
      <c r="X42" s="156" t="s">
        <v>167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7" t="s">
        <v>230</v>
      </c>
      <c r="D43" s="258"/>
      <c r="E43" s="258"/>
      <c r="F43" s="258"/>
      <c r="G43" s="258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5" t="s">
        <v>210</v>
      </c>
      <c r="D44" s="256"/>
      <c r="E44" s="256"/>
      <c r="F44" s="256"/>
      <c r="G44" s="2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4" t="str">
        <f>C44</f>
        <v>Dodávka a montáž dočasného billboardu k označení staveniště, 1200 x 800 mm, celobarevný tisk, umístěný na staveništi po celou dobu výstavby,                                                                                                                                      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7">
        <v>9</v>
      </c>
      <c r="B45" s="168" t="s">
        <v>211</v>
      </c>
      <c r="C45" s="184" t="s">
        <v>212</v>
      </c>
      <c r="D45" s="169" t="s">
        <v>164</v>
      </c>
      <c r="E45" s="170">
        <v>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2" t="s">
        <v>213</v>
      </c>
      <c r="T45" s="173" t="s">
        <v>166</v>
      </c>
      <c r="U45" s="156">
        <v>0</v>
      </c>
      <c r="V45" s="156">
        <f>ROUND(E45*U45,2)</f>
        <v>0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7" t="s">
        <v>216</v>
      </c>
      <c r="D46" s="258"/>
      <c r="E46" s="258"/>
      <c r="F46" s="258"/>
      <c r="G46" s="258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4" t="str">
        <f>C46</f>
        <v>Zaměření a vytýčení stávajících inženýrských sítí v místě stavby z hlediska jejich ochrany při provádění stavby.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7">
        <v>10</v>
      </c>
      <c r="B47" s="168" t="s">
        <v>217</v>
      </c>
      <c r="C47" s="184" t="s">
        <v>218</v>
      </c>
      <c r="D47" s="169" t="s">
        <v>164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213</v>
      </c>
      <c r="T47" s="173" t="s">
        <v>166</v>
      </c>
      <c r="U47" s="156">
        <v>0</v>
      </c>
      <c r="V47" s="156">
        <f>ROUND(E47*U47,2)</f>
        <v>0</v>
      </c>
      <c r="W47" s="156"/>
      <c r="X47" s="156" t="s">
        <v>167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7" t="s">
        <v>220</v>
      </c>
      <c r="D48" s="258"/>
      <c r="E48" s="258"/>
      <c r="F48" s="258"/>
      <c r="G48" s="258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4" t="str">
        <f>C48</f>
        <v>Náklady na oddělení stavby od provozu uživatele (např. dočasné stěn z OSB desek, geotextilie, provizorní vstupy, atd.)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11</v>
      </c>
      <c r="B49" s="176" t="s">
        <v>221</v>
      </c>
      <c r="C49" s="185" t="s">
        <v>222</v>
      </c>
      <c r="D49" s="177" t="s">
        <v>164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165</v>
      </c>
      <c r="T49" s="181" t="s">
        <v>166</v>
      </c>
      <c r="U49" s="156">
        <v>0</v>
      </c>
      <c r="V49" s="156">
        <f>ROUND(E49*U49,2)</f>
        <v>0</v>
      </c>
      <c r="W49" s="156"/>
      <c r="X49" s="156" t="s">
        <v>167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7">
        <v>12</v>
      </c>
      <c r="B50" s="168" t="s">
        <v>223</v>
      </c>
      <c r="C50" s="184" t="s">
        <v>224</v>
      </c>
      <c r="D50" s="169" t="s">
        <v>164</v>
      </c>
      <c r="E50" s="170">
        <v>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165</v>
      </c>
      <c r="T50" s="173" t="s">
        <v>166</v>
      </c>
      <c r="U50" s="156">
        <v>0</v>
      </c>
      <c r="V50" s="156">
        <f>ROUND(E50*U50,2)</f>
        <v>0</v>
      </c>
      <c r="W50" s="156"/>
      <c r="X50" s="156" t="s">
        <v>167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54"/>
      <c r="B51" s="155"/>
      <c r="C51" s="257" t="s">
        <v>225</v>
      </c>
      <c r="D51" s="258"/>
      <c r="E51" s="258"/>
      <c r="F51" s="258"/>
      <c r="G51" s="258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4" t="str">
        <f>C51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7">
        <v>13</v>
      </c>
      <c r="B52" s="168" t="s">
        <v>226</v>
      </c>
      <c r="C52" s="184" t="s">
        <v>227</v>
      </c>
      <c r="D52" s="169" t="s">
        <v>164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165</v>
      </c>
      <c r="T52" s="173" t="s">
        <v>166</v>
      </c>
      <c r="U52" s="156">
        <v>0</v>
      </c>
      <c r="V52" s="156">
        <f>ROUND(E52*U52,2)</f>
        <v>0</v>
      </c>
      <c r="W52" s="156"/>
      <c r="X52" s="156" t="s">
        <v>167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7" t="s">
        <v>228</v>
      </c>
      <c r="D53" s="258"/>
      <c r="E53" s="258"/>
      <c r="F53" s="258"/>
      <c r="G53" s="258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4" t="str">
        <f>C53</f>
        <v>Náklady zhotovitele, které vzniknou v souvislosti s povinnostmi zhotovitele při předání a převzetí díla.</v>
      </c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3"/>
      <c r="B54" s="4"/>
      <c r="C54" s="18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147</v>
      </c>
    </row>
    <row r="55" spans="1:60" x14ac:dyDescent="0.2">
      <c r="A55" s="150"/>
      <c r="B55" s="151" t="s">
        <v>29</v>
      </c>
      <c r="C55" s="187"/>
      <c r="D55" s="152"/>
      <c r="E55" s="153"/>
      <c r="F55" s="153"/>
      <c r="G55" s="182">
        <f>G8+G33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229</v>
      </c>
    </row>
    <row r="56" spans="1:60" x14ac:dyDescent="0.2">
      <c r="C56" s="188"/>
      <c r="D56" s="10"/>
      <c r="AG56" t="s">
        <v>231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omgkXAGpcTQVo4qBZFjvPHopLLFCI+4QnG3QB55Dsq/uZs0xqgxbcOIeVJBh67IXEYqvV46W5vNrqUEy5+sIw==" saltValue="vEBHLCXFt8Qiajvep3IJqg==" spinCount="100000" sheet="1"/>
  <mergeCells count="35">
    <mergeCell ref="C11:G11"/>
    <mergeCell ref="A1:G1"/>
    <mergeCell ref="C2:G2"/>
    <mergeCell ref="C3:G3"/>
    <mergeCell ref="C4:G4"/>
    <mergeCell ref="C10:G10"/>
    <mergeCell ref="C25:G25"/>
    <mergeCell ref="C12:G12"/>
    <mergeCell ref="C13:G13"/>
    <mergeCell ref="C14:G14"/>
    <mergeCell ref="C15:G15"/>
    <mergeCell ref="C16:G16"/>
    <mergeCell ref="C17:G17"/>
    <mergeCell ref="C19:G19"/>
    <mergeCell ref="C20:G20"/>
    <mergeCell ref="C21:G21"/>
    <mergeCell ref="C22:G22"/>
    <mergeCell ref="C23:G23"/>
    <mergeCell ref="C43:G43"/>
    <mergeCell ref="C26:G26"/>
    <mergeCell ref="C27:G27"/>
    <mergeCell ref="C28:G28"/>
    <mergeCell ref="C29:G29"/>
    <mergeCell ref="C30:G30"/>
    <mergeCell ref="C31:G31"/>
    <mergeCell ref="C32:G32"/>
    <mergeCell ref="C35:G35"/>
    <mergeCell ref="C37:G37"/>
    <mergeCell ref="C39:G39"/>
    <mergeCell ref="C41:G41"/>
    <mergeCell ref="C44:G44"/>
    <mergeCell ref="C46:G46"/>
    <mergeCell ref="C48:G48"/>
    <mergeCell ref="C51:G51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0C0D-6DC7-4BB0-9179-2426402B6E4E}">
  <sheetPr>
    <outlinePr summaryBelow="0"/>
  </sheetPr>
  <dimension ref="A1:BH5000"/>
  <sheetViews>
    <sheetView workbookViewId="0">
      <pane ySplit="7" topLeftCell="A703" activePane="bottomLeft" state="frozen"/>
      <selection pane="bottomLeft" activeCell="C725" sqref="C725:G72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134</v>
      </c>
      <c r="B1" s="259"/>
      <c r="C1" s="259"/>
      <c r="D1" s="259"/>
      <c r="E1" s="259"/>
      <c r="F1" s="259"/>
      <c r="G1" s="259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136</v>
      </c>
    </row>
    <row r="3" spans="1:60" ht="24.95" customHeight="1" x14ac:dyDescent="0.2">
      <c r="A3" s="139" t="s">
        <v>8</v>
      </c>
      <c r="B3" s="49" t="s">
        <v>50</v>
      </c>
      <c r="C3" s="260" t="s">
        <v>51</v>
      </c>
      <c r="D3" s="261"/>
      <c r="E3" s="261"/>
      <c r="F3" s="261"/>
      <c r="G3" s="262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3" t="s">
        <v>52</v>
      </c>
      <c r="D4" s="264"/>
      <c r="E4" s="264"/>
      <c r="F4" s="264"/>
      <c r="G4" s="265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50</v>
      </c>
      <c r="C8" s="183" t="s">
        <v>65</v>
      </c>
      <c r="D8" s="163"/>
      <c r="E8" s="164"/>
      <c r="F8" s="165"/>
      <c r="G8" s="165">
        <f>SUMIF(AG9:AG43,"&lt;&gt;NOR",G9:G43)</f>
        <v>0</v>
      </c>
      <c r="H8" s="165"/>
      <c r="I8" s="165">
        <f>SUM(I9:I43)</f>
        <v>0</v>
      </c>
      <c r="J8" s="165"/>
      <c r="K8" s="165">
        <f>SUM(K9:K43)</f>
        <v>0</v>
      </c>
      <c r="L8" s="165"/>
      <c r="M8" s="165">
        <f>SUM(M9:M43)</f>
        <v>0</v>
      </c>
      <c r="N8" s="165"/>
      <c r="O8" s="165">
        <f>SUM(O9:O43)</f>
        <v>0</v>
      </c>
      <c r="P8" s="165"/>
      <c r="Q8" s="165">
        <f>SUM(Q9:Q43)</f>
        <v>0</v>
      </c>
      <c r="R8" s="165"/>
      <c r="S8" s="165"/>
      <c r="T8" s="166"/>
      <c r="U8" s="160"/>
      <c r="V8" s="160">
        <f>SUM(V9:V43)</f>
        <v>3.82</v>
      </c>
      <c r="W8" s="160"/>
      <c r="X8" s="160"/>
      <c r="AG8" t="s">
        <v>161</v>
      </c>
    </row>
    <row r="9" spans="1:60" ht="22.5" outlineLevel="1" x14ac:dyDescent="0.2">
      <c r="A9" s="167">
        <v>1</v>
      </c>
      <c r="B9" s="168" t="s">
        <v>232</v>
      </c>
      <c r="C9" s="184" t="s">
        <v>233</v>
      </c>
      <c r="D9" s="169" t="s">
        <v>234</v>
      </c>
      <c r="E9" s="170">
        <v>1.512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235</v>
      </c>
      <c r="S9" s="172" t="s">
        <v>165</v>
      </c>
      <c r="T9" s="173" t="s">
        <v>236</v>
      </c>
      <c r="U9" s="156">
        <v>0.36799999999999999</v>
      </c>
      <c r="V9" s="156">
        <f>ROUND(E9*U9,2)</f>
        <v>0.56000000000000005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 t="s">
        <v>237</v>
      </c>
      <c r="D10" s="267"/>
      <c r="E10" s="267"/>
      <c r="F10" s="267"/>
      <c r="G10" s="26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5" t="s">
        <v>239</v>
      </c>
      <c r="D11" s="189"/>
      <c r="E11" s="190">
        <v>1.51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7">
        <v>2</v>
      </c>
      <c r="B12" s="168" t="s">
        <v>241</v>
      </c>
      <c r="C12" s="184" t="s">
        <v>242</v>
      </c>
      <c r="D12" s="169" t="s">
        <v>234</v>
      </c>
      <c r="E12" s="170">
        <v>1.512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235</v>
      </c>
      <c r="S12" s="172" t="s">
        <v>165</v>
      </c>
      <c r="T12" s="173" t="s">
        <v>236</v>
      </c>
      <c r="U12" s="156">
        <v>5.8000000000000003E-2</v>
      </c>
      <c r="V12" s="156">
        <f>ROUND(E12*U12,2)</f>
        <v>0.09</v>
      </c>
      <c r="W12" s="156"/>
      <c r="X12" s="156" t="s">
        <v>214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6" t="s">
        <v>237</v>
      </c>
      <c r="D13" s="267"/>
      <c r="E13" s="267"/>
      <c r="F13" s="267"/>
      <c r="G13" s="26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5" t="s">
        <v>239</v>
      </c>
      <c r="D14" s="189"/>
      <c r="E14" s="190">
        <v>1.51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3</v>
      </c>
      <c r="B15" s="168" t="s">
        <v>243</v>
      </c>
      <c r="C15" s="184" t="s">
        <v>244</v>
      </c>
      <c r="D15" s="169" t="s">
        <v>234</v>
      </c>
      <c r="E15" s="170">
        <v>3.6497999999999999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235</v>
      </c>
      <c r="S15" s="172" t="s">
        <v>165</v>
      </c>
      <c r="T15" s="173" t="s">
        <v>236</v>
      </c>
      <c r="U15" s="156">
        <v>0.36499999999999999</v>
      </c>
      <c r="V15" s="156">
        <f>ROUND(E15*U15,2)</f>
        <v>1.33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66" t="s">
        <v>245</v>
      </c>
      <c r="D16" s="267"/>
      <c r="E16" s="267"/>
      <c r="F16" s="267"/>
      <c r="G16" s="26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4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5" t="s">
        <v>246</v>
      </c>
      <c r="D17" s="189"/>
      <c r="E17" s="190">
        <v>3.65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4</v>
      </c>
      <c r="B18" s="168" t="s">
        <v>247</v>
      </c>
      <c r="C18" s="184" t="s">
        <v>248</v>
      </c>
      <c r="D18" s="169" t="s">
        <v>234</v>
      </c>
      <c r="E18" s="170">
        <v>3.6497999999999999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235</v>
      </c>
      <c r="S18" s="172" t="s">
        <v>165</v>
      </c>
      <c r="T18" s="173" t="s">
        <v>236</v>
      </c>
      <c r="U18" s="156">
        <v>8.4000000000000005E-2</v>
      </c>
      <c r="V18" s="156">
        <f>ROUND(E18*U18,2)</f>
        <v>0.31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266" t="s">
        <v>245</v>
      </c>
      <c r="D19" s="267"/>
      <c r="E19" s="267"/>
      <c r="F19" s="267"/>
      <c r="G19" s="26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4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5" t="s">
        <v>246</v>
      </c>
      <c r="D20" s="189"/>
      <c r="E20" s="190">
        <v>3.65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5</v>
      </c>
      <c r="B21" s="168" t="s">
        <v>249</v>
      </c>
      <c r="C21" s="184" t="s">
        <v>250</v>
      </c>
      <c r="D21" s="169" t="s">
        <v>234</v>
      </c>
      <c r="E21" s="170">
        <v>3.6497999999999999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235</v>
      </c>
      <c r="S21" s="172" t="s">
        <v>165</v>
      </c>
      <c r="T21" s="173" t="s">
        <v>236</v>
      </c>
      <c r="U21" s="156">
        <v>0.34499999999999997</v>
      </c>
      <c r="V21" s="156">
        <f>ROUND(E21*U21,2)</f>
        <v>1.26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6" t="s">
        <v>251</v>
      </c>
      <c r="D22" s="267"/>
      <c r="E22" s="267"/>
      <c r="F22" s="267"/>
      <c r="G22" s="26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4" t="str">
        <f>C22</f>
        <v>bez naložení do dopravní nádoby, ale s vyprázdněním dopravní nádoby na hromadu nebo na dopravní prostředek,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5" t="s">
        <v>246</v>
      </c>
      <c r="D23" s="189"/>
      <c r="E23" s="190">
        <v>3.65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7">
        <v>6</v>
      </c>
      <c r="B24" s="168" t="s">
        <v>252</v>
      </c>
      <c r="C24" s="184" t="s">
        <v>253</v>
      </c>
      <c r="D24" s="169" t="s">
        <v>234</v>
      </c>
      <c r="E24" s="170">
        <v>5.1618000000000004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235</v>
      </c>
      <c r="S24" s="172" t="s">
        <v>165</v>
      </c>
      <c r="T24" s="173" t="s">
        <v>236</v>
      </c>
      <c r="U24" s="156">
        <v>1.0999999999999999E-2</v>
      </c>
      <c r="V24" s="156">
        <f>ROUND(E24*U24,2)</f>
        <v>0.06</v>
      </c>
      <c r="W24" s="156"/>
      <c r="X24" s="156" t="s">
        <v>214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6" t="s">
        <v>254</v>
      </c>
      <c r="D25" s="267"/>
      <c r="E25" s="267"/>
      <c r="F25" s="267"/>
      <c r="G25" s="26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239</v>
      </c>
      <c r="D26" s="189"/>
      <c r="E26" s="190">
        <v>1.51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5" t="s">
        <v>246</v>
      </c>
      <c r="D27" s="189"/>
      <c r="E27" s="190">
        <v>3.65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7">
        <v>7</v>
      </c>
      <c r="B28" s="168" t="s">
        <v>255</v>
      </c>
      <c r="C28" s="184" t="s">
        <v>256</v>
      </c>
      <c r="D28" s="169" t="s">
        <v>234</v>
      </c>
      <c r="E28" s="170">
        <v>5.1618000000000004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235</v>
      </c>
      <c r="S28" s="172" t="s">
        <v>165</v>
      </c>
      <c r="T28" s="173" t="s">
        <v>236</v>
      </c>
      <c r="U28" s="156">
        <v>8.9999999999999993E-3</v>
      </c>
      <c r="V28" s="156">
        <f>ROUND(E28*U28,2)</f>
        <v>0.05</v>
      </c>
      <c r="W28" s="156"/>
      <c r="X28" s="156" t="s">
        <v>214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5" t="s">
        <v>239</v>
      </c>
      <c r="D29" s="189"/>
      <c r="E29" s="190">
        <v>1.51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5" t="s">
        <v>246</v>
      </c>
      <c r="D30" s="189"/>
      <c r="E30" s="190">
        <v>3.65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7">
        <v>8</v>
      </c>
      <c r="B31" s="168" t="s">
        <v>257</v>
      </c>
      <c r="C31" s="184" t="s">
        <v>258</v>
      </c>
      <c r="D31" s="169" t="s">
        <v>234</v>
      </c>
      <c r="E31" s="170">
        <v>0.80579999999999996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235</v>
      </c>
      <c r="S31" s="172" t="s">
        <v>165</v>
      </c>
      <c r="T31" s="173" t="s">
        <v>236</v>
      </c>
      <c r="U31" s="156">
        <v>0.20200000000000001</v>
      </c>
      <c r="V31" s="156">
        <f>ROUND(E31*U31,2)</f>
        <v>0.16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66" t="s">
        <v>259</v>
      </c>
      <c r="D32" s="267"/>
      <c r="E32" s="267"/>
      <c r="F32" s="267"/>
      <c r="G32" s="26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246</v>
      </c>
      <c r="D33" s="189"/>
      <c r="E33" s="190">
        <v>3.65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240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5" t="s">
        <v>260</v>
      </c>
      <c r="D34" s="189"/>
      <c r="E34" s="190">
        <v>-2.84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240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9</v>
      </c>
      <c r="B35" s="168" t="s">
        <v>261</v>
      </c>
      <c r="C35" s="184" t="s">
        <v>262</v>
      </c>
      <c r="D35" s="169" t="s">
        <v>234</v>
      </c>
      <c r="E35" s="170">
        <v>4.3559999999999999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235</v>
      </c>
      <c r="S35" s="172" t="s">
        <v>165</v>
      </c>
      <c r="T35" s="173" t="s">
        <v>236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5" t="s">
        <v>239</v>
      </c>
      <c r="D36" s="189"/>
      <c r="E36" s="190">
        <v>1.51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240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246</v>
      </c>
      <c r="D37" s="189"/>
      <c r="E37" s="190">
        <v>3.65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6" t="s">
        <v>263</v>
      </c>
      <c r="D38" s="191"/>
      <c r="E38" s="192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240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7" t="s">
        <v>264</v>
      </c>
      <c r="D39" s="191"/>
      <c r="E39" s="192">
        <v>3.65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240</v>
      </c>
      <c r="AH39" s="147">
        <v>2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7" t="s">
        <v>265</v>
      </c>
      <c r="D40" s="191"/>
      <c r="E40" s="192">
        <v>-2.84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240</v>
      </c>
      <c r="AH40" s="147">
        <v>2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8" t="s">
        <v>266</v>
      </c>
      <c r="D41" s="193"/>
      <c r="E41" s="194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240</v>
      </c>
      <c r="AH41" s="147">
        <v>3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6" t="s">
        <v>267</v>
      </c>
      <c r="D42" s="191"/>
      <c r="E42" s="192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5" t="s">
        <v>268</v>
      </c>
      <c r="D43" s="189"/>
      <c r="E43" s="190">
        <v>-0.81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240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1" t="s">
        <v>160</v>
      </c>
      <c r="B44" s="162" t="s">
        <v>66</v>
      </c>
      <c r="C44" s="183" t="s">
        <v>67</v>
      </c>
      <c r="D44" s="163"/>
      <c r="E44" s="164"/>
      <c r="F44" s="165"/>
      <c r="G44" s="165">
        <f>SUMIF(AG45:AG65,"&lt;&gt;NOR",G45:G65)</f>
        <v>0</v>
      </c>
      <c r="H44" s="165"/>
      <c r="I44" s="165">
        <f>SUM(I45:I65)</f>
        <v>0</v>
      </c>
      <c r="J44" s="165"/>
      <c r="K44" s="165">
        <f>SUM(K45:K65)</f>
        <v>0</v>
      </c>
      <c r="L44" s="165"/>
      <c r="M44" s="165">
        <f>SUM(M45:M65)</f>
        <v>0</v>
      </c>
      <c r="N44" s="165"/>
      <c r="O44" s="165">
        <f>SUM(O45:O65)</f>
        <v>6.5100000000000007</v>
      </c>
      <c r="P44" s="165"/>
      <c r="Q44" s="165">
        <f>SUM(Q45:Q65)</f>
        <v>0</v>
      </c>
      <c r="R44" s="165"/>
      <c r="S44" s="165"/>
      <c r="T44" s="166"/>
      <c r="U44" s="160"/>
      <c r="V44" s="160">
        <f>SUM(V45:V65)</f>
        <v>24.740000000000002</v>
      </c>
      <c r="W44" s="160"/>
      <c r="X44" s="160"/>
      <c r="AG44" t="s">
        <v>161</v>
      </c>
    </row>
    <row r="45" spans="1:60" outlineLevel="1" x14ac:dyDescent="0.2">
      <c r="A45" s="167">
        <v>10</v>
      </c>
      <c r="B45" s="168" t="s">
        <v>269</v>
      </c>
      <c r="C45" s="184" t="s">
        <v>270</v>
      </c>
      <c r="D45" s="169" t="s">
        <v>234</v>
      </c>
      <c r="E45" s="170">
        <v>0.39929999999999999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0.4607</v>
      </c>
      <c r="O45" s="172">
        <f>ROUND(E45*N45,2)</f>
        <v>0.18</v>
      </c>
      <c r="P45" s="172">
        <v>0</v>
      </c>
      <c r="Q45" s="172">
        <f>ROUND(E45*P45,2)</f>
        <v>0</v>
      </c>
      <c r="R45" s="172"/>
      <c r="S45" s="172" t="s">
        <v>213</v>
      </c>
      <c r="T45" s="173" t="s">
        <v>166</v>
      </c>
      <c r="U45" s="156">
        <v>0</v>
      </c>
      <c r="V45" s="156">
        <f>ROUND(E45*U45,2)</f>
        <v>0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271</v>
      </c>
      <c r="D46" s="189"/>
      <c r="E46" s="190">
        <v>0.4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7">
        <v>11</v>
      </c>
      <c r="B47" s="168" t="s">
        <v>272</v>
      </c>
      <c r="C47" s="184" t="s">
        <v>273</v>
      </c>
      <c r="D47" s="169" t="s">
        <v>274</v>
      </c>
      <c r="E47" s="170">
        <v>3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9.8379999999999995E-2</v>
      </c>
      <c r="O47" s="172">
        <f>ROUND(E47*N47,2)</f>
        <v>0.3</v>
      </c>
      <c r="P47" s="172">
        <v>0</v>
      </c>
      <c r="Q47" s="172">
        <f>ROUND(E47*P47,2)</f>
        <v>0</v>
      </c>
      <c r="R47" s="172"/>
      <c r="S47" s="172" t="s">
        <v>165</v>
      </c>
      <c r="T47" s="173" t="s">
        <v>236</v>
      </c>
      <c r="U47" s="156">
        <v>0.30099999999999999</v>
      </c>
      <c r="V47" s="156">
        <f>ROUND(E47*U47,2)</f>
        <v>0.9</v>
      </c>
      <c r="W47" s="156"/>
      <c r="X47" s="156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5" t="s">
        <v>275</v>
      </c>
      <c r="D48" s="189"/>
      <c r="E48" s="190">
        <v>3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240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7">
        <v>12</v>
      </c>
      <c r="B49" s="168" t="s">
        <v>276</v>
      </c>
      <c r="C49" s="184" t="s">
        <v>277</v>
      </c>
      <c r="D49" s="169" t="s">
        <v>234</v>
      </c>
      <c r="E49" s="170">
        <v>0.621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1.9934799999999999</v>
      </c>
      <c r="O49" s="172">
        <f>ROUND(E49*N49,2)</f>
        <v>1.24</v>
      </c>
      <c r="P49" s="172">
        <v>0</v>
      </c>
      <c r="Q49" s="172">
        <f>ROUND(E49*P49,2)</f>
        <v>0</v>
      </c>
      <c r="R49" s="172" t="s">
        <v>278</v>
      </c>
      <c r="S49" s="172" t="s">
        <v>165</v>
      </c>
      <c r="T49" s="173" t="s">
        <v>236</v>
      </c>
      <c r="U49" s="156">
        <v>4.9470000000000001</v>
      </c>
      <c r="V49" s="156">
        <f>ROUND(E49*U49,2)</f>
        <v>3.07</v>
      </c>
      <c r="W49" s="156"/>
      <c r="X49" s="156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66" t="s">
        <v>279</v>
      </c>
      <c r="D50" s="267"/>
      <c r="E50" s="267"/>
      <c r="F50" s="267"/>
      <c r="G50" s="26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4" t="str">
        <f>C50</f>
        <v>volně stojících čtyřhranných až osmihranných (průřezu čtverce, T, nebo kříže), pravoúhlých pod omítku anebo režné (bez spárování)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5" t="s">
        <v>280</v>
      </c>
      <c r="D51" s="189"/>
      <c r="E51" s="190">
        <v>0.62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240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7">
        <v>13</v>
      </c>
      <c r="B52" s="168" t="s">
        <v>281</v>
      </c>
      <c r="C52" s="184" t="s">
        <v>282</v>
      </c>
      <c r="D52" s="169" t="s">
        <v>283</v>
      </c>
      <c r="E52" s="170">
        <v>4.968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0.25595000000000001</v>
      </c>
      <c r="O52" s="172">
        <f>ROUND(E52*N52,2)</f>
        <v>1.27</v>
      </c>
      <c r="P52" s="172">
        <v>0</v>
      </c>
      <c r="Q52" s="172">
        <f>ROUND(E52*P52,2)</f>
        <v>0</v>
      </c>
      <c r="R52" s="172" t="s">
        <v>284</v>
      </c>
      <c r="S52" s="172" t="s">
        <v>165</v>
      </c>
      <c r="T52" s="173" t="s">
        <v>236</v>
      </c>
      <c r="U52" s="156">
        <v>0.81100000000000005</v>
      </c>
      <c r="V52" s="156">
        <f>ROUND(E52*U52,2)</f>
        <v>4.03</v>
      </c>
      <c r="W52" s="156"/>
      <c r="X52" s="156" t="s">
        <v>214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6" t="s">
        <v>285</v>
      </c>
      <c r="D53" s="267"/>
      <c r="E53" s="267"/>
      <c r="F53" s="267"/>
      <c r="G53" s="26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5" t="s">
        <v>286</v>
      </c>
      <c r="D54" s="189"/>
      <c r="E54" s="190">
        <v>1.44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240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5" t="s">
        <v>287</v>
      </c>
      <c r="D55" s="189"/>
      <c r="E55" s="190">
        <v>3.53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7">
        <v>14</v>
      </c>
      <c r="B56" s="168" t="s">
        <v>288</v>
      </c>
      <c r="C56" s="184" t="s">
        <v>289</v>
      </c>
      <c r="D56" s="169" t="s">
        <v>283</v>
      </c>
      <c r="E56" s="170">
        <v>5.109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0.27212999999999998</v>
      </c>
      <c r="O56" s="172">
        <f>ROUND(E56*N56,2)</f>
        <v>1.39</v>
      </c>
      <c r="P56" s="172">
        <v>0</v>
      </c>
      <c r="Q56" s="172">
        <f>ROUND(E56*P56,2)</f>
        <v>0</v>
      </c>
      <c r="R56" s="172" t="s">
        <v>278</v>
      </c>
      <c r="S56" s="172" t="s">
        <v>165</v>
      </c>
      <c r="T56" s="173" t="s">
        <v>236</v>
      </c>
      <c r="U56" s="156">
        <v>0.69099999999999995</v>
      </c>
      <c r="V56" s="156">
        <f>ROUND(E56*U56,2)</f>
        <v>3.53</v>
      </c>
      <c r="W56" s="156"/>
      <c r="X56" s="156" t="s">
        <v>214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66" t="s">
        <v>290</v>
      </c>
      <c r="D57" s="267"/>
      <c r="E57" s="267"/>
      <c r="F57" s="267"/>
      <c r="G57" s="26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238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4" t="str">
        <f>C57</f>
        <v>jednoduché nebo příčky zděné do svislé dřevěné, cihelné, betonové nebo ocelové konstrukce na jakoukoliv maltu vápenocementovou (MVC) nebo cementovou (MC),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291</v>
      </c>
      <c r="D58" s="189"/>
      <c r="E58" s="190">
        <v>5.1100000000000003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240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7">
        <v>15</v>
      </c>
      <c r="B59" s="168" t="s">
        <v>292</v>
      </c>
      <c r="C59" s="184" t="s">
        <v>293</v>
      </c>
      <c r="D59" s="169" t="s">
        <v>283</v>
      </c>
      <c r="E59" s="170">
        <v>6.992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7.4539999999999995E-2</v>
      </c>
      <c r="O59" s="172">
        <f>ROUND(E59*N59,2)</f>
        <v>0.52</v>
      </c>
      <c r="P59" s="172">
        <v>0</v>
      </c>
      <c r="Q59" s="172">
        <f>ROUND(E59*P59,2)</f>
        <v>0</v>
      </c>
      <c r="R59" s="172" t="s">
        <v>278</v>
      </c>
      <c r="S59" s="172" t="s">
        <v>165</v>
      </c>
      <c r="T59" s="173" t="s">
        <v>236</v>
      </c>
      <c r="U59" s="156">
        <v>0.53500000000000003</v>
      </c>
      <c r="V59" s="156">
        <f>ROUND(E59*U59,2)</f>
        <v>3.74</v>
      </c>
      <c r="W59" s="156"/>
      <c r="X59" s="156" t="s">
        <v>214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66" t="s">
        <v>294</v>
      </c>
      <c r="D60" s="267"/>
      <c r="E60" s="267"/>
      <c r="F60" s="267"/>
      <c r="G60" s="267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5" t="s">
        <v>295</v>
      </c>
      <c r="D61" s="189"/>
      <c r="E61" s="190">
        <v>6.99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7">
        <v>16</v>
      </c>
      <c r="B62" s="168" t="s">
        <v>296</v>
      </c>
      <c r="C62" s="184" t="s">
        <v>297</v>
      </c>
      <c r="D62" s="169" t="s">
        <v>283</v>
      </c>
      <c r="E62" s="170">
        <v>17.303999999999998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9.2969999999999997E-2</v>
      </c>
      <c r="O62" s="172">
        <f>ROUND(E62*N62,2)</f>
        <v>1.61</v>
      </c>
      <c r="P62" s="172">
        <v>0</v>
      </c>
      <c r="Q62" s="172">
        <f>ROUND(E62*P62,2)</f>
        <v>0</v>
      </c>
      <c r="R62" s="172" t="s">
        <v>278</v>
      </c>
      <c r="S62" s="172" t="s">
        <v>165</v>
      </c>
      <c r="T62" s="173" t="s">
        <v>236</v>
      </c>
      <c r="U62" s="156">
        <v>0.54700000000000004</v>
      </c>
      <c r="V62" s="156">
        <f>ROUND(E62*U62,2)</f>
        <v>9.4700000000000006</v>
      </c>
      <c r="W62" s="156"/>
      <c r="X62" s="156" t="s">
        <v>214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6" t="s">
        <v>294</v>
      </c>
      <c r="D63" s="267"/>
      <c r="E63" s="267"/>
      <c r="F63" s="267"/>
      <c r="G63" s="267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238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5" t="s">
        <v>298</v>
      </c>
      <c r="D64" s="189"/>
      <c r="E64" s="190">
        <v>10.16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299</v>
      </c>
      <c r="D65" s="189"/>
      <c r="E65" s="190">
        <v>7.14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1" t="s">
        <v>160</v>
      </c>
      <c r="B66" s="162" t="s">
        <v>68</v>
      </c>
      <c r="C66" s="183" t="s">
        <v>69</v>
      </c>
      <c r="D66" s="163"/>
      <c r="E66" s="164"/>
      <c r="F66" s="165"/>
      <c r="G66" s="165">
        <f>SUMIF(AG67:AG96,"&lt;&gt;NOR",G67:G96)</f>
        <v>0</v>
      </c>
      <c r="H66" s="165"/>
      <c r="I66" s="165">
        <f>SUM(I67:I96)</f>
        <v>0</v>
      </c>
      <c r="J66" s="165"/>
      <c r="K66" s="165">
        <f>SUM(K67:K96)</f>
        <v>0</v>
      </c>
      <c r="L66" s="165"/>
      <c r="M66" s="165">
        <f>SUM(M67:M96)</f>
        <v>0</v>
      </c>
      <c r="N66" s="165"/>
      <c r="O66" s="165">
        <f>SUM(O67:O96)</f>
        <v>3.25</v>
      </c>
      <c r="P66" s="165"/>
      <c r="Q66" s="165">
        <f>SUM(Q67:Q96)</f>
        <v>0</v>
      </c>
      <c r="R66" s="165"/>
      <c r="S66" s="165"/>
      <c r="T66" s="166"/>
      <c r="U66" s="160"/>
      <c r="V66" s="160">
        <f>SUM(V67:V96)</f>
        <v>201.19</v>
      </c>
      <c r="W66" s="160"/>
      <c r="X66" s="160"/>
      <c r="AG66" t="s">
        <v>161</v>
      </c>
    </row>
    <row r="67" spans="1:60" ht="33.75" outlineLevel="1" x14ac:dyDescent="0.2">
      <c r="A67" s="167">
        <v>17</v>
      </c>
      <c r="B67" s="168" t="s">
        <v>300</v>
      </c>
      <c r="C67" s="184" t="s">
        <v>301</v>
      </c>
      <c r="D67" s="169" t="s">
        <v>283</v>
      </c>
      <c r="E67" s="170">
        <v>7.31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3.1179999999999999E-2</v>
      </c>
      <c r="O67" s="172">
        <f>ROUND(E67*N67,2)</f>
        <v>0.23</v>
      </c>
      <c r="P67" s="172">
        <v>0</v>
      </c>
      <c r="Q67" s="172">
        <f>ROUND(E67*P67,2)</f>
        <v>0</v>
      </c>
      <c r="R67" s="172" t="s">
        <v>278</v>
      </c>
      <c r="S67" s="172" t="s">
        <v>165</v>
      </c>
      <c r="T67" s="173" t="s">
        <v>236</v>
      </c>
      <c r="U67" s="156">
        <v>0.99</v>
      </c>
      <c r="V67" s="156">
        <f>ROUND(E67*U67,2)</f>
        <v>7.24</v>
      </c>
      <c r="W67" s="156"/>
      <c r="X67" s="156" t="s">
        <v>214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54"/>
      <c r="B68" s="155"/>
      <c r="C68" s="266" t="s">
        <v>302</v>
      </c>
      <c r="D68" s="267"/>
      <c r="E68" s="267"/>
      <c r="F68" s="267"/>
      <c r="G68" s="267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74" t="str">
        <f>C68</f>
        <v>zřízení nosné konstrukce příčky, vložení tepelné izolace tl. do 5 cm, montáž desek, tmelení spár Q2 a úprava rohů. Včetně dodávek materiálu.</v>
      </c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5" t="s">
        <v>303</v>
      </c>
      <c r="D69" s="189"/>
      <c r="E69" s="190">
        <v>7.31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7">
        <v>18</v>
      </c>
      <c r="B70" s="168" t="s">
        <v>304</v>
      </c>
      <c r="C70" s="184" t="s">
        <v>305</v>
      </c>
      <c r="D70" s="169" t="s">
        <v>283</v>
      </c>
      <c r="E70" s="170">
        <v>28.14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4.1000000000000003E-3</v>
      </c>
      <c r="O70" s="172">
        <f>ROUND(E70*N70,2)</f>
        <v>0.12</v>
      </c>
      <c r="P70" s="172">
        <v>0</v>
      </c>
      <c r="Q70" s="172">
        <f>ROUND(E70*P70,2)</f>
        <v>0</v>
      </c>
      <c r="R70" s="172"/>
      <c r="S70" s="172" t="s">
        <v>213</v>
      </c>
      <c r="T70" s="173" t="s">
        <v>306</v>
      </c>
      <c r="U70" s="156">
        <v>0.42</v>
      </c>
      <c r="V70" s="156">
        <f>ROUND(E70*U70,2)</f>
        <v>11.82</v>
      </c>
      <c r="W70" s="156"/>
      <c r="X70" s="156" t="s">
        <v>214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7" t="s">
        <v>308</v>
      </c>
      <c r="D71" s="258"/>
      <c r="E71" s="258"/>
      <c r="F71" s="258"/>
      <c r="G71" s="258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5" t="s">
        <v>309</v>
      </c>
      <c r="D72" s="256"/>
      <c r="E72" s="256"/>
      <c r="F72" s="256"/>
      <c r="G72" s="2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5" t="s">
        <v>310</v>
      </c>
      <c r="D73" s="256"/>
      <c r="E73" s="256"/>
      <c r="F73" s="256"/>
      <c r="G73" s="2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5" t="s">
        <v>311</v>
      </c>
      <c r="D74" s="189"/>
      <c r="E74" s="190">
        <v>3.84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240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5" t="s">
        <v>312</v>
      </c>
      <c r="D75" s="189"/>
      <c r="E75" s="190">
        <v>5.58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5" t="s">
        <v>313</v>
      </c>
      <c r="D76" s="189"/>
      <c r="E76" s="190">
        <v>11.52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240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5" t="s">
        <v>314</v>
      </c>
      <c r="D77" s="189"/>
      <c r="E77" s="190">
        <v>7.2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240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67">
        <v>19</v>
      </c>
      <c r="B78" s="168" t="s">
        <v>315</v>
      </c>
      <c r="C78" s="184" t="s">
        <v>316</v>
      </c>
      <c r="D78" s="169" t="s">
        <v>283</v>
      </c>
      <c r="E78" s="170">
        <v>93.84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1.333E-2</v>
      </c>
      <c r="O78" s="172">
        <f>ROUND(E78*N78,2)</f>
        <v>1.25</v>
      </c>
      <c r="P78" s="172">
        <v>0</v>
      </c>
      <c r="Q78" s="172">
        <f>ROUND(E78*P78,2)</f>
        <v>0</v>
      </c>
      <c r="R78" s="172" t="s">
        <v>278</v>
      </c>
      <c r="S78" s="172" t="s">
        <v>165</v>
      </c>
      <c r="T78" s="173" t="s">
        <v>306</v>
      </c>
      <c r="U78" s="156">
        <v>0.8</v>
      </c>
      <c r="V78" s="156">
        <f>ROUND(E78*U78,2)</f>
        <v>75.069999999999993</v>
      </c>
      <c r="W78" s="156"/>
      <c r="X78" s="156" t="s">
        <v>214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7" t="s">
        <v>1131</v>
      </c>
      <c r="D79" s="258"/>
      <c r="E79" s="258"/>
      <c r="F79" s="258"/>
      <c r="G79" s="258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170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5" t="s">
        <v>317</v>
      </c>
      <c r="D80" s="256"/>
      <c r="E80" s="256"/>
      <c r="F80" s="256"/>
      <c r="G80" s="2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170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5" t="s">
        <v>318</v>
      </c>
      <c r="D81" s="256"/>
      <c r="E81" s="256"/>
      <c r="F81" s="256"/>
      <c r="G81" s="2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170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5" t="s">
        <v>319</v>
      </c>
      <c r="D82" s="256"/>
      <c r="E82" s="256"/>
      <c r="F82" s="256"/>
      <c r="G82" s="2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4" t="str">
        <f>C82</f>
        <v>- standardního tmelení Q2, to je: základní tmelení Q1+ dodatečné tmelení (tmelení najemno) a případné přebroušení.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5" t="s">
        <v>320</v>
      </c>
      <c r="D83" s="189"/>
      <c r="E83" s="190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240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5" t="s">
        <v>321</v>
      </c>
      <c r="D84" s="189"/>
      <c r="E84" s="190">
        <v>5.1449999999999996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240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5" t="s">
        <v>322</v>
      </c>
      <c r="D85" s="189"/>
      <c r="E85" s="190">
        <v>1.75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240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5" t="s">
        <v>323</v>
      </c>
      <c r="D86" s="189"/>
      <c r="E86" s="190">
        <v>19.635000000000002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240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5" t="s">
        <v>324</v>
      </c>
      <c r="D87" s="189"/>
      <c r="E87" s="190">
        <v>12.74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5" t="s">
        <v>325</v>
      </c>
      <c r="D88" s="189"/>
      <c r="E88" s="190">
        <v>51.03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240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5" t="s">
        <v>326</v>
      </c>
      <c r="D89" s="189"/>
      <c r="E89" s="190">
        <v>3.54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240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7">
        <v>20</v>
      </c>
      <c r="B90" s="168" t="s">
        <v>327</v>
      </c>
      <c r="C90" s="184" t="s">
        <v>328</v>
      </c>
      <c r="D90" s="169" t="s">
        <v>329</v>
      </c>
      <c r="E90" s="170">
        <v>254.9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6.4900000000000001E-3</v>
      </c>
      <c r="O90" s="172">
        <f>ROUND(E90*N90,2)</f>
        <v>1.65</v>
      </c>
      <c r="P90" s="172">
        <v>0</v>
      </c>
      <c r="Q90" s="172">
        <f>ROUND(E90*P90,2)</f>
        <v>0</v>
      </c>
      <c r="R90" s="172" t="s">
        <v>278</v>
      </c>
      <c r="S90" s="172" t="s">
        <v>165</v>
      </c>
      <c r="T90" s="173" t="s">
        <v>236</v>
      </c>
      <c r="U90" s="156">
        <v>0.42</v>
      </c>
      <c r="V90" s="156">
        <f>ROUND(E90*U90,2)</f>
        <v>107.06</v>
      </c>
      <c r="W90" s="156"/>
      <c r="X90" s="156" t="s">
        <v>214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5" t="s">
        <v>330</v>
      </c>
      <c r="D91" s="189"/>
      <c r="E91" s="190">
        <v>14.16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240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5" t="s">
        <v>331</v>
      </c>
      <c r="D92" s="189"/>
      <c r="E92" s="190">
        <v>4.82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240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5" t="s">
        <v>332</v>
      </c>
      <c r="D93" s="189"/>
      <c r="E93" s="190">
        <v>54.12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240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5" t="s">
        <v>333</v>
      </c>
      <c r="D94" s="189"/>
      <c r="E94" s="190">
        <v>35.14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240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5" t="s">
        <v>334</v>
      </c>
      <c r="D95" s="189"/>
      <c r="E95" s="190">
        <v>140.94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5" t="s">
        <v>335</v>
      </c>
      <c r="D96" s="189"/>
      <c r="E96" s="190">
        <v>5.72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1" t="s">
        <v>160</v>
      </c>
      <c r="B97" s="162" t="s">
        <v>70</v>
      </c>
      <c r="C97" s="183" t="s">
        <v>71</v>
      </c>
      <c r="D97" s="163"/>
      <c r="E97" s="164"/>
      <c r="F97" s="165"/>
      <c r="G97" s="165">
        <f>SUMIF(AG98:AG99,"&lt;&gt;NOR",G98:G99)</f>
        <v>0</v>
      </c>
      <c r="H97" s="165"/>
      <c r="I97" s="165">
        <f>SUM(I98:I99)</f>
        <v>0</v>
      </c>
      <c r="J97" s="165"/>
      <c r="K97" s="165">
        <f>SUM(K98:K99)</f>
        <v>0</v>
      </c>
      <c r="L97" s="165"/>
      <c r="M97" s="165">
        <f>SUM(M98:M99)</f>
        <v>0</v>
      </c>
      <c r="N97" s="165"/>
      <c r="O97" s="165">
        <f>SUM(O98:O99)</f>
        <v>0.56000000000000005</v>
      </c>
      <c r="P97" s="165"/>
      <c r="Q97" s="165">
        <f>SUM(Q98:Q99)</f>
        <v>0</v>
      </c>
      <c r="R97" s="165"/>
      <c r="S97" s="165"/>
      <c r="T97" s="166"/>
      <c r="U97" s="160"/>
      <c r="V97" s="160">
        <f>SUM(V98:V99)</f>
        <v>0.28000000000000003</v>
      </c>
      <c r="W97" s="160"/>
      <c r="X97" s="160"/>
      <c r="AG97" t="s">
        <v>161</v>
      </c>
    </row>
    <row r="98" spans="1:60" outlineLevel="1" x14ac:dyDescent="0.2">
      <c r="A98" s="167">
        <v>21</v>
      </c>
      <c r="B98" s="168" t="s">
        <v>336</v>
      </c>
      <c r="C98" s="184" t="s">
        <v>337</v>
      </c>
      <c r="D98" s="169" t="s">
        <v>234</v>
      </c>
      <c r="E98" s="170">
        <v>0.26069999999999999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2.16</v>
      </c>
      <c r="O98" s="172">
        <f>ROUND(E98*N98,2)</f>
        <v>0.56000000000000005</v>
      </c>
      <c r="P98" s="172">
        <v>0</v>
      </c>
      <c r="Q98" s="172">
        <f>ROUND(E98*P98,2)</f>
        <v>0</v>
      </c>
      <c r="R98" s="172" t="s">
        <v>338</v>
      </c>
      <c r="S98" s="172" t="s">
        <v>165</v>
      </c>
      <c r="T98" s="173" t="s">
        <v>236</v>
      </c>
      <c r="U98" s="156">
        <v>1.085</v>
      </c>
      <c r="V98" s="156">
        <f>ROUND(E98*U98,2)</f>
        <v>0.28000000000000003</v>
      </c>
      <c r="W98" s="156"/>
      <c r="X98" s="156" t="s">
        <v>214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5" t="s">
        <v>339</v>
      </c>
      <c r="D99" s="189"/>
      <c r="E99" s="190">
        <v>0.26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240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1" t="s">
        <v>160</v>
      </c>
      <c r="B100" s="162" t="s">
        <v>68</v>
      </c>
      <c r="C100" s="183" t="s">
        <v>69</v>
      </c>
      <c r="D100" s="163"/>
      <c r="E100" s="164"/>
      <c r="F100" s="165"/>
      <c r="G100" s="165">
        <f>SUMIF(AG101:AG104,"&lt;&gt;NOR",G101:G104)</f>
        <v>0</v>
      </c>
      <c r="H100" s="165"/>
      <c r="I100" s="165">
        <f>SUM(I101:I104)</f>
        <v>0</v>
      </c>
      <c r="J100" s="165"/>
      <c r="K100" s="165">
        <f>SUM(K101:K104)</f>
        <v>0</v>
      </c>
      <c r="L100" s="165"/>
      <c r="M100" s="165">
        <f>SUM(M101:M104)</f>
        <v>0</v>
      </c>
      <c r="N100" s="165"/>
      <c r="O100" s="165">
        <f>SUM(O101:O104)</f>
        <v>0.1</v>
      </c>
      <c r="P100" s="165"/>
      <c r="Q100" s="165">
        <f>SUM(Q101:Q104)</f>
        <v>0</v>
      </c>
      <c r="R100" s="165"/>
      <c r="S100" s="165"/>
      <c r="T100" s="166"/>
      <c r="U100" s="160"/>
      <c r="V100" s="160">
        <f>SUM(V101:V104)</f>
        <v>23.8</v>
      </c>
      <c r="W100" s="160"/>
      <c r="X100" s="160"/>
      <c r="AG100" t="s">
        <v>161</v>
      </c>
    </row>
    <row r="101" spans="1:60" outlineLevel="1" x14ac:dyDescent="0.2">
      <c r="A101" s="167">
        <v>22</v>
      </c>
      <c r="B101" s="168" t="s">
        <v>340</v>
      </c>
      <c r="C101" s="184" t="s">
        <v>341</v>
      </c>
      <c r="D101" s="169" t="s">
        <v>274</v>
      </c>
      <c r="E101" s="170">
        <v>20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4.8700000000000002E-3</v>
      </c>
      <c r="O101" s="172">
        <f>ROUND(E101*N101,2)</f>
        <v>0.1</v>
      </c>
      <c r="P101" s="172">
        <v>0</v>
      </c>
      <c r="Q101" s="172">
        <f>ROUND(E101*P101,2)</f>
        <v>0</v>
      </c>
      <c r="R101" s="172"/>
      <c r="S101" s="172" t="s">
        <v>213</v>
      </c>
      <c r="T101" s="173" t="s">
        <v>306</v>
      </c>
      <c r="U101" s="156">
        <v>1.19</v>
      </c>
      <c r="V101" s="156">
        <f>ROUND(E101*U101,2)</f>
        <v>23.8</v>
      </c>
      <c r="W101" s="156"/>
      <c r="X101" s="156" t="s">
        <v>214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7" t="s">
        <v>342</v>
      </c>
      <c r="D102" s="258"/>
      <c r="E102" s="258"/>
      <c r="F102" s="258"/>
      <c r="G102" s="258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5" t="s">
        <v>343</v>
      </c>
      <c r="D103" s="256"/>
      <c r="E103" s="256"/>
      <c r="F103" s="256"/>
      <c r="G103" s="2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5" t="s">
        <v>344</v>
      </c>
      <c r="D104" s="256"/>
      <c r="E104" s="256"/>
      <c r="F104" s="256"/>
      <c r="G104" s="2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1" t="s">
        <v>160</v>
      </c>
      <c r="B105" s="162" t="s">
        <v>70</v>
      </c>
      <c r="C105" s="183" t="s">
        <v>71</v>
      </c>
      <c r="D105" s="163"/>
      <c r="E105" s="164"/>
      <c r="F105" s="165"/>
      <c r="G105" s="165">
        <f>SUMIF(AG106:AG121,"&lt;&gt;NOR",G106:G121)</f>
        <v>0</v>
      </c>
      <c r="H105" s="165"/>
      <c r="I105" s="165">
        <f>SUM(I106:I121)</f>
        <v>0</v>
      </c>
      <c r="J105" s="165"/>
      <c r="K105" s="165">
        <f>SUM(K106:K121)</f>
        <v>0</v>
      </c>
      <c r="L105" s="165"/>
      <c r="M105" s="165">
        <f>SUM(M106:M121)</f>
        <v>0</v>
      </c>
      <c r="N105" s="165"/>
      <c r="O105" s="165">
        <f>SUM(O106:O121)</f>
        <v>3.7600000000000002</v>
      </c>
      <c r="P105" s="165"/>
      <c r="Q105" s="165">
        <f>SUM(Q106:Q121)</f>
        <v>0</v>
      </c>
      <c r="R105" s="165"/>
      <c r="S105" s="165"/>
      <c r="T105" s="166"/>
      <c r="U105" s="160"/>
      <c r="V105" s="160">
        <f>SUM(V106:V121)</f>
        <v>8.09</v>
      </c>
      <c r="W105" s="160"/>
      <c r="X105" s="160"/>
      <c r="AG105" t="s">
        <v>161</v>
      </c>
    </row>
    <row r="106" spans="1:60" outlineLevel="1" x14ac:dyDescent="0.2">
      <c r="A106" s="167">
        <v>23</v>
      </c>
      <c r="B106" s="168" t="s">
        <v>345</v>
      </c>
      <c r="C106" s="184" t="s">
        <v>346</v>
      </c>
      <c r="D106" s="169" t="s">
        <v>283</v>
      </c>
      <c r="E106" s="170">
        <v>4.3049999999999997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0.52</v>
      </c>
      <c r="O106" s="172">
        <f>ROUND(E106*N106,2)</f>
        <v>2.2400000000000002</v>
      </c>
      <c r="P106" s="172">
        <v>0</v>
      </c>
      <c r="Q106" s="172">
        <f>ROUND(E106*P106,2)</f>
        <v>0</v>
      </c>
      <c r="R106" s="172" t="s">
        <v>278</v>
      </c>
      <c r="S106" s="172" t="s">
        <v>165</v>
      </c>
      <c r="T106" s="173" t="s">
        <v>236</v>
      </c>
      <c r="U106" s="156">
        <v>0.9</v>
      </c>
      <c r="V106" s="156">
        <f>ROUND(E106*U106,2)</f>
        <v>3.87</v>
      </c>
      <c r="W106" s="156"/>
      <c r="X106" s="156" t="s">
        <v>214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66" t="s">
        <v>347</v>
      </c>
      <c r="D107" s="267"/>
      <c r="E107" s="267"/>
      <c r="F107" s="267"/>
      <c r="G107" s="26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5" t="s">
        <v>348</v>
      </c>
      <c r="D108" s="189"/>
      <c r="E108" s="190">
        <v>4.3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7">
        <v>24</v>
      </c>
      <c r="B109" s="168" t="s">
        <v>349</v>
      </c>
      <c r="C109" s="184" t="s">
        <v>350</v>
      </c>
      <c r="D109" s="169" t="s">
        <v>274</v>
      </c>
      <c r="E109" s="170">
        <v>8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4.7499999999999999E-3</v>
      </c>
      <c r="O109" s="172">
        <f>ROUND(E109*N109,2)</f>
        <v>0.04</v>
      </c>
      <c r="P109" s="172">
        <v>0</v>
      </c>
      <c r="Q109" s="172">
        <f>ROUND(E109*P109,2)</f>
        <v>0</v>
      </c>
      <c r="R109" s="172"/>
      <c r="S109" s="172" t="s">
        <v>165</v>
      </c>
      <c r="T109" s="173" t="s">
        <v>236</v>
      </c>
      <c r="U109" s="156">
        <v>0.35299999999999998</v>
      </c>
      <c r="V109" s="156">
        <f>ROUND(E109*U109,2)</f>
        <v>2.82</v>
      </c>
      <c r="W109" s="156"/>
      <c r="X109" s="156" t="s">
        <v>214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215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351</v>
      </c>
      <c r="D110" s="189"/>
      <c r="E110" s="190">
        <v>8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240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7">
        <v>25</v>
      </c>
      <c r="B111" s="168" t="s">
        <v>352</v>
      </c>
      <c r="C111" s="184" t="s">
        <v>353</v>
      </c>
      <c r="D111" s="169" t="s">
        <v>234</v>
      </c>
      <c r="E111" s="170">
        <v>0.11849999999999999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2.5249999999999999</v>
      </c>
      <c r="O111" s="172">
        <f>ROUND(E111*N111,2)</f>
        <v>0.3</v>
      </c>
      <c r="P111" s="172">
        <v>0</v>
      </c>
      <c r="Q111" s="172">
        <f>ROUND(E111*P111,2)</f>
        <v>0</v>
      </c>
      <c r="R111" s="172" t="s">
        <v>278</v>
      </c>
      <c r="S111" s="172" t="s">
        <v>165</v>
      </c>
      <c r="T111" s="173" t="s">
        <v>236</v>
      </c>
      <c r="U111" s="156">
        <v>3.2130000000000001</v>
      </c>
      <c r="V111" s="156">
        <f>ROUND(E111*U111,2)</f>
        <v>0.38</v>
      </c>
      <c r="W111" s="156"/>
      <c r="X111" s="156" t="s">
        <v>214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215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66" t="s">
        <v>354</v>
      </c>
      <c r="D112" s="267"/>
      <c r="E112" s="267"/>
      <c r="F112" s="267"/>
      <c r="G112" s="267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5" t="s">
        <v>355</v>
      </c>
      <c r="D113" s="189"/>
      <c r="E113" s="190">
        <v>0.12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240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7">
        <v>26</v>
      </c>
      <c r="B114" s="168" t="s">
        <v>356</v>
      </c>
      <c r="C114" s="184" t="s">
        <v>357</v>
      </c>
      <c r="D114" s="169" t="s">
        <v>234</v>
      </c>
      <c r="E114" s="170">
        <v>0.26069999999999999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2.5249999999999999</v>
      </c>
      <c r="O114" s="172">
        <f>ROUND(E114*N114,2)</f>
        <v>0.66</v>
      </c>
      <c r="P114" s="172">
        <v>0</v>
      </c>
      <c r="Q114" s="172">
        <f>ROUND(E114*P114,2)</f>
        <v>0</v>
      </c>
      <c r="R114" s="172" t="s">
        <v>278</v>
      </c>
      <c r="S114" s="172" t="s">
        <v>165</v>
      </c>
      <c r="T114" s="173" t="s">
        <v>236</v>
      </c>
      <c r="U114" s="156">
        <v>2.58</v>
      </c>
      <c r="V114" s="156">
        <f>ROUND(E114*U114,2)</f>
        <v>0.67</v>
      </c>
      <c r="W114" s="156"/>
      <c r="X114" s="156" t="s">
        <v>214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215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66" t="s">
        <v>354</v>
      </c>
      <c r="D115" s="267"/>
      <c r="E115" s="267"/>
      <c r="F115" s="267"/>
      <c r="G115" s="26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5" t="s">
        <v>339</v>
      </c>
      <c r="D116" s="189"/>
      <c r="E116" s="190">
        <v>0.26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240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7">
        <v>27</v>
      </c>
      <c r="B117" s="168" t="s">
        <v>358</v>
      </c>
      <c r="C117" s="184" t="s">
        <v>359</v>
      </c>
      <c r="D117" s="169" t="s">
        <v>360</v>
      </c>
      <c r="E117" s="170">
        <v>2.2939999999999999E-2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1.0662499999999999</v>
      </c>
      <c r="O117" s="172">
        <f>ROUND(E117*N117,2)</f>
        <v>0.02</v>
      </c>
      <c r="P117" s="172">
        <v>0</v>
      </c>
      <c r="Q117" s="172">
        <f>ROUND(E117*P117,2)</f>
        <v>0</v>
      </c>
      <c r="R117" s="172" t="s">
        <v>278</v>
      </c>
      <c r="S117" s="172" t="s">
        <v>165</v>
      </c>
      <c r="T117" s="173" t="s">
        <v>236</v>
      </c>
      <c r="U117" s="156">
        <v>15.231</v>
      </c>
      <c r="V117" s="156">
        <f>ROUND(E117*U117,2)</f>
        <v>0.35</v>
      </c>
      <c r="W117" s="156"/>
      <c r="X117" s="156" t="s">
        <v>214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215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66" t="s">
        <v>361</v>
      </c>
      <c r="D118" s="267"/>
      <c r="E118" s="267"/>
      <c r="F118" s="267"/>
      <c r="G118" s="26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5" t="s">
        <v>362</v>
      </c>
      <c r="D119" s="189"/>
      <c r="E119" s="190">
        <v>2.2939999999999999E-2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67">
        <v>28</v>
      </c>
      <c r="B120" s="168" t="s">
        <v>363</v>
      </c>
      <c r="C120" s="184" t="s">
        <v>364</v>
      </c>
      <c r="D120" s="169" t="s">
        <v>274</v>
      </c>
      <c r="E120" s="170">
        <v>8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6.3E-2</v>
      </c>
      <c r="O120" s="172">
        <f>ROUND(E120*N120,2)</f>
        <v>0.5</v>
      </c>
      <c r="P120" s="172">
        <v>0</v>
      </c>
      <c r="Q120" s="172">
        <f>ROUND(E120*P120,2)</f>
        <v>0</v>
      </c>
      <c r="R120" s="172" t="s">
        <v>365</v>
      </c>
      <c r="S120" s="172" t="s">
        <v>165</v>
      </c>
      <c r="T120" s="173" t="s">
        <v>236</v>
      </c>
      <c r="U120" s="156">
        <v>0</v>
      </c>
      <c r="V120" s="156">
        <f>ROUND(E120*U120,2)</f>
        <v>0</v>
      </c>
      <c r="W120" s="156"/>
      <c r="X120" s="156" t="s">
        <v>366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5" t="s">
        <v>351</v>
      </c>
      <c r="D121" s="189"/>
      <c r="E121" s="190">
        <v>8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1" t="s">
        <v>160</v>
      </c>
      <c r="B122" s="162" t="s">
        <v>72</v>
      </c>
      <c r="C122" s="183" t="s">
        <v>73</v>
      </c>
      <c r="D122" s="163"/>
      <c r="E122" s="164"/>
      <c r="F122" s="165"/>
      <c r="G122" s="165">
        <f>SUMIF(AG123:AG129,"&lt;&gt;NOR",G123:G129)</f>
        <v>0</v>
      </c>
      <c r="H122" s="165"/>
      <c r="I122" s="165">
        <f>SUM(I123:I129)</f>
        <v>0</v>
      </c>
      <c r="J122" s="165"/>
      <c r="K122" s="165">
        <f>SUM(K123:K129)</f>
        <v>0</v>
      </c>
      <c r="L122" s="165"/>
      <c r="M122" s="165">
        <f>SUM(M123:M129)</f>
        <v>0</v>
      </c>
      <c r="N122" s="165"/>
      <c r="O122" s="165">
        <f>SUM(O123:O129)</f>
        <v>3.27</v>
      </c>
      <c r="P122" s="165"/>
      <c r="Q122" s="165">
        <f>SUM(Q123:Q129)</f>
        <v>0</v>
      </c>
      <c r="R122" s="165"/>
      <c r="S122" s="165"/>
      <c r="T122" s="166"/>
      <c r="U122" s="160"/>
      <c r="V122" s="160">
        <f>SUM(V123:V129)</f>
        <v>2.04</v>
      </c>
      <c r="W122" s="160"/>
      <c r="X122" s="160"/>
      <c r="AG122" t="s">
        <v>161</v>
      </c>
    </row>
    <row r="123" spans="1:60" ht="22.5" outlineLevel="1" x14ac:dyDescent="0.2">
      <c r="A123" s="167">
        <v>29</v>
      </c>
      <c r="B123" s="168" t="s">
        <v>368</v>
      </c>
      <c r="C123" s="184" t="s">
        <v>369</v>
      </c>
      <c r="D123" s="169" t="s">
        <v>283</v>
      </c>
      <c r="E123" s="170">
        <v>5.04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0.441</v>
      </c>
      <c r="O123" s="172">
        <f>ROUND(E123*N123,2)</f>
        <v>2.2200000000000002</v>
      </c>
      <c r="P123" s="172">
        <v>0</v>
      </c>
      <c r="Q123" s="172">
        <f>ROUND(E123*P123,2)</f>
        <v>0</v>
      </c>
      <c r="R123" s="172" t="s">
        <v>370</v>
      </c>
      <c r="S123" s="172" t="s">
        <v>165</v>
      </c>
      <c r="T123" s="173" t="s">
        <v>236</v>
      </c>
      <c r="U123" s="156">
        <v>2.9000000000000001E-2</v>
      </c>
      <c r="V123" s="156">
        <f>ROUND(E123*U123,2)</f>
        <v>0.15</v>
      </c>
      <c r="W123" s="156"/>
      <c r="X123" s="156" t="s">
        <v>214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215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5" t="s">
        <v>371</v>
      </c>
      <c r="D124" s="189"/>
      <c r="E124" s="190">
        <v>5.04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240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7">
        <v>30</v>
      </c>
      <c r="B125" s="168" t="s">
        <v>372</v>
      </c>
      <c r="C125" s="184" t="s">
        <v>373</v>
      </c>
      <c r="D125" s="169" t="s">
        <v>283</v>
      </c>
      <c r="E125" s="170">
        <v>5.04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7.1999999999999995E-2</v>
      </c>
      <c r="O125" s="172">
        <f>ROUND(E125*N125,2)</f>
        <v>0.36</v>
      </c>
      <c r="P125" s="172">
        <v>0</v>
      </c>
      <c r="Q125" s="172">
        <f>ROUND(E125*P125,2)</f>
        <v>0</v>
      </c>
      <c r="R125" s="172" t="s">
        <v>370</v>
      </c>
      <c r="S125" s="172" t="s">
        <v>165</v>
      </c>
      <c r="T125" s="173" t="s">
        <v>236</v>
      </c>
      <c r="U125" s="156">
        <v>0.375</v>
      </c>
      <c r="V125" s="156">
        <f>ROUND(E125*U125,2)</f>
        <v>1.89</v>
      </c>
      <c r="W125" s="156"/>
      <c r="X125" s="156" t="s">
        <v>214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215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54"/>
      <c r="B126" s="155"/>
      <c r="C126" s="266" t="s">
        <v>374</v>
      </c>
      <c r="D126" s="267"/>
      <c r="E126" s="267"/>
      <c r="F126" s="267"/>
      <c r="G126" s="26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74" t="str">
        <f>C126</f>
        <v>komunikací pro pěší do velikosti dlaždic 0,25 m2 s provedením lože do tl. 30 mm, s vyplněním spár a se smetením přebytečného materiálu na vzdálenost do 3 m</v>
      </c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5" t="s">
        <v>371</v>
      </c>
      <c r="D127" s="189"/>
      <c r="E127" s="190">
        <v>5.04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7">
        <v>31</v>
      </c>
      <c r="B128" s="168" t="s">
        <v>375</v>
      </c>
      <c r="C128" s="184" t="s">
        <v>376</v>
      </c>
      <c r="D128" s="169" t="s">
        <v>283</v>
      </c>
      <c r="E128" s="170">
        <v>5.0903999999999998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0.13500000000000001</v>
      </c>
      <c r="O128" s="172">
        <f>ROUND(E128*N128,2)</f>
        <v>0.69</v>
      </c>
      <c r="P128" s="172">
        <v>0</v>
      </c>
      <c r="Q128" s="172">
        <f>ROUND(E128*P128,2)</f>
        <v>0</v>
      </c>
      <c r="R128" s="172" t="s">
        <v>365</v>
      </c>
      <c r="S128" s="172" t="s">
        <v>165</v>
      </c>
      <c r="T128" s="173" t="s">
        <v>236</v>
      </c>
      <c r="U128" s="156">
        <v>0</v>
      </c>
      <c r="V128" s="156">
        <f>ROUND(E128*U128,2)</f>
        <v>0</v>
      </c>
      <c r="W128" s="156"/>
      <c r="X128" s="156" t="s">
        <v>366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367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5" t="s">
        <v>377</v>
      </c>
      <c r="D129" s="189"/>
      <c r="E129" s="190">
        <v>5.09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240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1" t="s">
        <v>160</v>
      </c>
      <c r="B130" s="162" t="s">
        <v>74</v>
      </c>
      <c r="C130" s="183" t="s">
        <v>75</v>
      </c>
      <c r="D130" s="163"/>
      <c r="E130" s="164"/>
      <c r="F130" s="165"/>
      <c r="G130" s="165">
        <f>SUMIF(AG131:AG169,"&lt;&gt;NOR",G131:G169)</f>
        <v>0</v>
      </c>
      <c r="H130" s="165"/>
      <c r="I130" s="165">
        <f>SUM(I131:I169)</f>
        <v>0</v>
      </c>
      <c r="J130" s="165"/>
      <c r="K130" s="165">
        <f>SUM(K131:K169)</f>
        <v>0</v>
      </c>
      <c r="L130" s="165"/>
      <c r="M130" s="165">
        <f>SUM(M131:M169)</f>
        <v>0</v>
      </c>
      <c r="N130" s="165"/>
      <c r="O130" s="165">
        <f>SUM(O131:O169)</f>
        <v>10.450000000000001</v>
      </c>
      <c r="P130" s="165"/>
      <c r="Q130" s="165">
        <f>SUM(Q131:Q169)</f>
        <v>0</v>
      </c>
      <c r="R130" s="165"/>
      <c r="S130" s="165"/>
      <c r="T130" s="166"/>
      <c r="U130" s="160"/>
      <c r="V130" s="160">
        <f>SUM(V131:V169)</f>
        <v>364.34</v>
      </c>
      <c r="W130" s="160"/>
      <c r="X130" s="160"/>
      <c r="AG130" t="s">
        <v>161</v>
      </c>
    </row>
    <row r="131" spans="1:60" outlineLevel="1" x14ac:dyDescent="0.2">
      <c r="A131" s="167">
        <v>32</v>
      </c>
      <c r="B131" s="168" t="s">
        <v>378</v>
      </c>
      <c r="C131" s="184" t="s">
        <v>379</v>
      </c>
      <c r="D131" s="169" t="s">
        <v>283</v>
      </c>
      <c r="E131" s="170">
        <v>48.591999999999999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72">
        <v>2.5000000000000001E-3</v>
      </c>
      <c r="O131" s="172">
        <f>ROUND(E131*N131,2)</f>
        <v>0.12</v>
      </c>
      <c r="P131" s="172">
        <v>0</v>
      </c>
      <c r="Q131" s="172">
        <f>ROUND(E131*P131,2)</f>
        <v>0</v>
      </c>
      <c r="R131" s="172" t="s">
        <v>278</v>
      </c>
      <c r="S131" s="172" t="s">
        <v>165</v>
      </c>
      <c r="T131" s="173" t="s">
        <v>236</v>
      </c>
      <c r="U131" s="156">
        <v>0.24</v>
      </c>
      <c r="V131" s="156">
        <f>ROUND(E131*U131,2)</f>
        <v>11.66</v>
      </c>
      <c r="W131" s="156"/>
      <c r="X131" s="156" t="s">
        <v>214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215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66" t="s">
        <v>380</v>
      </c>
      <c r="D132" s="267"/>
      <c r="E132" s="267"/>
      <c r="F132" s="267"/>
      <c r="G132" s="267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5" t="s">
        <v>381</v>
      </c>
      <c r="D133" s="189"/>
      <c r="E133" s="190">
        <v>13.98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240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382</v>
      </c>
      <c r="D134" s="189"/>
      <c r="E134" s="190">
        <v>20.329999999999998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240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5" t="s">
        <v>383</v>
      </c>
      <c r="D135" s="189"/>
      <c r="E135" s="190">
        <v>14.28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240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67">
        <v>33</v>
      </c>
      <c r="B136" s="168" t="s">
        <v>384</v>
      </c>
      <c r="C136" s="184" t="s">
        <v>385</v>
      </c>
      <c r="D136" s="169" t="s">
        <v>283</v>
      </c>
      <c r="E136" s="170">
        <v>48.591999999999999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3.5E-4</v>
      </c>
      <c r="O136" s="172">
        <f>ROUND(E136*N136,2)</f>
        <v>0.02</v>
      </c>
      <c r="P136" s="172">
        <v>0</v>
      </c>
      <c r="Q136" s="172">
        <f>ROUND(E136*P136,2)</f>
        <v>0</v>
      </c>
      <c r="R136" s="172" t="s">
        <v>278</v>
      </c>
      <c r="S136" s="172" t="s">
        <v>165</v>
      </c>
      <c r="T136" s="173" t="s">
        <v>236</v>
      </c>
      <c r="U136" s="156">
        <v>5.1999999999999998E-2</v>
      </c>
      <c r="V136" s="156">
        <f>ROUND(E136*U136,2)</f>
        <v>2.5299999999999998</v>
      </c>
      <c r="W136" s="156"/>
      <c r="X136" s="156" t="s">
        <v>214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215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66" t="s">
        <v>380</v>
      </c>
      <c r="D137" s="267"/>
      <c r="E137" s="267"/>
      <c r="F137" s="267"/>
      <c r="G137" s="267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238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5" t="s">
        <v>381</v>
      </c>
      <c r="D138" s="189"/>
      <c r="E138" s="190">
        <v>13.98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5" t="s">
        <v>382</v>
      </c>
      <c r="D139" s="189"/>
      <c r="E139" s="190">
        <v>20.329999999999998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240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5" t="s">
        <v>383</v>
      </c>
      <c r="D140" s="189"/>
      <c r="E140" s="190">
        <v>14.28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240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7">
        <v>34</v>
      </c>
      <c r="B141" s="168" t="s">
        <v>386</v>
      </c>
      <c r="C141" s="184" t="s">
        <v>387</v>
      </c>
      <c r="D141" s="169" t="s">
        <v>274</v>
      </c>
      <c r="E141" s="170">
        <v>110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6.4900000000000001E-3</v>
      </c>
      <c r="O141" s="172">
        <f>ROUND(E141*N141,2)</f>
        <v>0.71</v>
      </c>
      <c r="P141" s="172">
        <v>0</v>
      </c>
      <c r="Q141" s="172">
        <f>ROUND(E141*P141,2)</f>
        <v>0</v>
      </c>
      <c r="R141" s="172" t="s">
        <v>284</v>
      </c>
      <c r="S141" s="172" t="s">
        <v>165</v>
      </c>
      <c r="T141" s="173" t="s">
        <v>236</v>
      </c>
      <c r="U141" s="156">
        <v>0.34111000000000002</v>
      </c>
      <c r="V141" s="156">
        <f>ROUND(E141*U141,2)</f>
        <v>37.520000000000003</v>
      </c>
      <c r="W141" s="156"/>
      <c r="X141" s="156" t="s">
        <v>214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215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66" t="s">
        <v>388</v>
      </c>
      <c r="D142" s="267"/>
      <c r="E142" s="267"/>
      <c r="F142" s="267"/>
      <c r="G142" s="26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74" t="str">
        <f>C142</f>
        <v>jakoukoliv maltou, z pomocného pracovního lešení o výšce podlahy do 1900 mm a pro zatížení do 1,5 kPa,</v>
      </c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5" t="s">
        <v>389</v>
      </c>
      <c r="D143" s="189"/>
      <c r="E143" s="190">
        <v>110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240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7">
        <v>35</v>
      </c>
      <c r="B144" s="168" t="s">
        <v>390</v>
      </c>
      <c r="C144" s="184" t="s">
        <v>391</v>
      </c>
      <c r="D144" s="169" t="s">
        <v>274</v>
      </c>
      <c r="E144" s="170">
        <v>80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1.278E-2</v>
      </c>
      <c r="O144" s="172">
        <f>ROUND(E144*N144,2)</f>
        <v>1.02</v>
      </c>
      <c r="P144" s="172">
        <v>0</v>
      </c>
      <c r="Q144" s="172">
        <f>ROUND(E144*P144,2)</f>
        <v>0</v>
      </c>
      <c r="R144" s="172" t="s">
        <v>284</v>
      </c>
      <c r="S144" s="172" t="s">
        <v>165</v>
      </c>
      <c r="T144" s="173" t="s">
        <v>236</v>
      </c>
      <c r="U144" s="156">
        <v>0.35813</v>
      </c>
      <c r="V144" s="156">
        <f>ROUND(E144*U144,2)</f>
        <v>28.65</v>
      </c>
      <c r="W144" s="156"/>
      <c r="X144" s="156" t="s">
        <v>214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66" t="s">
        <v>388</v>
      </c>
      <c r="D145" s="267"/>
      <c r="E145" s="267"/>
      <c r="F145" s="267"/>
      <c r="G145" s="267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74" t="str">
        <f>C145</f>
        <v>jakoukoliv maltou, z pomocného pracovního lešení o výšce podlahy do 1900 mm a pro zatížení do 1,5 kPa,</v>
      </c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5" t="s">
        <v>392</v>
      </c>
      <c r="D146" s="189"/>
      <c r="E146" s="190">
        <v>80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240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7">
        <v>36</v>
      </c>
      <c r="B147" s="168" t="s">
        <v>393</v>
      </c>
      <c r="C147" s="184" t="s">
        <v>394</v>
      </c>
      <c r="D147" s="169" t="s">
        <v>283</v>
      </c>
      <c r="E147" s="170">
        <v>20.154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4.7660000000000001E-2</v>
      </c>
      <c r="O147" s="172">
        <f>ROUND(E147*N147,2)</f>
        <v>0.96</v>
      </c>
      <c r="P147" s="172">
        <v>0</v>
      </c>
      <c r="Q147" s="172">
        <f>ROUND(E147*P147,2)</f>
        <v>0</v>
      </c>
      <c r="R147" s="172" t="s">
        <v>278</v>
      </c>
      <c r="S147" s="172" t="s">
        <v>165</v>
      </c>
      <c r="T147" s="173" t="s">
        <v>236</v>
      </c>
      <c r="U147" s="156">
        <v>0.84</v>
      </c>
      <c r="V147" s="156">
        <f>ROUND(E147*U147,2)</f>
        <v>16.93</v>
      </c>
      <c r="W147" s="156"/>
      <c r="X147" s="156" t="s">
        <v>214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5" t="s">
        <v>395</v>
      </c>
      <c r="D148" s="189"/>
      <c r="E148" s="190">
        <v>10.220000000000001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240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5" t="s">
        <v>396</v>
      </c>
      <c r="D149" s="189"/>
      <c r="E149" s="190">
        <v>2.88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240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5" t="s">
        <v>397</v>
      </c>
      <c r="D150" s="189"/>
      <c r="E150" s="190">
        <v>7.06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240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7">
        <v>37</v>
      </c>
      <c r="B151" s="168" t="s">
        <v>398</v>
      </c>
      <c r="C151" s="184" t="s">
        <v>399</v>
      </c>
      <c r="D151" s="169" t="s">
        <v>283</v>
      </c>
      <c r="E151" s="170">
        <v>206.13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3.4909999999999997E-2</v>
      </c>
      <c r="O151" s="172">
        <f>ROUND(E151*N151,2)</f>
        <v>7.2</v>
      </c>
      <c r="P151" s="172">
        <v>0</v>
      </c>
      <c r="Q151" s="172">
        <f>ROUND(E151*P151,2)</f>
        <v>0</v>
      </c>
      <c r="R151" s="172" t="s">
        <v>284</v>
      </c>
      <c r="S151" s="172" t="s">
        <v>165</v>
      </c>
      <c r="T151" s="173" t="s">
        <v>236</v>
      </c>
      <c r="U151" s="156">
        <v>1.1841699999999999</v>
      </c>
      <c r="V151" s="156">
        <f>ROUND(E151*U151,2)</f>
        <v>244.09</v>
      </c>
      <c r="W151" s="156"/>
      <c r="X151" s="156" t="s">
        <v>214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66" t="s">
        <v>400</v>
      </c>
      <c r="D152" s="267"/>
      <c r="E152" s="267"/>
      <c r="F152" s="267"/>
      <c r="G152" s="267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74" t="str">
        <f>C152</f>
        <v>okenního nebo dveřního, z pomocného pracovního lešení o výšce podlahy do 1900 mm a pro zatížení do 1,5 kPa,</v>
      </c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401</v>
      </c>
      <c r="D153" s="189"/>
      <c r="E153" s="190">
        <v>11.025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240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5" t="s">
        <v>402</v>
      </c>
      <c r="D154" s="189"/>
      <c r="E154" s="190">
        <v>3.75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240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5" t="s">
        <v>403</v>
      </c>
      <c r="D155" s="189"/>
      <c r="E155" s="190">
        <v>42.075000000000003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5" t="s">
        <v>404</v>
      </c>
      <c r="D156" s="189"/>
      <c r="E156" s="190">
        <v>27.3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240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5" t="s">
        <v>405</v>
      </c>
      <c r="D157" s="189"/>
      <c r="E157" s="190">
        <v>109.35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240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5" t="s">
        <v>326</v>
      </c>
      <c r="D158" s="189"/>
      <c r="E158" s="190">
        <v>3.54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240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5" t="s">
        <v>406</v>
      </c>
      <c r="D159" s="189"/>
      <c r="E159" s="190">
        <v>1.71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240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5" t="s">
        <v>407</v>
      </c>
      <c r="D160" s="189"/>
      <c r="E160" s="190">
        <v>7.38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240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7">
        <v>38</v>
      </c>
      <c r="B161" s="168" t="s">
        <v>408</v>
      </c>
      <c r="C161" s="184" t="s">
        <v>409</v>
      </c>
      <c r="D161" s="169" t="s">
        <v>283</v>
      </c>
      <c r="E161" s="170">
        <v>48.591999999999999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4.9100000000000003E-3</v>
      </c>
      <c r="O161" s="172">
        <f>ROUND(E161*N161,2)</f>
        <v>0.24</v>
      </c>
      <c r="P161" s="172">
        <v>0</v>
      </c>
      <c r="Q161" s="172">
        <f>ROUND(E161*P161,2)</f>
        <v>0</v>
      </c>
      <c r="R161" s="172" t="s">
        <v>278</v>
      </c>
      <c r="S161" s="172" t="s">
        <v>165</v>
      </c>
      <c r="T161" s="173" t="s">
        <v>236</v>
      </c>
      <c r="U161" s="156">
        <v>0.36199999999999999</v>
      </c>
      <c r="V161" s="156">
        <f>ROUND(E161*U161,2)</f>
        <v>17.59</v>
      </c>
      <c r="W161" s="156"/>
      <c r="X161" s="156" t="s">
        <v>214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215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5" t="s">
        <v>381</v>
      </c>
      <c r="D162" s="189"/>
      <c r="E162" s="190">
        <v>13.98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240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5" t="s">
        <v>382</v>
      </c>
      <c r="D163" s="189"/>
      <c r="E163" s="190">
        <v>20.329999999999998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240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5" t="s">
        <v>383</v>
      </c>
      <c r="D164" s="189"/>
      <c r="E164" s="190">
        <v>14.28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240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7">
        <v>39</v>
      </c>
      <c r="B165" s="168" t="s">
        <v>410</v>
      </c>
      <c r="C165" s="184" t="s">
        <v>411</v>
      </c>
      <c r="D165" s="169" t="s">
        <v>283</v>
      </c>
      <c r="E165" s="170">
        <v>5.52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3.3050000000000003E-2</v>
      </c>
      <c r="O165" s="172">
        <f>ROUND(E165*N165,2)</f>
        <v>0.18</v>
      </c>
      <c r="P165" s="172">
        <v>0</v>
      </c>
      <c r="Q165" s="172">
        <f>ROUND(E165*P165,2)</f>
        <v>0</v>
      </c>
      <c r="R165" s="172" t="s">
        <v>278</v>
      </c>
      <c r="S165" s="172" t="s">
        <v>165</v>
      </c>
      <c r="T165" s="173" t="s">
        <v>236</v>
      </c>
      <c r="U165" s="156">
        <v>0.77237</v>
      </c>
      <c r="V165" s="156">
        <f>ROUND(E165*U165,2)</f>
        <v>4.26</v>
      </c>
      <c r="W165" s="156"/>
      <c r="X165" s="156" t="s">
        <v>214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215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5" t="s">
        <v>412</v>
      </c>
      <c r="D166" s="189"/>
      <c r="E166" s="190">
        <v>5.52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240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7">
        <v>40</v>
      </c>
      <c r="B167" s="168" t="s">
        <v>413</v>
      </c>
      <c r="C167" s="184" t="s">
        <v>414</v>
      </c>
      <c r="D167" s="169" t="s">
        <v>329</v>
      </c>
      <c r="E167" s="170">
        <v>18.45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1.4999999999999999E-4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278</v>
      </c>
      <c r="S167" s="172" t="s">
        <v>165</v>
      </c>
      <c r="T167" s="173" t="s">
        <v>236</v>
      </c>
      <c r="U167" s="156">
        <v>0.06</v>
      </c>
      <c r="V167" s="156">
        <f>ROUND(E167*U167,2)</f>
        <v>1.1100000000000001</v>
      </c>
      <c r="W167" s="156"/>
      <c r="X167" s="156" t="s">
        <v>214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215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5" t="s">
        <v>415</v>
      </c>
      <c r="D168" s="189"/>
      <c r="E168" s="190">
        <v>6.15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240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5" t="s">
        <v>416</v>
      </c>
      <c r="D169" s="189"/>
      <c r="E169" s="190">
        <v>12.3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240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x14ac:dyDescent="0.2">
      <c r="A170" s="161" t="s">
        <v>160</v>
      </c>
      <c r="B170" s="162" t="s">
        <v>76</v>
      </c>
      <c r="C170" s="183" t="s">
        <v>77</v>
      </c>
      <c r="D170" s="163"/>
      <c r="E170" s="164"/>
      <c r="F170" s="165"/>
      <c r="G170" s="165">
        <f>SUMIF(AG171:AG183,"&lt;&gt;NOR",G171:G183)</f>
        <v>0</v>
      </c>
      <c r="H170" s="165"/>
      <c r="I170" s="165">
        <f>SUM(I171:I183)</f>
        <v>0</v>
      </c>
      <c r="J170" s="165"/>
      <c r="K170" s="165">
        <f>SUM(K171:K183)</f>
        <v>0</v>
      </c>
      <c r="L170" s="165"/>
      <c r="M170" s="165">
        <f>SUM(M171:M183)</f>
        <v>0</v>
      </c>
      <c r="N170" s="165"/>
      <c r="O170" s="165">
        <f>SUM(O171:O183)</f>
        <v>0</v>
      </c>
      <c r="P170" s="165"/>
      <c r="Q170" s="165">
        <f>SUM(Q171:Q183)</f>
        <v>0</v>
      </c>
      <c r="R170" s="165"/>
      <c r="S170" s="165"/>
      <c r="T170" s="166"/>
      <c r="U170" s="160"/>
      <c r="V170" s="160">
        <f>SUM(V171:V183)</f>
        <v>21.46</v>
      </c>
      <c r="W170" s="160"/>
      <c r="X170" s="160"/>
      <c r="AG170" t="s">
        <v>161</v>
      </c>
    </row>
    <row r="171" spans="1:60" outlineLevel="1" x14ac:dyDescent="0.2">
      <c r="A171" s="167">
        <v>41</v>
      </c>
      <c r="B171" s="168" t="s">
        <v>417</v>
      </c>
      <c r="C171" s="184" t="s">
        <v>418</v>
      </c>
      <c r="D171" s="169" t="s">
        <v>329</v>
      </c>
      <c r="E171" s="170">
        <v>18.45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1.1E-4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278</v>
      </c>
      <c r="S171" s="172" t="s">
        <v>165</v>
      </c>
      <c r="T171" s="173" t="s">
        <v>236</v>
      </c>
      <c r="U171" s="156">
        <v>5.5E-2</v>
      </c>
      <c r="V171" s="156">
        <f>ROUND(E171*U171,2)</f>
        <v>1.01</v>
      </c>
      <c r="W171" s="156"/>
      <c r="X171" s="156" t="s">
        <v>214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215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5" t="s">
        <v>415</v>
      </c>
      <c r="D172" s="189"/>
      <c r="E172" s="190">
        <v>6.15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240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5" t="s">
        <v>419</v>
      </c>
      <c r="D173" s="189"/>
      <c r="E173" s="190">
        <v>12.3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240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7">
        <v>42</v>
      </c>
      <c r="B174" s="168" t="s">
        <v>420</v>
      </c>
      <c r="C174" s="184" t="s">
        <v>421</v>
      </c>
      <c r="D174" s="169" t="s">
        <v>283</v>
      </c>
      <c r="E174" s="170">
        <v>8.3025000000000002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0</v>
      </c>
      <c r="O174" s="172">
        <f>ROUND(E174*N174,2)</f>
        <v>0</v>
      </c>
      <c r="P174" s="172">
        <v>0</v>
      </c>
      <c r="Q174" s="172">
        <f>ROUND(E174*P174,2)</f>
        <v>0</v>
      </c>
      <c r="R174" s="172" t="s">
        <v>278</v>
      </c>
      <c r="S174" s="172" t="s">
        <v>165</v>
      </c>
      <c r="T174" s="173" t="s">
        <v>236</v>
      </c>
      <c r="U174" s="156">
        <v>2.33</v>
      </c>
      <c r="V174" s="156">
        <f>ROUND(E174*U174,2)</f>
        <v>19.34</v>
      </c>
      <c r="W174" s="156"/>
      <c r="X174" s="156" t="s">
        <v>214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215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6" t="s">
        <v>263</v>
      </c>
      <c r="D175" s="191"/>
      <c r="E175" s="192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240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7" t="s">
        <v>422</v>
      </c>
      <c r="D176" s="191"/>
      <c r="E176" s="192">
        <v>6.15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240</v>
      </c>
      <c r="AH176" s="147">
        <v>2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7" t="s">
        <v>423</v>
      </c>
      <c r="D177" s="191"/>
      <c r="E177" s="192">
        <v>12.3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240</v>
      </c>
      <c r="AH177" s="147">
        <v>2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8" t="s">
        <v>266</v>
      </c>
      <c r="D178" s="193"/>
      <c r="E178" s="194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240</v>
      </c>
      <c r="AH178" s="147">
        <v>3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6" t="s">
        <v>267</v>
      </c>
      <c r="D179" s="191"/>
      <c r="E179" s="192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240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5" t="s">
        <v>424</v>
      </c>
      <c r="D180" s="189"/>
      <c r="E180" s="190">
        <v>8.3000000000000007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240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7">
        <v>43</v>
      </c>
      <c r="B181" s="168" t="s">
        <v>413</v>
      </c>
      <c r="C181" s="184" t="s">
        <v>414</v>
      </c>
      <c r="D181" s="169" t="s">
        <v>329</v>
      </c>
      <c r="E181" s="170">
        <v>18.45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1.4999999999999999E-4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278</v>
      </c>
      <c r="S181" s="172" t="s">
        <v>165</v>
      </c>
      <c r="T181" s="173" t="s">
        <v>236</v>
      </c>
      <c r="U181" s="156">
        <v>0.06</v>
      </c>
      <c r="V181" s="156">
        <f>ROUND(E181*U181,2)</f>
        <v>1.1100000000000001</v>
      </c>
      <c r="W181" s="156"/>
      <c r="X181" s="156" t="s">
        <v>214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215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5" t="s">
        <v>415</v>
      </c>
      <c r="D182" s="189"/>
      <c r="E182" s="190">
        <v>6.15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240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5" t="s">
        <v>419</v>
      </c>
      <c r="D183" s="189"/>
      <c r="E183" s="190">
        <v>12.3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240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1" t="s">
        <v>160</v>
      </c>
      <c r="B184" s="162" t="s">
        <v>78</v>
      </c>
      <c r="C184" s="183" t="s">
        <v>79</v>
      </c>
      <c r="D184" s="163"/>
      <c r="E184" s="164"/>
      <c r="F184" s="165"/>
      <c r="G184" s="165">
        <f>SUMIF(AG185:AG196,"&lt;&gt;NOR",G185:G196)</f>
        <v>0</v>
      </c>
      <c r="H184" s="165"/>
      <c r="I184" s="165">
        <f>SUM(I185:I196)</f>
        <v>0</v>
      </c>
      <c r="J184" s="165"/>
      <c r="K184" s="165">
        <f>SUM(K185:K196)</f>
        <v>0</v>
      </c>
      <c r="L184" s="165"/>
      <c r="M184" s="165">
        <f>SUM(M185:M196)</f>
        <v>0</v>
      </c>
      <c r="N184" s="165"/>
      <c r="O184" s="165">
        <f>SUM(O185:O196)</f>
        <v>20.21</v>
      </c>
      <c r="P184" s="165"/>
      <c r="Q184" s="165">
        <f>SUM(Q185:Q196)</f>
        <v>0</v>
      </c>
      <c r="R184" s="165"/>
      <c r="S184" s="165"/>
      <c r="T184" s="166"/>
      <c r="U184" s="160"/>
      <c r="V184" s="160">
        <f>SUM(V185:V196)</f>
        <v>43.09</v>
      </c>
      <c r="W184" s="160"/>
      <c r="X184" s="160"/>
      <c r="AG184" t="s">
        <v>161</v>
      </c>
    </row>
    <row r="185" spans="1:60" outlineLevel="1" x14ac:dyDescent="0.2">
      <c r="A185" s="167">
        <v>44</v>
      </c>
      <c r="B185" s="168" t="s">
        <v>425</v>
      </c>
      <c r="C185" s="184" t="s">
        <v>426</v>
      </c>
      <c r="D185" s="169" t="s">
        <v>234</v>
      </c>
      <c r="E185" s="170">
        <v>8.0850000000000009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2.5</v>
      </c>
      <c r="O185" s="172">
        <f>ROUND(E185*N185,2)</f>
        <v>20.21</v>
      </c>
      <c r="P185" s="172">
        <v>0</v>
      </c>
      <c r="Q185" s="172">
        <f>ROUND(E185*P185,2)</f>
        <v>0</v>
      </c>
      <c r="R185" s="172" t="s">
        <v>284</v>
      </c>
      <c r="S185" s="172" t="s">
        <v>165</v>
      </c>
      <c r="T185" s="173" t="s">
        <v>236</v>
      </c>
      <c r="U185" s="156">
        <v>5.33</v>
      </c>
      <c r="V185" s="156">
        <f>ROUND(E185*U185,2)</f>
        <v>43.09</v>
      </c>
      <c r="W185" s="156"/>
      <c r="X185" s="156" t="s">
        <v>214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66" t="s">
        <v>427</v>
      </c>
      <c r="D186" s="267"/>
      <c r="E186" s="267"/>
      <c r="F186" s="267"/>
      <c r="G186" s="267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6" t="s">
        <v>263</v>
      </c>
      <c r="D187" s="191"/>
      <c r="E187" s="192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240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7" t="s">
        <v>428</v>
      </c>
      <c r="D188" s="191"/>
      <c r="E188" s="192">
        <v>2.1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240</v>
      </c>
      <c r="AH188" s="147">
        <v>2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7" t="s">
        <v>429</v>
      </c>
      <c r="D189" s="191"/>
      <c r="E189" s="192">
        <v>0.8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240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7" t="s">
        <v>430</v>
      </c>
      <c r="D190" s="191"/>
      <c r="E190" s="192">
        <v>9.9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240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7" t="s">
        <v>431</v>
      </c>
      <c r="D191" s="191"/>
      <c r="E191" s="192">
        <v>7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240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7" t="s">
        <v>432</v>
      </c>
      <c r="D192" s="191"/>
      <c r="E192" s="192">
        <v>32.4</v>
      </c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240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7" t="s">
        <v>433</v>
      </c>
      <c r="D193" s="191"/>
      <c r="E193" s="192">
        <v>1.7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240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8" t="s">
        <v>266</v>
      </c>
      <c r="D194" s="193"/>
      <c r="E194" s="194">
        <v>53.9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240</v>
      </c>
      <c r="AH194" s="147">
        <v>3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6" t="s">
        <v>267</v>
      </c>
      <c r="D195" s="191"/>
      <c r="E195" s="192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240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5" t="s">
        <v>434</v>
      </c>
      <c r="D196" s="189"/>
      <c r="E196" s="190">
        <v>8.0850000000000009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240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1" t="s">
        <v>160</v>
      </c>
      <c r="B197" s="162" t="s">
        <v>80</v>
      </c>
      <c r="C197" s="183" t="s">
        <v>81</v>
      </c>
      <c r="D197" s="163"/>
      <c r="E197" s="164"/>
      <c r="F197" s="165"/>
      <c r="G197" s="165">
        <f>SUMIF(AG198:AG223,"&lt;&gt;NOR",G198:G223)</f>
        <v>0</v>
      </c>
      <c r="H197" s="165"/>
      <c r="I197" s="165">
        <f>SUM(I198:I223)</f>
        <v>0</v>
      </c>
      <c r="J197" s="165"/>
      <c r="K197" s="165">
        <f>SUM(K198:K223)</f>
        <v>0</v>
      </c>
      <c r="L197" s="165"/>
      <c r="M197" s="165">
        <f>SUM(M198:M223)</f>
        <v>0</v>
      </c>
      <c r="N197" s="165"/>
      <c r="O197" s="165">
        <f>SUM(O198:O223)</f>
        <v>25.390000000000004</v>
      </c>
      <c r="P197" s="165"/>
      <c r="Q197" s="165">
        <f>SUM(Q198:Q223)</f>
        <v>0</v>
      </c>
      <c r="R197" s="165"/>
      <c r="S197" s="165"/>
      <c r="T197" s="166"/>
      <c r="U197" s="160"/>
      <c r="V197" s="160">
        <f>SUM(V198:V223)</f>
        <v>392.05</v>
      </c>
      <c r="W197" s="160"/>
      <c r="X197" s="160"/>
      <c r="AG197" t="s">
        <v>161</v>
      </c>
    </row>
    <row r="198" spans="1:60" outlineLevel="1" x14ac:dyDescent="0.2">
      <c r="A198" s="167">
        <v>45</v>
      </c>
      <c r="B198" s="168" t="s">
        <v>435</v>
      </c>
      <c r="C198" s="184" t="s">
        <v>436</v>
      </c>
      <c r="D198" s="169" t="s">
        <v>274</v>
      </c>
      <c r="E198" s="170">
        <v>43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0.49075000000000002</v>
      </c>
      <c r="O198" s="172">
        <f>ROUND(E198*N198,2)</f>
        <v>21.1</v>
      </c>
      <c r="P198" s="172">
        <v>0</v>
      </c>
      <c r="Q198" s="172">
        <f>ROUND(E198*P198,2)</f>
        <v>0</v>
      </c>
      <c r="R198" s="172" t="s">
        <v>278</v>
      </c>
      <c r="S198" s="172" t="s">
        <v>165</v>
      </c>
      <c r="T198" s="173" t="s">
        <v>236</v>
      </c>
      <c r="U198" s="156">
        <v>8.82</v>
      </c>
      <c r="V198" s="156">
        <f>ROUND(E198*U198,2)</f>
        <v>379.26</v>
      </c>
      <c r="W198" s="156"/>
      <c r="X198" s="156" t="s">
        <v>214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215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54"/>
      <c r="B199" s="155"/>
      <c r="C199" s="266" t="s">
        <v>437</v>
      </c>
      <c r="D199" s="267"/>
      <c r="E199" s="267"/>
      <c r="F199" s="267"/>
      <c r="G199" s="267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238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74" t="str">
        <f>C199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5" t="s">
        <v>438</v>
      </c>
      <c r="D200" s="189"/>
      <c r="E200" s="190">
        <v>3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240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5" t="s">
        <v>454</v>
      </c>
      <c r="D201" s="189"/>
      <c r="E201" s="190">
        <v>12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240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5" t="s">
        <v>439</v>
      </c>
      <c r="D202" s="189"/>
      <c r="E202" s="190">
        <v>7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240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5" t="s">
        <v>800</v>
      </c>
      <c r="D203" s="189"/>
      <c r="E203" s="190">
        <v>0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240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5" t="s">
        <v>1573</v>
      </c>
      <c r="D204" s="189"/>
      <c r="E204" s="190">
        <v>21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240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7">
        <v>46</v>
      </c>
      <c r="B205" s="168" t="s">
        <v>1576</v>
      </c>
      <c r="C205" s="184" t="s">
        <v>1574</v>
      </c>
      <c r="D205" s="169" t="s">
        <v>274</v>
      </c>
      <c r="E205" s="170">
        <v>6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0.49075000000000002</v>
      </c>
      <c r="O205" s="172">
        <f>ROUND(E205*N205,2)</f>
        <v>2.94</v>
      </c>
      <c r="P205" s="172">
        <v>0</v>
      </c>
      <c r="Q205" s="172">
        <f>ROUND(E205*P205,2)</f>
        <v>0</v>
      </c>
      <c r="R205" s="172" t="s">
        <v>278</v>
      </c>
      <c r="S205" s="172" t="s">
        <v>165</v>
      </c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66" t="s">
        <v>1575</v>
      </c>
      <c r="D206" s="267"/>
      <c r="E206" s="267"/>
      <c r="F206" s="267"/>
      <c r="G206" s="267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5" t="s">
        <v>1577</v>
      </c>
      <c r="D207" s="189"/>
      <c r="E207" s="190">
        <v>6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7">
        <v>47</v>
      </c>
      <c r="B208" s="168" t="s">
        <v>1579</v>
      </c>
      <c r="C208" s="184" t="s">
        <v>1578</v>
      </c>
      <c r="D208" s="169" t="s">
        <v>274</v>
      </c>
      <c r="E208" s="170">
        <v>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0.60863999999999996</v>
      </c>
      <c r="O208" s="172">
        <f>ROUND(E208*N208,2)</f>
        <v>0.61</v>
      </c>
      <c r="P208" s="172">
        <v>0</v>
      </c>
      <c r="Q208" s="172">
        <f>ROUND(E208*P208,2)</f>
        <v>0</v>
      </c>
      <c r="R208" s="172" t="s">
        <v>278</v>
      </c>
      <c r="S208" s="172" t="s">
        <v>165</v>
      </c>
      <c r="T208" s="173" t="s">
        <v>236</v>
      </c>
      <c r="U208" s="156">
        <v>10.999000000000001</v>
      </c>
      <c r="V208" s="156">
        <f>ROUND(E208*U208,2)</f>
        <v>11</v>
      </c>
      <c r="W208" s="156"/>
      <c r="X208" s="156" t="s">
        <v>214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215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5" t="s">
        <v>442</v>
      </c>
      <c r="D209" s="189"/>
      <c r="E209" s="190">
        <v>1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240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67">
        <v>48</v>
      </c>
      <c r="B210" s="168" t="s">
        <v>443</v>
      </c>
      <c r="C210" s="184" t="s">
        <v>444</v>
      </c>
      <c r="D210" s="169" t="s">
        <v>329</v>
      </c>
      <c r="E210" s="170">
        <v>4.2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6.8100000000000001E-3</v>
      </c>
      <c r="O210" s="172">
        <f>ROUND(E210*N210,2)</f>
        <v>0.03</v>
      </c>
      <c r="P210" s="172">
        <v>0</v>
      </c>
      <c r="Q210" s="172">
        <f>ROUND(E210*P210,2)</f>
        <v>0</v>
      </c>
      <c r="R210" s="172" t="s">
        <v>278</v>
      </c>
      <c r="S210" s="172" t="s">
        <v>165</v>
      </c>
      <c r="T210" s="173" t="s">
        <v>236</v>
      </c>
      <c r="U210" s="156">
        <v>0.42499999999999999</v>
      </c>
      <c r="V210" s="156">
        <f>ROUND(E210*U210,2)</f>
        <v>1.79</v>
      </c>
      <c r="W210" s="156"/>
      <c r="X210" s="156" t="s">
        <v>214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215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54"/>
      <c r="B211" s="155"/>
      <c r="C211" s="266" t="s">
        <v>445</v>
      </c>
      <c r="D211" s="267"/>
      <c r="E211" s="267"/>
      <c r="F211" s="267"/>
      <c r="G211" s="267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238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74" t="str">
        <f>C211</f>
        <v>a poloplastických hmot na montážní pěnu, zapravení omítky pod parapetem, těsnění spáry mezi parapetem a rámem okna, dodávka silikonu.</v>
      </c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5" t="s">
        <v>446</v>
      </c>
      <c r="D212" s="189"/>
      <c r="E212" s="190">
        <v>2.8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240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5" t="s">
        <v>447</v>
      </c>
      <c r="D213" s="189"/>
      <c r="E213" s="190">
        <v>1.4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240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67">
        <v>49</v>
      </c>
      <c r="B214" s="168" t="s">
        <v>448</v>
      </c>
      <c r="C214" s="184" t="s">
        <v>449</v>
      </c>
      <c r="D214" s="169" t="s">
        <v>274</v>
      </c>
      <c r="E214" s="170">
        <v>3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2">
        <v>1.35E-2</v>
      </c>
      <c r="O214" s="172">
        <f>ROUND(E214*N214,2)</f>
        <v>0.04</v>
      </c>
      <c r="P214" s="172">
        <v>0</v>
      </c>
      <c r="Q214" s="172">
        <f>ROUND(E214*P214,2)</f>
        <v>0</v>
      </c>
      <c r="R214" s="172" t="s">
        <v>365</v>
      </c>
      <c r="S214" s="172" t="s">
        <v>165</v>
      </c>
      <c r="T214" s="173" t="s">
        <v>236</v>
      </c>
      <c r="U214" s="156">
        <v>0</v>
      </c>
      <c r="V214" s="156">
        <f>ROUND(E214*U214,2)</f>
        <v>0</v>
      </c>
      <c r="W214" s="156"/>
      <c r="X214" s="156" t="s">
        <v>366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367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5" t="s">
        <v>438</v>
      </c>
      <c r="D215" s="189"/>
      <c r="E215" s="190">
        <v>3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240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67">
        <v>50</v>
      </c>
      <c r="B216" s="168" t="s">
        <v>450</v>
      </c>
      <c r="C216" s="184" t="s">
        <v>451</v>
      </c>
      <c r="D216" s="169" t="s">
        <v>274</v>
      </c>
      <c r="E216" s="170">
        <v>0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1.37E-2</v>
      </c>
      <c r="O216" s="172">
        <f>ROUND(E216*N216,2)</f>
        <v>0</v>
      </c>
      <c r="P216" s="172">
        <v>0</v>
      </c>
      <c r="Q216" s="172">
        <f>ROUND(E216*P216,2)</f>
        <v>0</v>
      </c>
      <c r="R216" s="172" t="s">
        <v>365</v>
      </c>
      <c r="S216" s="172" t="s">
        <v>165</v>
      </c>
      <c r="T216" s="173" t="s">
        <v>236</v>
      </c>
      <c r="U216" s="156">
        <v>0</v>
      </c>
      <c r="V216" s="156">
        <f>ROUND(E216*U216,2)</f>
        <v>0</v>
      </c>
      <c r="W216" s="156"/>
      <c r="X216" s="156" t="s">
        <v>366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367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5" t="s">
        <v>800</v>
      </c>
      <c r="D217" s="189"/>
      <c r="E217" s="190">
        <v>0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240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7">
        <v>51</v>
      </c>
      <c r="B218" s="168" t="s">
        <v>452</v>
      </c>
      <c r="C218" s="184" t="s">
        <v>453</v>
      </c>
      <c r="D218" s="169" t="s">
        <v>274</v>
      </c>
      <c r="E218" s="170">
        <v>12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1.38E-2</v>
      </c>
      <c r="O218" s="172">
        <f>ROUND(E218*N218,2)</f>
        <v>0.17</v>
      </c>
      <c r="P218" s="172">
        <v>0</v>
      </c>
      <c r="Q218" s="172">
        <f>ROUND(E218*P218,2)</f>
        <v>0</v>
      </c>
      <c r="R218" s="172" t="s">
        <v>365</v>
      </c>
      <c r="S218" s="172" t="s">
        <v>165</v>
      </c>
      <c r="T218" s="173" t="s">
        <v>236</v>
      </c>
      <c r="U218" s="156">
        <v>0</v>
      </c>
      <c r="V218" s="156">
        <f>ROUND(E218*U218,2)</f>
        <v>0</v>
      </c>
      <c r="W218" s="156"/>
      <c r="X218" s="156" t="s">
        <v>366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367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5" t="s">
        <v>454</v>
      </c>
      <c r="D219" s="189"/>
      <c r="E219" s="190">
        <v>12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240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67">
        <v>52</v>
      </c>
      <c r="B220" s="168" t="s">
        <v>455</v>
      </c>
      <c r="C220" s="184" t="s">
        <v>456</v>
      </c>
      <c r="D220" s="169" t="s">
        <v>274</v>
      </c>
      <c r="E220" s="170">
        <v>7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72">
        <v>1.3899999999999999E-2</v>
      </c>
      <c r="O220" s="172">
        <f>ROUND(E220*N220,2)</f>
        <v>0.1</v>
      </c>
      <c r="P220" s="172">
        <v>0</v>
      </c>
      <c r="Q220" s="172">
        <f>ROUND(E220*P220,2)</f>
        <v>0</v>
      </c>
      <c r="R220" s="172" t="s">
        <v>365</v>
      </c>
      <c r="S220" s="172" t="s">
        <v>165</v>
      </c>
      <c r="T220" s="173" t="s">
        <v>236</v>
      </c>
      <c r="U220" s="156">
        <v>0</v>
      </c>
      <c r="V220" s="156">
        <f>ROUND(E220*U220,2)</f>
        <v>0</v>
      </c>
      <c r="W220" s="156"/>
      <c r="X220" s="156" t="s">
        <v>366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367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5" t="s">
        <v>457</v>
      </c>
      <c r="D221" s="189"/>
      <c r="E221" s="190">
        <v>7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240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1" x14ac:dyDescent="0.2">
      <c r="A222" s="167">
        <v>53</v>
      </c>
      <c r="B222" s="168" t="s">
        <v>458</v>
      </c>
      <c r="C222" s="184" t="s">
        <v>459</v>
      </c>
      <c r="D222" s="169" t="s">
        <v>274</v>
      </c>
      <c r="E222" s="170">
        <v>27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2">
        <v>1.49E-2</v>
      </c>
      <c r="O222" s="172">
        <f>ROUND(E222*N222,2)</f>
        <v>0.4</v>
      </c>
      <c r="P222" s="172">
        <v>0</v>
      </c>
      <c r="Q222" s="172">
        <f>ROUND(E222*P222,2)</f>
        <v>0</v>
      </c>
      <c r="R222" s="172" t="s">
        <v>365</v>
      </c>
      <c r="S222" s="172" t="s">
        <v>165</v>
      </c>
      <c r="T222" s="173" t="s">
        <v>236</v>
      </c>
      <c r="U222" s="156">
        <v>0</v>
      </c>
      <c r="V222" s="156">
        <f>ROUND(E222*U222,2)</f>
        <v>0</v>
      </c>
      <c r="W222" s="156"/>
      <c r="X222" s="156" t="s">
        <v>366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367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5" t="s">
        <v>441</v>
      </c>
      <c r="D223" s="189"/>
      <c r="E223" s="190">
        <v>27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240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1" t="s">
        <v>160</v>
      </c>
      <c r="B224" s="162" t="s">
        <v>82</v>
      </c>
      <c r="C224" s="183" t="s">
        <v>83</v>
      </c>
      <c r="D224" s="163"/>
      <c r="E224" s="164"/>
      <c r="F224" s="165"/>
      <c r="G224" s="165">
        <f>SUMIF(AG225:AG234,"&lt;&gt;NOR",G225:G234)</f>
        <v>0</v>
      </c>
      <c r="H224" s="165"/>
      <c r="I224" s="165">
        <f>SUM(I225:I234)</f>
        <v>0</v>
      </c>
      <c r="J224" s="165"/>
      <c r="K224" s="165">
        <f>SUM(K225:K234)</f>
        <v>0</v>
      </c>
      <c r="L224" s="165"/>
      <c r="M224" s="165">
        <f>SUM(M225:M234)</f>
        <v>0</v>
      </c>
      <c r="N224" s="165"/>
      <c r="O224" s="165">
        <f>SUM(O225:O234)</f>
        <v>2.8100000000000005</v>
      </c>
      <c r="P224" s="165"/>
      <c r="Q224" s="165">
        <f>SUM(Q225:Q234)</f>
        <v>0</v>
      </c>
      <c r="R224" s="165"/>
      <c r="S224" s="165"/>
      <c r="T224" s="166"/>
      <c r="U224" s="160"/>
      <c r="V224" s="160">
        <f>SUM(V225:V234)</f>
        <v>92.57</v>
      </c>
      <c r="W224" s="160"/>
      <c r="X224" s="160"/>
      <c r="AG224" t="s">
        <v>161</v>
      </c>
    </row>
    <row r="225" spans="1:60" ht="22.5" outlineLevel="1" x14ac:dyDescent="0.2">
      <c r="A225" s="167">
        <v>54</v>
      </c>
      <c r="B225" s="168" t="s">
        <v>460</v>
      </c>
      <c r="C225" s="184" t="s">
        <v>461</v>
      </c>
      <c r="D225" s="169" t="s">
        <v>283</v>
      </c>
      <c r="E225" s="170">
        <v>116.25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1.8380000000000001E-2</v>
      </c>
      <c r="O225" s="172">
        <f>ROUND(E225*N225,2)</f>
        <v>2.14</v>
      </c>
      <c r="P225" s="172">
        <v>0</v>
      </c>
      <c r="Q225" s="172">
        <f>ROUND(E225*P225,2)</f>
        <v>0</v>
      </c>
      <c r="R225" s="172" t="s">
        <v>462</v>
      </c>
      <c r="S225" s="172" t="s">
        <v>165</v>
      </c>
      <c r="T225" s="173" t="s">
        <v>236</v>
      </c>
      <c r="U225" s="156">
        <v>0.13</v>
      </c>
      <c r="V225" s="156">
        <f>ROUND(E225*U225,2)</f>
        <v>15.11</v>
      </c>
      <c r="W225" s="156"/>
      <c r="X225" s="156" t="s">
        <v>214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215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66" t="s">
        <v>463</v>
      </c>
      <c r="D226" s="267"/>
      <c r="E226" s="267"/>
      <c r="F226" s="267"/>
      <c r="G226" s="267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238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5" t="s">
        <v>464</v>
      </c>
      <c r="D227" s="189"/>
      <c r="E227" s="190">
        <v>116.25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240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33.75" outlineLevel="1" x14ac:dyDescent="0.2">
      <c r="A228" s="167">
        <v>55</v>
      </c>
      <c r="B228" s="168" t="s">
        <v>465</v>
      </c>
      <c r="C228" s="184" t="s">
        <v>466</v>
      </c>
      <c r="D228" s="169" t="s">
        <v>283</v>
      </c>
      <c r="E228" s="170">
        <v>232.5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8.4999999999999995E-4</v>
      </c>
      <c r="O228" s="172">
        <f>ROUND(E228*N228,2)</f>
        <v>0.2</v>
      </c>
      <c r="P228" s="172">
        <v>0</v>
      </c>
      <c r="Q228" s="172">
        <f>ROUND(E228*P228,2)</f>
        <v>0</v>
      </c>
      <c r="R228" s="172" t="s">
        <v>462</v>
      </c>
      <c r="S228" s="172" t="s">
        <v>165</v>
      </c>
      <c r="T228" s="173" t="s">
        <v>236</v>
      </c>
      <c r="U228" s="156">
        <v>6.0000000000000001E-3</v>
      </c>
      <c r="V228" s="156">
        <f>ROUND(E228*U228,2)</f>
        <v>1.4</v>
      </c>
      <c r="W228" s="156"/>
      <c r="X228" s="156" t="s">
        <v>214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215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66" t="s">
        <v>463</v>
      </c>
      <c r="D229" s="267"/>
      <c r="E229" s="267"/>
      <c r="F229" s="267"/>
      <c r="G229" s="267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238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5" t="s">
        <v>467</v>
      </c>
      <c r="D230" s="189"/>
      <c r="E230" s="190">
        <v>232.5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240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67">
        <v>56</v>
      </c>
      <c r="B231" s="168" t="s">
        <v>468</v>
      </c>
      <c r="C231" s="184" t="s">
        <v>469</v>
      </c>
      <c r="D231" s="169" t="s">
        <v>283</v>
      </c>
      <c r="E231" s="170">
        <v>116.25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2">
        <v>0</v>
      </c>
      <c r="O231" s="172">
        <f>ROUND(E231*N231,2)</f>
        <v>0</v>
      </c>
      <c r="P231" s="172">
        <v>0</v>
      </c>
      <c r="Q231" s="172">
        <f>ROUND(E231*P231,2)</f>
        <v>0</v>
      </c>
      <c r="R231" s="172" t="s">
        <v>462</v>
      </c>
      <c r="S231" s="172" t="s">
        <v>165</v>
      </c>
      <c r="T231" s="173" t="s">
        <v>236</v>
      </c>
      <c r="U231" s="156">
        <v>0.10199999999999999</v>
      </c>
      <c r="V231" s="156">
        <f>ROUND(E231*U231,2)</f>
        <v>11.86</v>
      </c>
      <c r="W231" s="156"/>
      <c r="X231" s="156" t="s">
        <v>214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215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5" t="s">
        <v>464</v>
      </c>
      <c r="D232" s="189"/>
      <c r="E232" s="190">
        <v>116.25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240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7">
        <v>57</v>
      </c>
      <c r="B233" s="168" t="s">
        <v>470</v>
      </c>
      <c r="C233" s="184" t="s">
        <v>471</v>
      </c>
      <c r="D233" s="169" t="s">
        <v>283</v>
      </c>
      <c r="E233" s="170">
        <v>300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72">
        <v>1.58E-3</v>
      </c>
      <c r="O233" s="172">
        <f>ROUND(E233*N233,2)</f>
        <v>0.47</v>
      </c>
      <c r="P233" s="172">
        <v>0</v>
      </c>
      <c r="Q233" s="172">
        <f>ROUND(E233*P233,2)</f>
        <v>0</v>
      </c>
      <c r="R233" s="172" t="s">
        <v>462</v>
      </c>
      <c r="S233" s="172" t="s">
        <v>165</v>
      </c>
      <c r="T233" s="173" t="s">
        <v>236</v>
      </c>
      <c r="U233" s="156">
        <v>0.214</v>
      </c>
      <c r="V233" s="156">
        <f>ROUND(E233*U233,2)</f>
        <v>64.2</v>
      </c>
      <c r="W233" s="156"/>
      <c r="X233" s="156" t="s">
        <v>214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5" t="s">
        <v>472</v>
      </c>
      <c r="D234" s="189"/>
      <c r="E234" s="190">
        <v>300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240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1" t="s">
        <v>160</v>
      </c>
      <c r="B235" s="162" t="s">
        <v>84</v>
      </c>
      <c r="C235" s="183" t="s">
        <v>85</v>
      </c>
      <c r="D235" s="163"/>
      <c r="E235" s="164"/>
      <c r="F235" s="165"/>
      <c r="G235" s="165">
        <f>SUMIF(AG236:AG331,"&lt;&gt;NOR",G236:G331)</f>
        <v>0</v>
      </c>
      <c r="H235" s="165"/>
      <c r="I235" s="165">
        <f>SUM(I236:I331)</f>
        <v>0</v>
      </c>
      <c r="J235" s="165"/>
      <c r="K235" s="165">
        <f>SUM(K236:K331)</f>
        <v>0</v>
      </c>
      <c r="L235" s="165"/>
      <c r="M235" s="165">
        <f>SUM(M236:M331)</f>
        <v>0</v>
      </c>
      <c r="N235" s="165"/>
      <c r="O235" s="165">
        <f>SUM(O236:O331)</f>
        <v>0.73</v>
      </c>
      <c r="P235" s="165"/>
      <c r="Q235" s="165">
        <f>SUM(Q236:Q331)</f>
        <v>0</v>
      </c>
      <c r="R235" s="165"/>
      <c r="S235" s="165"/>
      <c r="T235" s="166"/>
      <c r="U235" s="160"/>
      <c r="V235" s="160">
        <f>SUM(V236:V331)</f>
        <v>502.75</v>
      </c>
      <c r="W235" s="160"/>
      <c r="X235" s="160"/>
      <c r="AG235" t="s">
        <v>161</v>
      </c>
    </row>
    <row r="236" spans="1:60" ht="56.25" outlineLevel="1" x14ac:dyDescent="0.2">
      <c r="A236" s="167">
        <v>58</v>
      </c>
      <c r="B236" s="168" t="s">
        <v>473</v>
      </c>
      <c r="C236" s="184" t="s">
        <v>474</v>
      </c>
      <c r="D236" s="169" t="s">
        <v>283</v>
      </c>
      <c r="E236" s="170">
        <v>1619.62</v>
      </c>
      <c r="F236" s="171"/>
      <c r="G236" s="172">
        <f>ROUND(E236*F236,2)</f>
        <v>0</v>
      </c>
      <c r="H236" s="171"/>
      <c r="I236" s="172">
        <f>ROUND(E236*H236,2)</f>
        <v>0</v>
      </c>
      <c r="J236" s="171"/>
      <c r="K236" s="172">
        <f>ROUND(E236*J236,2)</f>
        <v>0</v>
      </c>
      <c r="L236" s="172">
        <v>21</v>
      </c>
      <c r="M236" s="172">
        <f>G236*(1+L236/100)</f>
        <v>0</v>
      </c>
      <c r="N236" s="172">
        <v>4.0000000000000003E-5</v>
      </c>
      <c r="O236" s="172">
        <f>ROUND(E236*N236,2)</f>
        <v>0.06</v>
      </c>
      <c r="P236" s="172">
        <v>0</v>
      </c>
      <c r="Q236" s="172">
        <f>ROUND(E236*P236,2)</f>
        <v>0</v>
      </c>
      <c r="R236" s="172" t="s">
        <v>278</v>
      </c>
      <c r="S236" s="172" t="s">
        <v>165</v>
      </c>
      <c r="T236" s="173" t="s">
        <v>236</v>
      </c>
      <c r="U236" s="156">
        <v>0.308</v>
      </c>
      <c r="V236" s="156">
        <f>ROUND(E236*U236,2)</f>
        <v>498.84</v>
      </c>
      <c r="W236" s="156"/>
      <c r="X236" s="156" t="s">
        <v>214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215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5" t="s">
        <v>475</v>
      </c>
      <c r="D237" s="189"/>
      <c r="E237" s="190">
        <v>17.21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240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5" t="s">
        <v>476</v>
      </c>
      <c r="D238" s="189"/>
      <c r="E238" s="190">
        <v>45.38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240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5" t="s">
        <v>477</v>
      </c>
      <c r="D239" s="189"/>
      <c r="E239" s="190">
        <v>32.67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240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5" t="s">
        <v>478</v>
      </c>
      <c r="D240" s="189"/>
      <c r="E240" s="190">
        <v>99.15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240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5" t="s">
        <v>479</v>
      </c>
      <c r="D241" s="189"/>
      <c r="E241" s="190">
        <v>105.07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240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5" t="s">
        <v>480</v>
      </c>
      <c r="D242" s="189"/>
      <c r="E242" s="190">
        <v>8.5500000000000007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240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5" t="s">
        <v>481</v>
      </c>
      <c r="D243" s="189"/>
      <c r="E243" s="190">
        <v>12.1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240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5" t="s">
        <v>482</v>
      </c>
      <c r="D244" s="189"/>
      <c r="E244" s="190">
        <v>21.84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240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5" t="s">
        <v>483</v>
      </c>
      <c r="D245" s="189"/>
      <c r="E245" s="190">
        <v>3.24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240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5" t="s">
        <v>484</v>
      </c>
      <c r="D246" s="189"/>
      <c r="E246" s="190">
        <v>5.68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240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5" t="s">
        <v>485</v>
      </c>
      <c r="D247" s="189"/>
      <c r="E247" s="190">
        <v>25.41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240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5" t="s">
        <v>486</v>
      </c>
      <c r="D248" s="189"/>
      <c r="E248" s="190">
        <v>24.75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240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5" t="s">
        <v>487</v>
      </c>
      <c r="D249" s="189"/>
      <c r="E249" s="190">
        <v>25.26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240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95" t="s">
        <v>488</v>
      </c>
      <c r="D250" s="189"/>
      <c r="E250" s="190">
        <v>25.29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240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5" t="s">
        <v>489</v>
      </c>
      <c r="D251" s="189"/>
      <c r="E251" s="190">
        <v>25.74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240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5" t="s">
        <v>490</v>
      </c>
      <c r="D252" s="189"/>
      <c r="E252" s="190">
        <v>28.78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240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95" t="s">
        <v>491</v>
      </c>
      <c r="D253" s="189"/>
      <c r="E253" s="190">
        <v>26.09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240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5" t="s">
        <v>492</v>
      </c>
      <c r="D254" s="189"/>
      <c r="E254" s="190">
        <v>27.49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240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5" t="s">
        <v>493</v>
      </c>
      <c r="D255" s="189"/>
      <c r="E255" s="190">
        <v>39.65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240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5" t="s">
        <v>494</v>
      </c>
      <c r="D256" s="189"/>
      <c r="E256" s="190">
        <v>7.86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240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5" t="s">
        <v>495</v>
      </c>
      <c r="D257" s="189"/>
      <c r="E257" s="190">
        <v>3.44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240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5" t="s">
        <v>496</v>
      </c>
      <c r="D258" s="189"/>
      <c r="E258" s="190">
        <v>14.09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240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95" t="s">
        <v>497</v>
      </c>
      <c r="D259" s="189"/>
      <c r="E259" s="190">
        <v>8.3000000000000007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240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95" t="s">
        <v>498</v>
      </c>
      <c r="D260" s="189"/>
      <c r="E260" s="190">
        <v>20.05</v>
      </c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240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95" t="s">
        <v>499</v>
      </c>
      <c r="D261" s="189"/>
      <c r="E261" s="190">
        <v>27.82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240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95" t="s">
        <v>500</v>
      </c>
      <c r="D262" s="189"/>
      <c r="E262" s="190">
        <v>16.3</v>
      </c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240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5" t="s">
        <v>501</v>
      </c>
      <c r="D263" s="189"/>
      <c r="E263" s="190">
        <v>5.19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240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5" t="s">
        <v>502</v>
      </c>
      <c r="D264" s="189"/>
      <c r="E264" s="190">
        <v>16.78</v>
      </c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240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5" t="s">
        <v>503</v>
      </c>
      <c r="D265" s="189"/>
      <c r="E265" s="190">
        <v>3.66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240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5" t="s">
        <v>504</v>
      </c>
      <c r="D266" s="189"/>
      <c r="E266" s="190">
        <v>1.89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240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95" t="s">
        <v>505</v>
      </c>
      <c r="D267" s="189"/>
      <c r="E267" s="190">
        <v>6.38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240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95" t="s">
        <v>506</v>
      </c>
      <c r="D268" s="189"/>
      <c r="E268" s="190">
        <v>3.35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240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95" t="s">
        <v>507</v>
      </c>
      <c r="D269" s="189"/>
      <c r="E269" s="190">
        <v>56.07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240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5" t="s">
        <v>508</v>
      </c>
      <c r="D270" s="189"/>
      <c r="E270" s="190">
        <v>65.569999999999993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240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5" t="s">
        <v>509</v>
      </c>
      <c r="D271" s="189"/>
      <c r="E271" s="190">
        <v>16.16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240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5" t="s">
        <v>510</v>
      </c>
      <c r="D272" s="189"/>
      <c r="E272" s="190">
        <v>38.06</v>
      </c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240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5" t="s">
        <v>511</v>
      </c>
      <c r="D273" s="189"/>
      <c r="E273" s="190">
        <v>23.78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240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95" t="s">
        <v>512</v>
      </c>
      <c r="D274" s="189"/>
      <c r="E274" s="190">
        <v>37.4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240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95" t="s">
        <v>513</v>
      </c>
      <c r="D275" s="189"/>
      <c r="E275" s="190">
        <v>26.05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240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5" t="s">
        <v>514</v>
      </c>
      <c r="D276" s="189"/>
      <c r="E276" s="190">
        <v>23.08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240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5" t="s">
        <v>515</v>
      </c>
      <c r="D277" s="189"/>
      <c r="E277" s="190">
        <v>38.03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240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5" t="s">
        <v>516</v>
      </c>
      <c r="D278" s="189"/>
      <c r="E278" s="190">
        <v>23.29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240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95" t="s">
        <v>517</v>
      </c>
      <c r="D279" s="189"/>
      <c r="E279" s="190">
        <v>37.9</v>
      </c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240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95" t="s">
        <v>518</v>
      </c>
      <c r="D280" s="189"/>
      <c r="E280" s="190">
        <v>23.13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240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95" t="s">
        <v>519</v>
      </c>
      <c r="D281" s="189"/>
      <c r="E281" s="190">
        <v>3.71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240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95" t="s">
        <v>520</v>
      </c>
      <c r="D282" s="189"/>
      <c r="E282" s="190">
        <v>4.05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240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95" t="s">
        <v>521</v>
      </c>
      <c r="D283" s="189"/>
      <c r="E283" s="190">
        <v>4</v>
      </c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240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5" t="s">
        <v>522</v>
      </c>
      <c r="D284" s="189"/>
      <c r="E284" s="190">
        <v>18.25</v>
      </c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240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95" t="s">
        <v>523</v>
      </c>
      <c r="D285" s="189"/>
      <c r="E285" s="190">
        <v>56.07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240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95" t="s">
        <v>524</v>
      </c>
      <c r="D286" s="189"/>
      <c r="E286" s="190">
        <v>65.569999999999993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240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95" t="s">
        <v>525</v>
      </c>
      <c r="D287" s="189"/>
      <c r="E287" s="190">
        <v>16.16</v>
      </c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240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95" t="s">
        <v>526</v>
      </c>
      <c r="D288" s="189"/>
      <c r="E288" s="190">
        <v>38.06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240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95" t="s">
        <v>527</v>
      </c>
      <c r="D289" s="189"/>
      <c r="E289" s="190">
        <v>23.78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240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95" t="s">
        <v>528</v>
      </c>
      <c r="D290" s="189"/>
      <c r="E290" s="190">
        <v>37.4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240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95" t="s">
        <v>529</v>
      </c>
      <c r="D291" s="189"/>
      <c r="E291" s="190">
        <v>26.05</v>
      </c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240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95" t="s">
        <v>530</v>
      </c>
      <c r="D292" s="189"/>
      <c r="E292" s="190">
        <v>23.08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240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95" t="s">
        <v>531</v>
      </c>
      <c r="D293" s="189"/>
      <c r="E293" s="190">
        <v>38.03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240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95" t="s">
        <v>532</v>
      </c>
      <c r="D294" s="189"/>
      <c r="E294" s="190">
        <v>23.29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240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5" t="s">
        <v>533</v>
      </c>
      <c r="D295" s="189"/>
      <c r="E295" s="190">
        <v>37.9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240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95" t="s">
        <v>534</v>
      </c>
      <c r="D296" s="189"/>
      <c r="E296" s="190">
        <v>23.13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240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95" t="s">
        <v>535</v>
      </c>
      <c r="D297" s="189"/>
      <c r="E297" s="190">
        <v>3.71</v>
      </c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240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95" t="s">
        <v>536</v>
      </c>
      <c r="D298" s="189"/>
      <c r="E298" s="190">
        <v>4.05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240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95" t="s">
        <v>537</v>
      </c>
      <c r="D299" s="189"/>
      <c r="E299" s="190">
        <v>4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240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95" t="s">
        <v>538</v>
      </c>
      <c r="D300" s="189"/>
      <c r="E300" s="190">
        <v>8.1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240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5" t="s">
        <v>539</v>
      </c>
      <c r="D301" s="189"/>
      <c r="E301" s="190">
        <v>18.25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240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7">
        <v>59</v>
      </c>
      <c r="B302" s="168" t="s">
        <v>540</v>
      </c>
      <c r="C302" s="184" t="s">
        <v>541</v>
      </c>
      <c r="D302" s="169" t="s">
        <v>274</v>
      </c>
      <c r="E302" s="170">
        <v>38</v>
      </c>
      <c r="F302" s="171"/>
      <c r="G302" s="172">
        <f>ROUND(E302*F302,2)</f>
        <v>0</v>
      </c>
      <c r="H302" s="171"/>
      <c r="I302" s="172">
        <f>ROUND(E302*H302,2)</f>
        <v>0</v>
      </c>
      <c r="J302" s="171"/>
      <c r="K302" s="172">
        <f>ROUND(E302*J302,2)</f>
        <v>0</v>
      </c>
      <c r="L302" s="172">
        <v>21</v>
      </c>
      <c r="M302" s="172">
        <f>G302*(1+L302/100)</f>
        <v>0</v>
      </c>
      <c r="N302" s="172">
        <v>7.0499999999999998E-3</v>
      </c>
      <c r="O302" s="172">
        <f>ROUND(E302*N302,2)</f>
        <v>0.27</v>
      </c>
      <c r="P302" s="172">
        <v>0</v>
      </c>
      <c r="Q302" s="172">
        <f>ROUND(E302*P302,2)</f>
        <v>0</v>
      </c>
      <c r="R302" s="172"/>
      <c r="S302" s="172" t="s">
        <v>213</v>
      </c>
      <c r="T302" s="173" t="s">
        <v>166</v>
      </c>
      <c r="U302" s="156">
        <v>0</v>
      </c>
      <c r="V302" s="156">
        <f>ROUND(E302*U302,2)</f>
        <v>0</v>
      </c>
      <c r="W302" s="156"/>
      <c r="X302" s="156" t="s">
        <v>214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215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57" t="s">
        <v>542</v>
      </c>
      <c r="D303" s="258"/>
      <c r="E303" s="258"/>
      <c r="F303" s="258"/>
      <c r="G303" s="258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170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95" t="s">
        <v>543</v>
      </c>
      <c r="D304" s="189"/>
      <c r="E304" s="190">
        <v>38</v>
      </c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240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67">
        <v>60</v>
      </c>
      <c r="B305" s="168" t="s">
        <v>544</v>
      </c>
      <c r="C305" s="184" t="s">
        <v>545</v>
      </c>
      <c r="D305" s="169" t="s">
        <v>274</v>
      </c>
      <c r="E305" s="170">
        <v>23</v>
      </c>
      <c r="F305" s="171"/>
      <c r="G305" s="172">
        <f>ROUND(E305*F305,2)</f>
        <v>0</v>
      </c>
      <c r="H305" s="171"/>
      <c r="I305" s="172">
        <f>ROUND(E305*H305,2)</f>
        <v>0</v>
      </c>
      <c r="J305" s="171"/>
      <c r="K305" s="172">
        <f>ROUND(E305*J305,2)</f>
        <v>0</v>
      </c>
      <c r="L305" s="172">
        <v>21</v>
      </c>
      <c r="M305" s="172">
        <f>G305*(1+L305/100)</f>
        <v>0</v>
      </c>
      <c r="N305" s="172">
        <v>1.0000000000000001E-5</v>
      </c>
      <c r="O305" s="172">
        <f>ROUND(E305*N305,2)</f>
        <v>0</v>
      </c>
      <c r="P305" s="172">
        <v>0</v>
      </c>
      <c r="Q305" s="172">
        <f>ROUND(E305*P305,2)</f>
        <v>0</v>
      </c>
      <c r="R305" s="172" t="s">
        <v>278</v>
      </c>
      <c r="S305" s="172" t="s">
        <v>165</v>
      </c>
      <c r="T305" s="173" t="s">
        <v>236</v>
      </c>
      <c r="U305" s="156">
        <v>0.17</v>
      </c>
      <c r="V305" s="156">
        <f>ROUND(E305*U305,2)</f>
        <v>3.91</v>
      </c>
      <c r="W305" s="156"/>
      <c r="X305" s="156" t="s">
        <v>214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215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57" t="s">
        <v>546</v>
      </c>
      <c r="D306" s="258"/>
      <c r="E306" s="258"/>
      <c r="F306" s="258"/>
      <c r="G306" s="258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170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95" t="s">
        <v>547</v>
      </c>
      <c r="D307" s="189"/>
      <c r="E307" s="190">
        <v>23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240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67">
        <v>61</v>
      </c>
      <c r="B308" s="168" t="s">
        <v>548</v>
      </c>
      <c r="C308" s="184" t="s">
        <v>549</v>
      </c>
      <c r="D308" s="169" t="s">
        <v>274</v>
      </c>
      <c r="E308" s="170">
        <v>1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3.4000000000000002E-2</v>
      </c>
      <c r="O308" s="172">
        <f>ROUND(E308*N308,2)</f>
        <v>0.03</v>
      </c>
      <c r="P308" s="172">
        <v>0</v>
      </c>
      <c r="Q308" s="172">
        <f>ROUND(E308*P308,2)</f>
        <v>0</v>
      </c>
      <c r="R308" s="172"/>
      <c r="S308" s="172" t="s">
        <v>213</v>
      </c>
      <c r="T308" s="173" t="s">
        <v>306</v>
      </c>
      <c r="U308" s="156">
        <v>0</v>
      </c>
      <c r="V308" s="156">
        <f>ROUND(E308*U308,2)</f>
        <v>0</v>
      </c>
      <c r="W308" s="156"/>
      <c r="X308" s="156" t="s">
        <v>366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550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57" t="s">
        <v>551</v>
      </c>
      <c r="D309" s="258"/>
      <c r="E309" s="258"/>
      <c r="F309" s="258"/>
      <c r="G309" s="258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170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5" t="s">
        <v>552</v>
      </c>
      <c r="D310" s="256"/>
      <c r="E310" s="256"/>
      <c r="F310" s="256"/>
      <c r="G310" s="2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170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55" t="s">
        <v>553</v>
      </c>
      <c r="D311" s="256"/>
      <c r="E311" s="256"/>
      <c r="F311" s="256"/>
      <c r="G311" s="2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170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55" t="s">
        <v>554</v>
      </c>
      <c r="D312" s="256"/>
      <c r="E312" s="256"/>
      <c r="F312" s="256"/>
      <c r="G312" s="2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170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67">
        <v>62</v>
      </c>
      <c r="B313" s="168" t="s">
        <v>555</v>
      </c>
      <c r="C313" s="184" t="s">
        <v>556</v>
      </c>
      <c r="D313" s="169" t="s">
        <v>274</v>
      </c>
      <c r="E313" s="170">
        <v>19</v>
      </c>
      <c r="F313" s="171"/>
      <c r="G313" s="172">
        <f>ROUND(E313*F313,2)</f>
        <v>0</v>
      </c>
      <c r="H313" s="171"/>
      <c r="I313" s="172">
        <f>ROUND(E313*H313,2)</f>
        <v>0</v>
      </c>
      <c r="J313" s="171"/>
      <c r="K313" s="172">
        <f>ROUND(E313*J313,2)</f>
        <v>0</v>
      </c>
      <c r="L313" s="172">
        <v>21</v>
      </c>
      <c r="M313" s="172">
        <f>G313*(1+L313/100)</f>
        <v>0</v>
      </c>
      <c r="N313" s="172">
        <v>1.66E-2</v>
      </c>
      <c r="O313" s="172">
        <f>ROUND(E313*N313,2)</f>
        <v>0.32</v>
      </c>
      <c r="P313" s="172">
        <v>0</v>
      </c>
      <c r="Q313" s="172">
        <f>ROUND(E313*P313,2)</f>
        <v>0</v>
      </c>
      <c r="R313" s="172" t="s">
        <v>365</v>
      </c>
      <c r="S313" s="172" t="s">
        <v>165</v>
      </c>
      <c r="T313" s="173" t="s">
        <v>236</v>
      </c>
      <c r="U313" s="156">
        <v>0</v>
      </c>
      <c r="V313" s="156">
        <f>ROUND(E313*U313,2)</f>
        <v>0</v>
      </c>
      <c r="W313" s="156"/>
      <c r="X313" s="156" t="s">
        <v>366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367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57" t="s">
        <v>557</v>
      </c>
      <c r="D314" s="258"/>
      <c r="E314" s="258"/>
      <c r="F314" s="258"/>
      <c r="G314" s="258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170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255" t="s">
        <v>1132</v>
      </c>
      <c r="D315" s="256"/>
      <c r="E315" s="256"/>
      <c r="F315" s="256"/>
      <c r="G315" s="2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170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55" t="s">
        <v>546</v>
      </c>
      <c r="D316" s="256"/>
      <c r="E316" s="256"/>
      <c r="F316" s="256"/>
      <c r="G316" s="2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170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95" t="s">
        <v>558</v>
      </c>
      <c r="D317" s="189"/>
      <c r="E317" s="190">
        <v>2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240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95" t="s">
        <v>559</v>
      </c>
      <c r="D318" s="189"/>
      <c r="E318" s="190">
        <v>9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240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5" t="s">
        <v>560</v>
      </c>
      <c r="D319" s="189"/>
      <c r="E319" s="190">
        <v>4</v>
      </c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240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95" t="s">
        <v>561</v>
      </c>
      <c r="D320" s="189"/>
      <c r="E320" s="190">
        <v>4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240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7">
        <v>63</v>
      </c>
      <c r="B321" s="168" t="s">
        <v>562</v>
      </c>
      <c r="C321" s="184" t="s">
        <v>563</v>
      </c>
      <c r="D321" s="169" t="s">
        <v>274</v>
      </c>
      <c r="E321" s="170">
        <v>2</v>
      </c>
      <c r="F321" s="171"/>
      <c r="G321" s="172">
        <f>ROUND(E321*F321,2)</f>
        <v>0</v>
      </c>
      <c r="H321" s="171"/>
      <c r="I321" s="172">
        <f>ROUND(E321*H321,2)</f>
        <v>0</v>
      </c>
      <c r="J321" s="171"/>
      <c r="K321" s="172">
        <f>ROUND(E321*J321,2)</f>
        <v>0</v>
      </c>
      <c r="L321" s="172">
        <v>21</v>
      </c>
      <c r="M321" s="172">
        <f>G321*(1+L321/100)</f>
        <v>0</v>
      </c>
      <c r="N321" s="172">
        <v>1.66E-2</v>
      </c>
      <c r="O321" s="172">
        <f>ROUND(E321*N321,2)</f>
        <v>0.03</v>
      </c>
      <c r="P321" s="172">
        <v>0</v>
      </c>
      <c r="Q321" s="172">
        <f>ROUND(E321*P321,2)</f>
        <v>0</v>
      </c>
      <c r="R321" s="172"/>
      <c r="S321" s="172" t="s">
        <v>213</v>
      </c>
      <c r="T321" s="173" t="s">
        <v>166</v>
      </c>
      <c r="U321" s="156">
        <v>0</v>
      </c>
      <c r="V321" s="156">
        <f>ROUND(E321*U321,2)</f>
        <v>0</v>
      </c>
      <c r="W321" s="156"/>
      <c r="X321" s="156" t="s">
        <v>366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367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57" t="s">
        <v>564</v>
      </c>
      <c r="D322" s="258"/>
      <c r="E322" s="258"/>
      <c r="F322" s="258"/>
      <c r="G322" s="258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170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5" t="s">
        <v>1132</v>
      </c>
      <c r="D323" s="256"/>
      <c r="E323" s="256"/>
      <c r="F323" s="256"/>
      <c r="G323" s="2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170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55" t="s">
        <v>546</v>
      </c>
      <c r="D324" s="256"/>
      <c r="E324" s="256"/>
      <c r="F324" s="256"/>
      <c r="G324" s="2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170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95" t="s">
        <v>565</v>
      </c>
      <c r="D325" s="189"/>
      <c r="E325" s="190">
        <v>1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240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95" t="s">
        <v>566</v>
      </c>
      <c r="D326" s="189"/>
      <c r="E326" s="190">
        <v>1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240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67">
        <v>64</v>
      </c>
      <c r="B327" s="168" t="s">
        <v>567</v>
      </c>
      <c r="C327" s="184" t="s">
        <v>568</v>
      </c>
      <c r="D327" s="169" t="s">
        <v>274</v>
      </c>
      <c r="E327" s="170">
        <v>1</v>
      </c>
      <c r="F327" s="171"/>
      <c r="G327" s="172">
        <f>ROUND(E327*F327,2)</f>
        <v>0</v>
      </c>
      <c r="H327" s="171"/>
      <c r="I327" s="172">
        <f>ROUND(E327*H327,2)</f>
        <v>0</v>
      </c>
      <c r="J327" s="171"/>
      <c r="K327" s="172">
        <f>ROUND(E327*J327,2)</f>
        <v>0</v>
      </c>
      <c r="L327" s="172">
        <v>21</v>
      </c>
      <c r="M327" s="172">
        <f>G327*(1+L327/100)</f>
        <v>0</v>
      </c>
      <c r="N327" s="172">
        <v>1.66E-2</v>
      </c>
      <c r="O327" s="172">
        <f>ROUND(E327*N327,2)</f>
        <v>0.02</v>
      </c>
      <c r="P327" s="172">
        <v>0</v>
      </c>
      <c r="Q327" s="172">
        <f>ROUND(E327*P327,2)</f>
        <v>0</v>
      </c>
      <c r="R327" s="172"/>
      <c r="S327" s="172" t="s">
        <v>213</v>
      </c>
      <c r="T327" s="173" t="s">
        <v>166</v>
      </c>
      <c r="U327" s="156">
        <v>0</v>
      </c>
      <c r="V327" s="156">
        <f>ROUND(E327*U327,2)</f>
        <v>0</v>
      </c>
      <c r="W327" s="156"/>
      <c r="X327" s="156" t="s">
        <v>366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367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57" t="s">
        <v>569</v>
      </c>
      <c r="D328" s="258"/>
      <c r="E328" s="258"/>
      <c r="F328" s="258"/>
      <c r="G328" s="258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170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55" t="s">
        <v>1132</v>
      </c>
      <c r="D329" s="256"/>
      <c r="E329" s="256"/>
      <c r="F329" s="256"/>
      <c r="G329" s="2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170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55" t="s">
        <v>546</v>
      </c>
      <c r="D330" s="256"/>
      <c r="E330" s="256"/>
      <c r="F330" s="256"/>
      <c r="G330" s="2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170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5" t="s">
        <v>570</v>
      </c>
      <c r="D331" s="189"/>
      <c r="E331" s="190">
        <v>1</v>
      </c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240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1" t="s">
        <v>160</v>
      </c>
      <c r="B332" s="162" t="s">
        <v>86</v>
      </c>
      <c r="C332" s="183" t="s">
        <v>87</v>
      </c>
      <c r="D332" s="163"/>
      <c r="E332" s="164"/>
      <c r="F332" s="165"/>
      <c r="G332" s="165">
        <f>SUMIF(AG333:AG370,"&lt;&gt;NOR",G333:G370)</f>
        <v>0</v>
      </c>
      <c r="H332" s="165"/>
      <c r="I332" s="165">
        <f>SUM(I333:I370)</f>
        <v>0</v>
      </c>
      <c r="J332" s="165"/>
      <c r="K332" s="165">
        <f>SUM(K333:K370)</f>
        <v>0</v>
      </c>
      <c r="L332" s="165"/>
      <c r="M332" s="165">
        <f>SUM(M333:M370)</f>
        <v>0</v>
      </c>
      <c r="N332" s="165"/>
      <c r="O332" s="165">
        <f>SUM(O333:O370)</f>
        <v>0.53</v>
      </c>
      <c r="P332" s="165"/>
      <c r="Q332" s="165">
        <f>SUM(Q333:Q370)</f>
        <v>0</v>
      </c>
      <c r="R332" s="165"/>
      <c r="S332" s="165"/>
      <c r="T332" s="166"/>
      <c r="U332" s="160"/>
      <c r="V332" s="160">
        <f>SUM(V333:V370)</f>
        <v>0</v>
      </c>
      <c r="W332" s="160"/>
      <c r="X332" s="160"/>
      <c r="AG332" t="s">
        <v>161</v>
      </c>
    </row>
    <row r="333" spans="1:60" outlineLevel="1" x14ac:dyDescent="0.2">
      <c r="A333" s="167">
        <v>65</v>
      </c>
      <c r="B333" s="168" t="s">
        <v>571</v>
      </c>
      <c r="C333" s="184" t="s">
        <v>572</v>
      </c>
      <c r="D333" s="169" t="s">
        <v>274</v>
      </c>
      <c r="E333" s="170">
        <v>6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0.04</v>
      </c>
      <c r="O333" s="172">
        <f>ROUND(E333*N333,2)</f>
        <v>0.24</v>
      </c>
      <c r="P333" s="172">
        <v>0</v>
      </c>
      <c r="Q333" s="172">
        <f>ROUND(E333*P333,2)</f>
        <v>0</v>
      </c>
      <c r="R333" s="172"/>
      <c r="S333" s="172" t="s">
        <v>213</v>
      </c>
      <c r="T333" s="173" t="s">
        <v>166</v>
      </c>
      <c r="U333" s="156">
        <v>0</v>
      </c>
      <c r="V333" s="156">
        <f>ROUND(E333*U333,2)</f>
        <v>0</v>
      </c>
      <c r="W333" s="156"/>
      <c r="X333" s="156" t="s">
        <v>366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367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57" t="s">
        <v>573</v>
      </c>
      <c r="D334" s="258"/>
      <c r="E334" s="258"/>
      <c r="F334" s="258"/>
      <c r="G334" s="258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170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5" t="s">
        <v>574</v>
      </c>
      <c r="D335" s="256"/>
      <c r="E335" s="256"/>
      <c r="F335" s="256"/>
      <c r="G335" s="2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170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55" t="s">
        <v>575</v>
      </c>
      <c r="D336" s="256"/>
      <c r="E336" s="256"/>
      <c r="F336" s="256"/>
      <c r="G336" s="2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170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55" t="s">
        <v>576</v>
      </c>
      <c r="D337" s="256"/>
      <c r="E337" s="256"/>
      <c r="F337" s="256"/>
      <c r="G337" s="2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170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55" t="s">
        <v>577</v>
      </c>
      <c r="D338" s="256"/>
      <c r="E338" s="256"/>
      <c r="F338" s="256"/>
      <c r="G338" s="2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170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55" t="s">
        <v>578</v>
      </c>
      <c r="D339" s="256"/>
      <c r="E339" s="256"/>
      <c r="F339" s="256"/>
      <c r="G339" s="2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170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95" t="s">
        <v>579</v>
      </c>
      <c r="D340" s="189"/>
      <c r="E340" s="190">
        <v>6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240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7">
        <v>66</v>
      </c>
      <c r="B341" s="168" t="s">
        <v>580</v>
      </c>
      <c r="C341" s="184" t="s">
        <v>581</v>
      </c>
      <c r="D341" s="169" t="s">
        <v>274</v>
      </c>
      <c r="E341" s="170">
        <v>2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1.2999999999999999E-2</v>
      </c>
      <c r="O341" s="172">
        <f>ROUND(E341*N341,2)</f>
        <v>0.03</v>
      </c>
      <c r="P341" s="172">
        <v>0</v>
      </c>
      <c r="Q341" s="172">
        <f>ROUND(E341*P341,2)</f>
        <v>0</v>
      </c>
      <c r="R341" s="172"/>
      <c r="S341" s="172" t="s">
        <v>213</v>
      </c>
      <c r="T341" s="173" t="s">
        <v>166</v>
      </c>
      <c r="U341" s="156">
        <v>0</v>
      </c>
      <c r="V341" s="156">
        <f>ROUND(E341*U341,2)</f>
        <v>0</v>
      </c>
      <c r="W341" s="156"/>
      <c r="X341" s="156" t="s">
        <v>366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367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57" t="s">
        <v>582</v>
      </c>
      <c r="D342" s="258"/>
      <c r="E342" s="258"/>
      <c r="F342" s="258"/>
      <c r="G342" s="258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170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55" t="s">
        <v>583</v>
      </c>
      <c r="D343" s="256"/>
      <c r="E343" s="256"/>
      <c r="F343" s="256"/>
      <c r="G343" s="2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170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55" t="s">
        <v>584</v>
      </c>
      <c r="D344" s="256"/>
      <c r="E344" s="256"/>
      <c r="F344" s="256"/>
      <c r="G344" s="2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170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55" t="s">
        <v>585</v>
      </c>
      <c r="D345" s="256"/>
      <c r="E345" s="256"/>
      <c r="F345" s="256"/>
      <c r="G345" s="2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170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5" t="s">
        <v>586</v>
      </c>
      <c r="D346" s="189"/>
      <c r="E346" s="190">
        <v>2</v>
      </c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240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67">
        <v>67</v>
      </c>
      <c r="B347" s="168" t="s">
        <v>587</v>
      </c>
      <c r="C347" s="184" t="s">
        <v>588</v>
      </c>
      <c r="D347" s="169" t="s">
        <v>589</v>
      </c>
      <c r="E347" s="170">
        <v>2</v>
      </c>
      <c r="F347" s="171"/>
      <c r="G347" s="172">
        <f>ROUND(E347*F347,2)</f>
        <v>0</v>
      </c>
      <c r="H347" s="171"/>
      <c r="I347" s="172">
        <f>ROUND(E347*H347,2)</f>
        <v>0</v>
      </c>
      <c r="J347" s="171"/>
      <c r="K347" s="172">
        <f>ROUND(E347*J347,2)</f>
        <v>0</v>
      </c>
      <c r="L347" s="172">
        <v>21</v>
      </c>
      <c r="M347" s="172">
        <f>G347*(1+L347/100)</f>
        <v>0</v>
      </c>
      <c r="N347" s="172">
        <v>0.05</v>
      </c>
      <c r="O347" s="172">
        <f>ROUND(E347*N347,2)</f>
        <v>0.1</v>
      </c>
      <c r="P347" s="172">
        <v>0</v>
      </c>
      <c r="Q347" s="172">
        <f>ROUND(E347*P347,2)</f>
        <v>0</v>
      </c>
      <c r="R347" s="172"/>
      <c r="S347" s="172" t="s">
        <v>213</v>
      </c>
      <c r="T347" s="173" t="s">
        <v>166</v>
      </c>
      <c r="U347" s="156">
        <v>0</v>
      </c>
      <c r="V347" s="156">
        <f>ROUND(E347*U347,2)</f>
        <v>0</v>
      </c>
      <c r="W347" s="156"/>
      <c r="X347" s="156" t="s">
        <v>366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367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57" t="s">
        <v>590</v>
      </c>
      <c r="D348" s="258"/>
      <c r="E348" s="258"/>
      <c r="F348" s="258"/>
      <c r="G348" s="258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170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55" t="s">
        <v>591</v>
      </c>
      <c r="D349" s="256"/>
      <c r="E349" s="256"/>
      <c r="F349" s="256"/>
      <c r="G349" s="2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170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55" t="s">
        <v>592</v>
      </c>
      <c r="D350" s="256"/>
      <c r="E350" s="256"/>
      <c r="F350" s="256"/>
      <c r="G350" s="2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170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55" t="s">
        <v>593</v>
      </c>
      <c r="D351" s="256"/>
      <c r="E351" s="256"/>
      <c r="F351" s="256"/>
      <c r="G351" s="2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170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55" t="s">
        <v>594</v>
      </c>
      <c r="D352" s="256"/>
      <c r="E352" s="256"/>
      <c r="F352" s="256"/>
      <c r="G352" s="2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170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5" t="s">
        <v>586</v>
      </c>
      <c r="D353" s="189"/>
      <c r="E353" s="190">
        <v>2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240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67">
        <v>68</v>
      </c>
      <c r="B354" s="168" t="s">
        <v>595</v>
      </c>
      <c r="C354" s="184" t="s">
        <v>596</v>
      </c>
      <c r="D354" s="169" t="s">
        <v>589</v>
      </c>
      <c r="E354" s="170">
        <v>2</v>
      </c>
      <c r="F354" s="171"/>
      <c r="G354" s="172">
        <f>ROUND(E354*F354,2)</f>
        <v>0</v>
      </c>
      <c r="H354" s="171"/>
      <c r="I354" s="172">
        <f>ROUND(E354*H354,2)</f>
        <v>0</v>
      </c>
      <c r="J354" s="171"/>
      <c r="K354" s="172">
        <f>ROUND(E354*J354,2)</f>
        <v>0</v>
      </c>
      <c r="L354" s="172">
        <v>21</v>
      </c>
      <c r="M354" s="172">
        <f>G354*(1+L354/100)</f>
        <v>0</v>
      </c>
      <c r="N354" s="172">
        <v>0.02</v>
      </c>
      <c r="O354" s="172">
        <f>ROUND(E354*N354,2)</f>
        <v>0.04</v>
      </c>
      <c r="P354" s="172">
        <v>0</v>
      </c>
      <c r="Q354" s="172">
        <f>ROUND(E354*P354,2)</f>
        <v>0</v>
      </c>
      <c r="R354" s="172"/>
      <c r="S354" s="172" t="s">
        <v>213</v>
      </c>
      <c r="T354" s="173" t="s">
        <v>166</v>
      </c>
      <c r="U354" s="156">
        <v>0</v>
      </c>
      <c r="V354" s="156">
        <f>ROUND(E354*U354,2)</f>
        <v>0</v>
      </c>
      <c r="W354" s="156"/>
      <c r="X354" s="156" t="s">
        <v>366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367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57" t="s">
        <v>590</v>
      </c>
      <c r="D355" s="258"/>
      <c r="E355" s="258"/>
      <c r="F355" s="258"/>
      <c r="G355" s="258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170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55" t="s">
        <v>591</v>
      </c>
      <c r="D356" s="256"/>
      <c r="E356" s="256"/>
      <c r="F356" s="256"/>
      <c r="G356" s="2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170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55" t="s">
        <v>594</v>
      </c>
      <c r="D357" s="256"/>
      <c r="E357" s="256"/>
      <c r="F357" s="256"/>
      <c r="G357" s="2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170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5" t="s">
        <v>586</v>
      </c>
      <c r="D358" s="189"/>
      <c r="E358" s="190">
        <v>2</v>
      </c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240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67">
        <v>69</v>
      </c>
      <c r="B359" s="168" t="s">
        <v>597</v>
      </c>
      <c r="C359" s="184" t="s">
        <v>598</v>
      </c>
      <c r="D359" s="169" t="s">
        <v>589</v>
      </c>
      <c r="E359" s="170">
        <v>2</v>
      </c>
      <c r="F359" s="171"/>
      <c r="G359" s="172">
        <f>ROUND(E359*F359,2)</f>
        <v>0</v>
      </c>
      <c r="H359" s="171"/>
      <c r="I359" s="172">
        <f>ROUND(E359*H359,2)</f>
        <v>0</v>
      </c>
      <c r="J359" s="171"/>
      <c r="K359" s="172">
        <f>ROUND(E359*J359,2)</f>
        <v>0</v>
      </c>
      <c r="L359" s="172">
        <v>21</v>
      </c>
      <c r="M359" s="172">
        <f>G359*(1+L359/100)</f>
        <v>0</v>
      </c>
      <c r="N359" s="172">
        <v>0.04</v>
      </c>
      <c r="O359" s="172">
        <f>ROUND(E359*N359,2)</f>
        <v>0.08</v>
      </c>
      <c r="P359" s="172">
        <v>0</v>
      </c>
      <c r="Q359" s="172">
        <f>ROUND(E359*P359,2)</f>
        <v>0</v>
      </c>
      <c r="R359" s="172"/>
      <c r="S359" s="172" t="s">
        <v>213</v>
      </c>
      <c r="T359" s="173" t="s">
        <v>166</v>
      </c>
      <c r="U359" s="156">
        <v>0</v>
      </c>
      <c r="V359" s="156">
        <f>ROUND(E359*U359,2)</f>
        <v>0</v>
      </c>
      <c r="W359" s="156"/>
      <c r="X359" s="156" t="s">
        <v>366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367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57" t="s">
        <v>590</v>
      </c>
      <c r="D360" s="258"/>
      <c r="E360" s="258"/>
      <c r="F360" s="258"/>
      <c r="G360" s="258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170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55" t="s">
        <v>591</v>
      </c>
      <c r="D361" s="256"/>
      <c r="E361" s="256"/>
      <c r="F361" s="256"/>
      <c r="G361" s="2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170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55" t="s">
        <v>592</v>
      </c>
      <c r="D362" s="256"/>
      <c r="E362" s="256"/>
      <c r="F362" s="256"/>
      <c r="G362" s="2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170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55" t="s">
        <v>593</v>
      </c>
      <c r="D363" s="256"/>
      <c r="E363" s="256"/>
      <c r="F363" s="256"/>
      <c r="G363" s="2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170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5" t="s">
        <v>594</v>
      </c>
      <c r="D364" s="256"/>
      <c r="E364" s="256"/>
      <c r="F364" s="256"/>
      <c r="G364" s="2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170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5" t="s">
        <v>586</v>
      </c>
      <c r="D365" s="189"/>
      <c r="E365" s="190">
        <v>2</v>
      </c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240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67">
        <v>70</v>
      </c>
      <c r="B366" s="168" t="s">
        <v>599</v>
      </c>
      <c r="C366" s="184" t="s">
        <v>600</v>
      </c>
      <c r="D366" s="169" t="s">
        <v>589</v>
      </c>
      <c r="E366" s="170">
        <v>2</v>
      </c>
      <c r="F366" s="171"/>
      <c r="G366" s="172">
        <f>ROUND(E366*F366,2)</f>
        <v>0</v>
      </c>
      <c r="H366" s="171"/>
      <c r="I366" s="172">
        <f>ROUND(E366*H366,2)</f>
        <v>0</v>
      </c>
      <c r="J366" s="171"/>
      <c r="K366" s="172">
        <f>ROUND(E366*J366,2)</f>
        <v>0</v>
      </c>
      <c r="L366" s="172">
        <v>21</v>
      </c>
      <c r="M366" s="172">
        <f>G366*(1+L366/100)</f>
        <v>0</v>
      </c>
      <c r="N366" s="172">
        <v>0.02</v>
      </c>
      <c r="O366" s="172">
        <f>ROUND(E366*N366,2)</f>
        <v>0.04</v>
      </c>
      <c r="P366" s="172">
        <v>0</v>
      </c>
      <c r="Q366" s="172">
        <f>ROUND(E366*P366,2)</f>
        <v>0</v>
      </c>
      <c r="R366" s="172"/>
      <c r="S366" s="172" t="s">
        <v>213</v>
      </c>
      <c r="T366" s="173" t="s">
        <v>166</v>
      </c>
      <c r="U366" s="156">
        <v>0</v>
      </c>
      <c r="V366" s="156">
        <f>ROUND(E366*U366,2)</f>
        <v>0</v>
      </c>
      <c r="W366" s="156"/>
      <c r="X366" s="156" t="s">
        <v>366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367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57" t="s">
        <v>590</v>
      </c>
      <c r="D367" s="258"/>
      <c r="E367" s="258"/>
      <c r="F367" s="258"/>
      <c r="G367" s="258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170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55" t="s">
        <v>591</v>
      </c>
      <c r="D368" s="256"/>
      <c r="E368" s="256"/>
      <c r="F368" s="256"/>
      <c r="G368" s="2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170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55" t="s">
        <v>594</v>
      </c>
      <c r="D369" s="256"/>
      <c r="E369" s="256"/>
      <c r="F369" s="256"/>
      <c r="G369" s="2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170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95" t="s">
        <v>586</v>
      </c>
      <c r="D370" s="189"/>
      <c r="E370" s="190">
        <v>2</v>
      </c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240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x14ac:dyDescent="0.2">
      <c r="A371" s="161" t="s">
        <v>160</v>
      </c>
      <c r="B371" s="162" t="s">
        <v>88</v>
      </c>
      <c r="C371" s="183" t="s">
        <v>89</v>
      </c>
      <c r="D371" s="163"/>
      <c r="E371" s="164"/>
      <c r="F371" s="165"/>
      <c r="G371" s="165">
        <f>SUMIF(AG372:AG494,"&lt;&gt;NOR",G372:G494)</f>
        <v>0</v>
      </c>
      <c r="H371" s="165"/>
      <c r="I371" s="165">
        <f>SUM(I372:I494)</f>
        <v>0</v>
      </c>
      <c r="J371" s="165"/>
      <c r="K371" s="165">
        <f>SUM(K372:K494)</f>
        <v>0</v>
      </c>
      <c r="L371" s="165"/>
      <c r="M371" s="165">
        <f>SUM(M372:M494)</f>
        <v>0</v>
      </c>
      <c r="N371" s="165"/>
      <c r="O371" s="165">
        <f>SUM(O372:O494)</f>
        <v>0.14000000000000001</v>
      </c>
      <c r="P371" s="165"/>
      <c r="Q371" s="165">
        <f>SUM(Q372:Q494)</f>
        <v>21.42</v>
      </c>
      <c r="R371" s="165"/>
      <c r="S371" s="165"/>
      <c r="T371" s="166"/>
      <c r="U371" s="160"/>
      <c r="V371" s="160">
        <f>SUM(V372:V494)</f>
        <v>400.72000000000008</v>
      </c>
      <c r="W371" s="160"/>
      <c r="X371" s="160"/>
      <c r="AG371" t="s">
        <v>161</v>
      </c>
    </row>
    <row r="372" spans="1:60" outlineLevel="1" x14ac:dyDescent="0.2">
      <c r="A372" s="167">
        <v>71</v>
      </c>
      <c r="B372" s="168" t="s">
        <v>601</v>
      </c>
      <c r="C372" s="184" t="s">
        <v>602</v>
      </c>
      <c r="D372" s="169" t="s">
        <v>329</v>
      </c>
      <c r="E372" s="170">
        <v>107.8</v>
      </c>
      <c r="F372" s="171"/>
      <c r="G372" s="172">
        <f>ROUND(E372*F372,2)</f>
        <v>0</v>
      </c>
      <c r="H372" s="171"/>
      <c r="I372" s="172">
        <f>ROUND(E372*H372,2)</f>
        <v>0</v>
      </c>
      <c r="J372" s="171"/>
      <c r="K372" s="172">
        <f>ROUND(E372*J372,2)</f>
        <v>0</v>
      </c>
      <c r="L372" s="172">
        <v>21</v>
      </c>
      <c r="M372" s="172">
        <f>G372*(1+L372/100)</f>
        <v>0</v>
      </c>
      <c r="N372" s="172">
        <v>0</v>
      </c>
      <c r="O372" s="172">
        <f>ROUND(E372*N372,2)</f>
        <v>0</v>
      </c>
      <c r="P372" s="172">
        <v>0</v>
      </c>
      <c r="Q372" s="172">
        <f>ROUND(E372*P372,2)</f>
        <v>0</v>
      </c>
      <c r="R372" s="172" t="s">
        <v>370</v>
      </c>
      <c r="S372" s="172" t="s">
        <v>165</v>
      </c>
      <c r="T372" s="173" t="s">
        <v>236</v>
      </c>
      <c r="U372" s="156">
        <v>7.3999999999999996E-2</v>
      </c>
      <c r="V372" s="156">
        <f>ROUND(E372*U372,2)</f>
        <v>7.98</v>
      </c>
      <c r="W372" s="156"/>
      <c r="X372" s="156" t="s">
        <v>214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215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66" t="s">
        <v>603</v>
      </c>
      <c r="D373" s="267"/>
      <c r="E373" s="267"/>
      <c r="F373" s="267"/>
      <c r="G373" s="26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238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5" t="s">
        <v>604</v>
      </c>
      <c r="D374" s="189"/>
      <c r="E374" s="190">
        <v>4.2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240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95" t="s">
        <v>605</v>
      </c>
      <c r="D375" s="189"/>
      <c r="E375" s="190">
        <v>1.6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240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5" t="s">
        <v>606</v>
      </c>
      <c r="D376" s="189"/>
      <c r="E376" s="190">
        <v>19.8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240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95" t="s">
        <v>607</v>
      </c>
      <c r="D377" s="189"/>
      <c r="E377" s="190">
        <v>14</v>
      </c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240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5" t="s">
        <v>608</v>
      </c>
      <c r="D378" s="189"/>
      <c r="E378" s="190">
        <v>64.8</v>
      </c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240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95" t="s">
        <v>609</v>
      </c>
      <c r="D379" s="189"/>
      <c r="E379" s="190">
        <v>3.4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240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33.75" outlineLevel="1" x14ac:dyDescent="0.2">
      <c r="A380" s="167">
        <v>72</v>
      </c>
      <c r="B380" s="168" t="s">
        <v>610</v>
      </c>
      <c r="C380" s="184" t="s">
        <v>611</v>
      </c>
      <c r="D380" s="169" t="s">
        <v>283</v>
      </c>
      <c r="E380" s="170">
        <v>81</v>
      </c>
      <c r="F380" s="171"/>
      <c r="G380" s="172">
        <f>ROUND(E380*F380,2)</f>
        <v>0</v>
      </c>
      <c r="H380" s="171"/>
      <c r="I380" s="172">
        <f>ROUND(E380*H380,2)</f>
        <v>0</v>
      </c>
      <c r="J380" s="171"/>
      <c r="K380" s="172">
        <f>ROUND(E380*J380,2)</f>
        <v>0</v>
      </c>
      <c r="L380" s="172">
        <v>21</v>
      </c>
      <c r="M380" s="172">
        <f>G380*(1+L380/100)</f>
        <v>0</v>
      </c>
      <c r="N380" s="172">
        <v>3.3E-4</v>
      </c>
      <c r="O380" s="172">
        <f>ROUND(E380*N380,2)</f>
        <v>0.03</v>
      </c>
      <c r="P380" s="172">
        <v>1.223E-2</v>
      </c>
      <c r="Q380" s="172">
        <f>ROUND(E380*P380,2)</f>
        <v>0.99</v>
      </c>
      <c r="R380" s="172" t="s">
        <v>612</v>
      </c>
      <c r="S380" s="172" t="s">
        <v>165</v>
      </c>
      <c r="T380" s="173" t="s">
        <v>236</v>
      </c>
      <c r="U380" s="156">
        <v>0.26800000000000002</v>
      </c>
      <c r="V380" s="156">
        <f>ROUND(E380*U380,2)</f>
        <v>21.71</v>
      </c>
      <c r="W380" s="156"/>
      <c r="X380" s="156" t="s">
        <v>214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215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95" t="s">
        <v>613</v>
      </c>
      <c r="D381" s="189"/>
      <c r="E381" s="190">
        <v>81</v>
      </c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240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67">
        <v>73</v>
      </c>
      <c r="B382" s="168" t="s">
        <v>614</v>
      </c>
      <c r="C382" s="184" t="s">
        <v>615</v>
      </c>
      <c r="D382" s="169" t="s">
        <v>234</v>
      </c>
      <c r="E382" s="170">
        <v>2.3519999999999999E-2</v>
      </c>
      <c r="F382" s="171"/>
      <c r="G382" s="172">
        <f>ROUND(E382*F382,2)</f>
        <v>0</v>
      </c>
      <c r="H382" s="171"/>
      <c r="I382" s="172">
        <f>ROUND(E382*H382,2)</f>
        <v>0</v>
      </c>
      <c r="J382" s="171"/>
      <c r="K382" s="172">
        <f>ROUND(E382*J382,2)</f>
        <v>0</v>
      </c>
      <c r="L382" s="172">
        <v>21</v>
      </c>
      <c r="M382" s="172">
        <f>G382*(1+L382/100)</f>
        <v>0</v>
      </c>
      <c r="N382" s="172">
        <v>1.7989999999999999E-2</v>
      </c>
      <c r="O382" s="172">
        <f>ROUND(E382*N382,2)</f>
        <v>0</v>
      </c>
      <c r="P382" s="172">
        <v>2.4</v>
      </c>
      <c r="Q382" s="172">
        <f>ROUND(E382*P382,2)</f>
        <v>0.06</v>
      </c>
      <c r="R382" s="172" t="s">
        <v>612</v>
      </c>
      <c r="S382" s="172" t="s">
        <v>165</v>
      </c>
      <c r="T382" s="173" t="s">
        <v>236</v>
      </c>
      <c r="U382" s="156">
        <v>12.817</v>
      </c>
      <c r="V382" s="156">
        <f>ROUND(E382*U382,2)</f>
        <v>0.3</v>
      </c>
      <c r="W382" s="156"/>
      <c r="X382" s="156" t="s">
        <v>214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66" t="s">
        <v>616</v>
      </c>
      <c r="D383" s="267"/>
      <c r="E383" s="267"/>
      <c r="F383" s="267"/>
      <c r="G383" s="26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238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74" t="str">
        <f>C383</f>
        <v>uložených ve zdivu, včetně pomocného lešení o výšce podlahy do 1900 mm a pro zatížení do 1,5 kPa  (150 kg/m2),</v>
      </c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95" t="s">
        <v>617</v>
      </c>
      <c r="D384" s="189"/>
      <c r="E384" s="190">
        <v>0.02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240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67">
        <v>74</v>
      </c>
      <c r="B385" s="168" t="s">
        <v>618</v>
      </c>
      <c r="C385" s="184" t="s">
        <v>619</v>
      </c>
      <c r="D385" s="169" t="s">
        <v>283</v>
      </c>
      <c r="E385" s="170">
        <v>8.0850000000000009</v>
      </c>
      <c r="F385" s="171"/>
      <c r="G385" s="172">
        <f>ROUND(E385*F385,2)</f>
        <v>0</v>
      </c>
      <c r="H385" s="171"/>
      <c r="I385" s="172">
        <f>ROUND(E385*H385,2)</f>
        <v>0</v>
      </c>
      <c r="J385" s="171"/>
      <c r="K385" s="172">
        <f>ROUND(E385*J385,2)</f>
        <v>0</v>
      </c>
      <c r="L385" s="172">
        <v>21</v>
      </c>
      <c r="M385" s="172">
        <f>G385*(1+L385/100)</f>
        <v>0</v>
      </c>
      <c r="N385" s="172">
        <v>0</v>
      </c>
      <c r="O385" s="172">
        <f>ROUND(E385*N385,2)</f>
        <v>0</v>
      </c>
      <c r="P385" s="172">
        <v>2.5510000000000001E-2</v>
      </c>
      <c r="Q385" s="172">
        <f>ROUND(E385*P385,2)</f>
        <v>0.21</v>
      </c>
      <c r="R385" s="172" t="s">
        <v>612</v>
      </c>
      <c r="S385" s="172" t="s">
        <v>165</v>
      </c>
      <c r="T385" s="173" t="s">
        <v>236</v>
      </c>
      <c r="U385" s="156">
        <v>0.11550000000000001</v>
      </c>
      <c r="V385" s="156">
        <f>ROUND(E385*U385,2)</f>
        <v>0.93</v>
      </c>
      <c r="W385" s="156"/>
      <c r="X385" s="156" t="s">
        <v>214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215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96" t="s">
        <v>263</v>
      </c>
      <c r="D386" s="191"/>
      <c r="E386" s="192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240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97" t="s">
        <v>428</v>
      </c>
      <c r="D387" s="191"/>
      <c r="E387" s="192">
        <v>2.1</v>
      </c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240</v>
      </c>
      <c r="AH387" s="147">
        <v>2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7" t="s">
        <v>429</v>
      </c>
      <c r="D388" s="191"/>
      <c r="E388" s="192">
        <v>0.8</v>
      </c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240</v>
      </c>
      <c r="AH388" s="147">
        <v>2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97" t="s">
        <v>430</v>
      </c>
      <c r="D389" s="191"/>
      <c r="E389" s="192">
        <v>9.9</v>
      </c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240</v>
      </c>
      <c r="AH389" s="147">
        <v>2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97" t="s">
        <v>431</v>
      </c>
      <c r="D390" s="191"/>
      <c r="E390" s="192">
        <v>7</v>
      </c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240</v>
      </c>
      <c r="AH390" s="147">
        <v>2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97" t="s">
        <v>432</v>
      </c>
      <c r="D391" s="191"/>
      <c r="E391" s="192">
        <v>32.4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240</v>
      </c>
      <c r="AH391" s="147">
        <v>2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97" t="s">
        <v>433</v>
      </c>
      <c r="D392" s="191"/>
      <c r="E392" s="192">
        <v>1.7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240</v>
      </c>
      <c r="AH392" s="147">
        <v>2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98" t="s">
        <v>266</v>
      </c>
      <c r="D393" s="193"/>
      <c r="E393" s="194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240</v>
      </c>
      <c r="AH393" s="147">
        <v>3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6" t="s">
        <v>267</v>
      </c>
      <c r="D394" s="191"/>
      <c r="E394" s="192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240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95" t="s">
        <v>620</v>
      </c>
      <c r="D395" s="189"/>
      <c r="E395" s="190">
        <v>8.09</v>
      </c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240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67">
        <v>75</v>
      </c>
      <c r="B396" s="168" t="s">
        <v>621</v>
      </c>
      <c r="C396" s="184" t="s">
        <v>622</v>
      </c>
      <c r="D396" s="169" t="s">
        <v>283</v>
      </c>
      <c r="E396" s="170">
        <v>8.0850000000000009</v>
      </c>
      <c r="F396" s="171"/>
      <c r="G396" s="172">
        <f>ROUND(E396*F396,2)</f>
        <v>0</v>
      </c>
      <c r="H396" s="171"/>
      <c r="I396" s="172">
        <f>ROUND(E396*H396,2)</f>
        <v>0</v>
      </c>
      <c r="J396" s="171"/>
      <c r="K396" s="172">
        <f>ROUND(E396*J396,2)</f>
        <v>0</v>
      </c>
      <c r="L396" s="172">
        <v>21</v>
      </c>
      <c r="M396" s="172">
        <f>G396*(1+L396/100)</f>
        <v>0</v>
      </c>
      <c r="N396" s="172">
        <v>0</v>
      </c>
      <c r="O396" s="172">
        <f>ROUND(E396*N396,2)</f>
        <v>0</v>
      </c>
      <c r="P396" s="172">
        <v>0.02</v>
      </c>
      <c r="Q396" s="172">
        <f>ROUND(E396*P396,2)</f>
        <v>0.16</v>
      </c>
      <c r="R396" s="172" t="s">
        <v>612</v>
      </c>
      <c r="S396" s="172" t="s">
        <v>165</v>
      </c>
      <c r="T396" s="173" t="s">
        <v>236</v>
      </c>
      <c r="U396" s="156">
        <v>0.24</v>
      </c>
      <c r="V396" s="156">
        <f>ROUND(E396*U396,2)</f>
        <v>1.94</v>
      </c>
      <c r="W396" s="156"/>
      <c r="X396" s="156" t="s">
        <v>214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215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66" t="s">
        <v>623</v>
      </c>
      <c r="D397" s="267"/>
      <c r="E397" s="267"/>
      <c r="F397" s="267"/>
      <c r="G397" s="26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238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6" t="s">
        <v>263</v>
      </c>
      <c r="D398" s="191"/>
      <c r="E398" s="192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240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97" t="s">
        <v>428</v>
      </c>
      <c r="D399" s="191"/>
      <c r="E399" s="192">
        <v>2.1</v>
      </c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240</v>
      </c>
      <c r="AH399" s="147">
        <v>2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97" t="s">
        <v>429</v>
      </c>
      <c r="D400" s="191"/>
      <c r="E400" s="192">
        <v>0.8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240</v>
      </c>
      <c r="AH400" s="147">
        <v>2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97" t="s">
        <v>430</v>
      </c>
      <c r="D401" s="191"/>
      <c r="E401" s="192">
        <v>9.9</v>
      </c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240</v>
      </c>
      <c r="AH401" s="147">
        <v>2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97" t="s">
        <v>431</v>
      </c>
      <c r="D402" s="191"/>
      <c r="E402" s="192">
        <v>7</v>
      </c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240</v>
      </c>
      <c r="AH402" s="147">
        <v>2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97" t="s">
        <v>432</v>
      </c>
      <c r="D403" s="191"/>
      <c r="E403" s="192">
        <v>32.4</v>
      </c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240</v>
      </c>
      <c r="AH403" s="147">
        <v>2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97" t="s">
        <v>433</v>
      </c>
      <c r="D404" s="191"/>
      <c r="E404" s="192">
        <v>1.7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240</v>
      </c>
      <c r="AH404" s="147">
        <v>2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98" t="s">
        <v>266</v>
      </c>
      <c r="D405" s="193"/>
      <c r="E405" s="194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240</v>
      </c>
      <c r="AH405" s="147">
        <v>3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96" t="s">
        <v>267</v>
      </c>
      <c r="D406" s="191"/>
      <c r="E406" s="192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240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95" t="s">
        <v>620</v>
      </c>
      <c r="D407" s="189"/>
      <c r="E407" s="190">
        <v>8.09</v>
      </c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240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67">
        <v>76</v>
      </c>
      <c r="B408" s="168" t="s">
        <v>624</v>
      </c>
      <c r="C408" s="184" t="s">
        <v>625</v>
      </c>
      <c r="D408" s="169" t="s">
        <v>274</v>
      </c>
      <c r="E408" s="170">
        <v>28</v>
      </c>
      <c r="F408" s="171"/>
      <c r="G408" s="172">
        <f>ROUND(E408*F408,2)</f>
        <v>0</v>
      </c>
      <c r="H408" s="171"/>
      <c r="I408" s="172">
        <f>ROUND(E408*H408,2)</f>
        <v>0</v>
      </c>
      <c r="J408" s="171"/>
      <c r="K408" s="172">
        <f>ROUND(E408*J408,2)</f>
        <v>0</v>
      </c>
      <c r="L408" s="172">
        <v>21</v>
      </c>
      <c r="M408" s="172">
        <f>G408*(1+L408/100)</f>
        <v>0</v>
      </c>
      <c r="N408" s="172">
        <v>0</v>
      </c>
      <c r="O408" s="172">
        <f>ROUND(E408*N408,2)</f>
        <v>0</v>
      </c>
      <c r="P408" s="172">
        <v>0</v>
      </c>
      <c r="Q408" s="172">
        <f>ROUND(E408*P408,2)</f>
        <v>0</v>
      </c>
      <c r="R408" s="172" t="s">
        <v>612</v>
      </c>
      <c r="S408" s="172" t="s">
        <v>165</v>
      </c>
      <c r="T408" s="173" t="s">
        <v>236</v>
      </c>
      <c r="U408" s="156">
        <v>0.05</v>
      </c>
      <c r="V408" s="156">
        <f>ROUND(E408*U408,2)</f>
        <v>1.4</v>
      </c>
      <c r="W408" s="156"/>
      <c r="X408" s="156" t="s">
        <v>214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215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66" t="s">
        <v>626</v>
      </c>
      <c r="D409" s="267"/>
      <c r="E409" s="267"/>
      <c r="F409" s="267"/>
      <c r="G409" s="26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238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95" t="s">
        <v>627</v>
      </c>
      <c r="D410" s="189"/>
      <c r="E410" s="190">
        <v>1</v>
      </c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240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95" t="s">
        <v>628</v>
      </c>
      <c r="D411" s="189"/>
      <c r="E411" s="190">
        <v>6</v>
      </c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240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5" t="s">
        <v>629</v>
      </c>
      <c r="D412" s="189"/>
      <c r="E412" s="190">
        <v>4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240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95" t="s">
        <v>630</v>
      </c>
      <c r="D413" s="189"/>
      <c r="E413" s="190">
        <v>10</v>
      </c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240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95" t="s">
        <v>631</v>
      </c>
      <c r="D414" s="189"/>
      <c r="E414" s="190">
        <v>2</v>
      </c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240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95" t="s">
        <v>50</v>
      </c>
      <c r="D415" s="189"/>
      <c r="E415" s="190">
        <v>1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240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95" t="s">
        <v>632</v>
      </c>
      <c r="D416" s="189"/>
      <c r="E416" s="190">
        <v>2</v>
      </c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240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95" t="s">
        <v>50</v>
      </c>
      <c r="D417" s="189"/>
      <c r="E417" s="190">
        <v>1</v>
      </c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240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95" t="s">
        <v>50</v>
      </c>
      <c r="D418" s="189"/>
      <c r="E418" s="190">
        <v>1</v>
      </c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240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67">
        <v>77</v>
      </c>
      <c r="B419" s="168" t="s">
        <v>633</v>
      </c>
      <c r="C419" s="184" t="s">
        <v>634</v>
      </c>
      <c r="D419" s="169" t="s">
        <v>274</v>
      </c>
      <c r="E419" s="170">
        <v>20</v>
      </c>
      <c r="F419" s="171"/>
      <c r="G419" s="172">
        <f>ROUND(E419*F419,2)</f>
        <v>0</v>
      </c>
      <c r="H419" s="171"/>
      <c r="I419" s="172">
        <f>ROUND(E419*H419,2)</f>
        <v>0</v>
      </c>
      <c r="J419" s="171"/>
      <c r="K419" s="172">
        <f>ROUND(E419*J419,2)</f>
        <v>0</v>
      </c>
      <c r="L419" s="172">
        <v>21</v>
      </c>
      <c r="M419" s="172">
        <f>G419*(1+L419/100)</f>
        <v>0</v>
      </c>
      <c r="N419" s="172">
        <v>0</v>
      </c>
      <c r="O419" s="172">
        <f>ROUND(E419*N419,2)</f>
        <v>0</v>
      </c>
      <c r="P419" s="172">
        <v>0</v>
      </c>
      <c r="Q419" s="172">
        <f>ROUND(E419*P419,2)</f>
        <v>0</v>
      </c>
      <c r="R419" s="172" t="s">
        <v>612</v>
      </c>
      <c r="S419" s="172" t="s">
        <v>165</v>
      </c>
      <c r="T419" s="173" t="s">
        <v>236</v>
      </c>
      <c r="U419" s="156">
        <v>0.09</v>
      </c>
      <c r="V419" s="156">
        <f>ROUND(E419*U419,2)</f>
        <v>1.8</v>
      </c>
      <c r="W419" s="156"/>
      <c r="X419" s="156" t="s">
        <v>214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215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266" t="s">
        <v>626</v>
      </c>
      <c r="D420" s="267"/>
      <c r="E420" s="267"/>
      <c r="F420" s="267"/>
      <c r="G420" s="26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238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95" t="s">
        <v>635</v>
      </c>
      <c r="D421" s="189"/>
      <c r="E421" s="190">
        <v>10</v>
      </c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240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95" t="s">
        <v>636</v>
      </c>
      <c r="D422" s="189"/>
      <c r="E422" s="190">
        <v>10</v>
      </c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240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33.75" outlineLevel="1" x14ac:dyDescent="0.2">
      <c r="A423" s="167">
        <v>78</v>
      </c>
      <c r="B423" s="168" t="s">
        <v>637</v>
      </c>
      <c r="C423" s="184" t="s">
        <v>638</v>
      </c>
      <c r="D423" s="169" t="s">
        <v>283</v>
      </c>
      <c r="E423" s="170">
        <v>45.7</v>
      </c>
      <c r="F423" s="171"/>
      <c r="G423" s="172">
        <f>ROUND(E423*F423,2)</f>
        <v>0</v>
      </c>
      <c r="H423" s="171"/>
      <c r="I423" s="172">
        <f>ROUND(E423*H423,2)</f>
        <v>0</v>
      </c>
      <c r="J423" s="171"/>
      <c r="K423" s="172">
        <f>ROUND(E423*J423,2)</f>
        <v>0</v>
      </c>
      <c r="L423" s="172">
        <v>21</v>
      </c>
      <c r="M423" s="172">
        <f>G423*(1+L423/100)</f>
        <v>0</v>
      </c>
      <c r="N423" s="172">
        <v>1.17E-3</v>
      </c>
      <c r="O423" s="172">
        <f>ROUND(E423*N423,2)</f>
        <v>0.05</v>
      </c>
      <c r="P423" s="172">
        <v>7.5999999999999998E-2</v>
      </c>
      <c r="Q423" s="172">
        <f>ROUND(E423*P423,2)</f>
        <v>3.47</v>
      </c>
      <c r="R423" s="172" t="s">
        <v>612</v>
      </c>
      <c r="S423" s="172" t="s">
        <v>165</v>
      </c>
      <c r="T423" s="173" t="s">
        <v>236</v>
      </c>
      <c r="U423" s="156">
        <v>0.93899999999999995</v>
      </c>
      <c r="V423" s="156">
        <f>ROUND(E423*U423,2)</f>
        <v>42.91</v>
      </c>
      <c r="W423" s="156"/>
      <c r="X423" s="156" t="s">
        <v>214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215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95" t="s">
        <v>639</v>
      </c>
      <c r="D424" s="189"/>
      <c r="E424" s="190">
        <v>1.6</v>
      </c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240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5" t="s">
        <v>640</v>
      </c>
      <c r="D425" s="189"/>
      <c r="E425" s="190">
        <v>9.6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240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95" t="s">
        <v>641</v>
      </c>
      <c r="D426" s="189"/>
      <c r="E426" s="190">
        <v>4.8</v>
      </c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240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95" t="s">
        <v>642</v>
      </c>
      <c r="D427" s="189"/>
      <c r="E427" s="190">
        <v>18</v>
      </c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240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95" t="s">
        <v>643</v>
      </c>
      <c r="D428" s="189"/>
      <c r="E428" s="190">
        <v>3.2</v>
      </c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240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95" t="s">
        <v>644</v>
      </c>
      <c r="D429" s="189"/>
      <c r="E429" s="190">
        <v>1.8</v>
      </c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240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95" t="s">
        <v>645</v>
      </c>
      <c r="D430" s="189"/>
      <c r="E430" s="190">
        <v>3.2</v>
      </c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240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95" t="s">
        <v>646</v>
      </c>
      <c r="D431" s="189"/>
      <c r="E431" s="190">
        <v>1.7</v>
      </c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240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5" t="s">
        <v>644</v>
      </c>
      <c r="D432" s="189"/>
      <c r="E432" s="190">
        <v>1.8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240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33.75" outlineLevel="1" x14ac:dyDescent="0.2">
      <c r="A433" s="167">
        <v>79</v>
      </c>
      <c r="B433" s="168" t="s">
        <v>647</v>
      </c>
      <c r="C433" s="184" t="s">
        <v>648</v>
      </c>
      <c r="D433" s="169" t="s">
        <v>283</v>
      </c>
      <c r="E433" s="170">
        <v>44</v>
      </c>
      <c r="F433" s="171"/>
      <c r="G433" s="172">
        <f>ROUND(E433*F433,2)</f>
        <v>0</v>
      </c>
      <c r="H433" s="171"/>
      <c r="I433" s="172">
        <f>ROUND(E433*H433,2)</f>
        <v>0</v>
      </c>
      <c r="J433" s="171"/>
      <c r="K433" s="172">
        <f>ROUND(E433*J433,2)</f>
        <v>0</v>
      </c>
      <c r="L433" s="172">
        <v>21</v>
      </c>
      <c r="M433" s="172">
        <f>G433*(1+L433/100)</f>
        <v>0</v>
      </c>
      <c r="N433" s="172">
        <v>1E-3</v>
      </c>
      <c r="O433" s="172">
        <f>ROUND(E433*N433,2)</f>
        <v>0.04</v>
      </c>
      <c r="P433" s="172">
        <v>6.3E-2</v>
      </c>
      <c r="Q433" s="172">
        <f>ROUND(E433*P433,2)</f>
        <v>2.77</v>
      </c>
      <c r="R433" s="172" t="s">
        <v>612</v>
      </c>
      <c r="S433" s="172" t="s">
        <v>165</v>
      </c>
      <c r="T433" s="173" t="s">
        <v>236</v>
      </c>
      <c r="U433" s="156">
        <v>0.71799999999999997</v>
      </c>
      <c r="V433" s="156">
        <f>ROUND(E433*U433,2)</f>
        <v>31.59</v>
      </c>
      <c r="W433" s="156"/>
      <c r="X433" s="156" t="s">
        <v>214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215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5" t="s">
        <v>649</v>
      </c>
      <c r="D434" s="189"/>
      <c r="E434" s="190">
        <v>22</v>
      </c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240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95" t="s">
        <v>650</v>
      </c>
      <c r="D435" s="189"/>
      <c r="E435" s="190">
        <v>22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240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67">
        <v>80</v>
      </c>
      <c r="B436" s="168" t="s">
        <v>651</v>
      </c>
      <c r="C436" s="184" t="s">
        <v>652</v>
      </c>
      <c r="D436" s="169" t="s">
        <v>283</v>
      </c>
      <c r="E436" s="170">
        <v>0.54</v>
      </c>
      <c r="F436" s="171"/>
      <c r="G436" s="172">
        <f>ROUND(E436*F436,2)</f>
        <v>0</v>
      </c>
      <c r="H436" s="171"/>
      <c r="I436" s="172">
        <f>ROUND(E436*H436,2)</f>
        <v>0</v>
      </c>
      <c r="J436" s="171"/>
      <c r="K436" s="172">
        <f>ROUND(E436*J436,2)</f>
        <v>0</v>
      </c>
      <c r="L436" s="172">
        <v>21</v>
      </c>
      <c r="M436" s="172">
        <f>G436*(1+L436/100)</f>
        <v>0</v>
      </c>
      <c r="N436" s="172">
        <v>2.1900000000000001E-3</v>
      </c>
      <c r="O436" s="172">
        <f>ROUND(E436*N436,2)</f>
        <v>0</v>
      </c>
      <c r="P436" s="172">
        <v>0.01</v>
      </c>
      <c r="Q436" s="172">
        <f>ROUND(E436*P436,2)</f>
        <v>0.01</v>
      </c>
      <c r="R436" s="172" t="s">
        <v>612</v>
      </c>
      <c r="S436" s="172" t="s">
        <v>165</v>
      </c>
      <c r="T436" s="173" t="s">
        <v>236</v>
      </c>
      <c r="U436" s="156">
        <v>0.52</v>
      </c>
      <c r="V436" s="156">
        <f>ROUND(E436*U436,2)</f>
        <v>0.28000000000000003</v>
      </c>
      <c r="W436" s="156"/>
      <c r="X436" s="156" t="s">
        <v>214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215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95" t="s">
        <v>653</v>
      </c>
      <c r="D437" s="189"/>
      <c r="E437" s="190">
        <v>0.54</v>
      </c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240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67">
        <v>81</v>
      </c>
      <c r="B438" s="168" t="s">
        <v>654</v>
      </c>
      <c r="C438" s="184" t="s">
        <v>655</v>
      </c>
      <c r="D438" s="169" t="s">
        <v>283</v>
      </c>
      <c r="E438" s="170">
        <v>12.96</v>
      </c>
      <c r="F438" s="171"/>
      <c r="G438" s="172">
        <f>ROUND(E438*F438,2)</f>
        <v>0</v>
      </c>
      <c r="H438" s="171"/>
      <c r="I438" s="172">
        <f>ROUND(E438*H438,2)</f>
        <v>0</v>
      </c>
      <c r="J438" s="171"/>
      <c r="K438" s="172">
        <f>ROUND(E438*J438,2)</f>
        <v>0</v>
      </c>
      <c r="L438" s="172">
        <v>21</v>
      </c>
      <c r="M438" s="172">
        <f>G438*(1+L438/100)</f>
        <v>0</v>
      </c>
      <c r="N438" s="172">
        <v>9.2000000000000003E-4</v>
      </c>
      <c r="O438" s="172">
        <f>ROUND(E438*N438,2)</f>
        <v>0.01</v>
      </c>
      <c r="P438" s="172">
        <v>0.04</v>
      </c>
      <c r="Q438" s="172">
        <f>ROUND(E438*P438,2)</f>
        <v>0.52</v>
      </c>
      <c r="R438" s="172" t="s">
        <v>612</v>
      </c>
      <c r="S438" s="172" t="s">
        <v>165</v>
      </c>
      <c r="T438" s="173" t="s">
        <v>236</v>
      </c>
      <c r="U438" s="156">
        <v>0.373</v>
      </c>
      <c r="V438" s="156">
        <f>ROUND(E438*U438,2)</f>
        <v>4.83</v>
      </c>
      <c r="W438" s="156"/>
      <c r="X438" s="156" t="s">
        <v>214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215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95" t="s">
        <v>656</v>
      </c>
      <c r="D439" s="189"/>
      <c r="E439" s="190">
        <v>3.24</v>
      </c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240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95" t="s">
        <v>657</v>
      </c>
      <c r="D440" s="189"/>
      <c r="E440" s="190">
        <v>3.24</v>
      </c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240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95" t="s">
        <v>658</v>
      </c>
      <c r="D441" s="189"/>
      <c r="E441" s="190">
        <v>6.48</v>
      </c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240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67">
        <v>82</v>
      </c>
      <c r="B442" s="168" t="s">
        <v>659</v>
      </c>
      <c r="C442" s="184" t="s">
        <v>660</v>
      </c>
      <c r="D442" s="169" t="s">
        <v>329</v>
      </c>
      <c r="E442" s="170">
        <v>4.2</v>
      </c>
      <c r="F442" s="171"/>
      <c r="G442" s="172">
        <f>ROUND(E442*F442,2)</f>
        <v>0</v>
      </c>
      <c r="H442" s="171"/>
      <c r="I442" s="172">
        <f>ROUND(E442*H442,2)</f>
        <v>0</v>
      </c>
      <c r="J442" s="171"/>
      <c r="K442" s="172">
        <f>ROUND(E442*J442,2)</f>
        <v>0</v>
      </c>
      <c r="L442" s="172">
        <v>21</v>
      </c>
      <c r="M442" s="172">
        <f>G442*(1+L442/100)</f>
        <v>0</v>
      </c>
      <c r="N442" s="172">
        <v>0</v>
      </c>
      <c r="O442" s="172">
        <f>ROUND(E442*N442,2)</f>
        <v>0</v>
      </c>
      <c r="P442" s="172">
        <v>1.383E-2</v>
      </c>
      <c r="Q442" s="172">
        <f>ROUND(E442*P442,2)</f>
        <v>0.06</v>
      </c>
      <c r="R442" s="172" t="s">
        <v>612</v>
      </c>
      <c r="S442" s="172" t="s">
        <v>165</v>
      </c>
      <c r="T442" s="173" t="s">
        <v>236</v>
      </c>
      <c r="U442" s="156">
        <v>0.12</v>
      </c>
      <c r="V442" s="156">
        <f>ROUND(E442*U442,2)</f>
        <v>0.5</v>
      </c>
      <c r="W442" s="156"/>
      <c r="X442" s="156" t="s">
        <v>214</v>
      </c>
      <c r="Y442" s="147"/>
      <c r="Z442" s="147"/>
      <c r="AA442" s="147"/>
      <c r="AB442" s="147"/>
      <c r="AC442" s="147"/>
      <c r="AD442" s="147"/>
      <c r="AE442" s="147"/>
      <c r="AF442" s="147"/>
      <c r="AG442" s="147" t="s">
        <v>215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95" t="s">
        <v>446</v>
      </c>
      <c r="D443" s="189"/>
      <c r="E443" s="190">
        <v>2.8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240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95" t="s">
        <v>447</v>
      </c>
      <c r="D444" s="189"/>
      <c r="E444" s="190">
        <v>1.4</v>
      </c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240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33.75" outlineLevel="1" x14ac:dyDescent="0.2">
      <c r="A445" s="167">
        <v>83</v>
      </c>
      <c r="B445" s="168" t="s">
        <v>661</v>
      </c>
      <c r="C445" s="184" t="s">
        <v>662</v>
      </c>
      <c r="D445" s="169" t="s">
        <v>234</v>
      </c>
      <c r="E445" s="170">
        <v>0.68400000000000005</v>
      </c>
      <c r="F445" s="171"/>
      <c r="G445" s="172">
        <f>ROUND(E445*F445,2)</f>
        <v>0</v>
      </c>
      <c r="H445" s="171"/>
      <c r="I445" s="172">
        <f>ROUND(E445*H445,2)</f>
        <v>0</v>
      </c>
      <c r="J445" s="171"/>
      <c r="K445" s="172">
        <f>ROUND(E445*J445,2)</f>
        <v>0</v>
      </c>
      <c r="L445" s="172">
        <v>21</v>
      </c>
      <c r="M445" s="172">
        <f>G445*(1+L445/100)</f>
        <v>0</v>
      </c>
      <c r="N445" s="172">
        <v>1.82E-3</v>
      </c>
      <c r="O445" s="172">
        <f>ROUND(E445*N445,2)</f>
        <v>0</v>
      </c>
      <c r="P445" s="172">
        <v>1.8</v>
      </c>
      <c r="Q445" s="172">
        <f>ROUND(E445*P445,2)</f>
        <v>1.23</v>
      </c>
      <c r="R445" s="172" t="s">
        <v>612</v>
      </c>
      <c r="S445" s="172" t="s">
        <v>165</v>
      </c>
      <c r="T445" s="173" t="s">
        <v>236</v>
      </c>
      <c r="U445" s="156">
        <v>5.7960000000000003</v>
      </c>
      <c r="V445" s="156">
        <f>ROUND(E445*U445,2)</f>
        <v>3.96</v>
      </c>
      <c r="W445" s="156"/>
      <c r="X445" s="156" t="s">
        <v>214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215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266" t="s">
        <v>663</v>
      </c>
      <c r="D446" s="267"/>
      <c r="E446" s="267"/>
      <c r="F446" s="267"/>
      <c r="G446" s="26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238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95" t="s">
        <v>664</v>
      </c>
      <c r="D447" s="189"/>
      <c r="E447" s="190">
        <v>0.36</v>
      </c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240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5" t="s">
        <v>665</v>
      </c>
      <c r="D448" s="189"/>
      <c r="E448" s="190">
        <v>0.32</v>
      </c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240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33.75" outlineLevel="1" x14ac:dyDescent="0.2">
      <c r="A449" s="167">
        <v>84</v>
      </c>
      <c r="B449" s="168" t="s">
        <v>666</v>
      </c>
      <c r="C449" s="184" t="s">
        <v>667</v>
      </c>
      <c r="D449" s="169" t="s">
        <v>283</v>
      </c>
      <c r="E449" s="170">
        <v>7.5815000000000001</v>
      </c>
      <c r="F449" s="171"/>
      <c r="G449" s="172">
        <f>ROUND(E449*F449,2)</f>
        <v>0</v>
      </c>
      <c r="H449" s="171"/>
      <c r="I449" s="172">
        <f>ROUND(E449*H449,2)</f>
        <v>0</v>
      </c>
      <c r="J449" s="171"/>
      <c r="K449" s="172">
        <f>ROUND(E449*J449,2)</f>
        <v>0</v>
      </c>
      <c r="L449" s="172">
        <v>21</v>
      </c>
      <c r="M449" s="172">
        <f>G449*(1+L449/100)</f>
        <v>0</v>
      </c>
      <c r="N449" s="172">
        <v>5.4000000000000001E-4</v>
      </c>
      <c r="O449" s="172">
        <f>ROUND(E449*N449,2)</f>
        <v>0</v>
      </c>
      <c r="P449" s="172">
        <v>0.27</v>
      </c>
      <c r="Q449" s="172">
        <f>ROUND(E449*P449,2)</f>
        <v>2.0499999999999998</v>
      </c>
      <c r="R449" s="172" t="s">
        <v>612</v>
      </c>
      <c r="S449" s="172" t="s">
        <v>165</v>
      </c>
      <c r="T449" s="173" t="s">
        <v>236</v>
      </c>
      <c r="U449" s="156">
        <v>0.43</v>
      </c>
      <c r="V449" s="156">
        <f>ROUND(E449*U449,2)</f>
        <v>3.26</v>
      </c>
      <c r="W449" s="156"/>
      <c r="X449" s="156" t="s">
        <v>214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215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66" t="s">
        <v>663</v>
      </c>
      <c r="D450" s="267"/>
      <c r="E450" s="267"/>
      <c r="F450" s="267"/>
      <c r="G450" s="26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238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95" t="s">
        <v>668</v>
      </c>
      <c r="D451" s="189"/>
      <c r="E451" s="190">
        <v>6.79</v>
      </c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240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95" t="s">
        <v>669</v>
      </c>
      <c r="D452" s="189"/>
      <c r="E452" s="190">
        <v>0.79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240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2.5" outlineLevel="1" x14ac:dyDescent="0.2">
      <c r="A453" s="167">
        <v>85</v>
      </c>
      <c r="B453" s="168" t="s">
        <v>670</v>
      </c>
      <c r="C453" s="184" t="s">
        <v>671</v>
      </c>
      <c r="D453" s="169" t="s">
        <v>274</v>
      </c>
      <c r="E453" s="170">
        <v>1</v>
      </c>
      <c r="F453" s="171"/>
      <c r="G453" s="172">
        <f>ROUND(E453*F453,2)</f>
        <v>0</v>
      </c>
      <c r="H453" s="171"/>
      <c r="I453" s="172">
        <f>ROUND(E453*H453,2)</f>
        <v>0</v>
      </c>
      <c r="J453" s="171"/>
      <c r="K453" s="172">
        <f>ROUND(E453*J453,2)</f>
        <v>0</v>
      </c>
      <c r="L453" s="172">
        <v>21</v>
      </c>
      <c r="M453" s="172">
        <f>G453*(1+L453/100)</f>
        <v>0</v>
      </c>
      <c r="N453" s="172">
        <v>1.33E-3</v>
      </c>
      <c r="O453" s="172">
        <f>ROUND(E453*N453,2)</f>
        <v>0</v>
      </c>
      <c r="P453" s="172">
        <v>0.33</v>
      </c>
      <c r="Q453" s="172">
        <f>ROUND(E453*P453,2)</f>
        <v>0.33</v>
      </c>
      <c r="R453" s="172" t="s">
        <v>612</v>
      </c>
      <c r="S453" s="172" t="s">
        <v>165</v>
      </c>
      <c r="T453" s="173" t="s">
        <v>236</v>
      </c>
      <c r="U453" s="156">
        <v>6.2629999999999999</v>
      </c>
      <c r="V453" s="156">
        <f>ROUND(E453*U453,2)</f>
        <v>6.26</v>
      </c>
      <c r="W453" s="156"/>
      <c r="X453" s="156" t="s">
        <v>214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215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66" t="s">
        <v>672</v>
      </c>
      <c r="D454" s="267"/>
      <c r="E454" s="267"/>
      <c r="F454" s="267"/>
      <c r="G454" s="26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238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95" t="s">
        <v>673</v>
      </c>
      <c r="D455" s="189"/>
      <c r="E455" s="190">
        <v>1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240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1" x14ac:dyDescent="0.2">
      <c r="A456" s="167">
        <v>86</v>
      </c>
      <c r="B456" s="168" t="s">
        <v>674</v>
      </c>
      <c r="C456" s="184" t="s">
        <v>675</v>
      </c>
      <c r="D456" s="169" t="s">
        <v>274</v>
      </c>
      <c r="E456" s="170">
        <v>1</v>
      </c>
      <c r="F456" s="171"/>
      <c r="G456" s="172">
        <f>ROUND(E456*F456,2)</f>
        <v>0</v>
      </c>
      <c r="H456" s="171"/>
      <c r="I456" s="172">
        <f>ROUND(E456*H456,2)</f>
        <v>0</v>
      </c>
      <c r="J456" s="171"/>
      <c r="K456" s="172">
        <f>ROUND(E456*J456,2)</f>
        <v>0</v>
      </c>
      <c r="L456" s="172">
        <v>21</v>
      </c>
      <c r="M456" s="172">
        <f>G456*(1+L456/100)</f>
        <v>0</v>
      </c>
      <c r="N456" s="172">
        <v>1.33E-3</v>
      </c>
      <c r="O456" s="172">
        <f>ROUND(E456*N456,2)</f>
        <v>0</v>
      </c>
      <c r="P456" s="172">
        <v>0.374</v>
      </c>
      <c r="Q456" s="172">
        <f>ROUND(E456*P456,2)</f>
        <v>0.37</v>
      </c>
      <c r="R456" s="172" t="s">
        <v>612</v>
      </c>
      <c r="S456" s="172" t="s">
        <v>165</v>
      </c>
      <c r="T456" s="173" t="s">
        <v>236</v>
      </c>
      <c r="U456" s="156">
        <v>9.2739999999999991</v>
      </c>
      <c r="V456" s="156">
        <f>ROUND(E456*U456,2)</f>
        <v>9.27</v>
      </c>
      <c r="W456" s="156"/>
      <c r="X456" s="156" t="s">
        <v>214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215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266" t="s">
        <v>672</v>
      </c>
      <c r="D457" s="267"/>
      <c r="E457" s="267"/>
      <c r="F457" s="267"/>
      <c r="G457" s="26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238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95" t="s">
        <v>676</v>
      </c>
      <c r="D458" s="189"/>
      <c r="E458" s="190">
        <v>1</v>
      </c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240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67">
        <v>87</v>
      </c>
      <c r="B459" s="168" t="s">
        <v>677</v>
      </c>
      <c r="C459" s="184" t="s">
        <v>678</v>
      </c>
      <c r="D459" s="169" t="s">
        <v>329</v>
      </c>
      <c r="E459" s="170">
        <v>53.9</v>
      </c>
      <c r="F459" s="171"/>
      <c r="G459" s="172">
        <f>ROUND(E459*F459,2)</f>
        <v>0</v>
      </c>
      <c r="H459" s="171"/>
      <c r="I459" s="172">
        <f>ROUND(E459*H459,2)</f>
        <v>0</v>
      </c>
      <c r="J459" s="171"/>
      <c r="K459" s="172">
        <f>ROUND(E459*J459,2)</f>
        <v>0</v>
      </c>
      <c r="L459" s="172">
        <v>21</v>
      </c>
      <c r="M459" s="172">
        <f>G459*(1+L459/100)</f>
        <v>0</v>
      </c>
      <c r="N459" s="172">
        <v>0</v>
      </c>
      <c r="O459" s="172">
        <f>ROUND(E459*N459,2)</f>
        <v>0</v>
      </c>
      <c r="P459" s="172">
        <v>3.3000000000000002E-2</v>
      </c>
      <c r="Q459" s="172">
        <f>ROUND(E459*P459,2)</f>
        <v>1.78</v>
      </c>
      <c r="R459" s="172" t="s">
        <v>612</v>
      </c>
      <c r="S459" s="172" t="s">
        <v>165</v>
      </c>
      <c r="T459" s="173" t="s">
        <v>236</v>
      </c>
      <c r="U459" s="156">
        <v>0.92900000000000005</v>
      </c>
      <c r="V459" s="156">
        <f>ROUND(E459*U459,2)</f>
        <v>50.07</v>
      </c>
      <c r="W459" s="156"/>
      <c r="X459" s="156" t="s">
        <v>214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215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266" t="s">
        <v>679</v>
      </c>
      <c r="D460" s="267"/>
      <c r="E460" s="267"/>
      <c r="F460" s="267"/>
      <c r="G460" s="26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238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95" t="s">
        <v>680</v>
      </c>
      <c r="D461" s="189"/>
      <c r="E461" s="190">
        <v>2.1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240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95" t="s">
        <v>681</v>
      </c>
      <c r="D462" s="189"/>
      <c r="E462" s="190">
        <v>0.8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240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95" t="s">
        <v>682</v>
      </c>
      <c r="D463" s="189"/>
      <c r="E463" s="190">
        <v>9.9</v>
      </c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240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95" t="s">
        <v>683</v>
      </c>
      <c r="D464" s="189"/>
      <c r="E464" s="190">
        <v>7</v>
      </c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240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95" t="s">
        <v>684</v>
      </c>
      <c r="D465" s="189"/>
      <c r="E465" s="190">
        <v>32.4</v>
      </c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240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95" t="s">
        <v>685</v>
      </c>
      <c r="D466" s="189"/>
      <c r="E466" s="190">
        <v>1.7</v>
      </c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240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67">
        <v>88</v>
      </c>
      <c r="B467" s="168" t="s">
        <v>686</v>
      </c>
      <c r="C467" s="184" t="s">
        <v>687</v>
      </c>
      <c r="D467" s="169" t="s">
        <v>329</v>
      </c>
      <c r="E467" s="170">
        <v>107.8</v>
      </c>
      <c r="F467" s="171"/>
      <c r="G467" s="172">
        <f>ROUND(E467*F467,2)</f>
        <v>0</v>
      </c>
      <c r="H467" s="171"/>
      <c r="I467" s="172">
        <f>ROUND(E467*H467,2)</f>
        <v>0</v>
      </c>
      <c r="J467" s="171"/>
      <c r="K467" s="172">
        <f>ROUND(E467*J467,2)</f>
        <v>0</v>
      </c>
      <c r="L467" s="172">
        <v>21</v>
      </c>
      <c r="M467" s="172">
        <f>G467*(1+L467/100)</f>
        <v>0</v>
      </c>
      <c r="N467" s="172">
        <v>0</v>
      </c>
      <c r="O467" s="172">
        <f>ROUND(E467*N467,2)</f>
        <v>0</v>
      </c>
      <c r="P467" s="172">
        <v>6.6000000000000003E-2</v>
      </c>
      <c r="Q467" s="172">
        <f>ROUND(E467*P467,2)</f>
        <v>7.11</v>
      </c>
      <c r="R467" s="172" t="s">
        <v>612</v>
      </c>
      <c r="S467" s="172" t="s">
        <v>165</v>
      </c>
      <c r="T467" s="173" t="s">
        <v>236</v>
      </c>
      <c r="U467" s="156">
        <v>1.3680000000000001</v>
      </c>
      <c r="V467" s="156">
        <f>ROUND(E467*U467,2)</f>
        <v>147.47</v>
      </c>
      <c r="W467" s="156"/>
      <c r="X467" s="156" t="s">
        <v>214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266" t="s">
        <v>679</v>
      </c>
      <c r="D468" s="267"/>
      <c r="E468" s="267"/>
      <c r="F468" s="267"/>
      <c r="G468" s="267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238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96" t="s">
        <v>263</v>
      </c>
      <c r="D469" s="191"/>
      <c r="E469" s="192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240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7" t="s">
        <v>428</v>
      </c>
      <c r="D470" s="191"/>
      <c r="E470" s="192">
        <v>2.1</v>
      </c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240</v>
      </c>
      <c r="AH470" s="147">
        <v>2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97" t="s">
        <v>429</v>
      </c>
      <c r="D471" s="191"/>
      <c r="E471" s="192">
        <v>0.8</v>
      </c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240</v>
      </c>
      <c r="AH471" s="147">
        <v>2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97" t="s">
        <v>430</v>
      </c>
      <c r="D472" s="191"/>
      <c r="E472" s="192">
        <v>9.9</v>
      </c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240</v>
      </c>
      <c r="AH472" s="147">
        <v>2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97" t="s">
        <v>431</v>
      </c>
      <c r="D473" s="191"/>
      <c r="E473" s="192">
        <v>7</v>
      </c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240</v>
      </c>
      <c r="AH473" s="147">
        <v>2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97" t="s">
        <v>432</v>
      </c>
      <c r="D474" s="191"/>
      <c r="E474" s="192">
        <v>32.4</v>
      </c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240</v>
      </c>
      <c r="AH474" s="147">
        <v>2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97" t="s">
        <v>433</v>
      </c>
      <c r="D475" s="191"/>
      <c r="E475" s="192">
        <v>1.7</v>
      </c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240</v>
      </c>
      <c r="AH475" s="147">
        <v>2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98" t="s">
        <v>266</v>
      </c>
      <c r="D476" s="193"/>
      <c r="E476" s="194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240</v>
      </c>
      <c r="AH476" s="147">
        <v>3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96" t="s">
        <v>267</v>
      </c>
      <c r="D477" s="191"/>
      <c r="E477" s="192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240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95" t="s">
        <v>688</v>
      </c>
      <c r="D478" s="189"/>
      <c r="E478" s="190">
        <v>107.8</v>
      </c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240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67">
        <v>89</v>
      </c>
      <c r="B479" s="168" t="s">
        <v>689</v>
      </c>
      <c r="C479" s="184" t="s">
        <v>690</v>
      </c>
      <c r="D479" s="169" t="s">
        <v>589</v>
      </c>
      <c r="E479" s="170">
        <v>1</v>
      </c>
      <c r="F479" s="171"/>
      <c r="G479" s="172">
        <f>ROUND(E479*F479,2)</f>
        <v>0</v>
      </c>
      <c r="H479" s="171"/>
      <c r="I479" s="172">
        <f>ROUND(E479*H479,2)</f>
        <v>0</v>
      </c>
      <c r="J479" s="171"/>
      <c r="K479" s="172">
        <f>ROUND(E479*J479,2)</f>
        <v>0</v>
      </c>
      <c r="L479" s="172">
        <v>21</v>
      </c>
      <c r="M479" s="172">
        <f>G479*(1+L479/100)</f>
        <v>0</v>
      </c>
      <c r="N479" s="172">
        <v>0</v>
      </c>
      <c r="O479" s="172">
        <f>ROUND(E479*N479,2)</f>
        <v>0</v>
      </c>
      <c r="P479" s="172">
        <v>0</v>
      </c>
      <c r="Q479" s="172">
        <f>ROUND(E479*P479,2)</f>
        <v>0</v>
      </c>
      <c r="R479" s="172"/>
      <c r="S479" s="172" t="s">
        <v>213</v>
      </c>
      <c r="T479" s="173" t="s">
        <v>166</v>
      </c>
      <c r="U479" s="156">
        <v>0</v>
      </c>
      <c r="V479" s="156">
        <f>ROUND(E479*U479,2)</f>
        <v>0</v>
      </c>
      <c r="W479" s="156"/>
      <c r="X479" s="156" t="s">
        <v>214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215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95" t="s">
        <v>691</v>
      </c>
      <c r="D480" s="189"/>
      <c r="E480" s="190">
        <v>1</v>
      </c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240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2.5" outlineLevel="1" x14ac:dyDescent="0.2">
      <c r="A481" s="167">
        <v>90</v>
      </c>
      <c r="B481" s="168" t="s">
        <v>692</v>
      </c>
      <c r="C481" s="184" t="s">
        <v>693</v>
      </c>
      <c r="D481" s="169" t="s">
        <v>283</v>
      </c>
      <c r="E481" s="170">
        <v>28.14</v>
      </c>
      <c r="F481" s="171"/>
      <c r="G481" s="172">
        <f>ROUND(E481*F481,2)</f>
        <v>0</v>
      </c>
      <c r="H481" s="171"/>
      <c r="I481" s="172">
        <f>ROUND(E481*H481,2)</f>
        <v>0</v>
      </c>
      <c r="J481" s="171"/>
      <c r="K481" s="172">
        <f>ROUND(E481*J481,2)</f>
        <v>0</v>
      </c>
      <c r="L481" s="172">
        <v>21</v>
      </c>
      <c r="M481" s="172">
        <f>G481*(1+L481/100)</f>
        <v>0</v>
      </c>
      <c r="N481" s="172">
        <v>3.3E-4</v>
      </c>
      <c r="O481" s="172">
        <f>ROUND(E481*N481,2)</f>
        <v>0.01</v>
      </c>
      <c r="P481" s="172">
        <v>1.068E-2</v>
      </c>
      <c r="Q481" s="172">
        <f>ROUND(E481*P481,2)</f>
        <v>0.3</v>
      </c>
      <c r="R481" s="172" t="s">
        <v>612</v>
      </c>
      <c r="S481" s="172" t="s">
        <v>165</v>
      </c>
      <c r="T481" s="173" t="s">
        <v>306</v>
      </c>
      <c r="U481" s="156">
        <v>0.21099999999999999</v>
      </c>
      <c r="V481" s="156">
        <f>ROUND(E481*U481,2)</f>
        <v>5.94</v>
      </c>
      <c r="W481" s="156"/>
      <c r="X481" s="156" t="s">
        <v>214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307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95" t="s">
        <v>311</v>
      </c>
      <c r="D482" s="189"/>
      <c r="E482" s="190">
        <v>3.84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240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95" t="s">
        <v>312</v>
      </c>
      <c r="D483" s="189"/>
      <c r="E483" s="190">
        <v>5.58</v>
      </c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240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95" t="s">
        <v>313</v>
      </c>
      <c r="D484" s="189"/>
      <c r="E484" s="190">
        <v>11.52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240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95" t="s">
        <v>314</v>
      </c>
      <c r="D485" s="189"/>
      <c r="E485" s="190">
        <v>7.2</v>
      </c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240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1" x14ac:dyDescent="0.2">
      <c r="A486" s="175">
        <v>91</v>
      </c>
      <c r="B486" s="176" t="s">
        <v>694</v>
      </c>
      <c r="C486" s="185" t="s">
        <v>695</v>
      </c>
      <c r="D486" s="177" t="s">
        <v>360</v>
      </c>
      <c r="E486" s="178">
        <v>20.13682</v>
      </c>
      <c r="F486" s="179"/>
      <c r="G486" s="180">
        <f>ROUND(E486*F486,2)</f>
        <v>0</v>
      </c>
      <c r="H486" s="179"/>
      <c r="I486" s="180">
        <f>ROUND(E486*H486,2)</f>
        <v>0</v>
      </c>
      <c r="J486" s="179"/>
      <c r="K486" s="180">
        <f>ROUND(E486*J486,2)</f>
        <v>0</v>
      </c>
      <c r="L486" s="180">
        <v>21</v>
      </c>
      <c r="M486" s="180">
        <f>G486*(1+L486/100)</f>
        <v>0</v>
      </c>
      <c r="N486" s="180">
        <v>0</v>
      </c>
      <c r="O486" s="180">
        <f>ROUND(E486*N486,2)</f>
        <v>0</v>
      </c>
      <c r="P486" s="180">
        <v>0</v>
      </c>
      <c r="Q486" s="180">
        <f>ROUND(E486*P486,2)</f>
        <v>0</v>
      </c>
      <c r="R486" s="180" t="s">
        <v>612</v>
      </c>
      <c r="S486" s="180" t="s">
        <v>165</v>
      </c>
      <c r="T486" s="181" t="s">
        <v>236</v>
      </c>
      <c r="U486" s="156">
        <v>0.93300000000000005</v>
      </c>
      <c r="V486" s="156">
        <f>ROUND(E486*U486,2)</f>
        <v>18.79</v>
      </c>
      <c r="W486" s="156"/>
      <c r="X486" s="156" t="s">
        <v>214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696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67">
        <v>92</v>
      </c>
      <c r="B487" s="168" t="s">
        <v>697</v>
      </c>
      <c r="C487" s="184" t="s">
        <v>698</v>
      </c>
      <c r="D487" s="169" t="s">
        <v>360</v>
      </c>
      <c r="E487" s="170">
        <v>20.13682</v>
      </c>
      <c r="F487" s="171"/>
      <c r="G487" s="172">
        <f>ROUND(E487*F487,2)</f>
        <v>0</v>
      </c>
      <c r="H487" s="171"/>
      <c r="I487" s="172">
        <f>ROUND(E487*H487,2)</f>
        <v>0</v>
      </c>
      <c r="J487" s="171"/>
      <c r="K487" s="172">
        <f>ROUND(E487*J487,2)</f>
        <v>0</v>
      </c>
      <c r="L487" s="172">
        <v>21</v>
      </c>
      <c r="M487" s="172">
        <f>G487*(1+L487/100)</f>
        <v>0</v>
      </c>
      <c r="N487" s="172">
        <v>0</v>
      </c>
      <c r="O487" s="172">
        <f>ROUND(E487*N487,2)</f>
        <v>0</v>
      </c>
      <c r="P487" s="172">
        <v>0</v>
      </c>
      <c r="Q487" s="172">
        <f>ROUND(E487*P487,2)</f>
        <v>0</v>
      </c>
      <c r="R487" s="172" t="s">
        <v>612</v>
      </c>
      <c r="S487" s="172" t="s">
        <v>165</v>
      </c>
      <c r="T487" s="173" t="s">
        <v>236</v>
      </c>
      <c r="U487" s="156">
        <v>0.49</v>
      </c>
      <c r="V487" s="156">
        <f>ROUND(E487*U487,2)</f>
        <v>9.8699999999999992</v>
      </c>
      <c r="W487" s="156"/>
      <c r="X487" s="156" t="s">
        <v>214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696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257" t="s">
        <v>699</v>
      </c>
      <c r="D488" s="258"/>
      <c r="E488" s="258"/>
      <c r="F488" s="258"/>
      <c r="G488" s="258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170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75">
        <v>93</v>
      </c>
      <c r="B489" s="176" t="s">
        <v>700</v>
      </c>
      <c r="C489" s="185" t="s">
        <v>701</v>
      </c>
      <c r="D489" s="177" t="s">
        <v>360</v>
      </c>
      <c r="E489" s="178">
        <v>503.42045999999999</v>
      </c>
      <c r="F489" s="179"/>
      <c r="G489" s="180">
        <f>ROUND(E489*F489,2)</f>
        <v>0</v>
      </c>
      <c r="H489" s="179"/>
      <c r="I489" s="180">
        <f>ROUND(E489*H489,2)</f>
        <v>0</v>
      </c>
      <c r="J489" s="179"/>
      <c r="K489" s="180">
        <f>ROUND(E489*J489,2)</f>
        <v>0</v>
      </c>
      <c r="L489" s="180">
        <v>21</v>
      </c>
      <c r="M489" s="180">
        <f>G489*(1+L489/100)</f>
        <v>0</v>
      </c>
      <c r="N489" s="180">
        <v>0</v>
      </c>
      <c r="O489" s="180">
        <f>ROUND(E489*N489,2)</f>
        <v>0</v>
      </c>
      <c r="P489" s="180">
        <v>0</v>
      </c>
      <c r="Q489" s="180">
        <f>ROUND(E489*P489,2)</f>
        <v>0</v>
      </c>
      <c r="R489" s="180" t="s">
        <v>612</v>
      </c>
      <c r="S489" s="180" t="s">
        <v>165</v>
      </c>
      <c r="T489" s="181" t="s">
        <v>236</v>
      </c>
      <c r="U489" s="156">
        <v>0</v>
      </c>
      <c r="V489" s="156">
        <f>ROUND(E489*U489,2)</f>
        <v>0</v>
      </c>
      <c r="W489" s="156"/>
      <c r="X489" s="156" t="s">
        <v>214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696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5">
        <v>94</v>
      </c>
      <c r="B490" s="176" t="s">
        <v>702</v>
      </c>
      <c r="C490" s="185" t="s">
        <v>703</v>
      </c>
      <c r="D490" s="177" t="s">
        <v>360</v>
      </c>
      <c r="E490" s="178">
        <v>20.13682</v>
      </c>
      <c r="F490" s="179"/>
      <c r="G490" s="180">
        <f>ROUND(E490*F490,2)</f>
        <v>0</v>
      </c>
      <c r="H490" s="179"/>
      <c r="I490" s="180">
        <f>ROUND(E490*H490,2)</f>
        <v>0</v>
      </c>
      <c r="J490" s="179"/>
      <c r="K490" s="180">
        <f>ROUND(E490*J490,2)</f>
        <v>0</v>
      </c>
      <c r="L490" s="180">
        <v>21</v>
      </c>
      <c r="M490" s="180">
        <f>G490*(1+L490/100)</f>
        <v>0</v>
      </c>
      <c r="N490" s="180">
        <v>0</v>
      </c>
      <c r="O490" s="180">
        <f>ROUND(E490*N490,2)</f>
        <v>0</v>
      </c>
      <c r="P490" s="180">
        <v>0</v>
      </c>
      <c r="Q490" s="180">
        <f>ROUND(E490*P490,2)</f>
        <v>0</v>
      </c>
      <c r="R490" s="180" t="s">
        <v>612</v>
      </c>
      <c r="S490" s="180" t="s">
        <v>165</v>
      </c>
      <c r="T490" s="181" t="s">
        <v>236</v>
      </c>
      <c r="U490" s="156">
        <v>0.94199999999999995</v>
      </c>
      <c r="V490" s="156">
        <f>ROUND(E490*U490,2)</f>
        <v>18.97</v>
      </c>
      <c r="W490" s="156"/>
      <c r="X490" s="156" t="s">
        <v>214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696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ht="22.5" outlineLevel="1" x14ac:dyDescent="0.2">
      <c r="A491" s="175">
        <v>95</v>
      </c>
      <c r="B491" s="176" t="s">
        <v>704</v>
      </c>
      <c r="C491" s="185" t="s">
        <v>705</v>
      </c>
      <c r="D491" s="177" t="s">
        <v>360</v>
      </c>
      <c r="E491" s="178">
        <v>100.68409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80">
        <v>0</v>
      </c>
      <c r="O491" s="180">
        <f>ROUND(E491*N491,2)</f>
        <v>0</v>
      </c>
      <c r="P491" s="180">
        <v>0</v>
      </c>
      <c r="Q491" s="180">
        <f>ROUND(E491*P491,2)</f>
        <v>0</v>
      </c>
      <c r="R491" s="180" t="s">
        <v>612</v>
      </c>
      <c r="S491" s="180" t="s">
        <v>165</v>
      </c>
      <c r="T491" s="181" t="s">
        <v>236</v>
      </c>
      <c r="U491" s="156">
        <v>0.105</v>
      </c>
      <c r="V491" s="156">
        <f>ROUND(E491*U491,2)</f>
        <v>10.57</v>
      </c>
      <c r="W491" s="156"/>
      <c r="X491" s="156" t="s">
        <v>214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696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75">
        <v>96</v>
      </c>
      <c r="B492" s="176" t="s">
        <v>706</v>
      </c>
      <c r="C492" s="185" t="s">
        <v>707</v>
      </c>
      <c r="D492" s="177" t="s">
        <v>360</v>
      </c>
      <c r="E492" s="178">
        <v>20.13682</v>
      </c>
      <c r="F492" s="179"/>
      <c r="G492" s="180">
        <f>ROUND(E492*F492,2)</f>
        <v>0</v>
      </c>
      <c r="H492" s="179"/>
      <c r="I492" s="180">
        <f>ROUND(E492*H492,2)</f>
        <v>0</v>
      </c>
      <c r="J492" s="179"/>
      <c r="K492" s="180">
        <f>ROUND(E492*J492,2)</f>
        <v>0</v>
      </c>
      <c r="L492" s="180">
        <v>21</v>
      </c>
      <c r="M492" s="180">
        <f>G492*(1+L492/100)</f>
        <v>0</v>
      </c>
      <c r="N492" s="180">
        <v>0</v>
      </c>
      <c r="O492" s="180">
        <f>ROUND(E492*N492,2)</f>
        <v>0</v>
      </c>
      <c r="P492" s="180">
        <v>0</v>
      </c>
      <c r="Q492" s="180">
        <f>ROUND(E492*P492,2)</f>
        <v>0</v>
      </c>
      <c r="R492" s="180" t="s">
        <v>612</v>
      </c>
      <c r="S492" s="180" t="s">
        <v>165</v>
      </c>
      <c r="T492" s="181" t="s">
        <v>236</v>
      </c>
      <c r="U492" s="156">
        <v>0</v>
      </c>
      <c r="V492" s="156">
        <f>ROUND(E492*U492,2)</f>
        <v>0</v>
      </c>
      <c r="W492" s="156"/>
      <c r="X492" s="156" t="s">
        <v>214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696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67">
        <v>97</v>
      </c>
      <c r="B493" s="168" t="s">
        <v>708</v>
      </c>
      <c r="C493" s="184" t="s">
        <v>709</v>
      </c>
      <c r="D493" s="169" t="s">
        <v>360</v>
      </c>
      <c r="E493" s="170">
        <v>20.13682</v>
      </c>
      <c r="F493" s="171"/>
      <c r="G493" s="172">
        <f>ROUND(E493*F493,2)</f>
        <v>0</v>
      </c>
      <c r="H493" s="171"/>
      <c r="I493" s="172">
        <f>ROUND(E493*H493,2)</f>
        <v>0</v>
      </c>
      <c r="J493" s="171"/>
      <c r="K493" s="172">
        <f>ROUND(E493*J493,2)</f>
        <v>0</v>
      </c>
      <c r="L493" s="172">
        <v>21</v>
      </c>
      <c r="M493" s="172">
        <f>G493*(1+L493/100)</f>
        <v>0</v>
      </c>
      <c r="N493" s="172">
        <v>0</v>
      </c>
      <c r="O493" s="172">
        <f>ROUND(E493*N493,2)</f>
        <v>0</v>
      </c>
      <c r="P493" s="172">
        <v>0</v>
      </c>
      <c r="Q493" s="172">
        <f>ROUND(E493*P493,2)</f>
        <v>0</v>
      </c>
      <c r="R493" s="172" t="s">
        <v>710</v>
      </c>
      <c r="S493" s="172" t="s">
        <v>165</v>
      </c>
      <c r="T493" s="173" t="s">
        <v>236</v>
      </c>
      <c r="U493" s="156">
        <v>6.0000000000000001E-3</v>
      </c>
      <c r="V493" s="156">
        <f>ROUND(E493*U493,2)</f>
        <v>0.12</v>
      </c>
      <c r="W493" s="156"/>
      <c r="X493" s="156" t="s">
        <v>214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696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266" t="s">
        <v>711</v>
      </c>
      <c r="D494" s="267"/>
      <c r="E494" s="267"/>
      <c r="F494" s="267"/>
      <c r="G494" s="267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238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x14ac:dyDescent="0.2">
      <c r="A495" s="161" t="s">
        <v>160</v>
      </c>
      <c r="B495" s="162" t="s">
        <v>90</v>
      </c>
      <c r="C495" s="183" t="s">
        <v>91</v>
      </c>
      <c r="D495" s="163"/>
      <c r="E495" s="164"/>
      <c r="F495" s="165"/>
      <c r="G495" s="165">
        <f>SUMIF(AG496:AG497,"&lt;&gt;NOR",G496:G497)</f>
        <v>0</v>
      </c>
      <c r="H495" s="165"/>
      <c r="I495" s="165">
        <f>SUM(I496:I497)</f>
        <v>0</v>
      </c>
      <c r="J495" s="165"/>
      <c r="K495" s="165">
        <f>SUM(K496:K497)</f>
        <v>0</v>
      </c>
      <c r="L495" s="165"/>
      <c r="M495" s="165">
        <f>SUM(M496:M497)</f>
        <v>0</v>
      </c>
      <c r="N495" s="165"/>
      <c r="O495" s="165">
        <f>SUM(O496:O497)</f>
        <v>0</v>
      </c>
      <c r="P495" s="165"/>
      <c r="Q495" s="165">
        <f>SUM(Q496:Q497)</f>
        <v>0</v>
      </c>
      <c r="R495" s="165"/>
      <c r="S495" s="165"/>
      <c r="T495" s="166"/>
      <c r="U495" s="160"/>
      <c r="V495" s="160">
        <f>SUM(V496:V497)</f>
        <v>157.72</v>
      </c>
      <c r="W495" s="160"/>
      <c r="X495" s="160"/>
      <c r="AG495" t="s">
        <v>161</v>
      </c>
    </row>
    <row r="496" spans="1:60" ht="33.75" outlineLevel="1" x14ac:dyDescent="0.2">
      <c r="A496" s="167">
        <v>98</v>
      </c>
      <c r="B496" s="168" t="s">
        <v>712</v>
      </c>
      <c r="C496" s="184" t="s">
        <v>713</v>
      </c>
      <c r="D496" s="169" t="s">
        <v>360</v>
      </c>
      <c r="E496" s="170">
        <v>61.20214</v>
      </c>
      <c r="F496" s="171"/>
      <c r="G496" s="172">
        <f>ROUND(E496*F496,2)</f>
        <v>0</v>
      </c>
      <c r="H496" s="171"/>
      <c r="I496" s="172">
        <f>ROUND(E496*H496,2)</f>
        <v>0</v>
      </c>
      <c r="J496" s="171"/>
      <c r="K496" s="172">
        <f>ROUND(E496*J496,2)</f>
        <v>0</v>
      </c>
      <c r="L496" s="172">
        <v>21</v>
      </c>
      <c r="M496" s="172">
        <f>G496*(1+L496/100)</f>
        <v>0</v>
      </c>
      <c r="N496" s="172">
        <v>0</v>
      </c>
      <c r="O496" s="172">
        <f>ROUND(E496*N496,2)</f>
        <v>0</v>
      </c>
      <c r="P496" s="172">
        <v>0</v>
      </c>
      <c r="Q496" s="172">
        <f>ROUND(E496*P496,2)</f>
        <v>0</v>
      </c>
      <c r="R496" s="172" t="s">
        <v>284</v>
      </c>
      <c r="S496" s="172" t="s">
        <v>165</v>
      </c>
      <c r="T496" s="173" t="s">
        <v>236</v>
      </c>
      <c r="U496" s="156">
        <v>2.577</v>
      </c>
      <c r="V496" s="156">
        <f>ROUND(E496*U496,2)</f>
        <v>157.72</v>
      </c>
      <c r="W496" s="156"/>
      <c r="X496" s="156" t="s">
        <v>214</v>
      </c>
      <c r="Y496" s="147"/>
      <c r="Z496" s="147"/>
      <c r="AA496" s="147"/>
      <c r="AB496" s="147"/>
      <c r="AC496" s="147"/>
      <c r="AD496" s="147"/>
      <c r="AE496" s="147"/>
      <c r="AF496" s="147"/>
      <c r="AG496" s="147" t="s">
        <v>215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266" t="s">
        <v>714</v>
      </c>
      <c r="D497" s="267"/>
      <c r="E497" s="267"/>
      <c r="F497" s="267"/>
      <c r="G497" s="267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238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x14ac:dyDescent="0.2">
      <c r="A498" s="161" t="s">
        <v>160</v>
      </c>
      <c r="B498" s="162" t="s">
        <v>92</v>
      </c>
      <c r="C498" s="183" t="s">
        <v>93</v>
      </c>
      <c r="D498" s="163"/>
      <c r="E498" s="164"/>
      <c r="F498" s="165"/>
      <c r="G498" s="165">
        <f>SUMIF(AG499:AG515,"&lt;&gt;NOR",G499:G515)</f>
        <v>0</v>
      </c>
      <c r="H498" s="165"/>
      <c r="I498" s="165">
        <f>SUM(I499:I515)</f>
        <v>0</v>
      </c>
      <c r="J498" s="165"/>
      <c r="K498" s="165">
        <f>SUM(K499:K515)</f>
        <v>0</v>
      </c>
      <c r="L498" s="165"/>
      <c r="M498" s="165">
        <f>SUM(M499:M515)</f>
        <v>0</v>
      </c>
      <c r="N498" s="165"/>
      <c r="O498" s="165">
        <f>SUM(O499:O515)</f>
        <v>6.9999999999999993E-2</v>
      </c>
      <c r="P498" s="165"/>
      <c r="Q498" s="165">
        <f>SUM(Q499:Q515)</f>
        <v>0</v>
      </c>
      <c r="R498" s="165"/>
      <c r="S498" s="165"/>
      <c r="T498" s="166"/>
      <c r="U498" s="160"/>
      <c r="V498" s="160">
        <f>SUM(V499:V515)</f>
        <v>6.36</v>
      </c>
      <c r="W498" s="160"/>
      <c r="X498" s="160"/>
      <c r="AG498" t="s">
        <v>161</v>
      </c>
    </row>
    <row r="499" spans="1:60" ht="22.5" outlineLevel="1" x14ac:dyDescent="0.2">
      <c r="A499" s="167">
        <v>99</v>
      </c>
      <c r="B499" s="168" t="s">
        <v>715</v>
      </c>
      <c r="C499" s="184" t="s">
        <v>716</v>
      </c>
      <c r="D499" s="169" t="s">
        <v>283</v>
      </c>
      <c r="E499" s="170">
        <v>5.2140000000000004</v>
      </c>
      <c r="F499" s="171"/>
      <c r="G499" s="172">
        <f>ROUND(E499*F499,2)</f>
        <v>0</v>
      </c>
      <c r="H499" s="171"/>
      <c r="I499" s="172">
        <f>ROUND(E499*H499,2)</f>
        <v>0</v>
      </c>
      <c r="J499" s="171"/>
      <c r="K499" s="172">
        <f>ROUND(E499*J499,2)</f>
        <v>0</v>
      </c>
      <c r="L499" s="172">
        <v>21</v>
      </c>
      <c r="M499" s="172">
        <f>G499*(1+L499/100)</f>
        <v>0</v>
      </c>
      <c r="N499" s="172">
        <v>3.3E-4</v>
      </c>
      <c r="O499" s="172">
        <f>ROUND(E499*N499,2)</f>
        <v>0</v>
      </c>
      <c r="P499" s="172">
        <v>0</v>
      </c>
      <c r="Q499" s="172">
        <f>ROUND(E499*P499,2)</f>
        <v>0</v>
      </c>
      <c r="R499" s="172" t="s">
        <v>717</v>
      </c>
      <c r="S499" s="172" t="s">
        <v>165</v>
      </c>
      <c r="T499" s="173" t="s">
        <v>236</v>
      </c>
      <c r="U499" s="156">
        <v>2.75E-2</v>
      </c>
      <c r="V499" s="156">
        <f>ROUND(E499*U499,2)</f>
        <v>0.14000000000000001</v>
      </c>
      <c r="W499" s="156"/>
      <c r="X499" s="156" t="s">
        <v>214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718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5" t="s">
        <v>719</v>
      </c>
      <c r="D500" s="189"/>
      <c r="E500" s="190">
        <v>5.21</v>
      </c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240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33.75" outlineLevel="1" x14ac:dyDescent="0.2">
      <c r="A501" s="167">
        <v>100</v>
      </c>
      <c r="B501" s="168" t="s">
        <v>720</v>
      </c>
      <c r="C501" s="184" t="s">
        <v>721</v>
      </c>
      <c r="D501" s="169" t="s">
        <v>283</v>
      </c>
      <c r="E501" s="170">
        <v>5.4530000000000003</v>
      </c>
      <c r="F501" s="171"/>
      <c r="G501" s="172">
        <f>ROUND(E501*F501,2)</f>
        <v>0</v>
      </c>
      <c r="H501" s="171"/>
      <c r="I501" s="172">
        <f>ROUND(E501*H501,2)</f>
        <v>0</v>
      </c>
      <c r="J501" s="171"/>
      <c r="K501" s="172">
        <f>ROUND(E501*J501,2)</f>
        <v>0</v>
      </c>
      <c r="L501" s="172">
        <v>21</v>
      </c>
      <c r="M501" s="172">
        <f>G501*(1+L501/100)</f>
        <v>0</v>
      </c>
      <c r="N501" s="172">
        <v>5.1999999999999995E-4</v>
      </c>
      <c r="O501" s="172">
        <f>ROUND(E501*N501,2)</f>
        <v>0</v>
      </c>
      <c r="P501" s="172">
        <v>0</v>
      </c>
      <c r="Q501" s="172">
        <f>ROUND(E501*P501,2)</f>
        <v>0</v>
      </c>
      <c r="R501" s="172" t="s">
        <v>717</v>
      </c>
      <c r="S501" s="172" t="s">
        <v>165</v>
      </c>
      <c r="T501" s="173" t="s">
        <v>236</v>
      </c>
      <c r="U501" s="156">
        <v>4.9000000000000002E-2</v>
      </c>
      <c r="V501" s="156">
        <f>ROUND(E501*U501,2)</f>
        <v>0.27</v>
      </c>
      <c r="W501" s="156"/>
      <c r="X501" s="156" t="s">
        <v>214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718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95" t="s">
        <v>722</v>
      </c>
      <c r="D502" s="189"/>
      <c r="E502" s="190">
        <v>5.45</v>
      </c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240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7">
        <v>101</v>
      </c>
      <c r="B503" s="168" t="s">
        <v>723</v>
      </c>
      <c r="C503" s="184" t="s">
        <v>724</v>
      </c>
      <c r="D503" s="169" t="s">
        <v>283</v>
      </c>
      <c r="E503" s="170">
        <v>5.2140000000000004</v>
      </c>
      <c r="F503" s="171"/>
      <c r="G503" s="172">
        <f>ROUND(E503*F503,2)</f>
        <v>0</v>
      </c>
      <c r="H503" s="171"/>
      <c r="I503" s="172">
        <f>ROUND(E503*H503,2)</f>
        <v>0</v>
      </c>
      <c r="J503" s="171"/>
      <c r="K503" s="172">
        <f>ROUND(E503*J503,2)</f>
        <v>0</v>
      </c>
      <c r="L503" s="172">
        <v>21</v>
      </c>
      <c r="M503" s="172">
        <f>G503*(1+L503/100)</f>
        <v>0</v>
      </c>
      <c r="N503" s="172">
        <v>8.1999999999999998E-4</v>
      </c>
      <c r="O503" s="172">
        <f>ROUND(E503*N503,2)</f>
        <v>0</v>
      </c>
      <c r="P503" s="172">
        <v>0</v>
      </c>
      <c r="Q503" s="172">
        <f>ROUND(E503*P503,2)</f>
        <v>0</v>
      </c>
      <c r="R503" s="172" t="s">
        <v>717</v>
      </c>
      <c r="S503" s="172" t="s">
        <v>165</v>
      </c>
      <c r="T503" s="173" t="s">
        <v>236</v>
      </c>
      <c r="U503" s="156">
        <v>0.45982000000000001</v>
      </c>
      <c r="V503" s="156">
        <f>ROUND(E503*U503,2)</f>
        <v>2.4</v>
      </c>
      <c r="W503" s="156"/>
      <c r="X503" s="156" t="s">
        <v>214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718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95" t="s">
        <v>719</v>
      </c>
      <c r="D504" s="189"/>
      <c r="E504" s="190">
        <v>5.21</v>
      </c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240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2.5" outlineLevel="1" x14ac:dyDescent="0.2">
      <c r="A505" s="167">
        <v>102</v>
      </c>
      <c r="B505" s="168" t="s">
        <v>725</v>
      </c>
      <c r="C505" s="184" t="s">
        <v>726</v>
      </c>
      <c r="D505" s="169" t="s">
        <v>283</v>
      </c>
      <c r="E505" s="170">
        <v>5.4530000000000003</v>
      </c>
      <c r="F505" s="171"/>
      <c r="G505" s="172">
        <f>ROUND(E505*F505,2)</f>
        <v>0</v>
      </c>
      <c r="H505" s="171"/>
      <c r="I505" s="172">
        <f>ROUND(E505*H505,2)</f>
        <v>0</v>
      </c>
      <c r="J505" s="171"/>
      <c r="K505" s="172">
        <f>ROUND(E505*J505,2)</f>
        <v>0</v>
      </c>
      <c r="L505" s="172">
        <v>21</v>
      </c>
      <c r="M505" s="172">
        <f>G505*(1+L505/100)</f>
        <v>0</v>
      </c>
      <c r="N505" s="172">
        <v>5.8E-4</v>
      </c>
      <c r="O505" s="172">
        <f>ROUND(E505*N505,2)</f>
        <v>0</v>
      </c>
      <c r="P505" s="172">
        <v>0</v>
      </c>
      <c r="Q505" s="172">
        <f>ROUND(E505*P505,2)</f>
        <v>0</v>
      </c>
      <c r="R505" s="172" t="s">
        <v>717</v>
      </c>
      <c r="S505" s="172" t="s">
        <v>165</v>
      </c>
      <c r="T505" s="173" t="s">
        <v>236</v>
      </c>
      <c r="U505" s="156">
        <v>0.26600000000000001</v>
      </c>
      <c r="V505" s="156">
        <f>ROUND(E505*U505,2)</f>
        <v>1.45</v>
      </c>
      <c r="W505" s="156"/>
      <c r="X505" s="156" t="s">
        <v>214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718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95" t="s">
        <v>722</v>
      </c>
      <c r="D506" s="189"/>
      <c r="E506" s="190">
        <v>5.45</v>
      </c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240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33.75" outlineLevel="1" x14ac:dyDescent="0.2">
      <c r="A507" s="167">
        <v>103</v>
      </c>
      <c r="B507" s="168" t="s">
        <v>727</v>
      </c>
      <c r="C507" s="184" t="s">
        <v>728</v>
      </c>
      <c r="D507" s="169" t="s">
        <v>329</v>
      </c>
      <c r="E507" s="170">
        <v>4.0999999999999996</v>
      </c>
      <c r="F507" s="171"/>
      <c r="G507" s="172">
        <f>ROUND(E507*F507,2)</f>
        <v>0</v>
      </c>
      <c r="H507" s="171"/>
      <c r="I507" s="172">
        <f>ROUND(E507*H507,2)</f>
        <v>0</v>
      </c>
      <c r="J507" s="171"/>
      <c r="K507" s="172">
        <f>ROUND(E507*J507,2)</f>
        <v>0</v>
      </c>
      <c r="L507" s="172">
        <v>21</v>
      </c>
      <c r="M507" s="172">
        <f>G507*(1+L507/100)</f>
        <v>0</v>
      </c>
      <c r="N507" s="172">
        <v>2.1000000000000001E-4</v>
      </c>
      <c r="O507" s="172">
        <f>ROUND(E507*N507,2)</f>
        <v>0</v>
      </c>
      <c r="P507" s="172">
        <v>0</v>
      </c>
      <c r="Q507" s="172">
        <f>ROUND(E507*P507,2)</f>
        <v>0</v>
      </c>
      <c r="R507" s="172" t="s">
        <v>717</v>
      </c>
      <c r="S507" s="172" t="s">
        <v>165</v>
      </c>
      <c r="T507" s="173" t="s">
        <v>236</v>
      </c>
      <c r="U507" s="156">
        <v>0.27</v>
      </c>
      <c r="V507" s="156">
        <f>ROUND(E507*U507,2)</f>
        <v>1.1100000000000001</v>
      </c>
      <c r="W507" s="156"/>
      <c r="X507" s="156" t="s">
        <v>214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718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95" t="s">
        <v>729</v>
      </c>
      <c r="D508" s="189"/>
      <c r="E508" s="190">
        <v>4.0999999999999996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240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67">
        <v>104</v>
      </c>
      <c r="B509" s="168" t="s">
        <v>730</v>
      </c>
      <c r="C509" s="184" t="s">
        <v>731</v>
      </c>
      <c r="D509" s="169" t="s">
        <v>283</v>
      </c>
      <c r="E509" s="170">
        <v>5.4530000000000003</v>
      </c>
      <c r="F509" s="171"/>
      <c r="G509" s="172">
        <f>ROUND(E509*F509,2)</f>
        <v>0</v>
      </c>
      <c r="H509" s="171"/>
      <c r="I509" s="172">
        <f>ROUND(E509*H509,2)</f>
        <v>0</v>
      </c>
      <c r="J509" s="171"/>
      <c r="K509" s="172">
        <f>ROUND(E509*J509,2)</f>
        <v>0</v>
      </c>
      <c r="L509" s="172">
        <v>21</v>
      </c>
      <c r="M509" s="172">
        <f>G509*(1+L509/100)</f>
        <v>0</v>
      </c>
      <c r="N509" s="172">
        <v>1.15E-3</v>
      </c>
      <c r="O509" s="172">
        <f>ROUND(E509*N509,2)</f>
        <v>0.01</v>
      </c>
      <c r="P509" s="172">
        <v>0</v>
      </c>
      <c r="Q509" s="172">
        <f>ROUND(E509*P509,2)</f>
        <v>0</v>
      </c>
      <c r="R509" s="172" t="s">
        <v>717</v>
      </c>
      <c r="S509" s="172" t="s">
        <v>165</v>
      </c>
      <c r="T509" s="173" t="s">
        <v>236</v>
      </c>
      <c r="U509" s="156">
        <v>0.16</v>
      </c>
      <c r="V509" s="156">
        <f>ROUND(E509*U509,2)</f>
        <v>0.87</v>
      </c>
      <c r="W509" s="156"/>
      <c r="X509" s="156" t="s">
        <v>214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718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95" t="s">
        <v>722</v>
      </c>
      <c r="D510" s="189"/>
      <c r="E510" s="190">
        <v>5.45</v>
      </c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240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2.5" outlineLevel="1" x14ac:dyDescent="0.2">
      <c r="A511" s="167">
        <v>105</v>
      </c>
      <c r="B511" s="168" t="s">
        <v>732</v>
      </c>
      <c r="C511" s="184" t="s">
        <v>733</v>
      </c>
      <c r="D511" s="169" t="s">
        <v>283</v>
      </c>
      <c r="E511" s="170">
        <v>12.5397</v>
      </c>
      <c r="F511" s="171"/>
      <c r="G511" s="172">
        <f>ROUND(E511*F511,2)</f>
        <v>0</v>
      </c>
      <c r="H511" s="171"/>
      <c r="I511" s="172">
        <f>ROUND(E511*H511,2)</f>
        <v>0</v>
      </c>
      <c r="J511" s="171"/>
      <c r="K511" s="172">
        <f>ROUND(E511*J511,2)</f>
        <v>0</v>
      </c>
      <c r="L511" s="172">
        <v>21</v>
      </c>
      <c r="M511" s="172">
        <f>G511*(1+L511/100)</f>
        <v>0</v>
      </c>
      <c r="N511" s="172">
        <v>4.4000000000000003E-3</v>
      </c>
      <c r="O511" s="172">
        <f>ROUND(E511*N511,2)</f>
        <v>0.06</v>
      </c>
      <c r="P511" s="172">
        <v>0</v>
      </c>
      <c r="Q511" s="172">
        <f>ROUND(E511*P511,2)</f>
        <v>0</v>
      </c>
      <c r="R511" s="172" t="s">
        <v>365</v>
      </c>
      <c r="S511" s="172" t="s">
        <v>165</v>
      </c>
      <c r="T511" s="173" t="s">
        <v>236</v>
      </c>
      <c r="U511" s="156">
        <v>0</v>
      </c>
      <c r="V511" s="156">
        <f>ROUND(E511*U511,2)</f>
        <v>0</v>
      </c>
      <c r="W511" s="156"/>
      <c r="X511" s="156" t="s">
        <v>366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367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95" t="s">
        <v>734</v>
      </c>
      <c r="D512" s="189"/>
      <c r="E512" s="190">
        <v>6</v>
      </c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240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95" t="s">
        <v>735</v>
      </c>
      <c r="D513" s="189"/>
      <c r="E513" s="190">
        <v>6.54</v>
      </c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240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7">
        <v>106</v>
      </c>
      <c r="B514" s="168" t="s">
        <v>736</v>
      </c>
      <c r="C514" s="184" t="s">
        <v>737</v>
      </c>
      <c r="D514" s="169" t="s">
        <v>360</v>
      </c>
      <c r="E514" s="170">
        <v>7.4300000000000005E-2</v>
      </c>
      <c r="F514" s="171"/>
      <c r="G514" s="172">
        <f>ROUND(E514*F514,2)</f>
        <v>0</v>
      </c>
      <c r="H514" s="171"/>
      <c r="I514" s="172">
        <f>ROUND(E514*H514,2)</f>
        <v>0</v>
      </c>
      <c r="J514" s="171"/>
      <c r="K514" s="172">
        <f>ROUND(E514*J514,2)</f>
        <v>0</v>
      </c>
      <c r="L514" s="172">
        <v>21</v>
      </c>
      <c r="M514" s="172">
        <f>G514*(1+L514/100)</f>
        <v>0</v>
      </c>
      <c r="N514" s="172">
        <v>0</v>
      </c>
      <c r="O514" s="172">
        <f>ROUND(E514*N514,2)</f>
        <v>0</v>
      </c>
      <c r="P514" s="172">
        <v>0</v>
      </c>
      <c r="Q514" s="172">
        <f>ROUND(E514*P514,2)</f>
        <v>0</v>
      </c>
      <c r="R514" s="172" t="s">
        <v>717</v>
      </c>
      <c r="S514" s="172" t="s">
        <v>165</v>
      </c>
      <c r="T514" s="173" t="s">
        <v>236</v>
      </c>
      <c r="U514" s="156">
        <v>1.637</v>
      </c>
      <c r="V514" s="156">
        <f>ROUND(E514*U514,2)</f>
        <v>0.12</v>
      </c>
      <c r="W514" s="156"/>
      <c r="X514" s="156" t="s">
        <v>214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718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266" t="s">
        <v>738</v>
      </c>
      <c r="D515" s="267"/>
      <c r="E515" s="267"/>
      <c r="F515" s="267"/>
      <c r="G515" s="267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238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x14ac:dyDescent="0.2">
      <c r="A516" s="161" t="s">
        <v>160</v>
      </c>
      <c r="B516" s="162" t="s">
        <v>94</v>
      </c>
      <c r="C516" s="183" t="s">
        <v>95</v>
      </c>
      <c r="D516" s="163"/>
      <c r="E516" s="164"/>
      <c r="F516" s="165"/>
      <c r="G516" s="165">
        <f>SUMIF(AG517:AG527,"&lt;&gt;NOR",G517:G527)</f>
        <v>0</v>
      </c>
      <c r="H516" s="165"/>
      <c r="I516" s="165">
        <f>SUM(I517:I527)</f>
        <v>0</v>
      </c>
      <c r="J516" s="165"/>
      <c r="K516" s="165">
        <f>SUM(K517:K527)</f>
        <v>0</v>
      </c>
      <c r="L516" s="165"/>
      <c r="M516" s="165">
        <f>SUM(M517:M527)</f>
        <v>0</v>
      </c>
      <c r="N516" s="165"/>
      <c r="O516" s="165">
        <f>SUM(O517:O527)</f>
        <v>0.43</v>
      </c>
      <c r="P516" s="165"/>
      <c r="Q516" s="165">
        <f>SUM(Q517:Q527)</f>
        <v>0</v>
      </c>
      <c r="R516" s="165"/>
      <c r="S516" s="165"/>
      <c r="T516" s="166"/>
      <c r="U516" s="160"/>
      <c r="V516" s="160">
        <f>SUM(V517:V527)</f>
        <v>0.44</v>
      </c>
      <c r="W516" s="160"/>
      <c r="X516" s="160"/>
      <c r="AG516" t="s">
        <v>161</v>
      </c>
    </row>
    <row r="517" spans="1:60" outlineLevel="1" x14ac:dyDescent="0.2">
      <c r="A517" s="167">
        <v>107</v>
      </c>
      <c r="B517" s="168" t="s">
        <v>739</v>
      </c>
      <c r="C517" s="184" t="s">
        <v>740</v>
      </c>
      <c r="D517" s="169" t="s">
        <v>274</v>
      </c>
      <c r="E517" s="170">
        <v>70</v>
      </c>
      <c r="F517" s="171"/>
      <c r="G517" s="172">
        <f>ROUND(E517*F517,2)</f>
        <v>0</v>
      </c>
      <c r="H517" s="171"/>
      <c r="I517" s="172">
        <f>ROUND(E517*H517,2)</f>
        <v>0</v>
      </c>
      <c r="J517" s="171"/>
      <c r="K517" s="172">
        <f>ROUND(E517*J517,2)</f>
        <v>0</v>
      </c>
      <c r="L517" s="172">
        <v>21</v>
      </c>
      <c r="M517" s="172">
        <f>G517*(1+L517/100)</f>
        <v>0</v>
      </c>
      <c r="N517" s="172">
        <v>3.0599999999999998E-3</v>
      </c>
      <c r="O517" s="172">
        <f>ROUND(E517*N517,2)</f>
        <v>0.21</v>
      </c>
      <c r="P517" s="172">
        <v>0</v>
      </c>
      <c r="Q517" s="172">
        <f>ROUND(E517*P517,2)</f>
        <v>0</v>
      </c>
      <c r="R517" s="172"/>
      <c r="S517" s="172" t="s">
        <v>213</v>
      </c>
      <c r="T517" s="173" t="s">
        <v>166</v>
      </c>
      <c r="U517" s="156">
        <v>0</v>
      </c>
      <c r="V517" s="156">
        <f>ROUND(E517*U517,2)</f>
        <v>0</v>
      </c>
      <c r="W517" s="156"/>
      <c r="X517" s="156" t="s">
        <v>214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718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257" t="s">
        <v>741</v>
      </c>
      <c r="D518" s="258"/>
      <c r="E518" s="258"/>
      <c r="F518" s="258"/>
      <c r="G518" s="258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170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95" t="s">
        <v>742</v>
      </c>
      <c r="D519" s="189"/>
      <c r="E519" s="190">
        <v>70</v>
      </c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240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67">
        <v>108</v>
      </c>
      <c r="B520" s="168" t="s">
        <v>743</v>
      </c>
      <c r="C520" s="184" t="s">
        <v>744</v>
      </c>
      <c r="D520" s="169" t="s">
        <v>274</v>
      </c>
      <c r="E520" s="170">
        <v>50</v>
      </c>
      <c r="F520" s="171"/>
      <c r="G520" s="172">
        <f>ROUND(E520*F520,2)</f>
        <v>0</v>
      </c>
      <c r="H520" s="171"/>
      <c r="I520" s="172">
        <f>ROUND(E520*H520,2)</f>
        <v>0</v>
      </c>
      <c r="J520" s="171"/>
      <c r="K520" s="172">
        <f>ROUND(E520*J520,2)</f>
        <v>0</v>
      </c>
      <c r="L520" s="172">
        <v>21</v>
      </c>
      <c r="M520" s="172">
        <f>G520*(1+L520/100)</f>
        <v>0</v>
      </c>
      <c r="N520" s="172">
        <v>3.0599999999999998E-3</v>
      </c>
      <c r="O520" s="172">
        <f>ROUND(E520*N520,2)</f>
        <v>0.15</v>
      </c>
      <c r="P520" s="172">
        <v>0</v>
      </c>
      <c r="Q520" s="172">
        <f>ROUND(E520*P520,2)</f>
        <v>0</v>
      </c>
      <c r="R520" s="172"/>
      <c r="S520" s="172" t="s">
        <v>213</v>
      </c>
      <c r="T520" s="173" t="s">
        <v>166</v>
      </c>
      <c r="U520" s="156">
        <v>0</v>
      </c>
      <c r="V520" s="156">
        <f>ROUND(E520*U520,2)</f>
        <v>0</v>
      </c>
      <c r="W520" s="156"/>
      <c r="X520" s="156" t="s">
        <v>214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718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257" t="s">
        <v>741</v>
      </c>
      <c r="D521" s="258"/>
      <c r="E521" s="258"/>
      <c r="F521" s="258"/>
      <c r="G521" s="258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170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95" t="s">
        <v>745</v>
      </c>
      <c r="D522" s="189"/>
      <c r="E522" s="190">
        <v>50</v>
      </c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240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67">
        <v>109</v>
      </c>
      <c r="B523" s="168" t="s">
        <v>746</v>
      </c>
      <c r="C523" s="184" t="s">
        <v>747</v>
      </c>
      <c r="D523" s="169" t="s">
        <v>274</v>
      </c>
      <c r="E523" s="170">
        <v>30</v>
      </c>
      <c r="F523" s="171"/>
      <c r="G523" s="172">
        <f>ROUND(E523*F523,2)</f>
        <v>0</v>
      </c>
      <c r="H523" s="171"/>
      <c r="I523" s="172">
        <f>ROUND(E523*H523,2)</f>
        <v>0</v>
      </c>
      <c r="J523" s="171"/>
      <c r="K523" s="172">
        <f>ROUND(E523*J523,2)</f>
        <v>0</v>
      </c>
      <c r="L523" s="172">
        <v>21</v>
      </c>
      <c r="M523" s="172">
        <f>G523*(1+L523/100)</f>
        <v>0</v>
      </c>
      <c r="N523" s="172">
        <v>2.4599999999999999E-3</v>
      </c>
      <c r="O523" s="172">
        <f>ROUND(E523*N523,2)</f>
        <v>7.0000000000000007E-2</v>
      </c>
      <c r="P523" s="172">
        <v>0</v>
      </c>
      <c r="Q523" s="172">
        <f>ROUND(E523*P523,2)</f>
        <v>0</v>
      </c>
      <c r="R523" s="172"/>
      <c r="S523" s="172" t="s">
        <v>213</v>
      </c>
      <c r="T523" s="173" t="s">
        <v>166</v>
      </c>
      <c r="U523" s="156">
        <v>0</v>
      </c>
      <c r="V523" s="156">
        <f>ROUND(E523*U523,2)</f>
        <v>0</v>
      </c>
      <c r="W523" s="156"/>
      <c r="X523" s="156" t="s">
        <v>214</v>
      </c>
      <c r="Y523" s="147"/>
      <c r="Z523" s="147"/>
      <c r="AA523" s="147"/>
      <c r="AB523" s="147"/>
      <c r="AC523" s="147"/>
      <c r="AD523" s="147"/>
      <c r="AE523" s="147"/>
      <c r="AF523" s="147"/>
      <c r="AG523" s="147" t="s">
        <v>718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257" t="s">
        <v>748</v>
      </c>
      <c r="D524" s="258"/>
      <c r="E524" s="258"/>
      <c r="F524" s="258"/>
      <c r="G524" s="258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170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95" t="s">
        <v>749</v>
      </c>
      <c r="D525" s="189"/>
      <c r="E525" s="190">
        <v>30</v>
      </c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240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67">
        <v>110</v>
      </c>
      <c r="B526" s="168" t="s">
        <v>750</v>
      </c>
      <c r="C526" s="184" t="s">
        <v>751</v>
      </c>
      <c r="D526" s="169" t="s">
        <v>360</v>
      </c>
      <c r="E526" s="170">
        <v>0.22403999999999999</v>
      </c>
      <c r="F526" s="171"/>
      <c r="G526" s="172">
        <f>ROUND(E526*F526,2)</f>
        <v>0</v>
      </c>
      <c r="H526" s="171"/>
      <c r="I526" s="172">
        <f>ROUND(E526*H526,2)</f>
        <v>0</v>
      </c>
      <c r="J526" s="171"/>
      <c r="K526" s="172">
        <f>ROUND(E526*J526,2)</f>
        <v>0</v>
      </c>
      <c r="L526" s="172">
        <v>21</v>
      </c>
      <c r="M526" s="172">
        <f>G526*(1+L526/100)</f>
        <v>0</v>
      </c>
      <c r="N526" s="172">
        <v>0</v>
      </c>
      <c r="O526" s="172">
        <f>ROUND(E526*N526,2)</f>
        <v>0</v>
      </c>
      <c r="P526" s="172">
        <v>0</v>
      </c>
      <c r="Q526" s="172">
        <f>ROUND(E526*P526,2)</f>
        <v>0</v>
      </c>
      <c r="R526" s="172" t="s">
        <v>752</v>
      </c>
      <c r="S526" s="172" t="s">
        <v>165</v>
      </c>
      <c r="T526" s="173" t="s">
        <v>236</v>
      </c>
      <c r="U526" s="156">
        <v>1.966</v>
      </c>
      <c r="V526" s="156">
        <f>ROUND(E526*U526,2)</f>
        <v>0.44</v>
      </c>
      <c r="W526" s="156"/>
      <c r="X526" s="156" t="s">
        <v>214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718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266" t="s">
        <v>753</v>
      </c>
      <c r="D527" s="267"/>
      <c r="E527" s="267"/>
      <c r="F527" s="267"/>
      <c r="G527" s="267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238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161" t="s">
        <v>160</v>
      </c>
      <c r="B528" s="162" t="s">
        <v>98</v>
      </c>
      <c r="C528" s="183" t="s">
        <v>99</v>
      </c>
      <c r="D528" s="163"/>
      <c r="E528" s="164"/>
      <c r="F528" s="165"/>
      <c r="G528" s="165">
        <f>SUMIF(AG529:AG730,"&lt;&gt;NOR",G529:G730)</f>
        <v>0</v>
      </c>
      <c r="H528" s="165"/>
      <c r="I528" s="165">
        <f>SUM(I529:I730)</f>
        <v>0</v>
      </c>
      <c r="J528" s="165"/>
      <c r="K528" s="165">
        <f>SUM(K529:K730)</f>
        <v>0</v>
      </c>
      <c r="L528" s="165"/>
      <c r="M528" s="165">
        <f>SUM(M529:M730)</f>
        <v>0</v>
      </c>
      <c r="N528" s="165"/>
      <c r="O528" s="165">
        <f>SUM(O529:O730)</f>
        <v>1.8299999999999998</v>
      </c>
      <c r="P528" s="165"/>
      <c r="Q528" s="165">
        <f>SUM(Q529:Q730)</f>
        <v>0</v>
      </c>
      <c r="R528" s="165"/>
      <c r="S528" s="165"/>
      <c r="T528" s="166"/>
      <c r="U528" s="160"/>
      <c r="V528" s="160">
        <f>SUM(V529:V730)</f>
        <v>136.83999999999997</v>
      </c>
      <c r="W528" s="160"/>
      <c r="X528" s="160"/>
      <c r="AG528" t="s">
        <v>161</v>
      </c>
    </row>
    <row r="529" spans="1:60" outlineLevel="1" x14ac:dyDescent="0.2">
      <c r="A529" s="167">
        <v>111</v>
      </c>
      <c r="B529" s="168" t="s">
        <v>754</v>
      </c>
      <c r="C529" s="184" t="s">
        <v>755</v>
      </c>
      <c r="D529" s="169" t="s">
        <v>283</v>
      </c>
      <c r="E529" s="170">
        <v>7.4924999999999997</v>
      </c>
      <c r="F529" s="171"/>
      <c r="G529" s="172">
        <f>ROUND(E529*F529,2)</f>
        <v>0</v>
      </c>
      <c r="H529" s="171"/>
      <c r="I529" s="172">
        <f>ROUND(E529*H529,2)</f>
        <v>0</v>
      </c>
      <c r="J529" s="171"/>
      <c r="K529" s="172">
        <f>ROUND(E529*J529,2)</f>
        <v>0</v>
      </c>
      <c r="L529" s="172">
        <v>21</v>
      </c>
      <c r="M529" s="172">
        <f>G529*(1+L529/100)</f>
        <v>0</v>
      </c>
      <c r="N529" s="172">
        <v>2.0000000000000001E-4</v>
      </c>
      <c r="O529" s="172">
        <f>ROUND(E529*N529,2)</f>
        <v>0</v>
      </c>
      <c r="P529" s="172">
        <v>0</v>
      </c>
      <c r="Q529" s="172">
        <f>ROUND(E529*P529,2)</f>
        <v>0</v>
      </c>
      <c r="R529" s="172"/>
      <c r="S529" s="172" t="s">
        <v>213</v>
      </c>
      <c r="T529" s="173" t="s">
        <v>166</v>
      </c>
      <c r="U529" s="156">
        <v>0</v>
      </c>
      <c r="V529" s="156">
        <f>ROUND(E529*U529,2)</f>
        <v>0</v>
      </c>
      <c r="W529" s="156"/>
      <c r="X529" s="156" t="s">
        <v>214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718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95" t="s">
        <v>756</v>
      </c>
      <c r="D530" s="189"/>
      <c r="E530" s="190">
        <v>6.48</v>
      </c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240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95" t="s">
        <v>757</v>
      </c>
      <c r="D531" s="189"/>
      <c r="E531" s="190">
        <v>1.0125</v>
      </c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240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67">
        <v>112</v>
      </c>
      <c r="B532" s="168" t="s">
        <v>758</v>
      </c>
      <c r="C532" s="184" t="s">
        <v>759</v>
      </c>
      <c r="D532" s="169" t="s">
        <v>329</v>
      </c>
      <c r="E532" s="170">
        <v>7.5</v>
      </c>
      <c r="F532" s="171"/>
      <c r="G532" s="172">
        <f>ROUND(E532*F532,2)</f>
        <v>0</v>
      </c>
      <c r="H532" s="171"/>
      <c r="I532" s="172">
        <f>ROUND(E532*H532,2)</f>
        <v>0</v>
      </c>
      <c r="J532" s="171"/>
      <c r="K532" s="172">
        <f>ROUND(E532*J532,2)</f>
        <v>0</v>
      </c>
      <c r="L532" s="172">
        <v>21</v>
      </c>
      <c r="M532" s="172">
        <f>G532*(1+L532/100)</f>
        <v>0</v>
      </c>
      <c r="N532" s="172">
        <v>2.0000000000000002E-5</v>
      </c>
      <c r="O532" s="172">
        <f>ROUND(E532*N532,2)</f>
        <v>0</v>
      </c>
      <c r="P532" s="172">
        <v>0</v>
      </c>
      <c r="Q532" s="172">
        <f>ROUND(E532*P532,2)</f>
        <v>0</v>
      </c>
      <c r="R532" s="172" t="s">
        <v>760</v>
      </c>
      <c r="S532" s="172" t="s">
        <v>165</v>
      </c>
      <c r="T532" s="173" t="s">
        <v>236</v>
      </c>
      <c r="U532" s="156">
        <v>0.46800000000000003</v>
      </c>
      <c r="V532" s="156">
        <f>ROUND(E532*U532,2)</f>
        <v>3.51</v>
      </c>
      <c r="W532" s="156"/>
      <c r="X532" s="156" t="s">
        <v>214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718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95" t="s">
        <v>761</v>
      </c>
      <c r="D533" s="189"/>
      <c r="E533" s="190">
        <v>7.5</v>
      </c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240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22.5" outlineLevel="1" x14ac:dyDescent="0.2">
      <c r="A534" s="167">
        <v>113</v>
      </c>
      <c r="B534" s="168" t="s">
        <v>762</v>
      </c>
      <c r="C534" s="184" t="s">
        <v>763</v>
      </c>
      <c r="D534" s="169" t="s">
        <v>274</v>
      </c>
      <c r="E534" s="170">
        <v>15</v>
      </c>
      <c r="F534" s="171"/>
      <c r="G534" s="172">
        <f>ROUND(E534*F534,2)</f>
        <v>0</v>
      </c>
      <c r="H534" s="171"/>
      <c r="I534" s="172">
        <f>ROUND(E534*H534,2)</f>
        <v>0</v>
      </c>
      <c r="J534" s="171"/>
      <c r="K534" s="172">
        <f>ROUND(E534*J534,2)</f>
        <v>0</v>
      </c>
      <c r="L534" s="172">
        <v>21</v>
      </c>
      <c r="M534" s="172">
        <f>G534*(1+L534/100)</f>
        <v>0</v>
      </c>
      <c r="N534" s="172">
        <v>0</v>
      </c>
      <c r="O534" s="172">
        <f>ROUND(E534*N534,2)</f>
        <v>0</v>
      </c>
      <c r="P534" s="172">
        <v>0</v>
      </c>
      <c r="Q534" s="172">
        <f>ROUND(E534*P534,2)</f>
        <v>0</v>
      </c>
      <c r="R534" s="172" t="s">
        <v>760</v>
      </c>
      <c r="S534" s="172" t="s">
        <v>165</v>
      </c>
      <c r="T534" s="173" t="s">
        <v>236</v>
      </c>
      <c r="U534" s="156">
        <v>1.56</v>
      </c>
      <c r="V534" s="156">
        <f>ROUND(E534*U534,2)</f>
        <v>23.4</v>
      </c>
      <c r="W534" s="156"/>
      <c r="X534" s="156" t="s">
        <v>214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718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95" t="s">
        <v>438</v>
      </c>
      <c r="D535" s="189"/>
      <c r="E535" s="190">
        <v>3</v>
      </c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240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95" t="s">
        <v>454</v>
      </c>
      <c r="D536" s="189"/>
      <c r="E536" s="190">
        <v>12</v>
      </c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240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95" t="s">
        <v>800</v>
      </c>
      <c r="D537" s="189"/>
      <c r="E537" s="190">
        <v>0</v>
      </c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240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67">
        <v>114</v>
      </c>
      <c r="B538" s="168" t="s">
        <v>764</v>
      </c>
      <c r="C538" s="184" t="s">
        <v>765</v>
      </c>
      <c r="D538" s="169" t="s">
        <v>274</v>
      </c>
      <c r="E538" s="170">
        <v>34</v>
      </c>
      <c r="F538" s="171"/>
      <c r="G538" s="172">
        <f>ROUND(E538*F538,2)</f>
        <v>0</v>
      </c>
      <c r="H538" s="171"/>
      <c r="I538" s="172">
        <f>ROUND(E538*H538,2)</f>
        <v>0</v>
      </c>
      <c r="J538" s="171"/>
      <c r="K538" s="172">
        <f>ROUND(E538*J538,2)</f>
        <v>0</v>
      </c>
      <c r="L538" s="172">
        <v>21</v>
      </c>
      <c r="M538" s="172">
        <f>G538*(1+L538/100)</f>
        <v>0</v>
      </c>
      <c r="N538" s="172">
        <v>0</v>
      </c>
      <c r="O538" s="172">
        <f>ROUND(E538*N538,2)</f>
        <v>0</v>
      </c>
      <c r="P538" s="172">
        <v>0</v>
      </c>
      <c r="Q538" s="172">
        <f>ROUND(E538*P538,2)</f>
        <v>0</v>
      </c>
      <c r="R538" s="172" t="s">
        <v>760</v>
      </c>
      <c r="S538" s="172" t="s">
        <v>165</v>
      </c>
      <c r="T538" s="173" t="s">
        <v>236</v>
      </c>
      <c r="U538" s="156">
        <v>1.63</v>
      </c>
      <c r="V538" s="156">
        <f>ROUND(E538*U538,2)</f>
        <v>55.42</v>
      </c>
      <c r="W538" s="156"/>
      <c r="X538" s="156" t="s">
        <v>214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718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257" t="s">
        <v>766</v>
      </c>
      <c r="D539" s="258"/>
      <c r="E539" s="258"/>
      <c r="F539" s="258"/>
      <c r="G539" s="258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170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95" t="s">
        <v>457</v>
      </c>
      <c r="D540" s="189"/>
      <c r="E540" s="190">
        <v>7</v>
      </c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240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95" t="s">
        <v>441</v>
      </c>
      <c r="D541" s="189"/>
      <c r="E541" s="190">
        <v>27</v>
      </c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240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67">
        <v>115</v>
      </c>
      <c r="B542" s="168" t="s">
        <v>767</v>
      </c>
      <c r="C542" s="184" t="s">
        <v>768</v>
      </c>
      <c r="D542" s="169" t="s">
        <v>274</v>
      </c>
      <c r="E542" s="170">
        <v>1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21</v>
      </c>
      <c r="M542" s="172">
        <f>G542*(1+L542/100)</f>
        <v>0</v>
      </c>
      <c r="N542" s="172">
        <v>0</v>
      </c>
      <c r="O542" s="172">
        <f>ROUND(E542*N542,2)</f>
        <v>0</v>
      </c>
      <c r="P542" s="172">
        <v>0</v>
      </c>
      <c r="Q542" s="172">
        <f>ROUND(E542*P542,2)</f>
        <v>0</v>
      </c>
      <c r="R542" s="172"/>
      <c r="S542" s="172" t="s">
        <v>213</v>
      </c>
      <c r="T542" s="173" t="s">
        <v>166</v>
      </c>
      <c r="U542" s="156">
        <v>0</v>
      </c>
      <c r="V542" s="156">
        <f>ROUND(E542*U542,2)</f>
        <v>0</v>
      </c>
      <c r="W542" s="156"/>
      <c r="X542" s="156" t="s">
        <v>214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718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257" t="s">
        <v>766</v>
      </c>
      <c r="D543" s="258"/>
      <c r="E543" s="258"/>
      <c r="F543" s="258"/>
      <c r="G543" s="258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47"/>
      <c r="Z543" s="147"/>
      <c r="AA543" s="147"/>
      <c r="AB543" s="147"/>
      <c r="AC543" s="147"/>
      <c r="AD543" s="147"/>
      <c r="AE543" s="147"/>
      <c r="AF543" s="147"/>
      <c r="AG543" s="147" t="s">
        <v>170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95" t="s">
        <v>442</v>
      </c>
      <c r="D544" s="189"/>
      <c r="E544" s="190">
        <v>1</v>
      </c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240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67">
        <v>116</v>
      </c>
      <c r="B545" s="168" t="s">
        <v>769</v>
      </c>
      <c r="C545" s="184" t="s">
        <v>770</v>
      </c>
      <c r="D545" s="169" t="s">
        <v>274</v>
      </c>
      <c r="E545" s="170">
        <v>50</v>
      </c>
      <c r="F545" s="171"/>
      <c r="G545" s="172">
        <f>ROUND(E545*F545,2)</f>
        <v>0</v>
      </c>
      <c r="H545" s="171"/>
      <c r="I545" s="172">
        <f>ROUND(E545*H545,2)</f>
        <v>0</v>
      </c>
      <c r="J545" s="171"/>
      <c r="K545" s="172">
        <f>ROUND(E545*J545,2)</f>
        <v>0</v>
      </c>
      <c r="L545" s="172">
        <v>21</v>
      </c>
      <c r="M545" s="172">
        <f>G545*(1+L545/100)</f>
        <v>0</v>
      </c>
      <c r="N545" s="172">
        <v>0</v>
      </c>
      <c r="O545" s="172">
        <f>ROUND(E545*N545,2)</f>
        <v>0</v>
      </c>
      <c r="P545" s="172">
        <v>0</v>
      </c>
      <c r="Q545" s="172">
        <f>ROUND(E545*P545,2)</f>
        <v>0</v>
      </c>
      <c r="R545" s="172" t="s">
        <v>760</v>
      </c>
      <c r="S545" s="172" t="s">
        <v>165</v>
      </c>
      <c r="T545" s="173" t="s">
        <v>236</v>
      </c>
      <c r="U545" s="156">
        <v>0.77500000000000002</v>
      </c>
      <c r="V545" s="156">
        <f>ROUND(E545*U545,2)</f>
        <v>38.75</v>
      </c>
      <c r="W545" s="156"/>
      <c r="X545" s="156" t="s">
        <v>214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718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257" t="s">
        <v>771</v>
      </c>
      <c r="D546" s="258"/>
      <c r="E546" s="258"/>
      <c r="F546" s="258"/>
      <c r="G546" s="258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170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95" t="s">
        <v>438</v>
      </c>
      <c r="D547" s="189"/>
      <c r="E547" s="190">
        <v>3</v>
      </c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240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95" t="s">
        <v>772</v>
      </c>
      <c r="D548" s="189"/>
      <c r="E548" s="190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240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95" t="s">
        <v>454</v>
      </c>
      <c r="D549" s="189"/>
      <c r="E549" s="190">
        <v>12</v>
      </c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240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95" t="s">
        <v>773</v>
      </c>
      <c r="D550" s="189"/>
      <c r="E550" s="190">
        <v>7</v>
      </c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240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95" t="s">
        <v>441</v>
      </c>
      <c r="D551" s="189"/>
      <c r="E551" s="190">
        <v>27</v>
      </c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240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95" t="s">
        <v>442</v>
      </c>
      <c r="D552" s="189"/>
      <c r="E552" s="190">
        <v>1</v>
      </c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240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67">
        <v>117</v>
      </c>
      <c r="B553" s="168" t="s">
        <v>774</v>
      </c>
      <c r="C553" s="184" t="s">
        <v>775</v>
      </c>
      <c r="D553" s="169" t="s">
        <v>274</v>
      </c>
      <c r="E553" s="170">
        <v>50</v>
      </c>
      <c r="F553" s="171"/>
      <c r="G553" s="172">
        <f>ROUND(E553*F553,2)</f>
        <v>0</v>
      </c>
      <c r="H553" s="171"/>
      <c r="I553" s="172">
        <f>ROUND(E553*H553,2)</f>
        <v>0</v>
      </c>
      <c r="J553" s="171"/>
      <c r="K553" s="172">
        <f>ROUND(E553*J553,2)</f>
        <v>0</v>
      </c>
      <c r="L553" s="172">
        <v>21</v>
      </c>
      <c r="M553" s="172">
        <f>G553*(1+L553/100)</f>
        <v>0</v>
      </c>
      <c r="N553" s="172">
        <v>0</v>
      </c>
      <c r="O553" s="172">
        <f>ROUND(E553*N553,2)</f>
        <v>0</v>
      </c>
      <c r="P553" s="172">
        <v>0</v>
      </c>
      <c r="Q553" s="172">
        <f>ROUND(E553*P553,2)</f>
        <v>0</v>
      </c>
      <c r="R553" s="172"/>
      <c r="S553" s="172" t="s">
        <v>213</v>
      </c>
      <c r="T553" s="173" t="s">
        <v>166</v>
      </c>
      <c r="U553" s="156">
        <v>0</v>
      </c>
      <c r="V553" s="156">
        <f>ROUND(E553*U553,2)</f>
        <v>0</v>
      </c>
      <c r="W553" s="156"/>
      <c r="X553" s="156" t="s">
        <v>214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718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257" t="s">
        <v>776</v>
      </c>
      <c r="D554" s="258"/>
      <c r="E554" s="258"/>
      <c r="F554" s="258"/>
      <c r="G554" s="258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47"/>
      <c r="Z554" s="147"/>
      <c r="AA554" s="147"/>
      <c r="AB554" s="147"/>
      <c r="AC554" s="147"/>
      <c r="AD554" s="147"/>
      <c r="AE554" s="147"/>
      <c r="AF554" s="147"/>
      <c r="AG554" s="147" t="s">
        <v>170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74" t="str">
        <f>C554</f>
        <v>demontáž vložky generálního klíče ze stávajících dveří a montáž vložky generálního klíče do nových dveří</v>
      </c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95" t="s">
        <v>777</v>
      </c>
      <c r="D555" s="189"/>
      <c r="E555" s="190">
        <v>50</v>
      </c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240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67">
        <v>118</v>
      </c>
      <c r="B556" s="168" t="s">
        <v>778</v>
      </c>
      <c r="C556" s="184" t="s">
        <v>779</v>
      </c>
      <c r="D556" s="169" t="s">
        <v>274</v>
      </c>
      <c r="E556" s="170">
        <v>25</v>
      </c>
      <c r="F556" s="171"/>
      <c r="G556" s="172">
        <f>ROUND(E556*F556,2)</f>
        <v>0</v>
      </c>
      <c r="H556" s="171"/>
      <c r="I556" s="172">
        <f>ROUND(E556*H556,2)</f>
        <v>0</v>
      </c>
      <c r="J556" s="171"/>
      <c r="K556" s="172">
        <f>ROUND(E556*J556,2)</f>
        <v>0</v>
      </c>
      <c r="L556" s="172">
        <v>21</v>
      </c>
      <c r="M556" s="172">
        <f>G556*(1+L556/100)</f>
        <v>0</v>
      </c>
      <c r="N556" s="172">
        <v>1.0000000000000001E-5</v>
      </c>
      <c r="O556" s="172">
        <f>ROUND(E556*N556,2)</f>
        <v>0</v>
      </c>
      <c r="P556" s="172">
        <v>0</v>
      </c>
      <c r="Q556" s="172">
        <f>ROUND(E556*P556,2)</f>
        <v>0</v>
      </c>
      <c r="R556" s="172" t="s">
        <v>780</v>
      </c>
      <c r="S556" s="172" t="s">
        <v>165</v>
      </c>
      <c r="T556" s="173" t="s">
        <v>236</v>
      </c>
      <c r="U556" s="156">
        <v>0.45</v>
      </c>
      <c r="V556" s="156">
        <f>ROUND(E556*U556,2)</f>
        <v>11.25</v>
      </c>
      <c r="W556" s="156"/>
      <c r="X556" s="156" t="s">
        <v>214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718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195" t="s">
        <v>781</v>
      </c>
      <c r="D557" s="189"/>
      <c r="E557" s="190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240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95" t="s">
        <v>782</v>
      </c>
      <c r="D558" s="189"/>
      <c r="E558" s="190">
        <v>2</v>
      </c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240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95" t="s">
        <v>783</v>
      </c>
      <c r="D559" s="189"/>
      <c r="E559" s="190">
        <v>2</v>
      </c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240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95" t="s">
        <v>784</v>
      </c>
      <c r="D560" s="189"/>
      <c r="E560" s="190">
        <v>3</v>
      </c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240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95" t="s">
        <v>785</v>
      </c>
      <c r="D561" s="189"/>
      <c r="E561" s="190">
        <v>1</v>
      </c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240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95" t="s">
        <v>786</v>
      </c>
      <c r="D562" s="189"/>
      <c r="E562" s="190">
        <v>3</v>
      </c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240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95" t="s">
        <v>787</v>
      </c>
      <c r="D563" s="189"/>
      <c r="E563" s="190">
        <v>2</v>
      </c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240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5" t="s">
        <v>788</v>
      </c>
      <c r="D564" s="189"/>
      <c r="E564" s="190">
        <v>2</v>
      </c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240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95" t="s">
        <v>789</v>
      </c>
      <c r="D565" s="189"/>
      <c r="E565" s="190">
        <v>1</v>
      </c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240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95" t="s">
        <v>790</v>
      </c>
      <c r="D566" s="189"/>
      <c r="E566" s="190">
        <v>2</v>
      </c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240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95" t="s">
        <v>791</v>
      </c>
      <c r="D567" s="189"/>
      <c r="E567" s="190">
        <v>2</v>
      </c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240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95" t="s">
        <v>792</v>
      </c>
      <c r="D568" s="189"/>
      <c r="E568" s="190">
        <v>1</v>
      </c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240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95" t="s">
        <v>793</v>
      </c>
      <c r="D569" s="189"/>
      <c r="E569" s="190">
        <v>1</v>
      </c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240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95" t="s">
        <v>794</v>
      </c>
      <c r="D570" s="189"/>
      <c r="E570" s="190">
        <v>1</v>
      </c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240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95" t="s">
        <v>795</v>
      </c>
      <c r="D571" s="189"/>
      <c r="E571" s="190">
        <v>1</v>
      </c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240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95" t="s">
        <v>796</v>
      </c>
      <c r="D572" s="189"/>
      <c r="E572" s="190">
        <v>1</v>
      </c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240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ht="22.5" outlineLevel="1" x14ac:dyDescent="0.2">
      <c r="A573" s="167">
        <v>119</v>
      </c>
      <c r="B573" s="168" t="s">
        <v>797</v>
      </c>
      <c r="C573" s="184" t="s">
        <v>798</v>
      </c>
      <c r="D573" s="169" t="s">
        <v>274</v>
      </c>
      <c r="E573" s="170">
        <v>50</v>
      </c>
      <c r="F573" s="171"/>
      <c r="G573" s="172">
        <f>ROUND(E573*F573,2)</f>
        <v>0</v>
      </c>
      <c r="H573" s="171"/>
      <c r="I573" s="172">
        <f>ROUND(E573*H573,2)</f>
        <v>0</v>
      </c>
      <c r="J573" s="171"/>
      <c r="K573" s="172">
        <f>ROUND(E573*J573,2)</f>
        <v>0</v>
      </c>
      <c r="L573" s="172">
        <v>21</v>
      </c>
      <c r="M573" s="172">
        <f>G573*(1+L573/100)</f>
        <v>0</v>
      </c>
      <c r="N573" s="172">
        <v>8.0000000000000004E-4</v>
      </c>
      <c r="O573" s="172">
        <f>ROUND(E573*N573,2)</f>
        <v>0.04</v>
      </c>
      <c r="P573" s="172">
        <v>0</v>
      </c>
      <c r="Q573" s="172">
        <f>ROUND(E573*P573,2)</f>
        <v>0</v>
      </c>
      <c r="R573" s="172" t="s">
        <v>365</v>
      </c>
      <c r="S573" s="172" t="s">
        <v>165</v>
      </c>
      <c r="T573" s="173" t="s">
        <v>236</v>
      </c>
      <c r="U573" s="156">
        <v>0</v>
      </c>
      <c r="V573" s="156">
        <f>ROUND(E573*U573,2)</f>
        <v>0</v>
      </c>
      <c r="W573" s="156"/>
      <c r="X573" s="156" t="s">
        <v>366</v>
      </c>
      <c r="Y573" s="147"/>
      <c r="Z573" s="147"/>
      <c r="AA573" s="147"/>
      <c r="AB573" s="147"/>
      <c r="AC573" s="147"/>
      <c r="AD573" s="147"/>
      <c r="AE573" s="147"/>
      <c r="AF573" s="147"/>
      <c r="AG573" s="147" t="s">
        <v>367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257" t="s">
        <v>799</v>
      </c>
      <c r="D574" s="258"/>
      <c r="E574" s="258"/>
      <c r="F574" s="258"/>
      <c r="G574" s="258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47"/>
      <c r="Z574" s="147"/>
      <c r="AA574" s="147"/>
      <c r="AB574" s="147"/>
      <c r="AC574" s="147"/>
      <c r="AD574" s="147"/>
      <c r="AE574" s="147"/>
      <c r="AF574" s="147"/>
      <c r="AG574" s="147" t="s">
        <v>170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95" t="s">
        <v>438</v>
      </c>
      <c r="D575" s="189"/>
      <c r="E575" s="190">
        <v>3</v>
      </c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240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95" t="s">
        <v>800</v>
      </c>
      <c r="D576" s="189"/>
      <c r="E576" s="190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240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95" t="s">
        <v>454</v>
      </c>
      <c r="D577" s="189"/>
      <c r="E577" s="190">
        <v>12</v>
      </c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240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95" t="s">
        <v>457</v>
      </c>
      <c r="D578" s="189"/>
      <c r="E578" s="190">
        <v>7</v>
      </c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240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95" t="s">
        <v>441</v>
      </c>
      <c r="D579" s="189"/>
      <c r="E579" s="190">
        <v>27</v>
      </c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240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95" t="s">
        <v>442</v>
      </c>
      <c r="D580" s="189"/>
      <c r="E580" s="190">
        <v>1</v>
      </c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240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67">
        <v>120</v>
      </c>
      <c r="B581" s="168" t="s">
        <v>801</v>
      </c>
      <c r="C581" s="184" t="s">
        <v>802</v>
      </c>
      <c r="D581" s="169" t="s">
        <v>274</v>
      </c>
      <c r="E581" s="170">
        <v>4</v>
      </c>
      <c r="F581" s="171"/>
      <c r="G581" s="172">
        <f>ROUND(E581*F581,2)</f>
        <v>0</v>
      </c>
      <c r="H581" s="171"/>
      <c r="I581" s="172">
        <f>ROUND(E581*H581,2)</f>
        <v>0</v>
      </c>
      <c r="J581" s="171"/>
      <c r="K581" s="172">
        <f>ROUND(E581*J581,2)</f>
        <v>0</v>
      </c>
      <c r="L581" s="172">
        <v>21</v>
      </c>
      <c r="M581" s="172">
        <f>G581*(1+L581/100)</f>
        <v>0</v>
      </c>
      <c r="N581" s="172">
        <v>5.5799999999999999E-3</v>
      </c>
      <c r="O581" s="172">
        <f>ROUND(E581*N581,2)</f>
        <v>0.02</v>
      </c>
      <c r="P581" s="172">
        <v>0</v>
      </c>
      <c r="Q581" s="172">
        <f>ROUND(E581*P581,2)</f>
        <v>0</v>
      </c>
      <c r="R581" s="172"/>
      <c r="S581" s="172" t="s">
        <v>213</v>
      </c>
      <c r="T581" s="173" t="s">
        <v>236</v>
      </c>
      <c r="U581" s="156">
        <v>0</v>
      </c>
      <c r="V581" s="156">
        <f>ROUND(E581*U581,2)</f>
        <v>0</v>
      </c>
      <c r="W581" s="156"/>
      <c r="X581" s="156" t="s">
        <v>366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367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257" t="s">
        <v>803</v>
      </c>
      <c r="D582" s="258"/>
      <c r="E582" s="258"/>
      <c r="F582" s="258"/>
      <c r="G582" s="258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47"/>
      <c r="Z582" s="147"/>
      <c r="AA582" s="147"/>
      <c r="AB582" s="147"/>
      <c r="AC582" s="147"/>
      <c r="AD582" s="147"/>
      <c r="AE582" s="147"/>
      <c r="AF582" s="147"/>
      <c r="AG582" s="147" t="s">
        <v>170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55" t="s">
        <v>804</v>
      </c>
      <c r="D583" s="256"/>
      <c r="E583" s="256"/>
      <c r="F583" s="256"/>
      <c r="G583" s="2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47"/>
      <c r="Z583" s="147"/>
      <c r="AA583" s="147"/>
      <c r="AB583" s="147"/>
      <c r="AC583" s="147"/>
      <c r="AD583" s="147"/>
      <c r="AE583" s="147"/>
      <c r="AF583" s="147"/>
      <c r="AG583" s="147" t="s">
        <v>170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74" t="str">
        <f>C583</f>
        <v>velikost 1-6 dle EN 1154 (šířka dveřního křídla do 1400 mm a hmotnosti do 120 kg) s plynulou regulací</v>
      </c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255" t="s">
        <v>805</v>
      </c>
      <c r="D584" s="256"/>
      <c r="E584" s="256"/>
      <c r="F584" s="256"/>
      <c r="G584" s="2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47"/>
      <c r="Z584" s="147"/>
      <c r="AA584" s="147"/>
      <c r="AB584" s="147"/>
      <c r="AC584" s="147"/>
      <c r="AD584" s="147"/>
      <c r="AE584" s="147"/>
      <c r="AF584" s="147"/>
      <c r="AG584" s="147" t="s">
        <v>170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255" t="s">
        <v>806</v>
      </c>
      <c r="D585" s="256"/>
      <c r="E585" s="256"/>
      <c r="F585" s="256"/>
      <c r="G585" s="2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47"/>
      <c r="Z585" s="147"/>
      <c r="AA585" s="147"/>
      <c r="AB585" s="147"/>
      <c r="AC585" s="147"/>
      <c r="AD585" s="147"/>
      <c r="AE585" s="147"/>
      <c r="AF585" s="147"/>
      <c r="AG585" s="147" t="s">
        <v>170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255" t="s">
        <v>807</v>
      </c>
      <c r="D586" s="256"/>
      <c r="E586" s="256"/>
      <c r="F586" s="256"/>
      <c r="G586" s="2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47"/>
      <c r="Z586" s="147"/>
      <c r="AA586" s="147"/>
      <c r="AB586" s="147"/>
      <c r="AC586" s="147"/>
      <c r="AD586" s="147"/>
      <c r="AE586" s="147"/>
      <c r="AF586" s="147"/>
      <c r="AG586" s="147" t="s">
        <v>170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255" t="s">
        <v>808</v>
      </c>
      <c r="D587" s="256"/>
      <c r="E587" s="256"/>
      <c r="F587" s="256"/>
      <c r="G587" s="2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47"/>
      <c r="Z587" s="147"/>
      <c r="AA587" s="147"/>
      <c r="AB587" s="147"/>
      <c r="AC587" s="147"/>
      <c r="AD587" s="147"/>
      <c r="AE587" s="147"/>
      <c r="AF587" s="147"/>
      <c r="AG587" s="147" t="s">
        <v>170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255" t="s">
        <v>809</v>
      </c>
      <c r="D588" s="256"/>
      <c r="E588" s="256"/>
      <c r="F588" s="256"/>
      <c r="G588" s="2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47"/>
      <c r="Z588" s="147"/>
      <c r="AA588" s="147"/>
      <c r="AB588" s="147"/>
      <c r="AC588" s="147"/>
      <c r="AD588" s="147"/>
      <c r="AE588" s="147"/>
      <c r="AF588" s="147"/>
      <c r="AG588" s="147" t="s">
        <v>170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255" t="s">
        <v>810</v>
      </c>
      <c r="D589" s="256"/>
      <c r="E589" s="256"/>
      <c r="F589" s="256"/>
      <c r="G589" s="2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47"/>
      <c r="Z589" s="147"/>
      <c r="AA589" s="147"/>
      <c r="AB589" s="147"/>
      <c r="AC589" s="147"/>
      <c r="AD589" s="147"/>
      <c r="AE589" s="147"/>
      <c r="AF589" s="147"/>
      <c r="AG589" s="147" t="s">
        <v>170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95" t="s">
        <v>781</v>
      </c>
      <c r="D590" s="189"/>
      <c r="E590" s="190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240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95" t="s">
        <v>787</v>
      </c>
      <c r="D591" s="189"/>
      <c r="E591" s="190">
        <v>2</v>
      </c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240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95" t="s">
        <v>788</v>
      </c>
      <c r="D592" s="189"/>
      <c r="E592" s="190">
        <v>2</v>
      </c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240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67">
        <v>121</v>
      </c>
      <c r="B593" s="168" t="s">
        <v>811</v>
      </c>
      <c r="C593" s="184" t="s">
        <v>812</v>
      </c>
      <c r="D593" s="169" t="s">
        <v>274</v>
      </c>
      <c r="E593" s="170">
        <v>21</v>
      </c>
      <c r="F593" s="171"/>
      <c r="G593" s="172">
        <f>ROUND(E593*F593,2)</f>
        <v>0</v>
      </c>
      <c r="H593" s="171"/>
      <c r="I593" s="172">
        <f>ROUND(E593*H593,2)</f>
        <v>0</v>
      </c>
      <c r="J593" s="171"/>
      <c r="K593" s="172">
        <f>ROUND(E593*J593,2)</f>
        <v>0</v>
      </c>
      <c r="L593" s="172">
        <v>21</v>
      </c>
      <c r="M593" s="172">
        <f>G593*(1+L593/100)</f>
        <v>0</v>
      </c>
      <c r="N593" s="172">
        <v>5.5799999999999999E-3</v>
      </c>
      <c r="O593" s="172">
        <f>ROUND(E593*N593,2)</f>
        <v>0.12</v>
      </c>
      <c r="P593" s="172">
        <v>0</v>
      </c>
      <c r="Q593" s="172">
        <f>ROUND(E593*P593,2)</f>
        <v>0</v>
      </c>
      <c r="R593" s="172"/>
      <c r="S593" s="172" t="s">
        <v>213</v>
      </c>
      <c r="T593" s="173" t="s">
        <v>236</v>
      </c>
      <c r="U593" s="156">
        <v>0</v>
      </c>
      <c r="V593" s="156">
        <f>ROUND(E593*U593,2)</f>
        <v>0</v>
      </c>
      <c r="W593" s="156"/>
      <c r="X593" s="156" t="s">
        <v>366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367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257" t="s">
        <v>813</v>
      </c>
      <c r="D594" s="258"/>
      <c r="E594" s="258"/>
      <c r="F594" s="258"/>
      <c r="G594" s="258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47"/>
      <c r="Z594" s="147"/>
      <c r="AA594" s="147"/>
      <c r="AB594" s="147"/>
      <c r="AC594" s="147"/>
      <c r="AD594" s="147"/>
      <c r="AE594" s="147"/>
      <c r="AF594" s="147"/>
      <c r="AG594" s="147" t="s">
        <v>170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255" t="s">
        <v>814</v>
      </c>
      <c r="D595" s="256"/>
      <c r="E595" s="256"/>
      <c r="F595" s="256"/>
      <c r="G595" s="2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47"/>
      <c r="Z595" s="147"/>
      <c r="AA595" s="147"/>
      <c r="AB595" s="147"/>
      <c r="AC595" s="147"/>
      <c r="AD595" s="147"/>
      <c r="AE595" s="147"/>
      <c r="AF595" s="147"/>
      <c r="AG595" s="147" t="s">
        <v>170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255" t="s">
        <v>815</v>
      </c>
      <c r="D596" s="256"/>
      <c r="E596" s="256"/>
      <c r="F596" s="256"/>
      <c r="G596" s="2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47"/>
      <c r="Z596" s="147"/>
      <c r="AA596" s="147"/>
      <c r="AB596" s="147"/>
      <c r="AC596" s="147"/>
      <c r="AD596" s="147"/>
      <c r="AE596" s="147"/>
      <c r="AF596" s="147"/>
      <c r="AG596" s="147" t="s">
        <v>170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255" t="s">
        <v>808</v>
      </c>
      <c r="D597" s="256"/>
      <c r="E597" s="256"/>
      <c r="F597" s="256"/>
      <c r="G597" s="2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47"/>
      <c r="Z597" s="147"/>
      <c r="AA597" s="147"/>
      <c r="AB597" s="147"/>
      <c r="AC597" s="147"/>
      <c r="AD597" s="147"/>
      <c r="AE597" s="147"/>
      <c r="AF597" s="147"/>
      <c r="AG597" s="147" t="s">
        <v>170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255" t="s">
        <v>809</v>
      </c>
      <c r="D598" s="256"/>
      <c r="E598" s="256"/>
      <c r="F598" s="256"/>
      <c r="G598" s="2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47"/>
      <c r="Z598" s="147"/>
      <c r="AA598" s="147"/>
      <c r="AB598" s="147"/>
      <c r="AC598" s="147"/>
      <c r="AD598" s="147"/>
      <c r="AE598" s="147"/>
      <c r="AF598" s="147"/>
      <c r="AG598" s="147" t="s">
        <v>170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255" t="s">
        <v>810</v>
      </c>
      <c r="D599" s="256"/>
      <c r="E599" s="256"/>
      <c r="F599" s="256"/>
      <c r="G599" s="2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47"/>
      <c r="Z599" s="147"/>
      <c r="AA599" s="147"/>
      <c r="AB599" s="147"/>
      <c r="AC599" s="147"/>
      <c r="AD599" s="147"/>
      <c r="AE599" s="147"/>
      <c r="AF599" s="147"/>
      <c r="AG599" s="147" t="s">
        <v>170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95" t="s">
        <v>781</v>
      </c>
      <c r="D600" s="189"/>
      <c r="E600" s="190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240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95" t="s">
        <v>782</v>
      </c>
      <c r="D601" s="189"/>
      <c r="E601" s="190">
        <v>2</v>
      </c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240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95" t="s">
        <v>783</v>
      </c>
      <c r="D602" s="189"/>
      <c r="E602" s="190">
        <v>2</v>
      </c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240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95" t="s">
        <v>784</v>
      </c>
      <c r="D603" s="189"/>
      <c r="E603" s="190">
        <v>3</v>
      </c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240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95" t="s">
        <v>785</v>
      </c>
      <c r="D604" s="189"/>
      <c r="E604" s="190">
        <v>1</v>
      </c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240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95" t="s">
        <v>786</v>
      </c>
      <c r="D605" s="189"/>
      <c r="E605" s="190">
        <v>3</v>
      </c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240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95" t="s">
        <v>816</v>
      </c>
      <c r="D606" s="189"/>
      <c r="E606" s="190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240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95" t="s">
        <v>817</v>
      </c>
      <c r="D607" s="189"/>
      <c r="E607" s="190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240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95" t="s">
        <v>789</v>
      </c>
      <c r="D608" s="189"/>
      <c r="E608" s="190">
        <v>1</v>
      </c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240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95" t="s">
        <v>790</v>
      </c>
      <c r="D609" s="189"/>
      <c r="E609" s="190">
        <v>2</v>
      </c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240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95" t="s">
        <v>791</v>
      </c>
      <c r="D610" s="189"/>
      <c r="E610" s="190">
        <v>2</v>
      </c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240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95" t="s">
        <v>792</v>
      </c>
      <c r="D611" s="189"/>
      <c r="E611" s="190">
        <v>1</v>
      </c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240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95" t="s">
        <v>793</v>
      </c>
      <c r="D612" s="189"/>
      <c r="E612" s="190">
        <v>1</v>
      </c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240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95" t="s">
        <v>794</v>
      </c>
      <c r="D613" s="189"/>
      <c r="E613" s="190">
        <v>1</v>
      </c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240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95" t="s">
        <v>795</v>
      </c>
      <c r="D614" s="189"/>
      <c r="E614" s="190">
        <v>1</v>
      </c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240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95" t="s">
        <v>796</v>
      </c>
      <c r="D615" s="189"/>
      <c r="E615" s="190">
        <v>1</v>
      </c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240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2.5" outlineLevel="1" x14ac:dyDescent="0.2">
      <c r="A616" s="167">
        <v>122</v>
      </c>
      <c r="B616" s="168" t="s">
        <v>818</v>
      </c>
      <c r="C616" s="184" t="s">
        <v>819</v>
      </c>
      <c r="D616" s="169" t="s">
        <v>274</v>
      </c>
      <c r="E616" s="170">
        <v>50</v>
      </c>
      <c r="F616" s="171"/>
      <c r="G616" s="172">
        <f>ROUND(E616*F616,2)</f>
        <v>0</v>
      </c>
      <c r="H616" s="171"/>
      <c r="I616" s="172">
        <f>ROUND(E616*H616,2)</f>
        <v>0</v>
      </c>
      <c r="J616" s="171"/>
      <c r="K616" s="172">
        <f>ROUND(E616*J616,2)</f>
        <v>0</v>
      </c>
      <c r="L616" s="172">
        <v>21</v>
      </c>
      <c r="M616" s="172">
        <f>G616*(1+L616/100)</f>
        <v>0</v>
      </c>
      <c r="N616" s="172">
        <v>4.4000000000000002E-4</v>
      </c>
      <c r="O616" s="172">
        <f>ROUND(E616*N616,2)</f>
        <v>0.02</v>
      </c>
      <c r="P616" s="172">
        <v>0</v>
      </c>
      <c r="Q616" s="172">
        <f>ROUND(E616*P616,2)</f>
        <v>0</v>
      </c>
      <c r="R616" s="172" t="s">
        <v>365</v>
      </c>
      <c r="S616" s="172" t="s">
        <v>165</v>
      </c>
      <c r="T616" s="173" t="s">
        <v>236</v>
      </c>
      <c r="U616" s="156">
        <v>0</v>
      </c>
      <c r="V616" s="156">
        <f>ROUND(E616*U616,2)</f>
        <v>0</v>
      </c>
      <c r="W616" s="156"/>
      <c r="X616" s="156" t="s">
        <v>366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367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95" t="s">
        <v>438</v>
      </c>
      <c r="D617" s="189"/>
      <c r="E617" s="190">
        <v>3</v>
      </c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240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95" t="s">
        <v>800</v>
      </c>
      <c r="D618" s="189"/>
      <c r="E618" s="190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240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95" t="s">
        <v>454</v>
      </c>
      <c r="D619" s="189"/>
      <c r="E619" s="190">
        <v>12</v>
      </c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240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95" t="s">
        <v>439</v>
      </c>
      <c r="D620" s="189"/>
      <c r="E620" s="190">
        <v>7</v>
      </c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240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95" t="s">
        <v>441</v>
      </c>
      <c r="D621" s="189"/>
      <c r="E621" s="190">
        <v>27</v>
      </c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240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95" t="s">
        <v>442</v>
      </c>
      <c r="D622" s="189"/>
      <c r="E622" s="190">
        <v>1</v>
      </c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240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67">
        <v>123</v>
      </c>
      <c r="B623" s="168" t="s">
        <v>820</v>
      </c>
      <c r="C623" s="184" t="s">
        <v>821</v>
      </c>
      <c r="D623" s="169" t="s">
        <v>589</v>
      </c>
      <c r="E623" s="170">
        <v>1</v>
      </c>
      <c r="F623" s="171"/>
      <c r="G623" s="172">
        <f>ROUND(E623*F623,2)</f>
        <v>0</v>
      </c>
      <c r="H623" s="171"/>
      <c r="I623" s="172">
        <f>ROUND(E623*H623,2)</f>
        <v>0</v>
      </c>
      <c r="J623" s="171"/>
      <c r="K623" s="172">
        <f>ROUND(E623*J623,2)</f>
        <v>0</v>
      </c>
      <c r="L623" s="172">
        <v>21</v>
      </c>
      <c r="M623" s="172">
        <f>G623*(1+L623/100)</f>
        <v>0</v>
      </c>
      <c r="N623" s="172">
        <v>0</v>
      </c>
      <c r="O623" s="172">
        <f>ROUND(E623*N623,2)</f>
        <v>0</v>
      </c>
      <c r="P623" s="172">
        <v>0</v>
      </c>
      <c r="Q623" s="172">
        <f>ROUND(E623*P623,2)</f>
        <v>0</v>
      </c>
      <c r="R623" s="172"/>
      <c r="S623" s="172" t="s">
        <v>213</v>
      </c>
      <c r="T623" s="173" t="s">
        <v>166</v>
      </c>
      <c r="U623" s="156">
        <v>0</v>
      </c>
      <c r="V623" s="156">
        <f>ROUND(E623*U623,2)</f>
        <v>0</v>
      </c>
      <c r="W623" s="156"/>
      <c r="X623" s="156" t="s">
        <v>366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367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257" t="s">
        <v>748</v>
      </c>
      <c r="D624" s="258"/>
      <c r="E624" s="258"/>
      <c r="F624" s="258"/>
      <c r="G624" s="258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47"/>
      <c r="Z624" s="147"/>
      <c r="AA624" s="147"/>
      <c r="AB624" s="147"/>
      <c r="AC624" s="147"/>
      <c r="AD624" s="147"/>
      <c r="AE624" s="147"/>
      <c r="AF624" s="147"/>
      <c r="AG624" s="147" t="s">
        <v>170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95" t="s">
        <v>822</v>
      </c>
      <c r="D625" s="189"/>
      <c r="E625" s="190">
        <v>1</v>
      </c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240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67">
        <v>124</v>
      </c>
      <c r="B626" s="168" t="s">
        <v>823</v>
      </c>
      <c r="C626" s="184" t="s">
        <v>824</v>
      </c>
      <c r="D626" s="169" t="s">
        <v>589</v>
      </c>
      <c r="E626" s="170">
        <v>1</v>
      </c>
      <c r="F626" s="171"/>
      <c r="G626" s="172">
        <f>ROUND(E626*F626,2)</f>
        <v>0</v>
      </c>
      <c r="H626" s="171"/>
      <c r="I626" s="172">
        <f>ROUND(E626*H626,2)</f>
        <v>0</v>
      </c>
      <c r="J626" s="171"/>
      <c r="K626" s="172">
        <f>ROUND(E626*J626,2)</f>
        <v>0</v>
      </c>
      <c r="L626" s="172">
        <v>21</v>
      </c>
      <c r="M626" s="172">
        <f>G626*(1+L626/100)</f>
        <v>0</v>
      </c>
      <c r="N626" s="172">
        <v>0.04</v>
      </c>
      <c r="O626" s="172">
        <f>ROUND(E626*N626,2)</f>
        <v>0.04</v>
      </c>
      <c r="P626" s="172">
        <v>0</v>
      </c>
      <c r="Q626" s="172">
        <f>ROUND(E626*P626,2)</f>
        <v>0</v>
      </c>
      <c r="R626" s="172"/>
      <c r="S626" s="172" t="s">
        <v>213</v>
      </c>
      <c r="T626" s="173" t="s">
        <v>166</v>
      </c>
      <c r="U626" s="156">
        <v>0</v>
      </c>
      <c r="V626" s="156">
        <f>ROUND(E626*U626,2)</f>
        <v>0</v>
      </c>
      <c r="W626" s="156"/>
      <c r="X626" s="156" t="s">
        <v>366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367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57" t="s">
        <v>830</v>
      </c>
      <c r="D627" s="258"/>
      <c r="E627" s="258"/>
      <c r="F627" s="258"/>
      <c r="G627" s="258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47"/>
      <c r="Z627" s="147"/>
      <c r="AA627" s="147"/>
      <c r="AB627" s="147"/>
      <c r="AC627" s="147"/>
      <c r="AD627" s="147"/>
      <c r="AE627" s="147"/>
      <c r="AF627" s="147"/>
      <c r="AG627" s="147" t="s">
        <v>170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255" t="s">
        <v>1133</v>
      </c>
      <c r="D628" s="256"/>
      <c r="E628" s="256"/>
      <c r="F628" s="256"/>
      <c r="G628" s="2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47"/>
      <c r="Z628" s="147"/>
      <c r="AA628" s="147"/>
      <c r="AB628" s="147"/>
      <c r="AC628" s="147"/>
      <c r="AD628" s="147"/>
      <c r="AE628" s="147"/>
      <c r="AF628" s="147"/>
      <c r="AG628" s="147" t="s">
        <v>170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255" t="s">
        <v>825</v>
      </c>
      <c r="D629" s="256"/>
      <c r="E629" s="256"/>
      <c r="F629" s="256"/>
      <c r="G629" s="2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47"/>
      <c r="Z629" s="147"/>
      <c r="AA629" s="147"/>
      <c r="AB629" s="147"/>
      <c r="AC629" s="147"/>
      <c r="AD629" s="147"/>
      <c r="AE629" s="147"/>
      <c r="AF629" s="147"/>
      <c r="AG629" s="147" t="s">
        <v>170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95" t="s">
        <v>826</v>
      </c>
      <c r="D630" s="189"/>
      <c r="E630" s="190">
        <v>1</v>
      </c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240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67">
        <v>125</v>
      </c>
      <c r="B631" s="168" t="s">
        <v>827</v>
      </c>
      <c r="C631" s="184" t="s">
        <v>828</v>
      </c>
      <c r="D631" s="169" t="s">
        <v>274</v>
      </c>
      <c r="E631" s="170">
        <v>1</v>
      </c>
      <c r="F631" s="171"/>
      <c r="G631" s="172">
        <f>ROUND(E631*F631,2)</f>
        <v>0</v>
      </c>
      <c r="H631" s="171"/>
      <c r="I631" s="172">
        <f>ROUND(E631*H631,2)</f>
        <v>0</v>
      </c>
      <c r="J631" s="171"/>
      <c r="K631" s="172">
        <f>ROUND(E631*J631,2)</f>
        <v>0</v>
      </c>
      <c r="L631" s="172">
        <v>21</v>
      </c>
      <c r="M631" s="172">
        <f>G631*(1+L631/100)</f>
        <v>0</v>
      </c>
      <c r="N631" s="172">
        <v>7.1999999999999995E-2</v>
      </c>
      <c r="O631" s="172">
        <f>ROUND(E631*N631,2)</f>
        <v>7.0000000000000007E-2</v>
      </c>
      <c r="P631" s="172">
        <v>0</v>
      </c>
      <c r="Q631" s="172">
        <f>ROUND(E631*P631,2)</f>
        <v>0</v>
      </c>
      <c r="R631" s="172"/>
      <c r="S631" s="172" t="s">
        <v>213</v>
      </c>
      <c r="T631" s="173" t="s">
        <v>166</v>
      </c>
      <c r="U631" s="156">
        <v>0</v>
      </c>
      <c r="V631" s="156">
        <f>ROUND(E631*U631,2)</f>
        <v>0</v>
      </c>
      <c r="W631" s="156"/>
      <c r="X631" s="156" t="s">
        <v>366</v>
      </c>
      <c r="Y631" s="147"/>
      <c r="Z631" s="147"/>
      <c r="AA631" s="147"/>
      <c r="AB631" s="147"/>
      <c r="AC631" s="147"/>
      <c r="AD631" s="147"/>
      <c r="AE631" s="147"/>
      <c r="AF631" s="147"/>
      <c r="AG631" s="147" t="s">
        <v>367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257" t="s">
        <v>829</v>
      </c>
      <c r="D632" s="258"/>
      <c r="E632" s="258"/>
      <c r="F632" s="258"/>
      <c r="G632" s="258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47"/>
      <c r="Z632" s="147"/>
      <c r="AA632" s="147"/>
      <c r="AB632" s="147"/>
      <c r="AC632" s="147"/>
      <c r="AD632" s="147"/>
      <c r="AE632" s="147"/>
      <c r="AF632" s="147"/>
      <c r="AG632" s="147" t="s">
        <v>170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55" t="s">
        <v>830</v>
      </c>
      <c r="D633" s="256"/>
      <c r="E633" s="256"/>
      <c r="F633" s="256"/>
      <c r="G633" s="2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47"/>
      <c r="Z633" s="147"/>
      <c r="AA633" s="147"/>
      <c r="AB633" s="147"/>
      <c r="AC633" s="147"/>
      <c r="AD633" s="147"/>
      <c r="AE633" s="147"/>
      <c r="AF633" s="147"/>
      <c r="AG633" s="147" t="s">
        <v>170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255" t="s">
        <v>831</v>
      </c>
      <c r="D634" s="256"/>
      <c r="E634" s="256"/>
      <c r="F634" s="256"/>
      <c r="G634" s="2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47"/>
      <c r="Z634" s="147"/>
      <c r="AA634" s="147"/>
      <c r="AB634" s="147"/>
      <c r="AC634" s="147"/>
      <c r="AD634" s="147"/>
      <c r="AE634" s="147"/>
      <c r="AF634" s="147"/>
      <c r="AG634" s="147" t="s">
        <v>170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255" t="s">
        <v>825</v>
      </c>
      <c r="D635" s="256"/>
      <c r="E635" s="256"/>
      <c r="F635" s="256"/>
      <c r="G635" s="2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47"/>
      <c r="Z635" s="147"/>
      <c r="AA635" s="147"/>
      <c r="AB635" s="147"/>
      <c r="AC635" s="147"/>
      <c r="AD635" s="147"/>
      <c r="AE635" s="147"/>
      <c r="AF635" s="147"/>
      <c r="AG635" s="147" t="s">
        <v>170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95" t="s">
        <v>832</v>
      </c>
      <c r="D636" s="189"/>
      <c r="E636" s="190">
        <v>1</v>
      </c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240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67">
        <v>126</v>
      </c>
      <c r="B637" s="168" t="s">
        <v>833</v>
      </c>
      <c r="C637" s="184" t="s">
        <v>834</v>
      </c>
      <c r="D637" s="169" t="s">
        <v>274</v>
      </c>
      <c r="E637" s="170">
        <v>2</v>
      </c>
      <c r="F637" s="171"/>
      <c r="G637" s="172">
        <f>ROUND(E637*F637,2)</f>
        <v>0</v>
      </c>
      <c r="H637" s="171"/>
      <c r="I637" s="172">
        <f>ROUND(E637*H637,2)</f>
        <v>0</v>
      </c>
      <c r="J637" s="171"/>
      <c r="K637" s="172">
        <f>ROUND(E637*J637,2)</f>
        <v>0</v>
      </c>
      <c r="L637" s="172">
        <v>21</v>
      </c>
      <c r="M637" s="172">
        <f>G637*(1+L637/100)</f>
        <v>0</v>
      </c>
      <c r="N637" s="172">
        <v>7.1999999999999995E-2</v>
      </c>
      <c r="O637" s="172">
        <f>ROUND(E637*N637,2)</f>
        <v>0.14000000000000001</v>
      </c>
      <c r="P637" s="172">
        <v>0</v>
      </c>
      <c r="Q637" s="172">
        <f>ROUND(E637*P637,2)</f>
        <v>0</v>
      </c>
      <c r="R637" s="172"/>
      <c r="S637" s="172" t="s">
        <v>213</v>
      </c>
      <c r="T637" s="173" t="s">
        <v>166</v>
      </c>
      <c r="U637" s="156">
        <v>0</v>
      </c>
      <c r="V637" s="156">
        <f>ROUND(E637*U637,2)</f>
        <v>0</v>
      </c>
      <c r="W637" s="156"/>
      <c r="X637" s="156" t="s">
        <v>366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367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257" t="s">
        <v>835</v>
      </c>
      <c r="D638" s="258"/>
      <c r="E638" s="258"/>
      <c r="F638" s="258"/>
      <c r="G638" s="258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47"/>
      <c r="Z638" s="147"/>
      <c r="AA638" s="147"/>
      <c r="AB638" s="147"/>
      <c r="AC638" s="147"/>
      <c r="AD638" s="147"/>
      <c r="AE638" s="147"/>
      <c r="AF638" s="147"/>
      <c r="AG638" s="147" t="s">
        <v>170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255" t="s">
        <v>830</v>
      </c>
      <c r="D639" s="256"/>
      <c r="E639" s="256"/>
      <c r="F639" s="256"/>
      <c r="G639" s="2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47"/>
      <c r="Z639" s="147"/>
      <c r="AA639" s="147"/>
      <c r="AB639" s="147"/>
      <c r="AC639" s="147"/>
      <c r="AD639" s="147"/>
      <c r="AE639" s="147"/>
      <c r="AF639" s="147"/>
      <c r="AG639" s="147" t="s">
        <v>170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255" t="s">
        <v>831</v>
      </c>
      <c r="D640" s="256"/>
      <c r="E640" s="256"/>
      <c r="F640" s="256"/>
      <c r="G640" s="2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47"/>
      <c r="Z640" s="147"/>
      <c r="AA640" s="147"/>
      <c r="AB640" s="147"/>
      <c r="AC640" s="147"/>
      <c r="AD640" s="147"/>
      <c r="AE640" s="147"/>
      <c r="AF640" s="147"/>
      <c r="AG640" s="147" t="s">
        <v>170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255" t="s">
        <v>825</v>
      </c>
      <c r="D641" s="256"/>
      <c r="E641" s="256"/>
      <c r="F641" s="256"/>
      <c r="G641" s="2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47"/>
      <c r="Z641" s="147"/>
      <c r="AA641" s="147"/>
      <c r="AB641" s="147"/>
      <c r="AC641" s="147"/>
      <c r="AD641" s="147"/>
      <c r="AE641" s="147"/>
      <c r="AF641" s="147"/>
      <c r="AG641" s="147" t="s">
        <v>170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95" t="s">
        <v>836</v>
      </c>
      <c r="D642" s="189"/>
      <c r="E642" s="190">
        <v>2</v>
      </c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240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ht="22.5" outlineLevel="1" x14ac:dyDescent="0.2">
      <c r="A643" s="167">
        <v>127</v>
      </c>
      <c r="B643" s="168" t="s">
        <v>837</v>
      </c>
      <c r="C643" s="184" t="s">
        <v>838</v>
      </c>
      <c r="D643" s="169" t="s">
        <v>274</v>
      </c>
      <c r="E643" s="170">
        <v>2</v>
      </c>
      <c r="F643" s="171"/>
      <c r="G643" s="172">
        <f>ROUND(E643*F643,2)</f>
        <v>0</v>
      </c>
      <c r="H643" s="171"/>
      <c r="I643" s="172">
        <f>ROUND(E643*H643,2)</f>
        <v>0</v>
      </c>
      <c r="J643" s="171"/>
      <c r="K643" s="172">
        <f>ROUND(E643*J643,2)</f>
        <v>0</v>
      </c>
      <c r="L643" s="172">
        <v>21</v>
      </c>
      <c r="M643" s="172">
        <f>G643*(1+L643/100)</f>
        <v>0</v>
      </c>
      <c r="N643" s="172">
        <v>2.1000000000000001E-2</v>
      </c>
      <c r="O643" s="172">
        <f>ROUND(E643*N643,2)</f>
        <v>0.04</v>
      </c>
      <c r="P643" s="172">
        <v>0</v>
      </c>
      <c r="Q643" s="172">
        <f>ROUND(E643*P643,2)</f>
        <v>0</v>
      </c>
      <c r="R643" s="172"/>
      <c r="S643" s="172" t="s">
        <v>213</v>
      </c>
      <c r="T643" s="173" t="s">
        <v>166</v>
      </c>
      <c r="U643" s="156">
        <v>0</v>
      </c>
      <c r="V643" s="156">
        <f>ROUND(E643*U643,2)</f>
        <v>0</v>
      </c>
      <c r="W643" s="156"/>
      <c r="X643" s="156" t="s">
        <v>366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367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257" t="s">
        <v>1134</v>
      </c>
      <c r="D644" s="258"/>
      <c r="E644" s="258"/>
      <c r="F644" s="258"/>
      <c r="G644" s="258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47"/>
      <c r="Z644" s="147"/>
      <c r="AA644" s="147"/>
      <c r="AB644" s="147"/>
      <c r="AC644" s="147"/>
      <c r="AD644" s="147"/>
      <c r="AE644" s="147"/>
      <c r="AF644" s="147"/>
      <c r="AG644" s="147" t="s">
        <v>170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255" t="s">
        <v>981</v>
      </c>
      <c r="D645" s="256"/>
      <c r="E645" s="256"/>
      <c r="F645" s="256"/>
      <c r="G645" s="2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47"/>
      <c r="Z645" s="147"/>
      <c r="AA645" s="147"/>
      <c r="AB645" s="147"/>
      <c r="AC645" s="147"/>
      <c r="AD645" s="147"/>
      <c r="AE645" s="147"/>
      <c r="AF645" s="147"/>
      <c r="AG645" s="147" t="s">
        <v>170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255" t="s">
        <v>1135</v>
      </c>
      <c r="D646" s="256"/>
      <c r="E646" s="256"/>
      <c r="F646" s="256"/>
      <c r="G646" s="2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47"/>
      <c r="Z646" s="147"/>
      <c r="AA646" s="147"/>
      <c r="AB646" s="147"/>
      <c r="AC646" s="147"/>
      <c r="AD646" s="147"/>
      <c r="AE646" s="147"/>
      <c r="AF646" s="147"/>
      <c r="AG646" s="147" t="s">
        <v>170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255" t="s">
        <v>1136</v>
      </c>
      <c r="D647" s="256"/>
      <c r="E647" s="256"/>
      <c r="F647" s="256"/>
      <c r="G647" s="2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47"/>
      <c r="Z647" s="147"/>
      <c r="AA647" s="147"/>
      <c r="AB647" s="147"/>
      <c r="AC647" s="147"/>
      <c r="AD647" s="147"/>
      <c r="AE647" s="147"/>
      <c r="AF647" s="147"/>
      <c r="AG647" s="147" t="s">
        <v>170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55" t="s">
        <v>1137</v>
      </c>
      <c r="D648" s="256"/>
      <c r="E648" s="256"/>
      <c r="F648" s="256"/>
      <c r="G648" s="2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47"/>
      <c r="Z648" s="147"/>
      <c r="AA648" s="147"/>
      <c r="AB648" s="147"/>
      <c r="AC648" s="147"/>
      <c r="AD648" s="147"/>
      <c r="AE648" s="147"/>
      <c r="AF648" s="147"/>
      <c r="AG648" s="147" t="s">
        <v>170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255" t="s">
        <v>839</v>
      </c>
      <c r="D649" s="256"/>
      <c r="E649" s="256"/>
      <c r="F649" s="256"/>
      <c r="G649" s="2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47"/>
      <c r="Z649" s="147"/>
      <c r="AA649" s="147"/>
      <c r="AB649" s="147"/>
      <c r="AC649" s="147"/>
      <c r="AD649" s="147"/>
      <c r="AE649" s="147"/>
      <c r="AF649" s="147"/>
      <c r="AG649" s="147" t="s">
        <v>170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74" t="str">
        <f>C649</f>
        <v>zámek zadlabávací pro vložku, vložka z původních dveří, demontáž a montáž vložky (součástí generálního klíče)</v>
      </c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95" t="s">
        <v>840</v>
      </c>
      <c r="D650" s="189"/>
      <c r="E650" s="190">
        <v>2</v>
      </c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240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ht="22.5" outlineLevel="1" x14ac:dyDescent="0.2">
      <c r="A651" s="167">
        <v>128</v>
      </c>
      <c r="B651" s="168" t="s">
        <v>841</v>
      </c>
      <c r="C651" s="184" t="s">
        <v>842</v>
      </c>
      <c r="D651" s="169" t="s">
        <v>274</v>
      </c>
      <c r="E651" s="170">
        <v>1</v>
      </c>
      <c r="F651" s="171"/>
      <c r="G651" s="172">
        <f>ROUND(E651*F651,2)</f>
        <v>0</v>
      </c>
      <c r="H651" s="171"/>
      <c r="I651" s="172">
        <f>ROUND(E651*H651,2)</f>
        <v>0</v>
      </c>
      <c r="J651" s="171"/>
      <c r="K651" s="172">
        <f>ROUND(E651*J651,2)</f>
        <v>0</v>
      </c>
      <c r="L651" s="172">
        <v>21</v>
      </c>
      <c r="M651" s="172">
        <f>G651*(1+L651/100)</f>
        <v>0</v>
      </c>
      <c r="N651" s="172">
        <v>2.1000000000000001E-2</v>
      </c>
      <c r="O651" s="172">
        <f>ROUND(E651*N651,2)</f>
        <v>0.02</v>
      </c>
      <c r="P651" s="172">
        <v>0</v>
      </c>
      <c r="Q651" s="172">
        <f>ROUND(E651*P651,2)</f>
        <v>0</v>
      </c>
      <c r="R651" s="172"/>
      <c r="S651" s="172" t="s">
        <v>213</v>
      </c>
      <c r="T651" s="173" t="s">
        <v>166</v>
      </c>
      <c r="U651" s="156">
        <v>0</v>
      </c>
      <c r="V651" s="156">
        <f>ROUND(E651*U651,2)</f>
        <v>0</v>
      </c>
      <c r="W651" s="156"/>
      <c r="X651" s="156" t="s">
        <v>366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367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257" t="s">
        <v>1138</v>
      </c>
      <c r="D652" s="258"/>
      <c r="E652" s="258"/>
      <c r="F652" s="258"/>
      <c r="G652" s="258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47"/>
      <c r="Z652" s="147"/>
      <c r="AA652" s="147"/>
      <c r="AB652" s="147"/>
      <c r="AC652" s="147"/>
      <c r="AD652" s="147"/>
      <c r="AE652" s="147"/>
      <c r="AF652" s="147"/>
      <c r="AG652" s="147" t="s">
        <v>170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255" t="s">
        <v>981</v>
      </c>
      <c r="D653" s="256"/>
      <c r="E653" s="256"/>
      <c r="F653" s="256"/>
      <c r="G653" s="2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47"/>
      <c r="Z653" s="147"/>
      <c r="AA653" s="147"/>
      <c r="AB653" s="147"/>
      <c r="AC653" s="147"/>
      <c r="AD653" s="147"/>
      <c r="AE653" s="147"/>
      <c r="AF653" s="147"/>
      <c r="AG653" s="147" t="s">
        <v>170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255" t="s">
        <v>1139</v>
      </c>
      <c r="D654" s="256"/>
      <c r="E654" s="256"/>
      <c r="F654" s="256"/>
      <c r="G654" s="2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47"/>
      <c r="Z654" s="147"/>
      <c r="AA654" s="147"/>
      <c r="AB654" s="147"/>
      <c r="AC654" s="147"/>
      <c r="AD654" s="147"/>
      <c r="AE654" s="147"/>
      <c r="AF654" s="147"/>
      <c r="AG654" s="147" t="s">
        <v>170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255" t="s">
        <v>1136</v>
      </c>
      <c r="D655" s="256"/>
      <c r="E655" s="256"/>
      <c r="F655" s="256"/>
      <c r="G655" s="2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47"/>
      <c r="Z655" s="147"/>
      <c r="AA655" s="147"/>
      <c r="AB655" s="147"/>
      <c r="AC655" s="147"/>
      <c r="AD655" s="147"/>
      <c r="AE655" s="147"/>
      <c r="AF655" s="147"/>
      <c r="AG655" s="147" t="s">
        <v>170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255" t="s">
        <v>1137</v>
      </c>
      <c r="D656" s="256"/>
      <c r="E656" s="256"/>
      <c r="F656" s="256"/>
      <c r="G656" s="2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47"/>
      <c r="Z656" s="147"/>
      <c r="AA656" s="147"/>
      <c r="AB656" s="147"/>
      <c r="AC656" s="147"/>
      <c r="AD656" s="147"/>
      <c r="AE656" s="147"/>
      <c r="AF656" s="147"/>
      <c r="AG656" s="147" t="s">
        <v>170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255" t="s">
        <v>839</v>
      </c>
      <c r="D657" s="256"/>
      <c r="E657" s="256"/>
      <c r="F657" s="256"/>
      <c r="G657" s="2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47"/>
      <c r="Z657" s="147"/>
      <c r="AA657" s="147"/>
      <c r="AB657" s="147"/>
      <c r="AC657" s="147"/>
      <c r="AD657" s="147"/>
      <c r="AE657" s="147"/>
      <c r="AF657" s="147"/>
      <c r="AG657" s="147" t="s">
        <v>170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74" t="str">
        <f>C657</f>
        <v>zámek zadlabávací pro vložku, vložka z původních dveří, demontáž a montáž vložky (součástí generálního klíče)</v>
      </c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95" t="s">
        <v>843</v>
      </c>
      <c r="D658" s="189"/>
      <c r="E658" s="190">
        <v>1</v>
      </c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240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67">
        <v>129</v>
      </c>
      <c r="B659" s="168" t="s">
        <v>844</v>
      </c>
      <c r="C659" s="184" t="s">
        <v>845</v>
      </c>
      <c r="D659" s="169" t="s">
        <v>274</v>
      </c>
      <c r="E659" s="170">
        <v>12</v>
      </c>
      <c r="F659" s="171"/>
      <c r="G659" s="172">
        <f>ROUND(E659*F659,2)</f>
        <v>0</v>
      </c>
      <c r="H659" s="171"/>
      <c r="I659" s="172">
        <f>ROUND(E659*H659,2)</f>
        <v>0</v>
      </c>
      <c r="J659" s="171"/>
      <c r="K659" s="172">
        <f>ROUND(E659*J659,2)</f>
        <v>0</v>
      </c>
      <c r="L659" s="172">
        <v>21</v>
      </c>
      <c r="M659" s="172">
        <f>G659*(1+L659/100)</f>
        <v>0</v>
      </c>
      <c r="N659" s="172">
        <v>2.5000000000000001E-2</v>
      </c>
      <c r="O659" s="172">
        <f>ROUND(E659*N659,2)</f>
        <v>0.3</v>
      </c>
      <c r="P659" s="172">
        <v>0</v>
      </c>
      <c r="Q659" s="172">
        <f>ROUND(E659*P659,2)</f>
        <v>0</v>
      </c>
      <c r="R659" s="172"/>
      <c r="S659" s="172" t="s">
        <v>213</v>
      </c>
      <c r="T659" s="173" t="s">
        <v>166</v>
      </c>
      <c r="U659" s="156">
        <v>0</v>
      </c>
      <c r="V659" s="156">
        <f>ROUND(E659*U659,2)</f>
        <v>0</v>
      </c>
      <c r="W659" s="156"/>
      <c r="X659" s="156" t="s">
        <v>366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367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257" t="s">
        <v>1140</v>
      </c>
      <c r="D660" s="258"/>
      <c r="E660" s="258"/>
      <c r="F660" s="258"/>
      <c r="G660" s="258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47"/>
      <c r="Z660" s="147"/>
      <c r="AA660" s="147"/>
      <c r="AB660" s="147"/>
      <c r="AC660" s="147"/>
      <c r="AD660" s="147"/>
      <c r="AE660" s="147"/>
      <c r="AF660" s="147"/>
      <c r="AG660" s="147" t="s">
        <v>170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255" t="s">
        <v>981</v>
      </c>
      <c r="D661" s="256"/>
      <c r="E661" s="256"/>
      <c r="F661" s="256"/>
      <c r="G661" s="2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47"/>
      <c r="Z661" s="147"/>
      <c r="AA661" s="147"/>
      <c r="AB661" s="147"/>
      <c r="AC661" s="147"/>
      <c r="AD661" s="147"/>
      <c r="AE661" s="147"/>
      <c r="AF661" s="147"/>
      <c r="AG661" s="147" t="s">
        <v>170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255" t="s">
        <v>1141</v>
      </c>
      <c r="D662" s="256"/>
      <c r="E662" s="256"/>
      <c r="F662" s="256"/>
      <c r="G662" s="2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47"/>
      <c r="Z662" s="147"/>
      <c r="AA662" s="147"/>
      <c r="AB662" s="147"/>
      <c r="AC662" s="147"/>
      <c r="AD662" s="147"/>
      <c r="AE662" s="147"/>
      <c r="AF662" s="147"/>
      <c r="AG662" s="147" t="s">
        <v>170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255" t="s">
        <v>1136</v>
      </c>
      <c r="D663" s="256"/>
      <c r="E663" s="256"/>
      <c r="F663" s="256"/>
      <c r="G663" s="2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47"/>
      <c r="Z663" s="147"/>
      <c r="AA663" s="147"/>
      <c r="AB663" s="147"/>
      <c r="AC663" s="147"/>
      <c r="AD663" s="147"/>
      <c r="AE663" s="147"/>
      <c r="AF663" s="147"/>
      <c r="AG663" s="147" t="s">
        <v>170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255" t="s">
        <v>1137</v>
      </c>
      <c r="D664" s="256"/>
      <c r="E664" s="256"/>
      <c r="F664" s="256"/>
      <c r="G664" s="2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47"/>
      <c r="Z664" s="147"/>
      <c r="AA664" s="147"/>
      <c r="AB664" s="147"/>
      <c r="AC664" s="147"/>
      <c r="AD664" s="147"/>
      <c r="AE664" s="147"/>
      <c r="AF664" s="147"/>
      <c r="AG664" s="147" t="s">
        <v>170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255" t="s">
        <v>839</v>
      </c>
      <c r="D665" s="256"/>
      <c r="E665" s="256"/>
      <c r="F665" s="256"/>
      <c r="G665" s="2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47"/>
      <c r="Z665" s="147"/>
      <c r="AA665" s="147"/>
      <c r="AB665" s="147"/>
      <c r="AC665" s="147"/>
      <c r="AD665" s="147"/>
      <c r="AE665" s="147"/>
      <c r="AF665" s="147"/>
      <c r="AG665" s="147" t="s">
        <v>170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74" t="str">
        <f>C665</f>
        <v>zámek zadlabávací pro vložku, vložka z původních dveří, demontáž a montáž vložky (součástí generálního klíče)</v>
      </c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95" t="s">
        <v>454</v>
      </c>
      <c r="D666" s="189"/>
      <c r="E666" s="190">
        <v>12</v>
      </c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240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67">
        <v>130</v>
      </c>
      <c r="B667" s="168" t="s">
        <v>846</v>
      </c>
      <c r="C667" s="184" t="s">
        <v>847</v>
      </c>
      <c r="D667" s="169" t="s">
        <v>274</v>
      </c>
      <c r="E667" s="170">
        <v>4</v>
      </c>
      <c r="F667" s="171"/>
      <c r="G667" s="172">
        <f>ROUND(E667*F667,2)</f>
        <v>0</v>
      </c>
      <c r="H667" s="171"/>
      <c r="I667" s="172">
        <f>ROUND(E667*H667,2)</f>
        <v>0</v>
      </c>
      <c r="J667" s="171"/>
      <c r="K667" s="172">
        <f>ROUND(E667*J667,2)</f>
        <v>0</v>
      </c>
      <c r="L667" s="172">
        <v>21</v>
      </c>
      <c r="M667" s="172">
        <f>G667*(1+L667/100)</f>
        <v>0</v>
      </c>
      <c r="N667" s="172">
        <v>2.7E-2</v>
      </c>
      <c r="O667" s="172">
        <f>ROUND(E667*N667,2)</f>
        <v>0.11</v>
      </c>
      <c r="P667" s="172">
        <v>0</v>
      </c>
      <c r="Q667" s="172">
        <f>ROUND(E667*P667,2)</f>
        <v>0</v>
      </c>
      <c r="R667" s="172"/>
      <c r="S667" s="172" t="s">
        <v>213</v>
      </c>
      <c r="T667" s="173" t="s">
        <v>166</v>
      </c>
      <c r="U667" s="156">
        <v>0</v>
      </c>
      <c r="V667" s="156">
        <f>ROUND(E667*U667,2)</f>
        <v>0</v>
      </c>
      <c r="W667" s="156"/>
      <c r="X667" s="156" t="s">
        <v>366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367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257" t="s">
        <v>1142</v>
      </c>
      <c r="D668" s="258"/>
      <c r="E668" s="258"/>
      <c r="F668" s="258"/>
      <c r="G668" s="258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47"/>
      <c r="Z668" s="147"/>
      <c r="AA668" s="147"/>
      <c r="AB668" s="147"/>
      <c r="AC668" s="147"/>
      <c r="AD668" s="147"/>
      <c r="AE668" s="147"/>
      <c r="AF668" s="147"/>
      <c r="AG668" s="147" t="s">
        <v>170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255" t="s">
        <v>981</v>
      </c>
      <c r="D669" s="256"/>
      <c r="E669" s="256"/>
      <c r="F669" s="256"/>
      <c r="G669" s="2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47"/>
      <c r="Z669" s="147"/>
      <c r="AA669" s="147"/>
      <c r="AB669" s="147"/>
      <c r="AC669" s="147"/>
      <c r="AD669" s="147"/>
      <c r="AE669" s="147"/>
      <c r="AF669" s="147"/>
      <c r="AG669" s="147" t="s">
        <v>170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255" t="s">
        <v>1141</v>
      </c>
      <c r="D670" s="256"/>
      <c r="E670" s="256"/>
      <c r="F670" s="256"/>
      <c r="G670" s="2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47"/>
      <c r="Z670" s="147"/>
      <c r="AA670" s="147"/>
      <c r="AB670" s="147"/>
      <c r="AC670" s="147"/>
      <c r="AD670" s="147"/>
      <c r="AE670" s="147"/>
      <c r="AF670" s="147"/>
      <c r="AG670" s="147" t="s">
        <v>170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255" t="s">
        <v>1136</v>
      </c>
      <c r="D671" s="256"/>
      <c r="E671" s="256"/>
      <c r="F671" s="256"/>
      <c r="G671" s="2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47"/>
      <c r="Z671" s="147"/>
      <c r="AA671" s="147"/>
      <c r="AB671" s="147"/>
      <c r="AC671" s="147"/>
      <c r="AD671" s="147"/>
      <c r="AE671" s="147"/>
      <c r="AF671" s="147"/>
      <c r="AG671" s="147" t="s">
        <v>170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55" t="s">
        <v>1137</v>
      </c>
      <c r="D672" s="256"/>
      <c r="E672" s="256"/>
      <c r="F672" s="256"/>
      <c r="G672" s="2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47"/>
      <c r="Z672" s="147"/>
      <c r="AA672" s="147"/>
      <c r="AB672" s="147"/>
      <c r="AC672" s="147"/>
      <c r="AD672" s="147"/>
      <c r="AE672" s="147"/>
      <c r="AF672" s="147"/>
      <c r="AG672" s="147" t="s">
        <v>170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255" t="s">
        <v>848</v>
      </c>
      <c r="D673" s="256"/>
      <c r="E673" s="256"/>
      <c r="F673" s="256"/>
      <c r="G673" s="2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47"/>
      <c r="Z673" s="147"/>
      <c r="AA673" s="147"/>
      <c r="AB673" s="147"/>
      <c r="AC673" s="147"/>
      <c r="AD673" s="147"/>
      <c r="AE673" s="147"/>
      <c r="AF673" s="147"/>
      <c r="AG673" s="147" t="s">
        <v>170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95" t="s">
        <v>849</v>
      </c>
      <c r="D674" s="189"/>
      <c r="E674" s="190">
        <v>4</v>
      </c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240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22.5" outlineLevel="1" x14ac:dyDescent="0.2">
      <c r="A675" s="167">
        <v>131</v>
      </c>
      <c r="B675" s="168" t="s">
        <v>850</v>
      </c>
      <c r="C675" s="184" t="s">
        <v>847</v>
      </c>
      <c r="D675" s="169" t="s">
        <v>274</v>
      </c>
      <c r="E675" s="170">
        <v>1</v>
      </c>
      <c r="F675" s="171"/>
      <c r="G675" s="172">
        <f>ROUND(E675*F675,2)</f>
        <v>0</v>
      </c>
      <c r="H675" s="171"/>
      <c r="I675" s="172">
        <f>ROUND(E675*H675,2)</f>
        <v>0</v>
      </c>
      <c r="J675" s="171"/>
      <c r="K675" s="172">
        <f>ROUND(E675*J675,2)</f>
        <v>0</v>
      </c>
      <c r="L675" s="172">
        <v>21</v>
      </c>
      <c r="M675" s="172">
        <f>G675*(1+L675/100)</f>
        <v>0</v>
      </c>
      <c r="N675" s="172">
        <v>2.7E-2</v>
      </c>
      <c r="O675" s="172">
        <f>ROUND(E675*N675,2)</f>
        <v>0.03</v>
      </c>
      <c r="P675" s="172">
        <v>0</v>
      </c>
      <c r="Q675" s="172">
        <f>ROUND(E675*P675,2)</f>
        <v>0</v>
      </c>
      <c r="R675" s="172"/>
      <c r="S675" s="172" t="s">
        <v>213</v>
      </c>
      <c r="T675" s="173" t="s">
        <v>166</v>
      </c>
      <c r="U675" s="156">
        <v>0</v>
      </c>
      <c r="V675" s="156">
        <f>ROUND(E675*U675,2)</f>
        <v>0</v>
      </c>
      <c r="W675" s="156"/>
      <c r="X675" s="156" t="s">
        <v>366</v>
      </c>
      <c r="Y675" s="147"/>
      <c r="Z675" s="147"/>
      <c r="AA675" s="147"/>
      <c r="AB675" s="147"/>
      <c r="AC675" s="147"/>
      <c r="AD675" s="147"/>
      <c r="AE675" s="147"/>
      <c r="AF675" s="147"/>
      <c r="AG675" s="147" t="s">
        <v>367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257" t="s">
        <v>1142</v>
      </c>
      <c r="D676" s="258"/>
      <c r="E676" s="258"/>
      <c r="F676" s="258"/>
      <c r="G676" s="258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47"/>
      <c r="Z676" s="147"/>
      <c r="AA676" s="147"/>
      <c r="AB676" s="147"/>
      <c r="AC676" s="147"/>
      <c r="AD676" s="147"/>
      <c r="AE676" s="147"/>
      <c r="AF676" s="147"/>
      <c r="AG676" s="147" t="s">
        <v>170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255" t="s">
        <v>981</v>
      </c>
      <c r="D677" s="256"/>
      <c r="E677" s="256"/>
      <c r="F677" s="256"/>
      <c r="G677" s="2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47"/>
      <c r="Z677" s="147"/>
      <c r="AA677" s="147"/>
      <c r="AB677" s="147"/>
      <c r="AC677" s="147"/>
      <c r="AD677" s="147"/>
      <c r="AE677" s="147"/>
      <c r="AF677" s="147"/>
      <c r="AG677" s="147" t="s">
        <v>170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255" t="s">
        <v>1143</v>
      </c>
      <c r="D678" s="256"/>
      <c r="E678" s="256"/>
      <c r="F678" s="256"/>
      <c r="G678" s="2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47"/>
      <c r="Z678" s="147"/>
      <c r="AA678" s="147"/>
      <c r="AB678" s="147"/>
      <c r="AC678" s="147"/>
      <c r="AD678" s="147"/>
      <c r="AE678" s="147"/>
      <c r="AF678" s="147"/>
      <c r="AG678" s="147" t="s">
        <v>170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255" t="s">
        <v>1144</v>
      </c>
      <c r="D679" s="256"/>
      <c r="E679" s="256"/>
      <c r="F679" s="256"/>
      <c r="G679" s="2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47"/>
      <c r="Z679" s="147"/>
      <c r="AA679" s="147"/>
      <c r="AB679" s="147"/>
      <c r="AC679" s="147"/>
      <c r="AD679" s="147"/>
      <c r="AE679" s="147"/>
      <c r="AF679" s="147"/>
      <c r="AG679" s="147" t="s">
        <v>170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255" t="s">
        <v>1137</v>
      </c>
      <c r="D680" s="256"/>
      <c r="E680" s="256"/>
      <c r="F680" s="256"/>
      <c r="G680" s="2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47"/>
      <c r="Z680" s="147"/>
      <c r="AA680" s="147"/>
      <c r="AB680" s="147"/>
      <c r="AC680" s="147"/>
      <c r="AD680" s="147"/>
      <c r="AE680" s="147"/>
      <c r="AF680" s="147"/>
      <c r="AG680" s="147" t="s">
        <v>170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255" t="s">
        <v>848</v>
      </c>
      <c r="D681" s="256"/>
      <c r="E681" s="256"/>
      <c r="F681" s="256"/>
      <c r="G681" s="2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47"/>
      <c r="Z681" s="147"/>
      <c r="AA681" s="147"/>
      <c r="AB681" s="147"/>
      <c r="AC681" s="147"/>
      <c r="AD681" s="147"/>
      <c r="AE681" s="147"/>
      <c r="AF681" s="147"/>
      <c r="AG681" s="147" t="s">
        <v>170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95" t="s">
        <v>851</v>
      </c>
      <c r="D682" s="189"/>
      <c r="E682" s="190">
        <v>1</v>
      </c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240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22.5" outlineLevel="1" x14ac:dyDescent="0.2">
      <c r="A683" s="167">
        <v>132</v>
      </c>
      <c r="B683" s="168" t="s">
        <v>852</v>
      </c>
      <c r="C683" s="184" t="s">
        <v>853</v>
      </c>
      <c r="D683" s="169" t="s">
        <v>274</v>
      </c>
      <c r="E683" s="170">
        <v>2</v>
      </c>
      <c r="F683" s="171"/>
      <c r="G683" s="172">
        <f>ROUND(E683*F683,2)</f>
        <v>0</v>
      </c>
      <c r="H683" s="171"/>
      <c r="I683" s="172">
        <f>ROUND(E683*H683,2)</f>
        <v>0</v>
      </c>
      <c r="J683" s="171"/>
      <c r="K683" s="172">
        <f>ROUND(E683*J683,2)</f>
        <v>0</v>
      </c>
      <c r="L683" s="172">
        <v>21</v>
      </c>
      <c r="M683" s="172">
        <f>G683*(1+L683/100)</f>
        <v>0</v>
      </c>
      <c r="N683" s="172">
        <v>2.7E-2</v>
      </c>
      <c r="O683" s="172">
        <f>ROUND(E683*N683,2)</f>
        <v>0.05</v>
      </c>
      <c r="P683" s="172">
        <v>0</v>
      </c>
      <c r="Q683" s="172">
        <f>ROUND(E683*P683,2)</f>
        <v>0</v>
      </c>
      <c r="R683" s="172"/>
      <c r="S683" s="172" t="s">
        <v>213</v>
      </c>
      <c r="T683" s="173" t="s">
        <v>166</v>
      </c>
      <c r="U683" s="156">
        <v>0</v>
      </c>
      <c r="V683" s="156">
        <f>ROUND(E683*U683,2)</f>
        <v>0</v>
      </c>
      <c r="W683" s="156"/>
      <c r="X683" s="156" t="s">
        <v>366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367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257" t="s">
        <v>1142</v>
      </c>
      <c r="D684" s="258"/>
      <c r="E684" s="258"/>
      <c r="F684" s="258"/>
      <c r="G684" s="258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47"/>
      <c r="Z684" s="147"/>
      <c r="AA684" s="147"/>
      <c r="AB684" s="147"/>
      <c r="AC684" s="147"/>
      <c r="AD684" s="147"/>
      <c r="AE684" s="147"/>
      <c r="AF684" s="147"/>
      <c r="AG684" s="147" t="s">
        <v>170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255" t="s">
        <v>981</v>
      </c>
      <c r="D685" s="256"/>
      <c r="E685" s="256"/>
      <c r="F685" s="256"/>
      <c r="G685" s="2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47"/>
      <c r="Z685" s="147"/>
      <c r="AA685" s="147"/>
      <c r="AB685" s="147"/>
      <c r="AC685" s="147"/>
      <c r="AD685" s="147"/>
      <c r="AE685" s="147"/>
      <c r="AF685" s="147"/>
      <c r="AG685" s="147" t="s">
        <v>170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255" t="s">
        <v>1145</v>
      </c>
      <c r="D686" s="256"/>
      <c r="E686" s="256"/>
      <c r="F686" s="256"/>
      <c r="G686" s="2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47"/>
      <c r="Z686" s="147"/>
      <c r="AA686" s="147"/>
      <c r="AB686" s="147"/>
      <c r="AC686" s="147"/>
      <c r="AD686" s="147"/>
      <c r="AE686" s="147"/>
      <c r="AF686" s="147"/>
      <c r="AG686" s="147" t="s">
        <v>170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55" t="s">
        <v>1144</v>
      </c>
      <c r="D687" s="256"/>
      <c r="E687" s="256"/>
      <c r="F687" s="256"/>
      <c r="G687" s="2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47"/>
      <c r="Z687" s="147"/>
      <c r="AA687" s="147"/>
      <c r="AB687" s="147"/>
      <c r="AC687" s="147"/>
      <c r="AD687" s="147"/>
      <c r="AE687" s="147"/>
      <c r="AF687" s="147"/>
      <c r="AG687" s="147" t="s">
        <v>170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255" t="s">
        <v>1137</v>
      </c>
      <c r="D688" s="256"/>
      <c r="E688" s="256"/>
      <c r="F688" s="256"/>
      <c r="G688" s="2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47"/>
      <c r="Z688" s="147"/>
      <c r="AA688" s="147"/>
      <c r="AB688" s="147"/>
      <c r="AC688" s="147"/>
      <c r="AD688" s="147"/>
      <c r="AE688" s="147"/>
      <c r="AF688" s="147"/>
      <c r="AG688" s="147" t="s">
        <v>170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255" t="s">
        <v>848</v>
      </c>
      <c r="D689" s="256"/>
      <c r="E689" s="256"/>
      <c r="F689" s="256"/>
      <c r="G689" s="2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47"/>
      <c r="Z689" s="147"/>
      <c r="AA689" s="147"/>
      <c r="AB689" s="147"/>
      <c r="AC689" s="147"/>
      <c r="AD689" s="147"/>
      <c r="AE689" s="147"/>
      <c r="AF689" s="147"/>
      <c r="AG689" s="147" t="s">
        <v>170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95" t="s">
        <v>854</v>
      </c>
      <c r="D690" s="189"/>
      <c r="E690" s="190">
        <v>2</v>
      </c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240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67">
        <v>133</v>
      </c>
      <c r="B691" s="168" t="s">
        <v>855</v>
      </c>
      <c r="C691" s="184" t="s">
        <v>856</v>
      </c>
      <c r="D691" s="169" t="s">
        <v>274</v>
      </c>
      <c r="E691" s="170">
        <v>1</v>
      </c>
      <c r="F691" s="171"/>
      <c r="G691" s="172">
        <f>ROUND(E691*F691,2)</f>
        <v>0</v>
      </c>
      <c r="H691" s="171"/>
      <c r="I691" s="172">
        <f>ROUND(E691*H691,2)</f>
        <v>0</v>
      </c>
      <c r="J691" s="171"/>
      <c r="K691" s="172">
        <f>ROUND(E691*J691,2)</f>
        <v>0</v>
      </c>
      <c r="L691" s="172">
        <v>21</v>
      </c>
      <c r="M691" s="172">
        <f>G691*(1+L691/100)</f>
        <v>0</v>
      </c>
      <c r="N691" s="172">
        <v>2.9000000000000001E-2</v>
      </c>
      <c r="O691" s="172">
        <f>ROUND(E691*N691,2)</f>
        <v>0.03</v>
      </c>
      <c r="P691" s="172">
        <v>0</v>
      </c>
      <c r="Q691" s="172">
        <f>ROUND(E691*P691,2)</f>
        <v>0</v>
      </c>
      <c r="R691" s="172"/>
      <c r="S691" s="172" t="s">
        <v>213</v>
      </c>
      <c r="T691" s="173" t="s">
        <v>166</v>
      </c>
      <c r="U691" s="156">
        <v>0</v>
      </c>
      <c r="V691" s="156">
        <f>ROUND(E691*U691,2)</f>
        <v>0</v>
      </c>
      <c r="W691" s="156"/>
      <c r="X691" s="156" t="s">
        <v>366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367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257" t="s">
        <v>1146</v>
      </c>
      <c r="D692" s="258"/>
      <c r="E692" s="258"/>
      <c r="F692" s="258"/>
      <c r="G692" s="258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47"/>
      <c r="Z692" s="147"/>
      <c r="AA692" s="147"/>
      <c r="AB692" s="147"/>
      <c r="AC692" s="147"/>
      <c r="AD692" s="147"/>
      <c r="AE692" s="147"/>
      <c r="AF692" s="147"/>
      <c r="AG692" s="147" t="s">
        <v>170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255" t="s">
        <v>981</v>
      </c>
      <c r="D693" s="256"/>
      <c r="E693" s="256"/>
      <c r="F693" s="256"/>
      <c r="G693" s="2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47"/>
      <c r="Z693" s="147"/>
      <c r="AA693" s="147"/>
      <c r="AB693" s="147"/>
      <c r="AC693" s="147"/>
      <c r="AD693" s="147"/>
      <c r="AE693" s="147"/>
      <c r="AF693" s="147"/>
      <c r="AG693" s="147" t="s">
        <v>170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255" t="s">
        <v>1135</v>
      </c>
      <c r="D694" s="256"/>
      <c r="E694" s="256"/>
      <c r="F694" s="256"/>
      <c r="G694" s="2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47"/>
      <c r="Z694" s="147"/>
      <c r="AA694" s="147"/>
      <c r="AB694" s="147"/>
      <c r="AC694" s="147"/>
      <c r="AD694" s="147"/>
      <c r="AE694" s="147"/>
      <c r="AF694" s="147"/>
      <c r="AG694" s="147" t="s">
        <v>170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255" t="s">
        <v>1136</v>
      </c>
      <c r="D695" s="256"/>
      <c r="E695" s="256"/>
      <c r="F695" s="256"/>
      <c r="G695" s="2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47"/>
      <c r="Z695" s="147"/>
      <c r="AA695" s="147"/>
      <c r="AB695" s="147"/>
      <c r="AC695" s="147"/>
      <c r="AD695" s="147"/>
      <c r="AE695" s="147"/>
      <c r="AF695" s="147"/>
      <c r="AG695" s="147" t="s">
        <v>170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255" t="s">
        <v>1137</v>
      </c>
      <c r="D696" s="256"/>
      <c r="E696" s="256"/>
      <c r="F696" s="256"/>
      <c r="G696" s="2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47"/>
      <c r="Z696" s="147"/>
      <c r="AA696" s="147"/>
      <c r="AB696" s="147"/>
      <c r="AC696" s="147"/>
      <c r="AD696" s="147"/>
      <c r="AE696" s="147"/>
      <c r="AF696" s="147"/>
      <c r="AG696" s="147" t="s">
        <v>170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255" t="s">
        <v>839</v>
      </c>
      <c r="D697" s="256"/>
      <c r="E697" s="256"/>
      <c r="F697" s="256"/>
      <c r="G697" s="2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47"/>
      <c r="Z697" s="147"/>
      <c r="AA697" s="147"/>
      <c r="AB697" s="147"/>
      <c r="AC697" s="147"/>
      <c r="AD697" s="147"/>
      <c r="AE697" s="147"/>
      <c r="AF697" s="147"/>
      <c r="AG697" s="147" t="s">
        <v>170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74" t="str">
        <f>C697</f>
        <v>zámek zadlabávací pro vložku, vložka z původních dveří, demontáž a montáž vložky (součástí generálního klíče)</v>
      </c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255" t="s">
        <v>857</v>
      </c>
      <c r="D698" s="256"/>
      <c r="E698" s="256"/>
      <c r="F698" s="256"/>
      <c r="G698" s="2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47"/>
      <c r="Z698" s="147"/>
      <c r="AA698" s="147"/>
      <c r="AB698" s="147"/>
      <c r="AC698" s="147"/>
      <c r="AD698" s="147"/>
      <c r="AE698" s="147"/>
      <c r="AF698" s="147"/>
      <c r="AG698" s="147" t="s">
        <v>170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95" t="s">
        <v>858</v>
      </c>
      <c r="D699" s="189"/>
      <c r="E699" s="190">
        <v>1</v>
      </c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240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2.5" outlineLevel="1" x14ac:dyDescent="0.2">
      <c r="A700" s="167">
        <v>134</v>
      </c>
      <c r="B700" s="168" t="s">
        <v>859</v>
      </c>
      <c r="C700" s="184" t="s">
        <v>856</v>
      </c>
      <c r="D700" s="169" t="s">
        <v>274</v>
      </c>
      <c r="E700" s="170">
        <v>20</v>
      </c>
      <c r="F700" s="171"/>
      <c r="G700" s="172">
        <f>ROUND(E700*F700,2)</f>
        <v>0</v>
      </c>
      <c r="H700" s="171"/>
      <c r="I700" s="172">
        <f>ROUND(E700*H700,2)</f>
        <v>0</v>
      </c>
      <c r="J700" s="171"/>
      <c r="K700" s="172">
        <f>ROUND(E700*J700,2)</f>
        <v>0</v>
      </c>
      <c r="L700" s="172">
        <v>21</v>
      </c>
      <c r="M700" s="172">
        <f>G700*(1+L700/100)</f>
        <v>0</v>
      </c>
      <c r="N700" s="172">
        <v>2.9000000000000001E-2</v>
      </c>
      <c r="O700" s="172">
        <f>ROUND(E700*N700,2)</f>
        <v>0.57999999999999996</v>
      </c>
      <c r="P700" s="172">
        <v>0</v>
      </c>
      <c r="Q700" s="172">
        <f>ROUND(E700*P700,2)</f>
        <v>0</v>
      </c>
      <c r="R700" s="172"/>
      <c r="S700" s="172" t="s">
        <v>213</v>
      </c>
      <c r="T700" s="173" t="s">
        <v>166</v>
      </c>
      <c r="U700" s="156">
        <v>0</v>
      </c>
      <c r="V700" s="156">
        <f>ROUND(E700*U700,2)</f>
        <v>0</v>
      </c>
      <c r="W700" s="156"/>
      <c r="X700" s="156" t="s">
        <v>366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367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54"/>
      <c r="B701" s="155"/>
      <c r="C701" s="257" t="s">
        <v>1147</v>
      </c>
      <c r="D701" s="258"/>
      <c r="E701" s="258"/>
      <c r="F701" s="258"/>
      <c r="G701" s="258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47"/>
      <c r="Z701" s="147"/>
      <c r="AA701" s="147"/>
      <c r="AB701" s="147"/>
      <c r="AC701" s="147"/>
      <c r="AD701" s="147"/>
      <c r="AE701" s="147"/>
      <c r="AF701" s="147"/>
      <c r="AG701" s="147" t="s">
        <v>170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55" t="s">
        <v>981</v>
      </c>
      <c r="D702" s="256"/>
      <c r="E702" s="256"/>
      <c r="F702" s="256"/>
      <c r="G702" s="2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47"/>
      <c r="Z702" s="147"/>
      <c r="AA702" s="147"/>
      <c r="AB702" s="147"/>
      <c r="AC702" s="147"/>
      <c r="AD702" s="147"/>
      <c r="AE702" s="147"/>
      <c r="AF702" s="147"/>
      <c r="AG702" s="147" t="s">
        <v>170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255" t="s">
        <v>1148</v>
      </c>
      <c r="D703" s="256"/>
      <c r="E703" s="256"/>
      <c r="F703" s="256"/>
      <c r="G703" s="2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47"/>
      <c r="Z703" s="147"/>
      <c r="AA703" s="147"/>
      <c r="AB703" s="147"/>
      <c r="AC703" s="147"/>
      <c r="AD703" s="147"/>
      <c r="AE703" s="147"/>
      <c r="AF703" s="147"/>
      <c r="AG703" s="147" t="s">
        <v>170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255" t="s">
        <v>1149</v>
      </c>
      <c r="D704" s="256"/>
      <c r="E704" s="256"/>
      <c r="F704" s="256"/>
      <c r="G704" s="2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47"/>
      <c r="Z704" s="147"/>
      <c r="AA704" s="147"/>
      <c r="AB704" s="147"/>
      <c r="AC704" s="147"/>
      <c r="AD704" s="147"/>
      <c r="AE704" s="147"/>
      <c r="AF704" s="147"/>
      <c r="AG704" s="147" t="s">
        <v>170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255" t="s">
        <v>1150</v>
      </c>
      <c r="D705" s="256"/>
      <c r="E705" s="256"/>
      <c r="F705" s="256"/>
      <c r="G705" s="2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47"/>
      <c r="Z705" s="147"/>
      <c r="AA705" s="147"/>
      <c r="AB705" s="147"/>
      <c r="AC705" s="147"/>
      <c r="AD705" s="147"/>
      <c r="AE705" s="147"/>
      <c r="AF705" s="147"/>
      <c r="AG705" s="147" t="s">
        <v>170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255" t="s">
        <v>1137</v>
      </c>
      <c r="D706" s="256"/>
      <c r="E706" s="256"/>
      <c r="F706" s="256"/>
      <c r="G706" s="2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47"/>
      <c r="Z706" s="147"/>
      <c r="AA706" s="147"/>
      <c r="AB706" s="147"/>
      <c r="AC706" s="147"/>
      <c r="AD706" s="147"/>
      <c r="AE706" s="147"/>
      <c r="AF706" s="147"/>
      <c r="AG706" s="147" t="s">
        <v>170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255" t="s">
        <v>839</v>
      </c>
      <c r="D707" s="256"/>
      <c r="E707" s="256"/>
      <c r="F707" s="256"/>
      <c r="G707" s="2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47"/>
      <c r="Z707" s="147"/>
      <c r="AA707" s="147"/>
      <c r="AB707" s="147"/>
      <c r="AC707" s="147"/>
      <c r="AD707" s="147"/>
      <c r="AE707" s="147"/>
      <c r="AF707" s="147"/>
      <c r="AG707" s="147" t="s">
        <v>170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74" t="str">
        <f>C707</f>
        <v>zámek zadlabávací pro vložku, vložka z původních dveří, demontáž a montáž vložky (součástí generálního klíče)</v>
      </c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255" t="s">
        <v>857</v>
      </c>
      <c r="D708" s="256"/>
      <c r="E708" s="256"/>
      <c r="F708" s="256"/>
      <c r="G708" s="2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47"/>
      <c r="Z708" s="147"/>
      <c r="AA708" s="147"/>
      <c r="AB708" s="147"/>
      <c r="AC708" s="147"/>
      <c r="AD708" s="147"/>
      <c r="AE708" s="147"/>
      <c r="AF708" s="147"/>
      <c r="AG708" s="147" t="s">
        <v>170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95" t="s">
        <v>860</v>
      </c>
      <c r="D709" s="189"/>
      <c r="E709" s="190">
        <v>20</v>
      </c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240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2.5" outlineLevel="1" x14ac:dyDescent="0.2">
      <c r="A710" s="167">
        <v>135</v>
      </c>
      <c r="B710" s="168" t="s">
        <v>861</v>
      </c>
      <c r="C710" s="184" t="s">
        <v>856</v>
      </c>
      <c r="D710" s="169" t="s">
        <v>274</v>
      </c>
      <c r="E710" s="170">
        <v>6</v>
      </c>
      <c r="F710" s="171"/>
      <c r="G710" s="172">
        <f>ROUND(E710*F710,2)</f>
        <v>0</v>
      </c>
      <c r="H710" s="171"/>
      <c r="I710" s="172">
        <f>ROUND(E710*H710,2)</f>
        <v>0</v>
      </c>
      <c r="J710" s="171"/>
      <c r="K710" s="172">
        <f>ROUND(E710*J710,2)</f>
        <v>0</v>
      </c>
      <c r="L710" s="172">
        <v>21</v>
      </c>
      <c r="M710" s="172">
        <f>G710*(1+L710/100)</f>
        <v>0</v>
      </c>
      <c r="N710" s="172">
        <v>2.9000000000000001E-2</v>
      </c>
      <c r="O710" s="172">
        <f>ROUND(E710*N710,2)</f>
        <v>0.17</v>
      </c>
      <c r="P710" s="172">
        <v>0</v>
      </c>
      <c r="Q710" s="172">
        <f>ROUND(E710*P710,2)</f>
        <v>0</v>
      </c>
      <c r="R710" s="172"/>
      <c r="S710" s="172" t="s">
        <v>213</v>
      </c>
      <c r="T710" s="173" t="s">
        <v>166</v>
      </c>
      <c r="U710" s="156">
        <v>0</v>
      </c>
      <c r="V710" s="156">
        <f>ROUND(E710*U710,2)</f>
        <v>0</v>
      </c>
      <c r="W710" s="156"/>
      <c r="X710" s="156" t="s">
        <v>366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367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257" t="s">
        <v>1151</v>
      </c>
      <c r="D711" s="258"/>
      <c r="E711" s="258"/>
      <c r="F711" s="258"/>
      <c r="G711" s="258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47"/>
      <c r="Z711" s="147"/>
      <c r="AA711" s="147"/>
      <c r="AB711" s="147"/>
      <c r="AC711" s="147"/>
      <c r="AD711" s="147"/>
      <c r="AE711" s="147"/>
      <c r="AF711" s="147"/>
      <c r="AG711" s="147" t="s">
        <v>170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255" t="s">
        <v>981</v>
      </c>
      <c r="D712" s="256"/>
      <c r="E712" s="256"/>
      <c r="F712" s="256"/>
      <c r="G712" s="2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47"/>
      <c r="Z712" s="147"/>
      <c r="AA712" s="147"/>
      <c r="AB712" s="147"/>
      <c r="AC712" s="147"/>
      <c r="AD712" s="147"/>
      <c r="AE712" s="147"/>
      <c r="AF712" s="147"/>
      <c r="AG712" s="147" t="s">
        <v>170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255" t="s">
        <v>1148</v>
      </c>
      <c r="D713" s="256"/>
      <c r="E713" s="256"/>
      <c r="F713" s="256"/>
      <c r="G713" s="2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47"/>
      <c r="Z713" s="147"/>
      <c r="AA713" s="147"/>
      <c r="AB713" s="147"/>
      <c r="AC713" s="147"/>
      <c r="AD713" s="147"/>
      <c r="AE713" s="147"/>
      <c r="AF713" s="147"/>
      <c r="AG713" s="147" t="s">
        <v>170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255" t="s">
        <v>1137</v>
      </c>
      <c r="D714" s="256"/>
      <c r="E714" s="256"/>
      <c r="F714" s="256"/>
      <c r="G714" s="2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47"/>
      <c r="Z714" s="147"/>
      <c r="AA714" s="147"/>
      <c r="AB714" s="147"/>
      <c r="AC714" s="147"/>
      <c r="AD714" s="147"/>
      <c r="AE714" s="147"/>
      <c r="AF714" s="147"/>
      <c r="AG714" s="147" t="s">
        <v>170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255" t="s">
        <v>839</v>
      </c>
      <c r="D715" s="256"/>
      <c r="E715" s="256"/>
      <c r="F715" s="256"/>
      <c r="G715" s="2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47"/>
      <c r="Z715" s="147"/>
      <c r="AA715" s="147"/>
      <c r="AB715" s="147"/>
      <c r="AC715" s="147"/>
      <c r="AD715" s="147"/>
      <c r="AE715" s="147"/>
      <c r="AF715" s="147"/>
      <c r="AG715" s="147" t="s">
        <v>170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74" t="str">
        <f>C715</f>
        <v>zámek zadlabávací pro vložku, vložka z původních dveří, demontáž a montáž vložky (součástí generálního klíče)</v>
      </c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255" t="s">
        <v>862</v>
      </c>
      <c r="D716" s="256"/>
      <c r="E716" s="256"/>
      <c r="F716" s="256"/>
      <c r="G716" s="2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47"/>
      <c r="Z716" s="147"/>
      <c r="AA716" s="147"/>
      <c r="AB716" s="147"/>
      <c r="AC716" s="147"/>
      <c r="AD716" s="147"/>
      <c r="AE716" s="147"/>
      <c r="AF716" s="147"/>
      <c r="AG716" s="147" t="s">
        <v>170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95" t="s">
        <v>863</v>
      </c>
      <c r="D717" s="189"/>
      <c r="E717" s="190">
        <v>6</v>
      </c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240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67">
        <v>136</v>
      </c>
      <c r="B718" s="168" t="s">
        <v>864</v>
      </c>
      <c r="C718" s="184" t="s">
        <v>865</v>
      </c>
      <c r="D718" s="169" t="s">
        <v>274</v>
      </c>
      <c r="E718" s="170">
        <v>1</v>
      </c>
      <c r="F718" s="171"/>
      <c r="G718" s="172">
        <f>ROUND(E718*F718,2)</f>
        <v>0</v>
      </c>
      <c r="H718" s="171"/>
      <c r="I718" s="172">
        <f>ROUND(E718*H718,2)</f>
        <v>0</v>
      </c>
      <c r="J718" s="171"/>
      <c r="K718" s="172">
        <f>ROUND(E718*J718,2)</f>
        <v>0</v>
      </c>
      <c r="L718" s="172">
        <v>21</v>
      </c>
      <c r="M718" s="172">
        <f>G718*(1+L718/100)</f>
        <v>0</v>
      </c>
      <c r="N718" s="172">
        <v>4.7E-2</v>
      </c>
      <c r="O718" s="172">
        <f>ROUND(E718*N718,2)</f>
        <v>0.05</v>
      </c>
      <c r="P718" s="172">
        <v>0</v>
      </c>
      <c r="Q718" s="172">
        <f>ROUND(E718*P718,2)</f>
        <v>0</v>
      </c>
      <c r="R718" s="172"/>
      <c r="S718" s="172" t="s">
        <v>213</v>
      </c>
      <c r="T718" s="173" t="s">
        <v>166</v>
      </c>
      <c r="U718" s="156">
        <v>0</v>
      </c>
      <c r="V718" s="156">
        <f>ROUND(E718*U718,2)</f>
        <v>0</v>
      </c>
      <c r="W718" s="156"/>
      <c r="X718" s="156" t="s">
        <v>366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367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257" t="s">
        <v>1152</v>
      </c>
      <c r="D719" s="258"/>
      <c r="E719" s="258"/>
      <c r="F719" s="258"/>
      <c r="G719" s="258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47"/>
      <c r="Z719" s="147"/>
      <c r="AA719" s="147"/>
      <c r="AB719" s="147"/>
      <c r="AC719" s="147"/>
      <c r="AD719" s="147"/>
      <c r="AE719" s="147"/>
      <c r="AF719" s="147"/>
      <c r="AG719" s="147" t="s">
        <v>170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255" t="s">
        <v>981</v>
      </c>
      <c r="D720" s="256"/>
      <c r="E720" s="256"/>
      <c r="F720" s="256"/>
      <c r="G720" s="2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47"/>
      <c r="Z720" s="147"/>
      <c r="AA720" s="147"/>
      <c r="AB720" s="147"/>
      <c r="AC720" s="147"/>
      <c r="AD720" s="147"/>
      <c r="AE720" s="147"/>
      <c r="AF720" s="147"/>
      <c r="AG720" s="147" t="s">
        <v>170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55" t="s">
        <v>1153</v>
      </c>
      <c r="D721" s="256"/>
      <c r="E721" s="256"/>
      <c r="F721" s="256"/>
      <c r="G721" s="2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47"/>
      <c r="Z721" s="147"/>
      <c r="AA721" s="147"/>
      <c r="AB721" s="147"/>
      <c r="AC721" s="147"/>
      <c r="AD721" s="147"/>
      <c r="AE721" s="147"/>
      <c r="AF721" s="147"/>
      <c r="AG721" s="147" t="s">
        <v>170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255" t="s">
        <v>1154</v>
      </c>
      <c r="D722" s="256"/>
      <c r="E722" s="256"/>
      <c r="F722" s="256"/>
      <c r="G722" s="2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47"/>
      <c r="Z722" s="147"/>
      <c r="AA722" s="147"/>
      <c r="AB722" s="147"/>
      <c r="AC722" s="147"/>
      <c r="AD722" s="147"/>
      <c r="AE722" s="147"/>
      <c r="AF722" s="147"/>
      <c r="AG722" s="147" t="s">
        <v>170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255" t="s">
        <v>1155</v>
      </c>
      <c r="D723" s="256"/>
      <c r="E723" s="256"/>
      <c r="F723" s="256"/>
      <c r="G723" s="2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47"/>
      <c r="Z723" s="147"/>
      <c r="AA723" s="147"/>
      <c r="AB723" s="147"/>
      <c r="AC723" s="147"/>
      <c r="AD723" s="147"/>
      <c r="AE723" s="147"/>
      <c r="AF723" s="147"/>
      <c r="AG723" s="147" t="s">
        <v>170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255" t="s">
        <v>1156</v>
      </c>
      <c r="D724" s="256"/>
      <c r="E724" s="256"/>
      <c r="F724" s="256"/>
      <c r="G724" s="2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47"/>
      <c r="Z724" s="147"/>
      <c r="AA724" s="147"/>
      <c r="AB724" s="147"/>
      <c r="AC724" s="147"/>
      <c r="AD724" s="147"/>
      <c r="AE724" s="147"/>
      <c r="AF724" s="147"/>
      <c r="AG724" s="147" t="s">
        <v>170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255" t="s">
        <v>839</v>
      </c>
      <c r="D725" s="256"/>
      <c r="E725" s="256"/>
      <c r="F725" s="256"/>
      <c r="G725" s="2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47"/>
      <c r="Z725" s="147"/>
      <c r="AA725" s="147"/>
      <c r="AB725" s="147"/>
      <c r="AC725" s="147"/>
      <c r="AD725" s="147"/>
      <c r="AE725" s="147"/>
      <c r="AF725" s="147"/>
      <c r="AG725" s="147" t="s">
        <v>170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74" t="str">
        <f>C725</f>
        <v>zámek zadlabávací pro vložku, vložka z původních dveří, demontáž a montáž vložky (součástí generálního klíče)</v>
      </c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255" t="s">
        <v>866</v>
      </c>
      <c r="D726" s="256"/>
      <c r="E726" s="256"/>
      <c r="F726" s="256"/>
      <c r="G726" s="2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47"/>
      <c r="Z726" s="147"/>
      <c r="AA726" s="147"/>
      <c r="AB726" s="147"/>
      <c r="AC726" s="147"/>
      <c r="AD726" s="147"/>
      <c r="AE726" s="147"/>
      <c r="AF726" s="147"/>
      <c r="AG726" s="147" t="s">
        <v>170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255" t="s">
        <v>1580</v>
      </c>
      <c r="D727" s="256"/>
      <c r="E727" s="256"/>
      <c r="F727" s="256"/>
      <c r="G727" s="2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195" t="s">
        <v>867</v>
      </c>
      <c r="D728" s="189"/>
      <c r="E728" s="190">
        <v>1</v>
      </c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240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67">
        <v>137</v>
      </c>
      <c r="B729" s="168" t="s">
        <v>868</v>
      </c>
      <c r="C729" s="184" t="s">
        <v>869</v>
      </c>
      <c r="D729" s="169" t="s">
        <v>360</v>
      </c>
      <c r="E729" s="170">
        <v>1.8429899999999999</v>
      </c>
      <c r="F729" s="171"/>
      <c r="G729" s="172">
        <f>ROUND(E729*F729,2)</f>
        <v>0</v>
      </c>
      <c r="H729" s="171"/>
      <c r="I729" s="172">
        <f>ROUND(E729*H729,2)</f>
        <v>0</v>
      </c>
      <c r="J729" s="171"/>
      <c r="K729" s="172">
        <f>ROUND(E729*J729,2)</f>
        <v>0</v>
      </c>
      <c r="L729" s="172">
        <v>21</v>
      </c>
      <c r="M729" s="172">
        <f>G729*(1+L729/100)</f>
        <v>0</v>
      </c>
      <c r="N729" s="172">
        <v>0</v>
      </c>
      <c r="O729" s="172">
        <f>ROUND(E729*N729,2)</f>
        <v>0</v>
      </c>
      <c r="P729" s="172">
        <v>0</v>
      </c>
      <c r="Q729" s="172">
        <f>ROUND(E729*P729,2)</f>
        <v>0</v>
      </c>
      <c r="R729" s="172" t="s">
        <v>760</v>
      </c>
      <c r="S729" s="172" t="s">
        <v>165</v>
      </c>
      <c r="T729" s="173" t="s">
        <v>236</v>
      </c>
      <c r="U729" s="156">
        <v>2.4470000000000001</v>
      </c>
      <c r="V729" s="156">
        <f>ROUND(E729*U729,2)</f>
        <v>4.51</v>
      </c>
      <c r="W729" s="156"/>
      <c r="X729" s="156" t="s">
        <v>214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718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266" t="s">
        <v>753</v>
      </c>
      <c r="D730" s="267"/>
      <c r="E730" s="267"/>
      <c r="F730" s="267"/>
      <c r="G730" s="267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238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x14ac:dyDescent="0.2">
      <c r="A731" s="161" t="s">
        <v>160</v>
      </c>
      <c r="B731" s="162" t="s">
        <v>100</v>
      </c>
      <c r="C731" s="183" t="s">
        <v>101</v>
      </c>
      <c r="D731" s="163"/>
      <c r="E731" s="164"/>
      <c r="F731" s="165"/>
      <c r="G731" s="165">
        <f>SUMIF(AG732:AG825,"&lt;&gt;NOR",G732:G825)</f>
        <v>0</v>
      </c>
      <c r="H731" s="165"/>
      <c r="I731" s="165">
        <f>SUM(I732:I825)</f>
        <v>0</v>
      </c>
      <c r="J731" s="165"/>
      <c r="K731" s="165">
        <f>SUM(K732:K825)</f>
        <v>0</v>
      </c>
      <c r="L731" s="165"/>
      <c r="M731" s="165">
        <f>SUM(M732:M825)</f>
        <v>0</v>
      </c>
      <c r="N731" s="165"/>
      <c r="O731" s="165">
        <f>SUM(O732:O825)</f>
        <v>4.22</v>
      </c>
      <c r="P731" s="165"/>
      <c r="Q731" s="165">
        <f>SUM(Q732:Q825)</f>
        <v>1.5</v>
      </c>
      <c r="R731" s="165"/>
      <c r="S731" s="165"/>
      <c r="T731" s="166"/>
      <c r="U731" s="160"/>
      <c r="V731" s="160">
        <f>SUM(V732:V825)</f>
        <v>153</v>
      </c>
      <c r="W731" s="160"/>
      <c r="X731" s="160"/>
      <c r="AG731" t="s">
        <v>161</v>
      </c>
    </row>
    <row r="732" spans="1:60" outlineLevel="1" x14ac:dyDescent="0.2">
      <c r="A732" s="167">
        <v>138</v>
      </c>
      <c r="B732" s="168" t="s">
        <v>870</v>
      </c>
      <c r="C732" s="184" t="s">
        <v>871</v>
      </c>
      <c r="D732" s="169" t="s">
        <v>329</v>
      </c>
      <c r="E732" s="170">
        <v>44</v>
      </c>
      <c r="F732" s="171"/>
      <c r="G732" s="172">
        <f>ROUND(E732*F732,2)</f>
        <v>0</v>
      </c>
      <c r="H732" s="171"/>
      <c r="I732" s="172">
        <f>ROUND(E732*H732,2)</f>
        <v>0</v>
      </c>
      <c r="J732" s="171"/>
      <c r="K732" s="172">
        <f>ROUND(E732*J732,2)</f>
        <v>0</v>
      </c>
      <c r="L732" s="172">
        <v>21</v>
      </c>
      <c r="M732" s="172">
        <f>G732*(1+L732/100)</f>
        <v>0</v>
      </c>
      <c r="N732" s="172">
        <v>2.0000000000000002E-5</v>
      </c>
      <c r="O732" s="172">
        <f>ROUND(E732*N732,2)</f>
        <v>0</v>
      </c>
      <c r="P732" s="172">
        <v>0</v>
      </c>
      <c r="Q732" s="172">
        <f>ROUND(E732*P732,2)</f>
        <v>0</v>
      </c>
      <c r="R732" s="172"/>
      <c r="S732" s="172" t="s">
        <v>213</v>
      </c>
      <c r="T732" s="173" t="s">
        <v>166</v>
      </c>
      <c r="U732" s="156">
        <v>0</v>
      </c>
      <c r="V732" s="156">
        <f>ROUND(E732*U732,2)</f>
        <v>0</v>
      </c>
      <c r="W732" s="156"/>
      <c r="X732" s="156" t="s">
        <v>214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718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257" t="s">
        <v>872</v>
      </c>
      <c r="D733" s="258"/>
      <c r="E733" s="258"/>
      <c r="F733" s="258"/>
      <c r="G733" s="258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47"/>
      <c r="Z733" s="147"/>
      <c r="AA733" s="147"/>
      <c r="AB733" s="147"/>
      <c r="AC733" s="147"/>
      <c r="AD733" s="147"/>
      <c r="AE733" s="147"/>
      <c r="AF733" s="147"/>
      <c r="AG733" s="147" t="s">
        <v>170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95" t="s">
        <v>873</v>
      </c>
      <c r="D734" s="189"/>
      <c r="E734" s="190">
        <v>44</v>
      </c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240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67">
        <v>139</v>
      </c>
      <c r="B735" s="168" t="s">
        <v>874</v>
      </c>
      <c r="C735" s="184" t="s">
        <v>875</v>
      </c>
      <c r="D735" s="169" t="s">
        <v>283</v>
      </c>
      <c r="E735" s="170">
        <v>300</v>
      </c>
      <c r="F735" s="171"/>
      <c r="G735" s="172">
        <f>ROUND(E735*F735,2)</f>
        <v>0</v>
      </c>
      <c r="H735" s="171"/>
      <c r="I735" s="172">
        <f>ROUND(E735*H735,2)</f>
        <v>0</v>
      </c>
      <c r="J735" s="171"/>
      <c r="K735" s="172">
        <f>ROUND(E735*J735,2)</f>
        <v>0</v>
      </c>
      <c r="L735" s="172">
        <v>21</v>
      </c>
      <c r="M735" s="172">
        <f>G735*(1+L735/100)</f>
        <v>0</v>
      </c>
      <c r="N735" s="172">
        <v>4.1000000000000003E-3</v>
      </c>
      <c r="O735" s="172">
        <f>ROUND(E735*N735,2)</f>
        <v>1.23</v>
      </c>
      <c r="P735" s="172">
        <v>0</v>
      </c>
      <c r="Q735" s="172">
        <f>ROUND(E735*P735,2)</f>
        <v>0</v>
      </c>
      <c r="R735" s="172"/>
      <c r="S735" s="172" t="s">
        <v>213</v>
      </c>
      <c r="T735" s="173" t="s">
        <v>166</v>
      </c>
      <c r="U735" s="156">
        <v>0</v>
      </c>
      <c r="V735" s="156">
        <f>ROUND(E735*U735,2)</f>
        <v>0</v>
      </c>
      <c r="W735" s="156"/>
      <c r="X735" s="156" t="s">
        <v>214</v>
      </c>
      <c r="Y735" s="147"/>
      <c r="Z735" s="147"/>
      <c r="AA735" s="147"/>
      <c r="AB735" s="147"/>
      <c r="AC735" s="147"/>
      <c r="AD735" s="147"/>
      <c r="AE735" s="147"/>
      <c r="AF735" s="147"/>
      <c r="AG735" s="147" t="s">
        <v>718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54"/>
      <c r="B736" s="155"/>
      <c r="C736" s="195" t="s">
        <v>472</v>
      </c>
      <c r="D736" s="189"/>
      <c r="E736" s="190">
        <v>300</v>
      </c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240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67">
        <v>140</v>
      </c>
      <c r="B737" s="168" t="s">
        <v>876</v>
      </c>
      <c r="C737" s="184" t="s">
        <v>877</v>
      </c>
      <c r="D737" s="169" t="s">
        <v>283</v>
      </c>
      <c r="E737" s="170">
        <v>300</v>
      </c>
      <c r="F737" s="171"/>
      <c r="G737" s="172">
        <f>ROUND(E737*F737,2)</f>
        <v>0</v>
      </c>
      <c r="H737" s="171"/>
      <c r="I737" s="172">
        <f>ROUND(E737*H737,2)</f>
        <v>0</v>
      </c>
      <c r="J737" s="171"/>
      <c r="K737" s="172">
        <f>ROUND(E737*J737,2)</f>
        <v>0</v>
      </c>
      <c r="L737" s="172">
        <v>21</v>
      </c>
      <c r="M737" s="172">
        <f>G737*(1+L737/100)</f>
        <v>0</v>
      </c>
      <c r="N737" s="172">
        <v>0</v>
      </c>
      <c r="O737" s="172">
        <f>ROUND(E737*N737,2)</f>
        <v>0</v>
      </c>
      <c r="P737" s="172">
        <v>5.0000000000000001E-3</v>
      </c>
      <c r="Q737" s="172">
        <f>ROUND(E737*P737,2)</f>
        <v>1.5</v>
      </c>
      <c r="R737" s="172" t="s">
        <v>780</v>
      </c>
      <c r="S737" s="172" t="s">
        <v>165</v>
      </c>
      <c r="T737" s="173" t="s">
        <v>236</v>
      </c>
      <c r="U737" s="156">
        <v>0.51</v>
      </c>
      <c r="V737" s="156">
        <f>ROUND(E737*U737,2)</f>
        <v>153</v>
      </c>
      <c r="W737" s="156"/>
      <c r="X737" s="156" t="s">
        <v>214</v>
      </c>
      <c r="Y737" s="147"/>
      <c r="Z737" s="147"/>
      <c r="AA737" s="147"/>
      <c r="AB737" s="147"/>
      <c r="AC737" s="147"/>
      <c r="AD737" s="147"/>
      <c r="AE737" s="147"/>
      <c r="AF737" s="147"/>
      <c r="AG737" s="147" t="s">
        <v>718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95" t="s">
        <v>472</v>
      </c>
      <c r="D738" s="189"/>
      <c r="E738" s="190">
        <v>300</v>
      </c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240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67">
        <v>141</v>
      </c>
      <c r="B739" s="168" t="s">
        <v>878</v>
      </c>
      <c r="C739" s="184" t="s">
        <v>879</v>
      </c>
      <c r="D739" s="169" t="s">
        <v>589</v>
      </c>
      <c r="E739" s="170">
        <v>1</v>
      </c>
      <c r="F739" s="171"/>
      <c r="G739" s="172">
        <f>ROUND(E739*F739,2)</f>
        <v>0</v>
      </c>
      <c r="H739" s="171"/>
      <c r="I739" s="172">
        <f>ROUND(E739*H739,2)</f>
        <v>0</v>
      </c>
      <c r="J739" s="171"/>
      <c r="K739" s="172">
        <f>ROUND(E739*J739,2)</f>
        <v>0</v>
      </c>
      <c r="L739" s="172">
        <v>21</v>
      </c>
      <c r="M739" s="172">
        <f>G739*(1+L739/100)</f>
        <v>0</v>
      </c>
      <c r="N739" s="172">
        <v>0</v>
      </c>
      <c r="O739" s="172">
        <f>ROUND(E739*N739,2)</f>
        <v>0</v>
      </c>
      <c r="P739" s="172">
        <v>0</v>
      </c>
      <c r="Q739" s="172">
        <f>ROUND(E739*P739,2)</f>
        <v>0</v>
      </c>
      <c r="R739" s="172"/>
      <c r="S739" s="172" t="s">
        <v>213</v>
      </c>
      <c r="T739" s="173" t="s">
        <v>166</v>
      </c>
      <c r="U739" s="156">
        <v>0</v>
      </c>
      <c r="V739" s="156">
        <f>ROUND(E739*U739,2)</f>
        <v>0</v>
      </c>
      <c r="W739" s="156"/>
      <c r="X739" s="156" t="s">
        <v>214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215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257" t="s">
        <v>880</v>
      </c>
      <c r="D740" s="258"/>
      <c r="E740" s="258"/>
      <c r="F740" s="258"/>
      <c r="G740" s="258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47"/>
      <c r="Z740" s="147"/>
      <c r="AA740" s="147"/>
      <c r="AB740" s="147"/>
      <c r="AC740" s="147"/>
      <c r="AD740" s="147"/>
      <c r="AE740" s="147"/>
      <c r="AF740" s="147"/>
      <c r="AG740" s="147" t="s">
        <v>170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74" t="str">
        <f>C740</f>
        <v>před realizací zaměřit a předložit k odsouhlasení výrobní dokumentaci všech konstrukcí ozn.Z1c až Z12 dle popisu v D 1.1.13</v>
      </c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67">
        <v>142</v>
      </c>
      <c r="B741" s="168" t="s">
        <v>881</v>
      </c>
      <c r="C741" s="184" t="s">
        <v>882</v>
      </c>
      <c r="D741" s="169" t="s">
        <v>589</v>
      </c>
      <c r="E741" s="170">
        <v>1</v>
      </c>
      <c r="F741" s="171"/>
      <c r="G741" s="172">
        <f>ROUND(E741*F741,2)</f>
        <v>0</v>
      </c>
      <c r="H741" s="171"/>
      <c r="I741" s="172">
        <f>ROUND(E741*H741,2)</f>
        <v>0</v>
      </c>
      <c r="J741" s="171"/>
      <c r="K741" s="172">
        <f>ROUND(E741*J741,2)</f>
        <v>0</v>
      </c>
      <c r="L741" s="172">
        <v>21</v>
      </c>
      <c r="M741" s="172">
        <f>G741*(1+L741/100)</f>
        <v>0</v>
      </c>
      <c r="N741" s="172">
        <v>0.47</v>
      </c>
      <c r="O741" s="172">
        <f>ROUND(E741*N741,2)</f>
        <v>0.47</v>
      </c>
      <c r="P741" s="172">
        <v>0</v>
      </c>
      <c r="Q741" s="172">
        <f>ROUND(E741*P741,2)</f>
        <v>0</v>
      </c>
      <c r="R741" s="172"/>
      <c r="S741" s="172" t="s">
        <v>213</v>
      </c>
      <c r="T741" s="173" t="s">
        <v>166</v>
      </c>
      <c r="U741" s="156">
        <v>0</v>
      </c>
      <c r="V741" s="156">
        <f>ROUND(E741*U741,2)</f>
        <v>0</v>
      </c>
      <c r="W741" s="156"/>
      <c r="X741" s="156" t="s">
        <v>214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215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257" t="s">
        <v>883</v>
      </c>
      <c r="D742" s="258"/>
      <c r="E742" s="258"/>
      <c r="F742" s="258"/>
      <c r="G742" s="258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47"/>
      <c r="Z742" s="147"/>
      <c r="AA742" s="147"/>
      <c r="AB742" s="147"/>
      <c r="AC742" s="147"/>
      <c r="AD742" s="147"/>
      <c r="AE742" s="147"/>
      <c r="AF742" s="147"/>
      <c r="AG742" s="147" t="s">
        <v>170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255" t="s">
        <v>1157</v>
      </c>
      <c r="D743" s="256"/>
      <c r="E743" s="256"/>
      <c r="F743" s="256"/>
      <c r="G743" s="2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47"/>
      <c r="Z743" s="147"/>
      <c r="AA743" s="147"/>
      <c r="AB743" s="147"/>
      <c r="AC743" s="147"/>
      <c r="AD743" s="147"/>
      <c r="AE743" s="147"/>
      <c r="AF743" s="147"/>
      <c r="AG743" s="147" t="s">
        <v>170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255" t="s">
        <v>981</v>
      </c>
      <c r="D744" s="256"/>
      <c r="E744" s="256"/>
      <c r="F744" s="256"/>
      <c r="G744" s="2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47"/>
      <c r="Z744" s="147"/>
      <c r="AA744" s="147"/>
      <c r="AB744" s="147"/>
      <c r="AC744" s="147"/>
      <c r="AD744" s="147"/>
      <c r="AE744" s="147"/>
      <c r="AF744" s="147"/>
      <c r="AG744" s="147" t="s">
        <v>170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255" t="s">
        <v>884</v>
      </c>
      <c r="D745" s="256"/>
      <c r="E745" s="256"/>
      <c r="F745" s="256"/>
      <c r="G745" s="2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47"/>
      <c r="Z745" s="147"/>
      <c r="AA745" s="147"/>
      <c r="AB745" s="147"/>
      <c r="AC745" s="147"/>
      <c r="AD745" s="147"/>
      <c r="AE745" s="147"/>
      <c r="AF745" s="147"/>
      <c r="AG745" s="147" t="s">
        <v>170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95" t="s">
        <v>885</v>
      </c>
      <c r="D746" s="189"/>
      <c r="E746" s="190">
        <v>1</v>
      </c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240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67">
        <v>143</v>
      </c>
      <c r="B747" s="168" t="s">
        <v>886</v>
      </c>
      <c r="C747" s="184" t="s">
        <v>887</v>
      </c>
      <c r="D747" s="169" t="s">
        <v>589</v>
      </c>
      <c r="E747" s="170">
        <v>1</v>
      </c>
      <c r="F747" s="171"/>
      <c r="G747" s="172">
        <f>ROUND(E747*F747,2)</f>
        <v>0</v>
      </c>
      <c r="H747" s="171"/>
      <c r="I747" s="172">
        <f>ROUND(E747*H747,2)</f>
        <v>0</v>
      </c>
      <c r="J747" s="171"/>
      <c r="K747" s="172">
        <f>ROUND(E747*J747,2)</f>
        <v>0</v>
      </c>
      <c r="L747" s="172">
        <v>21</v>
      </c>
      <c r="M747" s="172">
        <f>G747*(1+L747/100)</f>
        <v>0</v>
      </c>
      <c r="N747" s="172">
        <v>0.14899999999999999</v>
      </c>
      <c r="O747" s="172">
        <f>ROUND(E747*N747,2)</f>
        <v>0.15</v>
      </c>
      <c r="P747" s="172">
        <v>0</v>
      </c>
      <c r="Q747" s="172">
        <f>ROUND(E747*P747,2)</f>
        <v>0</v>
      </c>
      <c r="R747" s="172"/>
      <c r="S747" s="172" t="s">
        <v>213</v>
      </c>
      <c r="T747" s="173" t="s">
        <v>166</v>
      </c>
      <c r="U747" s="156">
        <v>0</v>
      </c>
      <c r="V747" s="156">
        <f>ROUND(E747*U747,2)</f>
        <v>0</v>
      </c>
      <c r="W747" s="156"/>
      <c r="X747" s="156" t="s">
        <v>214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215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257" t="s">
        <v>888</v>
      </c>
      <c r="D748" s="258"/>
      <c r="E748" s="258"/>
      <c r="F748" s="258"/>
      <c r="G748" s="258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47"/>
      <c r="Z748" s="147"/>
      <c r="AA748" s="147"/>
      <c r="AB748" s="147"/>
      <c r="AC748" s="147"/>
      <c r="AD748" s="147"/>
      <c r="AE748" s="147"/>
      <c r="AF748" s="147"/>
      <c r="AG748" s="147" t="s">
        <v>170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54"/>
      <c r="B749" s="155"/>
      <c r="C749" s="255" t="s">
        <v>1158</v>
      </c>
      <c r="D749" s="256"/>
      <c r="E749" s="256"/>
      <c r="F749" s="256"/>
      <c r="G749" s="2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47"/>
      <c r="Z749" s="147"/>
      <c r="AA749" s="147"/>
      <c r="AB749" s="147"/>
      <c r="AC749" s="147"/>
      <c r="AD749" s="147"/>
      <c r="AE749" s="147"/>
      <c r="AF749" s="147"/>
      <c r="AG749" s="147" t="s">
        <v>170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255" t="s">
        <v>1159</v>
      </c>
      <c r="D750" s="256"/>
      <c r="E750" s="256"/>
      <c r="F750" s="256"/>
      <c r="G750" s="2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47"/>
      <c r="Z750" s="147"/>
      <c r="AA750" s="147"/>
      <c r="AB750" s="147"/>
      <c r="AC750" s="147"/>
      <c r="AD750" s="147"/>
      <c r="AE750" s="147"/>
      <c r="AF750" s="147"/>
      <c r="AG750" s="147" t="s">
        <v>170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255" t="s">
        <v>981</v>
      </c>
      <c r="D751" s="256"/>
      <c r="E751" s="256"/>
      <c r="F751" s="256"/>
      <c r="G751" s="2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47"/>
      <c r="Z751" s="147"/>
      <c r="AA751" s="147"/>
      <c r="AB751" s="147"/>
      <c r="AC751" s="147"/>
      <c r="AD751" s="147"/>
      <c r="AE751" s="147"/>
      <c r="AF751" s="147"/>
      <c r="AG751" s="147" t="s">
        <v>170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255" t="s">
        <v>1160</v>
      </c>
      <c r="D752" s="256"/>
      <c r="E752" s="256"/>
      <c r="F752" s="256"/>
      <c r="G752" s="2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47"/>
      <c r="Z752" s="147"/>
      <c r="AA752" s="147"/>
      <c r="AB752" s="147"/>
      <c r="AC752" s="147"/>
      <c r="AD752" s="147"/>
      <c r="AE752" s="147"/>
      <c r="AF752" s="147"/>
      <c r="AG752" s="147" t="s">
        <v>170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255" t="s">
        <v>1155</v>
      </c>
      <c r="D753" s="256"/>
      <c r="E753" s="256"/>
      <c r="F753" s="256"/>
      <c r="G753" s="2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47"/>
      <c r="Z753" s="147"/>
      <c r="AA753" s="147"/>
      <c r="AB753" s="147"/>
      <c r="AC753" s="147"/>
      <c r="AD753" s="147"/>
      <c r="AE753" s="147"/>
      <c r="AF753" s="147"/>
      <c r="AG753" s="147" t="s">
        <v>170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255" t="s">
        <v>1161</v>
      </c>
      <c r="D754" s="256"/>
      <c r="E754" s="256"/>
      <c r="F754" s="256"/>
      <c r="G754" s="2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47"/>
      <c r="Z754" s="147"/>
      <c r="AA754" s="147"/>
      <c r="AB754" s="147"/>
      <c r="AC754" s="147"/>
      <c r="AD754" s="147"/>
      <c r="AE754" s="147"/>
      <c r="AF754" s="147"/>
      <c r="AG754" s="147" t="s">
        <v>170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255" t="s">
        <v>866</v>
      </c>
      <c r="D755" s="256"/>
      <c r="E755" s="256"/>
      <c r="F755" s="256"/>
      <c r="G755" s="2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47"/>
      <c r="Z755" s="147"/>
      <c r="AA755" s="147"/>
      <c r="AB755" s="147"/>
      <c r="AC755" s="147"/>
      <c r="AD755" s="147"/>
      <c r="AE755" s="147"/>
      <c r="AF755" s="147"/>
      <c r="AG755" s="147" t="s">
        <v>170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195" t="s">
        <v>889</v>
      </c>
      <c r="D756" s="189"/>
      <c r="E756" s="190">
        <v>1</v>
      </c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240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22.5" outlineLevel="1" x14ac:dyDescent="0.2">
      <c r="A757" s="167">
        <v>144</v>
      </c>
      <c r="B757" s="168" t="s">
        <v>890</v>
      </c>
      <c r="C757" s="184" t="s">
        <v>891</v>
      </c>
      <c r="D757" s="169" t="s">
        <v>589</v>
      </c>
      <c r="E757" s="170">
        <v>1</v>
      </c>
      <c r="F757" s="171"/>
      <c r="G757" s="172">
        <f>ROUND(E757*F757,2)</f>
        <v>0</v>
      </c>
      <c r="H757" s="171"/>
      <c r="I757" s="172">
        <f>ROUND(E757*H757,2)</f>
        <v>0</v>
      </c>
      <c r="J757" s="171"/>
      <c r="K757" s="172">
        <f>ROUND(E757*J757,2)</f>
        <v>0</v>
      </c>
      <c r="L757" s="172">
        <v>21</v>
      </c>
      <c r="M757" s="172">
        <f>G757*(1+L757/100)</f>
        <v>0</v>
      </c>
      <c r="N757" s="172">
        <v>0.23799999999999999</v>
      </c>
      <c r="O757" s="172">
        <f>ROUND(E757*N757,2)</f>
        <v>0.24</v>
      </c>
      <c r="P757" s="172">
        <v>0</v>
      </c>
      <c r="Q757" s="172">
        <f>ROUND(E757*P757,2)</f>
        <v>0</v>
      </c>
      <c r="R757" s="172"/>
      <c r="S757" s="172" t="s">
        <v>213</v>
      </c>
      <c r="T757" s="173" t="s">
        <v>166</v>
      </c>
      <c r="U757" s="156">
        <v>0</v>
      </c>
      <c r="V757" s="156">
        <f>ROUND(E757*U757,2)</f>
        <v>0</v>
      </c>
      <c r="W757" s="156"/>
      <c r="X757" s="156" t="s">
        <v>214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215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257" t="s">
        <v>892</v>
      </c>
      <c r="D758" s="258"/>
      <c r="E758" s="258"/>
      <c r="F758" s="258"/>
      <c r="G758" s="258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47"/>
      <c r="Z758" s="147"/>
      <c r="AA758" s="147"/>
      <c r="AB758" s="147"/>
      <c r="AC758" s="147"/>
      <c r="AD758" s="147"/>
      <c r="AE758" s="147"/>
      <c r="AF758" s="147"/>
      <c r="AG758" s="147" t="s">
        <v>170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255" t="s">
        <v>1162</v>
      </c>
      <c r="D759" s="256"/>
      <c r="E759" s="256"/>
      <c r="F759" s="256"/>
      <c r="G759" s="2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47"/>
      <c r="Z759" s="147"/>
      <c r="AA759" s="147"/>
      <c r="AB759" s="147"/>
      <c r="AC759" s="147"/>
      <c r="AD759" s="147"/>
      <c r="AE759" s="147"/>
      <c r="AF759" s="147"/>
      <c r="AG759" s="147" t="s">
        <v>170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255" t="s">
        <v>1163</v>
      </c>
      <c r="D760" s="256"/>
      <c r="E760" s="256"/>
      <c r="F760" s="256"/>
      <c r="G760" s="2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47"/>
      <c r="Z760" s="147"/>
      <c r="AA760" s="147"/>
      <c r="AB760" s="147"/>
      <c r="AC760" s="147"/>
      <c r="AD760" s="147"/>
      <c r="AE760" s="147"/>
      <c r="AF760" s="147"/>
      <c r="AG760" s="147" t="s">
        <v>170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54"/>
      <c r="B761" s="155"/>
      <c r="C761" s="255" t="s">
        <v>981</v>
      </c>
      <c r="D761" s="256"/>
      <c r="E761" s="256"/>
      <c r="F761" s="256"/>
      <c r="G761" s="2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47"/>
      <c r="Z761" s="147"/>
      <c r="AA761" s="147"/>
      <c r="AB761" s="147"/>
      <c r="AC761" s="147"/>
      <c r="AD761" s="147"/>
      <c r="AE761" s="147"/>
      <c r="AF761" s="147"/>
      <c r="AG761" s="147" t="s">
        <v>170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255" t="s">
        <v>1160</v>
      </c>
      <c r="D762" s="256"/>
      <c r="E762" s="256"/>
      <c r="F762" s="256"/>
      <c r="G762" s="2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47"/>
      <c r="Z762" s="147"/>
      <c r="AA762" s="147"/>
      <c r="AB762" s="147"/>
      <c r="AC762" s="147"/>
      <c r="AD762" s="147"/>
      <c r="AE762" s="147"/>
      <c r="AF762" s="147"/>
      <c r="AG762" s="147" t="s">
        <v>170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255" t="s">
        <v>1155</v>
      </c>
      <c r="D763" s="256"/>
      <c r="E763" s="256"/>
      <c r="F763" s="256"/>
      <c r="G763" s="2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47"/>
      <c r="Z763" s="147"/>
      <c r="AA763" s="147"/>
      <c r="AB763" s="147"/>
      <c r="AC763" s="147"/>
      <c r="AD763" s="147"/>
      <c r="AE763" s="147"/>
      <c r="AF763" s="147"/>
      <c r="AG763" s="147" t="s">
        <v>170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255" t="s">
        <v>1164</v>
      </c>
      <c r="D764" s="256"/>
      <c r="E764" s="256"/>
      <c r="F764" s="256"/>
      <c r="G764" s="2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47"/>
      <c r="Z764" s="147"/>
      <c r="AA764" s="147"/>
      <c r="AB764" s="147"/>
      <c r="AC764" s="147"/>
      <c r="AD764" s="147"/>
      <c r="AE764" s="147"/>
      <c r="AF764" s="147"/>
      <c r="AG764" s="147" t="s">
        <v>170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255" t="s">
        <v>866</v>
      </c>
      <c r="D765" s="256"/>
      <c r="E765" s="256"/>
      <c r="F765" s="256"/>
      <c r="G765" s="2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47"/>
      <c r="Z765" s="147"/>
      <c r="AA765" s="147"/>
      <c r="AB765" s="147"/>
      <c r="AC765" s="147"/>
      <c r="AD765" s="147"/>
      <c r="AE765" s="147"/>
      <c r="AF765" s="147"/>
      <c r="AG765" s="147" t="s">
        <v>170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54"/>
      <c r="B766" s="155"/>
      <c r="C766" s="195" t="s">
        <v>889</v>
      </c>
      <c r="D766" s="189"/>
      <c r="E766" s="190">
        <v>1</v>
      </c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240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67">
        <v>145</v>
      </c>
      <c r="B767" s="168" t="s">
        <v>893</v>
      </c>
      <c r="C767" s="184" t="s">
        <v>894</v>
      </c>
      <c r="D767" s="169" t="s">
        <v>895</v>
      </c>
      <c r="E767" s="170">
        <v>5.5</v>
      </c>
      <c r="F767" s="171"/>
      <c r="G767" s="172">
        <f>ROUND(E767*F767,2)</f>
        <v>0</v>
      </c>
      <c r="H767" s="171"/>
      <c r="I767" s="172">
        <f>ROUND(E767*H767,2)</f>
        <v>0</v>
      </c>
      <c r="J767" s="171"/>
      <c r="K767" s="172">
        <f>ROUND(E767*J767,2)</f>
        <v>0</v>
      </c>
      <c r="L767" s="172">
        <v>21</v>
      </c>
      <c r="M767" s="172">
        <f>G767*(1+L767/100)</f>
        <v>0</v>
      </c>
      <c r="N767" s="172">
        <v>0.13963999999999999</v>
      </c>
      <c r="O767" s="172">
        <f>ROUND(E767*N767,2)</f>
        <v>0.77</v>
      </c>
      <c r="P767" s="172">
        <v>0</v>
      </c>
      <c r="Q767" s="172">
        <f>ROUND(E767*P767,2)</f>
        <v>0</v>
      </c>
      <c r="R767" s="172" t="s">
        <v>896</v>
      </c>
      <c r="S767" s="172" t="s">
        <v>165</v>
      </c>
      <c r="T767" s="173" t="s">
        <v>236</v>
      </c>
      <c r="U767" s="156">
        <v>0</v>
      </c>
      <c r="V767" s="156">
        <f>ROUND(E767*U767,2)</f>
        <v>0</v>
      </c>
      <c r="W767" s="156"/>
      <c r="X767" s="156" t="s">
        <v>897</v>
      </c>
      <c r="Y767" s="147"/>
      <c r="Z767" s="147"/>
      <c r="AA767" s="147"/>
      <c r="AB767" s="147"/>
      <c r="AC767" s="147"/>
      <c r="AD767" s="147"/>
      <c r="AE767" s="147"/>
      <c r="AF767" s="147"/>
      <c r="AG767" s="147" t="s">
        <v>898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257" t="s">
        <v>899</v>
      </c>
      <c r="D768" s="258"/>
      <c r="E768" s="258"/>
      <c r="F768" s="258"/>
      <c r="G768" s="258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47"/>
      <c r="Z768" s="147"/>
      <c r="AA768" s="147"/>
      <c r="AB768" s="147"/>
      <c r="AC768" s="147"/>
      <c r="AD768" s="147"/>
      <c r="AE768" s="147"/>
      <c r="AF768" s="147"/>
      <c r="AG768" s="147" t="s">
        <v>170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255" t="s">
        <v>1165</v>
      </c>
      <c r="D769" s="256"/>
      <c r="E769" s="256"/>
      <c r="F769" s="256"/>
      <c r="G769" s="2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47"/>
      <c r="Z769" s="147"/>
      <c r="AA769" s="147"/>
      <c r="AB769" s="147"/>
      <c r="AC769" s="147"/>
      <c r="AD769" s="147"/>
      <c r="AE769" s="147"/>
      <c r="AF769" s="147"/>
      <c r="AG769" s="147" t="s">
        <v>170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255" t="s">
        <v>1166</v>
      </c>
      <c r="D770" s="256"/>
      <c r="E770" s="256"/>
      <c r="F770" s="256"/>
      <c r="G770" s="2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47"/>
      <c r="Z770" s="147"/>
      <c r="AA770" s="147"/>
      <c r="AB770" s="147"/>
      <c r="AC770" s="147"/>
      <c r="AD770" s="147"/>
      <c r="AE770" s="147"/>
      <c r="AF770" s="147"/>
      <c r="AG770" s="147" t="s">
        <v>170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255" t="s">
        <v>1167</v>
      </c>
      <c r="D771" s="256"/>
      <c r="E771" s="256"/>
      <c r="F771" s="256"/>
      <c r="G771" s="2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47"/>
      <c r="Z771" s="147"/>
      <c r="AA771" s="147"/>
      <c r="AB771" s="147"/>
      <c r="AC771" s="147"/>
      <c r="AD771" s="147"/>
      <c r="AE771" s="147"/>
      <c r="AF771" s="147"/>
      <c r="AG771" s="147" t="s">
        <v>170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255" t="s">
        <v>900</v>
      </c>
      <c r="D772" s="256"/>
      <c r="E772" s="256"/>
      <c r="F772" s="256"/>
      <c r="G772" s="2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47"/>
      <c r="Z772" s="147"/>
      <c r="AA772" s="147"/>
      <c r="AB772" s="147"/>
      <c r="AC772" s="147"/>
      <c r="AD772" s="147"/>
      <c r="AE772" s="147"/>
      <c r="AF772" s="147"/>
      <c r="AG772" s="147" t="s">
        <v>170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195" t="s">
        <v>901</v>
      </c>
      <c r="D773" s="189"/>
      <c r="E773" s="190">
        <v>5.5</v>
      </c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240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67">
        <v>146</v>
      </c>
      <c r="B774" s="168" t="s">
        <v>902</v>
      </c>
      <c r="C774" s="184" t="s">
        <v>903</v>
      </c>
      <c r="D774" s="169" t="s">
        <v>904</v>
      </c>
      <c r="E774" s="170">
        <v>1</v>
      </c>
      <c r="F774" s="171"/>
      <c r="G774" s="172">
        <f>ROUND(E774*F774,2)</f>
        <v>0</v>
      </c>
      <c r="H774" s="171"/>
      <c r="I774" s="172">
        <f>ROUND(E774*H774,2)</f>
        <v>0</v>
      </c>
      <c r="J774" s="171"/>
      <c r="K774" s="172">
        <f>ROUND(E774*J774,2)</f>
        <v>0</v>
      </c>
      <c r="L774" s="172">
        <v>21</v>
      </c>
      <c r="M774" s="172">
        <f>G774*(1+L774/100)</f>
        <v>0</v>
      </c>
      <c r="N774" s="172">
        <v>0</v>
      </c>
      <c r="O774" s="172">
        <f>ROUND(E774*N774,2)</f>
        <v>0</v>
      </c>
      <c r="P774" s="172">
        <v>0</v>
      </c>
      <c r="Q774" s="172">
        <f>ROUND(E774*P774,2)</f>
        <v>0</v>
      </c>
      <c r="R774" s="172"/>
      <c r="S774" s="172" t="s">
        <v>213</v>
      </c>
      <c r="T774" s="173" t="s">
        <v>166</v>
      </c>
      <c r="U774" s="156">
        <v>0</v>
      </c>
      <c r="V774" s="156">
        <f>ROUND(E774*U774,2)</f>
        <v>0</v>
      </c>
      <c r="W774" s="156"/>
      <c r="X774" s="156" t="s">
        <v>214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215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257" t="s">
        <v>905</v>
      </c>
      <c r="D775" s="258"/>
      <c r="E775" s="258"/>
      <c r="F775" s="258"/>
      <c r="G775" s="258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47"/>
      <c r="Z775" s="147"/>
      <c r="AA775" s="147"/>
      <c r="AB775" s="147"/>
      <c r="AC775" s="147"/>
      <c r="AD775" s="147"/>
      <c r="AE775" s="147"/>
      <c r="AF775" s="147"/>
      <c r="AG775" s="147" t="s">
        <v>170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95" t="s">
        <v>906</v>
      </c>
      <c r="D776" s="189"/>
      <c r="E776" s="190">
        <v>1</v>
      </c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240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2.5" outlineLevel="1" x14ac:dyDescent="0.2">
      <c r="A777" s="167">
        <v>147</v>
      </c>
      <c r="B777" s="168" t="s">
        <v>907</v>
      </c>
      <c r="C777" s="184" t="s">
        <v>908</v>
      </c>
      <c r="D777" s="169" t="s">
        <v>589</v>
      </c>
      <c r="E777" s="170">
        <v>1</v>
      </c>
      <c r="F777" s="171"/>
      <c r="G777" s="172">
        <f>ROUND(E777*F777,2)</f>
        <v>0</v>
      </c>
      <c r="H777" s="171"/>
      <c r="I777" s="172">
        <f>ROUND(E777*H777,2)</f>
        <v>0</v>
      </c>
      <c r="J777" s="171"/>
      <c r="K777" s="172">
        <f>ROUND(E777*J777,2)</f>
        <v>0</v>
      </c>
      <c r="L777" s="172">
        <v>21</v>
      </c>
      <c r="M777" s="172">
        <f>G777*(1+L777/100)</f>
        <v>0</v>
      </c>
      <c r="N777" s="172">
        <v>0.9</v>
      </c>
      <c r="O777" s="172">
        <f>ROUND(E777*N777,2)</f>
        <v>0.9</v>
      </c>
      <c r="P777" s="172">
        <v>0</v>
      </c>
      <c r="Q777" s="172">
        <f>ROUND(E777*P777,2)</f>
        <v>0</v>
      </c>
      <c r="R777" s="172"/>
      <c r="S777" s="172" t="s">
        <v>213</v>
      </c>
      <c r="T777" s="173" t="s">
        <v>166</v>
      </c>
      <c r="U777" s="156">
        <v>0</v>
      </c>
      <c r="V777" s="156">
        <f>ROUND(E777*U777,2)</f>
        <v>0</v>
      </c>
      <c r="W777" s="156"/>
      <c r="X777" s="156" t="s">
        <v>214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215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257" t="s">
        <v>1168</v>
      </c>
      <c r="D778" s="258"/>
      <c r="E778" s="258"/>
      <c r="F778" s="258"/>
      <c r="G778" s="258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47"/>
      <c r="Z778" s="147"/>
      <c r="AA778" s="147"/>
      <c r="AB778" s="147"/>
      <c r="AC778" s="147"/>
      <c r="AD778" s="147"/>
      <c r="AE778" s="147"/>
      <c r="AF778" s="147"/>
      <c r="AG778" s="147" t="s">
        <v>170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255" t="s">
        <v>1169</v>
      </c>
      <c r="D779" s="256"/>
      <c r="E779" s="256"/>
      <c r="F779" s="256"/>
      <c r="G779" s="2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47"/>
      <c r="Z779" s="147"/>
      <c r="AA779" s="147"/>
      <c r="AB779" s="147"/>
      <c r="AC779" s="147"/>
      <c r="AD779" s="147"/>
      <c r="AE779" s="147"/>
      <c r="AF779" s="147"/>
      <c r="AG779" s="147" t="s">
        <v>170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255" t="s">
        <v>1170</v>
      </c>
      <c r="D780" s="256"/>
      <c r="E780" s="256"/>
      <c r="F780" s="256"/>
      <c r="G780" s="2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47"/>
      <c r="Z780" s="147"/>
      <c r="AA780" s="147"/>
      <c r="AB780" s="147"/>
      <c r="AC780" s="147"/>
      <c r="AD780" s="147"/>
      <c r="AE780" s="147"/>
      <c r="AF780" s="147"/>
      <c r="AG780" s="147" t="s">
        <v>170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255" t="s">
        <v>1171</v>
      </c>
      <c r="D781" s="256"/>
      <c r="E781" s="256"/>
      <c r="F781" s="256"/>
      <c r="G781" s="2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47"/>
      <c r="Z781" s="147"/>
      <c r="AA781" s="147"/>
      <c r="AB781" s="147"/>
      <c r="AC781" s="147"/>
      <c r="AD781" s="147"/>
      <c r="AE781" s="147"/>
      <c r="AF781" s="147"/>
      <c r="AG781" s="147" t="s">
        <v>170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255" t="s">
        <v>909</v>
      </c>
      <c r="D782" s="256"/>
      <c r="E782" s="256"/>
      <c r="F782" s="256"/>
      <c r="G782" s="2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47"/>
      <c r="Z782" s="147"/>
      <c r="AA782" s="147"/>
      <c r="AB782" s="147"/>
      <c r="AC782" s="147"/>
      <c r="AD782" s="147"/>
      <c r="AE782" s="147"/>
      <c r="AF782" s="147"/>
      <c r="AG782" s="147" t="s">
        <v>170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195" t="s">
        <v>910</v>
      </c>
      <c r="D783" s="189"/>
      <c r="E783" s="190">
        <v>1</v>
      </c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240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67">
        <v>148</v>
      </c>
      <c r="B784" s="168" t="s">
        <v>911</v>
      </c>
      <c r="C784" s="184" t="s">
        <v>912</v>
      </c>
      <c r="D784" s="169" t="s">
        <v>589</v>
      </c>
      <c r="E784" s="170">
        <v>1</v>
      </c>
      <c r="F784" s="171"/>
      <c r="G784" s="172">
        <f>ROUND(E784*F784,2)</f>
        <v>0</v>
      </c>
      <c r="H784" s="171"/>
      <c r="I784" s="172">
        <f>ROUND(E784*H784,2)</f>
        <v>0</v>
      </c>
      <c r="J784" s="171"/>
      <c r="K784" s="172">
        <f>ROUND(E784*J784,2)</f>
        <v>0</v>
      </c>
      <c r="L784" s="172">
        <v>21</v>
      </c>
      <c r="M784" s="172">
        <f>G784*(1+L784/100)</f>
        <v>0</v>
      </c>
      <c r="N784" s="172">
        <v>0.01</v>
      </c>
      <c r="O784" s="172">
        <f>ROUND(E784*N784,2)</f>
        <v>0.01</v>
      </c>
      <c r="P784" s="172">
        <v>0</v>
      </c>
      <c r="Q784" s="172">
        <f>ROUND(E784*P784,2)</f>
        <v>0</v>
      </c>
      <c r="R784" s="172"/>
      <c r="S784" s="172" t="s">
        <v>213</v>
      </c>
      <c r="T784" s="173" t="s">
        <v>166</v>
      </c>
      <c r="U784" s="156">
        <v>0</v>
      </c>
      <c r="V784" s="156">
        <f>ROUND(E784*U784,2)</f>
        <v>0</v>
      </c>
      <c r="W784" s="156"/>
      <c r="X784" s="156" t="s">
        <v>214</v>
      </c>
      <c r="Y784" s="147"/>
      <c r="Z784" s="147"/>
      <c r="AA784" s="147"/>
      <c r="AB784" s="147"/>
      <c r="AC784" s="147"/>
      <c r="AD784" s="147"/>
      <c r="AE784" s="147"/>
      <c r="AF784" s="147"/>
      <c r="AG784" s="147" t="s">
        <v>215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257" t="s">
        <v>1172</v>
      </c>
      <c r="D785" s="258"/>
      <c r="E785" s="258"/>
      <c r="F785" s="258"/>
      <c r="G785" s="258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47"/>
      <c r="Z785" s="147"/>
      <c r="AA785" s="147"/>
      <c r="AB785" s="147"/>
      <c r="AC785" s="147"/>
      <c r="AD785" s="147"/>
      <c r="AE785" s="147"/>
      <c r="AF785" s="147"/>
      <c r="AG785" s="147" t="s">
        <v>170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255" t="s">
        <v>913</v>
      </c>
      <c r="D786" s="256"/>
      <c r="E786" s="256"/>
      <c r="F786" s="256"/>
      <c r="G786" s="2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47"/>
      <c r="Z786" s="147"/>
      <c r="AA786" s="147"/>
      <c r="AB786" s="147"/>
      <c r="AC786" s="147"/>
      <c r="AD786" s="147"/>
      <c r="AE786" s="147"/>
      <c r="AF786" s="147"/>
      <c r="AG786" s="147" t="s">
        <v>170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195" t="s">
        <v>914</v>
      </c>
      <c r="D787" s="189"/>
      <c r="E787" s="190">
        <v>1</v>
      </c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240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67">
        <v>149</v>
      </c>
      <c r="B788" s="168" t="s">
        <v>915</v>
      </c>
      <c r="C788" s="184" t="s">
        <v>916</v>
      </c>
      <c r="D788" s="169" t="s">
        <v>589</v>
      </c>
      <c r="E788" s="170">
        <v>1</v>
      </c>
      <c r="F788" s="171"/>
      <c r="G788" s="172">
        <f>ROUND(E788*F788,2)</f>
        <v>0</v>
      </c>
      <c r="H788" s="171"/>
      <c r="I788" s="172">
        <f>ROUND(E788*H788,2)</f>
        <v>0</v>
      </c>
      <c r="J788" s="171"/>
      <c r="K788" s="172">
        <f>ROUND(E788*J788,2)</f>
        <v>0</v>
      </c>
      <c r="L788" s="172">
        <v>21</v>
      </c>
      <c r="M788" s="172">
        <f>G788*(1+L788/100)</f>
        <v>0</v>
      </c>
      <c r="N788" s="172">
        <v>0</v>
      </c>
      <c r="O788" s="172">
        <f>ROUND(E788*N788,2)</f>
        <v>0</v>
      </c>
      <c r="P788" s="172">
        <v>0</v>
      </c>
      <c r="Q788" s="172">
        <f>ROUND(E788*P788,2)</f>
        <v>0</v>
      </c>
      <c r="R788" s="172"/>
      <c r="S788" s="172" t="s">
        <v>213</v>
      </c>
      <c r="T788" s="173" t="s">
        <v>166</v>
      </c>
      <c r="U788" s="156">
        <v>0</v>
      </c>
      <c r="V788" s="156">
        <f>ROUND(E788*U788,2)</f>
        <v>0</v>
      </c>
      <c r="W788" s="156"/>
      <c r="X788" s="156" t="s">
        <v>214</v>
      </c>
      <c r="Y788" s="147"/>
      <c r="Z788" s="147"/>
      <c r="AA788" s="147"/>
      <c r="AB788" s="147"/>
      <c r="AC788" s="147"/>
      <c r="AD788" s="147"/>
      <c r="AE788" s="147"/>
      <c r="AF788" s="147"/>
      <c r="AG788" s="147" t="s">
        <v>215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257" t="s">
        <v>917</v>
      </c>
      <c r="D789" s="258"/>
      <c r="E789" s="258"/>
      <c r="F789" s="258"/>
      <c r="G789" s="258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47"/>
      <c r="Z789" s="147"/>
      <c r="AA789" s="147"/>
      <c r="AB789" s="147"/>
      <c r="AC789" s="147"/>
      <c r="AD789" s="147"/>
      <c r="AE789" s="147"/>
      <c r="AF789" s="147"/>
      <c r="AG789" s="147" t="s">
        <v>170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255" t="s">
        <v>918</v>
      </c>
      <c r="D790" s="256"/>
      <c r="E790" s="256"/>
      <c r="F790" s="256"/>
      <c r="G790" s="2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47"/>
      <c r="Z790" s="147"/>
      <c r="AA790" s="147"/>
      <c r="AB790" s="147"/>
      <c r="AC790" s="147"/>
      <c r="AD790" s="147"/>
      <c r="AE790" s="147"/>
      <c r="AF790" s="147"/>
      <c r="AG790" s="147" t="s">
        <v>170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74" t="str">
        <f>C790</f>
        <v>stávající vstupní posuvné dveře doplnit o záložní zdroj UPS s funkčností min. 15 minut (dle požadavku PBŘ)</v>
      </c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95" t="s">
        <v>919</v>
      </c>
      <c r="D791" s="189"/>
      <c r="E791" s="190">
        <v>1</v>
      </c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240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67">
        <v>150</v>
      </c>
      <c r="B792" s="168" t="s">
        <v>920</v>
      </c>
      <c r="C792" s="184" t="s">
        <v>916</v>
      </c>
      <c r="D792" s="169" t="s">
        <v>589</v>
      </c>
      <c r="E792" s="170">
        <v>1</v>
      </c>
      <c r="F792" s="171"/>
      <c r="G792" s="172">
        <f>ROUND(E792*F792,2)</f>
        <v>0</v>
      </c>
      <c r="H792" s="171"/>
      <c r="I792" s="172">
        <f>ROUND(E792*H792,2)</f>
        <v>0</v>
      </c>
      <c r="J792" s="171"/>
      <c r="K792" s="172">
        <f>ROUND(E792*J792,2)</f>
        <v>0</v>
      </c>
      <c r="L792" s="172">
        <v>21</v>
      </c>
      <c r="M792" s="172">
        <f>G792*(1+L792/100)</f>
        <v>0</v>
      </c>
      <c r="N792" s="172">
        <v>0</v>
      </c>
      <c r="O792" s="172">
        <f>ROUND(E792*N792,2)</f>
        <v>0</v>
      </c>
      <c r="P792" s="172">
        <v>0</v>
      </c>
      <c r="Q792" s="172">
        <f>ROUND(E792*P792,2)</f>
        <v>0</v>
      </c>
      <c r="R792" s="172"/>
      <c r="S792" s="172" t="s">
        <v>213</v>
      </c>
      <c r="T792" s="173" t="s">
        <v>166</v>
      </c>
      <c r="U792" s="156">
        <v>0</v>
      </c>
      <c r="V792" s="156">
        <f>ROUND(E792*U792,2)</f>
        <v>0</v>
      </c>
      <c r="W792" s="156"/>
      <c r="X792" s="156" t="s">
        <v>214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215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257" t="s">
        <v>921</v>
      </c>
      <c r="D793" s="258"/>
      <c r="E793" s="258"/>
      <c r="F793" s="258"/>
      <c r="G793" s="258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47"/>
      <c r="Z793" s="147"/>
      <c r="AA793" s="147"/>
      <c r="AB793" s="147"/>
      <c r="AC793" s="147"/>
      <c r="AD793" s="147"/>
      <c r="AE793" s="147"/>
      <c r="AF793" s="147"/>
      <c r="AG793" s="147" t="s">
        <v>170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255" t="s">
        <v>918</v>
      </c>
      <c r="D794" s="256"/>
      <c r="E794" s="256"/>
      <c r="F794" s="256"/>
      <c r="G794" s="2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47"/>
      <c r="Z794" s="147"/>
      <c r="AA794" s="147"/>
      <c r="AB794" s="147"/>
      <c r="AC794" s="147"/>
      <c r="AD794" s="147"/>
      <c r="AE794" s="147"/>
      <c r="AF794" s="147"/>
      <c r="AG794" s="147" t="s">
        <v>170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74" t="str">
        <f>C794</f>
        <v>stávající vstupní posuvné dveře doplnit o záložní zdroj UPS s funkčností min. 15 minut (dle požadavku PBŘ)</v>
      </c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95" t="s">
        <v>922</v>
      </c>
      <c r="D795" s="189"/>
      <c r="E795" s="190">
        <v>1</v>
      </c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240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67">
        <v>151</v>
      </c>
      <c r="B796" s="168" t="s">
        <v>923</v>
      </c>
      <c r="C796" s="184" t="s">
        <v>924</v>
      </c>
      <c r="D796" s="169" t="s">
        <v>589</v>
      </c>
      <c r="E796" s="170">
        <v>1</v>
      </c>
      <c r="F796" s="171"/>
      <c r="G796" s="172">
        <f>ROUND(E796*F796,2)</f>
        <v>0</v>
      </c>
      <c r="H796" s="171"/>
      <c r="I796" s="172">
        <f>ROUND(E796*H796,2)</f>
        <v>0</v>
      </c>
      <c r="J796" s="171"/>
      <c r="K796" s="172">
        <f>ROUND(E796*J796,2)</f>
        <v>0</v>
      </c>
      <c r="L796" s="172">
        <v>21</v>
      </c>
      <c r="M796" s="172">
        <f>G796*(1+L796/100)</f>
        <v>0</v>
      </c>
      <c r="N796" s="172">
        <v>0.2</v>
      </c>
      <c r="O796" s="172">
        <f>ROUND(E796*N796,2)</f>
        <v>0.2</v>
      </c>
      <c r="P796" s="172">
        <v>0</v>
      </c>
      <c r="Q796" s="172">
        <f>ROUND(E796*P796,2)</f>
        <v>0</v>
      </c>
      <c r="R796" s="172"/>
      <c r="S796" s="172" t="s">
        <v>213</v>
      </c>
      <c r="T796" s="173" t="s">
        <v>166</v>
      </c>
      <c r="U796" s="156">
        <v>0</v>
      </c>
      <c r="V796" s="156">
        <f>ROUND(E796*U796,2)</f>
        <v>0</v>
      </c>
      <c r="W796" s="156"/>
      <c r="X796" s="156" t="s">
        <v>214</v>
      </c>
      <c r="Y796" s="147"/>
      <c r="Z796" s="147"/>
      <c r="AA796" s="147"/>
      <c r="AB796" s="147"/>
      <c r="AC796" s="147"/>
      <c r="AD796" s="147"/>
      <c r="AE796" s="147"/>
      <c r="AF796" s="147"/>
      <c r="AG796" s="147" t="s">
        <v>215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257" t="s">
        <v>925</v>
      </c>
      <c r="D797" s="258"/>
      <c r="E797" s="258"/>
      <c r="F797" s="258"/>
      <c r="G797" s="258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47"/>
      <c r="Z797" s="147"/>
      <c r="AA797" s="147"/>
      <c r="AB797" s="147"/>
      <c r="AC797" s="147"/>
      <c r="AD797" s="147"/>
      <c r="AE797" s="147"/>
      <c r="AF797" s="147"/>
      <c r="AG797" s="147" t="s">
        <v>170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255" t="s">
        <v>1173</v>
      </c>
      <c r="D798" s="256"/>
      <c r="E798" s="256"/>
      <c r="F798" s="256"/>
      <c r="G798" s="2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47"/>
      <c r="Z798" s="147"/>
      <c r="AA798" s="147"/>
      <c r="AB798" s="147"/>
      <c r="AC798" s="147"/>
      <c r="AD798" s="147"/>
      <c r="AE798" s="147"/>
      <c r="AF798" s="147"/>
      <c r="AG798" s="147" t="s">
        <v>170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255" t="s">
        <v>1174</v>
      </c>
      <c r="D799" s="256"/>
      <c r="E799" s="256"/>
      <c r="F799" s="256"/>
      <c r="G799" s="2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47"/>
      <c r="Z799" s="147"/>
      <c r="AA799" s="147"/>
      <c r="AB799" s="147"/>
      <c r="AC799" s="147"/>
      <c r="AD799" s="147"/>
      <c r="AE799" s="147"/>
      <c r="AF799" s="147"/>
      <c r="AG799" s="147" t="s">
        <v>170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255" t="s">
        <v>1175</v>
      </c>
      <c r="D800" s="256"/>
      <c r="E800" s="256"/>
      <c r="F800" s="256"/>
      <c r="G800" s="2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47"/>
      <c r="Z800" s="147"/>
      <c r="AA800" s="147"/>
      <c r="AB800" s="147"/>
      <c r="AC800" s="147"/>
      <c r="AD800" s="147"/>
      <c r="AE800" s="147"/>
      <c r="AF800" s="147"/>
      <c r="AG800" s="147" t="s">
        <v>170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255" t="s">
        <v>1155</v>
      </c>
      <c r="D801" s="256"/>
      <c r="E801" s="256"/>
      <c r="F801" s="256"/>
      <c r="G801" s="2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47"/>
      <c r="Z801" s="147"/>
      <c r="AA801" s="147"/>
      <c r="AB801" s="147"/>
      <c r="AC801" s="147"/>
      <c r="AD801" s="147"/>
      <c r="AE801" s="147"/>
      <c r="AF801" s="147"/>
      <c r="AG801" s="147" t="s">
        <v>170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255" t="s">
        <v>1176</v>
      </c>
      <c r="D802" s="256"/>
      <c r="E802" s="256"/>
      <c r="F802" s="256"/>
      <c r="G802" s="2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47"/>
      <c r="Z802" s="147"/>
      <c r="AA802" s="147"/>
      <c r="AB802" s="147"/>
      <c r="AC802" s="147"/>
      <c r="AD802" s="147"/>
      <c r="AE802" s="147"/>
      <c r="AF802" s="147"/>
      <c r="AG802" s="147" t="s">
        <v>170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255" t="s">
        <v>866</v>
      </c>
      <c r="D803" s="256"/>
      <c r="E803" s="256"/>
      <c r="F803" s="256"/>
      <c r="G803" s="2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47"/>
      <c r="Z803" s="147"/>
      <c r="AA803" s="147"/>
      <c r="AB803" s="147"/>
      <c r="AC803" s="147"/>
      <c r="AD803" s="147"/>
      <c r="AE803" s="147"/>
      <c r="AF803" s="147"/>
      <c r="AG803" s="147" t="s">
        <v>170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255" t="s">
        <v>981</v>
      </c>
      <c r="D804" s="256"/>
      <c r="E804" s="256"/>
      <c r="F804" s="256"/>
      <c r="G804" s="2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47"/>
      <c r="Z804" s="147"/>
      <c r="AA804" s="147"/>
      <c r="AB804" s="147"/>
      <c r="AC804" s="147"/>
      <c r="AD804" s="147"/>
      <c r="AE804" s="147"/>
      <c r="AF804" s="147"/>
      <c r="AG804" s="147" t="s">
        <v>170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255" t="s">
        <v>1153</v>
      </c>
      <c r="D805" s="256"/>
      <c r="E805" s="256"/>
      <c r="F805" s="256"/>
      <c r="G805" s="2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47"/>
      <c r="Z805" s="147"/>
      <c r="AA805" s="147"/>
      <c r="AB805" s="147"/>
      <c r="AC805" s="147"/>
      <c r="AD805" s="147"/>
      <c r="AE805" s="147"/>
      <c r="AF805" s="147"/>
      <c r="AG805" s="147" t="s">
        <v>170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255" t="s">
        <v>839</v>
      </c>
      <c r="D806" s="256"/>
      <c r="E806" s="256"/>
      <c r="F806" s="256"/>
      <c r="G806" s="2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47"/>
      <c r="Z806" s="147"/>
      <c r="AA806" s="147"/>
      <c r="AB806" s="147"/>
      <c r="AC806" s="147"/>
      <c r="AD806" s="147"/>
      <c r="AE806" s="147"/>
      <c r="AF806" s="147"/>
      <c r="AG806" s="147" t="s">
        <v>170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74" t="str">
        <f>C806</f>
        <v>zámek zadlabávací pro vložku, vložka z původních dveří, demontáž a montáž vložky (součástí generálního klíče)</v>
      </c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54"/>
      <c r="B807" s="155"/>
      <c r="C807" s="255" t="s">
        <v>926</v>
      </c>
      <c r="D807" s="256"/>
      <c r="E807" s="256"/>
      <c r="F807" s="256"/>
      <c r="G807" s="2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47"/>
      <c r="Z807" s="147"/>
      <c r="AA807" s="147"/>
      <c r="AB807" s="147"/>
      <c r="AC807" s="147"/>
      <c r="AD807" s="147"/>
      <c r="AE807" s="147"/>
      <c r="AF807" s="147"/>
      <c r="AG807" s="147" t="s">
        <v>170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95" t="s">
        <v>927</v>
      </c>
      <c r="D808" s="189"/>
      <c r="E808" s="190">
        <v>1</v>
      </c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240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22.5" outlineLevel="1" x14ac:dyDescent="0.2">
      <c r="A809" s="167">
        <v>152</v>
      </c>
      <c r="B809" s="168" t="s">
        <v>928</v>
      </c>
      <c r="C809" s="184" t="s">
        <v>924</v>
      </c>
      <c r="D809" s="169" t="s">
        <v>589</v>
      </c>
      <c r="E809" s="170">
        <v>1</v>
      </c>
      <c r="F809" s="171"/>
      <c r="G809" s="172">
        <f>ROUND(E809*F809,2)</f>
        <v>0</v>
      </c>
      <c r="H809" s="171"/>
      <c r="I809" s="172">
        <f>ROUND(E809*H809,2)</f>
        <v>0</v>
      </c>
      <c r="J809" s="171"/>
      <c r="K809" s="172">
        <f>ROUND(E809*J809,2)</f>
        <v>0</v>
      </c>
      <c r="L809" s="172">
        <v>21</v>
      </c>
      <c r="M809" s="172">
        <f>G809*(1+L809/100)</f>
        <v>0</v>
      </c>
      <c r="N809" s="172">
        <v>0.16600000000000001</v>
      </c>
      <c r="O809" s="172">
        <f>ROUND(E809*N809,2)</f>
        <v>0.17</v>
      </c>
      <c r="P809" s="172">
        <v>0</v>
      </c>
      <c r="Q809" s="172">
        <f>ROUND(E809*P809,2)</f>
        <v>0</v>
      </c>
      <c r="R809" s="172"/>
      <c r="S809" s="172" t="s">
        <v>213</v>
      </c>
      <c r="T809" s="173" t="s">
        <v>166</v>
      </c>
      <c r="U809" s="156">
        <v>0</v>
      </c>
      <c r="V809" s="156">
        <f>ROUND(E809*U809,2)</f>
        <v>0</v>
      </c>
      <c r="W809" s="156"/>
      <c r="X809" s="156" t="s">
        <v>214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215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257" t="s">
        <v>929</v>
      </c>
      <c r="D810" s="258"/>
      <c r="E810" s="258"/>
      <c r="F810" s="258"/>
      <c r="G810" s="258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47"/>
      <c r="Z810" s="147"/>
      <c r="AA810" s="147"/>
      <c r="AB810" s="147"/>
      <c r="AC810" s="147"/>
      <c r="AD810" s="147"/>
      <c r="AE810" s="147"/>
      <c r="AF810" s="147"/>
      <c r="AG810" s="147" t="s">
        <v>170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255" t="s">
        <v>1177</v>
      </c>
      <c r="D811" s="256"/>
      <c r="E811" s="256"/>
      <c r="F811" s="256"/>
      <c r="G811" s="2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47"/>
      <c r="Z811" s="147"/>
      <c r="AA811" s="147"/>
      <c r="AB811" s="147"/>
      <c r="AC811" s="147"/>
      <c r="AD811" s="147"/>
      <c r="AE811" s="147"/>
      <c r="AF811" s="147"/>
      <c r="AG811" s="147" t="s">
        <v>170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255" t="s">
        <v>1178</v>
      </c>
      <c r="D812" s="256"/>
      <c r="E812" s="256"/>
      <c r="F812" s="256"/>
      <c r="G812" s="2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47"/>
      <c r="Z812" s="147"/>
      <c r="AA812" s="147"/>
      <c r="AB812" s="147"/>
      <c r="AC812" s="147"/>
      <c r="AD812" s="147"/>
      <c r="AE812" s="147"/>
      <c r="AF812" s="147"/>
      <c r="AG812" s="147" t="s">
        <v>170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255" t="s">
        <v>981</v>
      </c>
      <c r="D813" s="256"/>
      <c r="E813" s="256"/>
      <c r="F813" s="256"/>
      <c r="G813" s="2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47"/>
      <c r="Z813" s="147"/>
      <c r="AA813" s="147"/>
      <c r="AB813" s="147"/>
      <c r="AC813" s="147"/>
      <c r="AD813" s="147"/>
      <c r="AE813" s="147"/>
      <c r="AF813" s="147"/>
      <c r="AG813" s="147" t="s">
        <v>170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255" t="s">
        <v>1160</v>
      </c>
      <c r="D814" s="256"/>
      <c r="E814" s="256"/>
      <c r="F814" s="256"/>
      <c r="G814" s="2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47"/>
      <c r="Z814" s="147"/>
      <c r="AA814" s="147"/>
      <c r="AB814" s="147"/>
      <c r="AC814" s="147"/>
      <c r="AD814" s="147"/>
      <c r="AE814" s="147"/>
      <c r="AF814" s="147"/>
      <c r="AG814" s="147" t="s">
        <v>170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255" t="s">
        <v>1155</v>
      </c>
      <c r="D815" s="256"/>
      <c r="E815" s="256"/>
      <c r="F815" s="256"/>
      <c r="G815" s="2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47"/>
      <c r="Z815" s="147"/>
      <c r="AA815" s="147"/>
      <c r="AB815" s="147"/>
      <c r="AC815" s="147"/>
      <c r="AD815" s="147"/>
      <c r="AE815" s="147"/>
      <c r="AF815" s="147"/>
      <c r="AG815" s="147" t="s">
        <v>170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255" t="s">
        <v>1179</v>
      </c>
      <c r="D816" s="256"/>
      <c r="E816" s="256"/>
      <c r="F816" s="256"/>
      <c r="G816" s="2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47"/>
      <c r="Z816" s="147"/>
      <c r="AA816" s="147"/>
      <c r="AB816" s="147"/>
      <c r="AC816" s="147"/>
      <c r="AD816" s="147"/>
      <c r="AE816" s="147"/>
      <c r="AF816" s="147"/>
      <c r="AG816" s="147" t="s">
        <v>170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255" t="s">
        <v>866</v>
      </c>
      <c r="D817" s="256"/>
      <c r="E817" s="256"/>
      <c r="F817" s="256"/>
      <c r="G817" s="2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47"/>
      <c r="Z817" s="147"/>
      <c r="AA817" s="147"/>
      <c r="AB817" s="147"/>
      <c r="AC817" s="147"/>
      <c r="AD817" s="147"/>
      <c r="AE817" s="147"/>
      <c r="AF817" s="147"/>
      <c r="AG817" s="147" t="s">
        <v>170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95" t="s">
        <v>930</v>
      </c>
      <c r="D818" s="189"/>
      <c r="E818" s="190">
        <v>1</v>
      </c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240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67">
        <v>153</v>
      </c>
      <c r="B819" s="168" t="s">
        <v>931</v>
      </c>
      <c r="C819" s="184" t="s">
        <v>932</v>
      </c>
      <c r="D819" s="169" t="s">
        <v>589</v>
      </c>
      <c r="E819" s="170">
        <v>1</v>
      </c>
      <c r="F819" s="171"/>
      <c r="G819" s="172">
        <f>ROUND(E819*F819,2)</f>
        <v>0</v>
      </c>
      <c r="H819" s="171"/>
      <c r="I819" s="172">
        <f>ROUND(E819*H819,2)</f>
        <v>0</v>
      </c>
      <c r="J819" s="171"/>
      <c r="K819" s="172">
        <f>ROUND(E819*J819,2)</f>
        <v>0</v>
      </c>
      <c r="L819" s="172">
        <v>21</v>
      </c>
      <c r="M819" s="172">
        <f>G819*(1+L819/100)</f>
        <v>0</v>
      </c>
      <c r="N819" s="172">
        <v>0.08</v>
      </c>
      <c r="O819" s="172">
        <f>ROUND(E819*N819,2)</f>
        <v>0.08</v>
      </c>
      <c r="P819" s="172">
        <v>0</v>
      </c>
      <c r="Q819" s="172">
        <f>ROUND(E819*P819,2)</f>
        <v>0</v>
      </c>
      <c r="R819" s="172"/>
      <c r="S819" s="172" t="s">
        <v>213</v>
      </c>
      <c r="T819" s="173" t="s">
        <v>166</v>
      </c>
      <c r="U819" s="156">
        <v>0</v>
      </c>
      <c r="V819" s="156">
        <f>ROUND(E819*U819,2)</f>
        <v>0</v>
      </c>
      <c r="W819" s="156"/>
      <c r="X819" s="156" t="s">
        <v>214</v>
      </c>
      <c r="Y819" s="147"/>
      <c r="Z819" s="147"/>
      <c r="AA819" s="147"/>
      <c r="AB819" s="147"/>
      <c r="AC819" s="147"/>
      <c r="AD819" s="147"/>
      <c r="AE819" s="147"/>
      <c r="AF819" s="147"/>
      <c r="AG819" s="147" t="s">
        <v>215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257" t="s">
        <v>933</v>
      </c>
      <c r="D820" s="258"/>
      <c r="E820" s="258"/>
      <c r="F820" s="258"/>
      <c r="G820" s="258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47"/>
      <c r="Z820" s="147"/>
      <c r="AA820" s="147"/>
      <c r="AB820" s="147"/>
      <c r="AC820" s="147"/>
      <c r="AD820" s="147"/>
      <c r="AE820" s="147"/>
      <c r="AF820" s="147"/>
      <c r="AG820" s="147" t="s">
        <v>170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255" t="s">
        <v>1180</v>
      </c>
      <c r="D821" s="256"/>
      <c r="E821" s="256"/>
      <c r="F821" s="256"/>
      <c r="G821" s="2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47"/>
      <c r="Z821" s="147"/>
      <c r="AA821" s="147"/>
      <c r="AB821" s="147"/>
      <c r="AC821" s="147"/>
      <c r="AD821" s="147"/>
      <c r="AE821" s="147"/>
      <c r="AF821" s="147"/>
      <c r="AG821" s="147" t="s">
        <v>170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255" t="s">
        <v>1181</v>
      </c>
      <c r="D822" s="256"/>
      <c r="E822" s="256"/>
      <c r="F822" s="256"/>
      <c r="G822" s="2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47"/>
      <c r="Z822" s="147"/>
      <c r="AA822" s="147"/>
      <c r="AB822" s="147"/>
      <c r="AC822" s="147"/>
      <c r="AD822" s="147"/>
      <c r="AE822" s="147"/>
      <c r="AF822" s="147"/>
      <c r="AG822" s="147" t="s">
        <v>170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255" t="s">
        <v>1182</v>
      </c>
      <c r="D823" s="256"/>
      <c r="E823" s="256"/>
      <c r="F823" s="256"/>
      <c r="G823" s="2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47"/>
      <c r="Z823" s="147"/>
      <c r="AA823" s="147"/>
      <c r="AB823" s="147"/>
      <c r="AC823" s="147"/>
      <c r="AD823" s="147"/>
      <c r="AE823" s="147"/>
      <c r="AF823" s="147"/>
      <c r="AG823" s="147" t="s">
        <v>170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255" t="s">
        <v>934</v>
      </c>
      <c r="D824" s="256"/>
      <c r="E824" s="256"/>
      <c r="F824" s="256"/>
      <c r="G824" s="2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47"/>
      <c r="Z824" s="147"/>
      <c r="AA824" s="147"/>
      <c r="AB824" s="147"/>
      <c r="AC824" s="147"/>
      <c r="AD824" s="147"/>
      <c r="AE824" s="147"/>
      <c r="AF824" s="147"/>
      <c r="AG824" s="147" t="s">
        <v>170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95" t="s">
        <v>935</v>
      </c>
      <c r="D825" s="189"/>
      <c r="E825" s="190">
        <v>1</v>
      </c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240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x14ac:dyDescent="0.2">
      <c r="A826" s="161" t="s">
        <v>160</v>
      </c>
      <c r="B826" s="162" t="s">
        <v>84</v>
      </c>
      <c r="C826" s="183" t="s">
        <v>85</v>
      </c>
      <c r="D826" s="163"/>
      <c r="E826" s="164"/>
      <c r="F826" s="165"/>
      <c r="G826" s="165">
        <f>SUMIF(AG827:AG830,"&lt;&gt;NOR",G827:G830)</f>
        <v>0</v>
      </c>
      <c r="H826" s="165"/>
      <c r="I826" s="165">
        <f>SUM(I827:I830)</f>
        <v>0</v>
      </c>
      <c r="J826" s="165"/>
      <c r="K826" s="165">
        <f>SUM(K827:K830)</f>
        <v>0</v>
      </c>
      <c r="L826" s="165"/>
      <c r="M826" s="165">
        <f>SUM(M827:M830)</f>
        <v>0</v>
      </c>
      <c r="N826" s="165"/>
      <c r="O826" s="165">
        <f>SUM(O827:O830)</f>
        <v>0</v>
      </c>
      <c r="P826" s="165"/>
      <c r="Q826" s="165">
        <f>SUM(Q827:Q830)</f>
        <v>0</v>
      </c>
      <c r="R826" s="165"/>
      <c r="S826" s="165"/>
      <c r="T826" s="166"/>
      <c r="U826" s="160"/>
      <c r="V826" s="160">
        <f>SUM(V827:V830)</f>
        <v>0</v>
      </c>
      <c r="W826" s="160"/>
      <c r="X826" s="160"/>
      <c r="AG826" t="s">
        <v>161</v>
      </c>
    </row>
    <row r="827" spans="1:60" outlineLevel="1" x14ac:dyDescent="0.2">
      <c r="A827" s="167">
        <v>154</v>
      </c>
      <c r="B827" s="168" t="s">
        <v>936</v>
      </c>
      <c r="C827" s="184" t="s">
        <v>937</v>
      </c>
      <c r="D827" s="169" t="s">
        <v>589</v>
      </c>
      <c r="E827" s="170">
        <v>1</v>
      </c>
      <c r="F827" s="171"/>
      <c r="G827" s="172">
        <f>ROUND(E827*F827,2)</f>
        <v>0</v>
      </c>
      <c r="H827" s="171"/>
      <c r="I827" s="172">
        <f>ROUND(E827*H827,2)</f>
        <v>0</v>
      </c>
      <c r="J827" s="171"/>
      <c r="K827" s="172">
        <f>ROUND(E827*J827,2)</f>
        <v>0</v>
      </c>
      <c r="L827" s="172">
        <v>21</v>
      </c>
      <c r="M827" s="172">
        <f>G827*(1+L827/100)</f>
        <v>0</v>
      </c>
      <c r="N827" s="172">
        <v>0</v>
      </c>
      <c r="O827" s="172">
        <f>ROUND(E827*N827,2)</f>
        <v>0</v>
      </c>
      <c r="P827" s="172">
        <v>0</v>
      </c>
      <c r="Q827" s="172">
        <f>ROUND(E827*P827,2)</f>
        <v>0</v>
      </c>
      <c r="R827" s="172"/>
      <c r="S827" s="172" t="s">
        <v>213</v>
      </c>
      <c r="T827" s="173" t="s">
        <v>166</v>
      </c>
      <c r="U827" s="156">
        <v>0</v>
      </c>
      <c r="V827" s="156">
        <f>ROUND(E827*U827,2)</f>
        <v>0</v>
      </c>
      <c r="W827" s="156"/>
      <c r="X827" s="156" t="s">
        <v>366</v>
      </c>
      <c r="Y827" s="147"/>
      <c r="Z827" s="147"/>
      <c r="AA827" s="147"/>
      <c r="AB827" s="147"/>
      <c r="AC827" s="147"/>
      <c r="AD827" s="147"/>
      <c r="AE827" s="147"/>
      <c r="AF827" s="147"/>
      <c r="AG827" s="147" t="s">
        <v>550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257" t="s">
        <v>938</v>
      </c>
      <c r="D828" s="258"/>
      <c r="E828" s="258"/>
      <c r="F828" s="258"/>
      <c r="G828" s="258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47"/>
      <c r="Z828" s="147"/>
      <c r="AA828" s="147"/>
      <c r="AB828" s="147"/>
      <c r="AC828" s="147"/>
      <c r="AD828" s="147"/>
      <c r="AE828" s="147"/>
      <c r="AF828" s="147"/>
      <c r="AG828" s="147" t="s">
        <v>170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255" t="s">
        <v>939</v>
      </c>
      <c r="D829" s="256"/>
      <c r="E829" s="256"/>
      <c r="F829" s="256"/>
      <c r="G829" s="2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47"/>
      <c r="Z829" s="147"/>
      <c r="AA829" s="147"/>
      <c r="AB829" s="147"/>
      <c r="AC829" s="147"/>
      <c r="AD829" s="147"/>
      <c r="AE829" s="147"/>
      <c r="AF829" s="147"/>
      <c r="AG829" s="147" t="s">
        <v>170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255" t="s">
        <v>940</v>
      </c>
      <c r="D830" s="256"/>
      <c r="E830" s="256"/>
      <c r="F830" s="256"/>
      <c r="G830" s="2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47"/>
      <c r="Z830" s="147"/>
      <c r="AA830" s="147"/>
      <c r="AB830" s="147"/>
      <c r="AC830" s="147"/>
      <c r="AD830" s="147"/>
      <c r="AE830" s="147"/>
      <c r="AF830" s="147"/>
      <c r="AG830" s="147" t="s">
        <v>170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x14ac:dyDescent="0.2">
      <c r="A831" s="161" t="s">
        <v>160</v>
      </c>
      <c r="B831" s="162" t="s">
        <v>100</v>
      </c>
      <c r="C831" s="183" t="s">
        <v>101</v>
      </c>
      <c r="D831" s="163"/>
      <c r="E831" s="164"/>
      <c r="F831" s="165"/>
      <c r="G831" s="165">
        <f>SUMIF(AG832:AG948,"&lt;&gt;NOR",G832:G948)</f>
        <v>0</v>
      </c>
      <c r="H831" s="165"/>
      <c r="I831" s="165">
        <f>SUM(I832:I948)</f>
        <v>0</v>
      </c>
      <c r="J831" s="165"/>
      <c r="K831" s="165">
        <f>SUM(K832:K948)</f>
        <v>0</v>
      </c>
      <c r="L831" s="165"/>
      <c r="M831" s="165">
        <f>SUM(M832:M948)</f>
        <v>0</v>
      </c>
      <c r="N831" s="165"/>
      <c r="O831" s="165">
        <f>SUM(O832:O948)</f>
        <v>1.63</v>
      </c>
      <c r="P831" s="165"/>
      <c r="Q831" s="165">
        <f>SUM(Q832:Q948)</f>
        <v>0</v>
      </c>
      <c r="R831" s="165"/>
      <c r="S831" s="165"/>
      <c r="T831" s="166"/>
      <c r="U831" s="160"/>
      <c r="V831" s="160">
        <f>SUM(V832:V948)</f>
        <v>17.510000000000002</v>
      </c>
      <c r="W831" s="160"/>
      <c r="X831" s="160"/>
      <c r="AG831" t="s">
        <v>161</v>
      </c>
    </row>
    <row r="832" spans="1:60" outlineLevel="1" x14ac:dyDescent="0.2">
      <c r="A832" s="167">
        <v>155</v>
      </c>
      <c r="B832" s="168" t="s">
        <v>941</v>
      </c>
      <c r="C832" s="184" t="s">
        <v>942</v>
      </c>
      <c r="D832" s="169" t="s">
        <v>589</v>
      </c>
      <c r="E832" s="170">
        <v>1</v>
      </c>
      <c r="F832" s="171"/>
      <c r="G832" s="172">
        <f>ROUND(E832*F832,2)</f>
        <v>0</v>
      </c>
      <c r="H832" s="171"/>
      <c r="I832" s="172">
        <f>ROUND(E832*H832,2)</f>
        <v>0</v>
      </c>
      <c r="J832" s="171"/>
      <c r="K832" s="172">
        <f>ROUND(E832*J832,2)</f>
        <v>0</v>
      </c>
      <c r="L832" s="172">
        <v>21</v>
      </c>
      <c r="M832" s="172">
        <f>G832*(1+L832/100)</f>
        <v>0</v>
      </c>
      <c r="N832" s="172">
        <v>0</v>
      </c>
      <c r="O832" s="172">
        <f>ROUND(E832*N832,2)</f>
        <v>0</v>
      </c>
      <c r="P832" s="172">
        <v>0</v>
      </c>
      <c r="Q832" s="172">
        <f>ROUND(E832*P832,2)</f>
        <v>0</v>
      </c>
      <c r="R832" s="172"/>
      <c r="S832" s="172" t="s">
        <v>213</v>
      </c>
      <c r="T832" s="173" t="s">
        <v>166</v>
      </c>
      <c r="U832" s="156">
        <v>0</v>
      </c>
      <c r="V832" s="156">
        <f>ROUND(E832*U832,2)</f>
        <v>0</v>
      </c>
      <c r="W832" s="156"/>
      <c r="X832" s="156" t="s">
        <v>214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215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257" t="s">
        <v>1183</v>
      </c>
      <c r="D833" s="258"/>
      <c r="E833" s="258"/>
      <c r="F833" s="258"/>
      <c r="G833" s="258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47"/>
      <c r="Z833" s="147"/>
      <c r="AA833" s="147"/>
      <c r="AB833" s="147"/>
      <c r="AC833" s="147"/>
      <c r="AD833" s="147"/>
      <c r="AE833" s="147"/>
      <c r="AF833" s="147"/>
      <c r="AG833" s="147" t="s">
        <v>170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255" t="s">
        <v>1184</v>
      </c>
      <c r="D834" s="256"/>
      <c r="E834" s="256"/>
      <c r="F834" s="256"/>
      <c r="G834" s="2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47"/>
      <c r="Z834" s="147"/>
      <c r="AA834" s="147"/>
      <c r="AB834" s="147"/>
      <c r="AC834" s="147"/>
      <c r="AD834" s="147"/>
      <c r="AE834" s="147"/>
      <c r="AF834" s="147"/>
      <c r="AG834" s="147" t="s">
        <v>170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255" t="s">
        <v>1185</v>
      </c>
      <c r="D835" s="256"/>
      <c r="E835" s="256"/>
      <c r="F835" s="256"/>
      <c r="G835" s="2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47"/>
      <c r="Z835" s="147"/>
      <c r="AA835" s="147"/>
      <c r="AB835" s="147"/>
      <c r="AC835" s="147"/>
      <c r="AD835" s="147"/>
      <c r="AE835" s="147"/>
      <c r="AF835" s="147"/>
      <c r="AG835" s="147" t="s">
        <v>170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255" t="s">
        <v>1186</v>
      </c>
      <c r="D836" s="256"/>
      <c r="E836" s="256"/>
      <c r="F836" s="256"/>
      <c r="G836" s="2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47"/>
      <c r="Z836" s="147"/>
      <c r="AA836" s="147"/>
      <c r="AB836" s="147"/>
      <c r="AC836" s="147"/>
      <c r="AD836" s="147"/>
      <c r="AE836" s="147"/>
      <c r="AF836" s="147"/>
      <c r="AG836" s="147" t="s">
        <v>170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255" t="s">
        <v>943</v>
      </c>
      <c r="D837" s="256"/>
      <c r="E837" s="256"/>
      <c r="F837" s="256"/>
      <c r="G837" s="2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47"/>
      <c r="Z837" s="147"/>
      <c r="AA837" s="147"/>
      <c r="AB837" s="147"/>
      <c r="AC837" s="147"/>
      <c r="AD837" s="147"/>
      <c r="AE837" s="147"/>
      <c r="AF837" s="147"/>
      <c r="AG837" s="147" t="s">
        <v>170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95" t="s">
        <v>944</v>
      </c>
      <c r="D838" s="189"/>
      <c r="E838" s="190">
        <v>1</v>
      </c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47"/>
      <c r="Z838" s="147"/>
      <c r="AA838" s="147"/>
      <c r="AB838" s="147"/>
      <c r="AC838" s="147"/>
      <c r="AD838" s="147"/>
      <c r="AE838" s="147"/>
      <c r="AF838" s="147"/>
      <c r="AG838" s="147" t="s">
        <v>240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67">
        <v>156</v>
      </c>
      <c r="B839" s="168" t="s">
        <v>945</v>
      </c>
      <c r="C839" s="184" t="s">
        <v>946</v>
      </c>
      <c r="D839" s="169" t="s">
        <v>589</v>
      </c>
      <c r="E839" s="170">
        <v>1</v>
      </c>
      <c r="F839" s="171"/>
      <c r="G839" s="172">
        <f>ROUND(E839*F839,2)</f>
        <v>0</v>
      </c>
      <c r="H839" s="171"/>
      <c r="I839" s="172">
        <f>ROUND(E839*H839,2)</f>
        <v>0</v>
      </c>
      <c r="J839" s="171"/>
      <c r="K839" s="172">
        <f>ROUND(E839*J839,2)</f>
        <v>0</v>
      </c>
      <c r="L839" s="172">
        <v>21</v>
      </c>
      <c r="M839" s="172">
        <f>G839*(1+L839/100)</f>
        <v>0</v>
      </c>
      <c r="N839" s="172">
        <v>0</v>
      </c>
      <c r="O839" s="172">
        <f>ROUND(E839*N839,2)</f>
        <v>0</v>
      </c>
      <c r="P839" s="172">
        <v>0</v>
      </c>
      <c r="Q839" s="172">
        <f>ROUND(E839*P839,2)</f>
        <v>0</v>
      </c>
      <c r="R839" s="172"/>
      <c r="S839" s="172" t="s">
        <v>213</v>
      </c>
      <c r="T839" s="173" t="s">
        <v>166</v>
      </c>
      <c r="U839" s="156">
        <v>0</v>
      </c>
      <c r="V839" s="156">
        <f>ROUND(E839*U839,2)</f>
        <v>0</v>
      </c>
      <c r="W839" s="156"/>
      <c r="X839" s="156" t="s">
        <v>214</v>
      </c>
      <c r="Y839" s="147"/>
      <c r="Z839" s="147"/>
      <c r="AA839" s="147"/>
      <c r="AB839" s="147"/>
      <c r="AC839" s="147"/>
      <c r="AD839" s="147"/>
      <c r="AE839" s="147"/>
      <c r="AF839" s="147"/>
      <c r="AG839" s="147" t="s">
        <v>215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257" t="s">
        <v>947</v>
      </c>
      <c r="D840" s="258"/>
      <c r="E840" s="258"/>
      <c r="F840" s="258"/>
      <c r="G840" s="258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47"/>
      <c r="Z840" s="147"/>
      <c r="AA840" s="147"/>
      <c r="AB840" s="147"/>
      <c r="AC840" s="147"/>
      <c r="AD840" s="147"/>
      <c r="AE840" s="147"/>
      <c r="AF840" s="147"/>
      <c r="AG840" s="147" t="s">
        <v>170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255" t="s">
        <v>1187</v>
      </c>
      <c r="D841" s="256"/>
      <c r="E841" s="256"/>
      <c r="F841" s="256"/>
      <c r="G841" s="2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47"/>
      <c r="Z841" s="147"/>
      <c r="AA841" s="147"/>
      <c r="AB841" s="147"/>
      <c r="AC841" s="147"/>
      <c r="AD841" s="147"/>
      <c r="AE841" s="147"/>
      <c r="AF841" s="147"/>
      <c r="AG841" s="147" t="s">
        <v>170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255" t="s">
        <v>1188</v>
      </c>
      <c r="D842" s="256"/>
      <c r="E842" s="256"/>
      <c r="F842" s="256"/>
      <c r="G842" s="2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47"/>
      <c r="Z842" s="147"/>
      <c r="AA842" s="147"/>
      <c r="AB842" s="147"/>
      <c r="AC842" s="147"/>
      <c r="AD842" s="147"/>
      <c r="AE842" s="147"/>
      <c r="AF842" s="147"/>
      <c r="AG842" s="147" t="s">
        <v>170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255" t="s">
        <v>1189</v>
      </c>
      <c r="D843" s="256"/>
      <c r="E843" s="256"/>
      <c r="F843" s="256"/>
      <c r="G843" s="2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47"/>
      <c r="Z843" s="147"/>
      <c r="AA843" s="147"/>
      <c r="AB843" s="147"/>
      <c r="AC843" s="147"/>
      <c r="AD843" s="147"/>
      <c r="AE843" s="147"/>
      <c r="AF843" s="147"/>
      <c r="AG843" s="147" t="s">
        <v>170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255" t="s">
        <v>1190</v>
      </c>
      <c r="D844" s="256"/>
      <c r="E844" s="256"/>
      <c r="F844" s="256"/>
      <c r="G844" s="2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47"/>
      <c r="Z844" s="147"/>
      <c r="AA844" s="147"/>
      <c r="AB844" s="147"/>
      <c r="AC844" s="147"/>
      <c r="AD844" s="147"/>
      <c r="AE844" s="147"/>
      <c r="AF844" s="147"/>
      <c r="AG844" s="147" t="s">
        <v>170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255" t="s">
        <v>1191</v>
      </c>
      <c r="D845" s="256"/>
      <c r="E845" s="256"/>
      <c r="F845" s="256"/>
      <c r="G845" s="2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47"/>
      <c r="Z845" s="147"/>
      <c r="AA845" s="147"/>
      <c r="AB845" s="147"/>
      <c r="AC845" s="147"/>
      <c r="AD845" s="147"/>
      <c r="AE845" s="147"/>
      <c r="AF845" s="147"/>
      <c r="AG845" s="147" t="s">
        <v>170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99" t="s">
        <v>948</v>
      </c>
      <c r="D846" s="157"/>
      <c r="E846" s="158"/>
      <c r="F846" s="159"/>
      <c r="G846" s="159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47"/>
      <c r="Z846" s="147"/>
      <c r="AA846" s="147"/>
      <c r="AB846" s="147"/>
      <c r="AC846" s="147"/>
      <c r="AD846" s="147"/>
      <c r="AE846" s="147"/>
      <c r="AF846" s="147"/>
      <c r="AG846" s="147" t="s">
        <v>170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255" t="s">
        <v>949</v>
      </c>
      <c r="D847" s="256"/>
      <c r="E847" s="256"/>
      <c r="F847" s="256"/>
      <c r="G847" s="2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47"/>
      <c r="Z847" s="147"/>
      <c r="AA847" s="147"/>
      <c r="AB847" s="147"/>
      <c r="AC847" s="147"/>
      <c r="AD847" s="147"/>
      <c r="AE847" s="147"/>
      <c r="AF847" s="147"/>
      <c r="AG847" s="147" t="s">
        <v>170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95" t="s">
        <v>950</v>
      </c>
      <c r="D848" s="189"/>
      <c r="E848" s="190">
        <v>1</v>
      </c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240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67">
        <v>157</v>
      </c>
      <c r="B849" s="168" t="s">
        <v>951</v>
      </c>
      <c r="C849" s="184" t="s">
        <v>952</v>
      </c>
      <c r="D849" s="169" t="s">
        <v>589</v>
      </c>
      <c r="E849" s="170">
        <v>1</v>
      </c>
      <c r="F849" s="171"/>
      <c r="G849" s="172">
        <f>ROUND(E849*F849,2)</f>
        <v>0</v>
      </c>
      <c r="H849" s="171"/>
      <c r="I849" s="172">
        <f>ROUND(E849*H849,2)</f>
        <v>0</v>
      </c>
      <c r="J849" s="171"/>
      <c r="K849" s="172">
        <f>ROUND(E849*J849,2)</f>
        <v>0</v>
      </c>
      <c r="L849" s="172">
        <v>21</v>
      </c>
      <c r="M849" s="172">
        <f>G849*(1+L849/100)</f>
        <v>0</v>
      </c>
      <c r="N849" s="172">
        <v>0</v>
      </c>
      <c r="O849" s="172">
        <f>ROUND(E849*N849,2)</f>
        <v>0</v>
      </c>
      <c r="P849" s="172">
        <v>0</v>
      </c>
      <c r="Q849" s="172">
        <f>ROUND(E849*P849,2)</f>
        <v>0</v>
      </c>
      <c r="R849" s="172"/>
      <c r="S849" s="172" t="s">
        <v>213</v>
      </c>
      <c r="T849" s="173" t="s">
        <v>166</v>
      </c>
      <c r="U849" s="156">
        <v>0</v>
      </c>
      <c r="V849" s="156">
        <f>ROUND(E849*U849,2)</f>
        <v>0</v>
      </c>
      <c r="W849" s="156"/>
      <c r="X849" s="156" t="s">
        <v>214</v>
      </c>
      <c r="Y849" s="147"/>
      <c r="Z849" s="147"/>
      <c r="AA849" s="147"/>
      <c r="AB849" s="147"/>
      <c r="AC849" s="147"/>
      <c r="AD849" s="147"/>
      <c r="AE849" s="147"/>
      <c r="AF849" s="147"/>
      <c r="AG849" s="147" t="s">
        <v>215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257" t="s">
        <v>953</v>
      </c>
      <c r="D850" s="258"/>
      <c r="E850" s="258"/>
      <c r="F850" s="258"/>
      <c r="G850" s="258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47"/>
      <c r="Z850" s="147"/>
      <c r="AA850" s="147"/>
      <c r="AB850" s="147"/>
      <c r="AC850" s="147"/>
      <c r="AD850" s="147"/>
      <c r="AE850" s="147"/>
      <c r="AF850" s="147"/>
      <c r="AG850" s="147" t="s">
        <v>170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255" t="s">
        <v>954</v>
      </c>
      <c r="D851" s="256"/>
      <c r="E851" s="256"/>
      <c r="F851" s="256"/>
      <c r="G851" s="2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47"/>
      <c r="Z851" s="147"/>
      <c r="AA851" s="147"/>
      <c r="AB851" s="147"/>
      <c r="AC851" s="147"/>
      <c r="AD851" s="147"/>
      <c r="AE851" s="147"/>
      <c r="AF851" s="147"/>
      <c r="AG851" s="147" t="s">
        <v>170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255" t="s">
        <v>955</v>
      </c>
      <c r="D852" s="256"/>
      <c r="E852" s="256"/>
      <c r="F852" s="256"/>
      <c r="G852" s="2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47"/>
      <c r="Z852" s="147"/>
      <c r="AA852" s="147"/>
      <c r="AB852" s="147"/>
      <c r="AC852" s="147"/>
      <c r="AD852" s="147"/>
      <c r="AE852" s="147"/>
      <c r="AF852" s="147"/>
      <c r="AG852" s="147" t="s">
        <v>170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255" t="s">
        <v>956</v>
      </c>
      <c r="D853" s="256"/>
      <c r="E853" s="256"/>
      <c r="F853" s="256"/>
      <c r="G853" s="2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47"/>
      <c r="Z853" s="147"/>
      <c r="AA853" s="147"/>
      <c r="AB853" s="147"/>
      <c r="AC853" s="147"/>
      <c r="AD853" s="147"/>
      <c r="AE853" s="147"/>
      <c r="AF853" s="147"/>
      <c r="AG853" s="147" t="s">
        <v>170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255" t="s">
        <v>1192</v>
      </c>
      <c r="D854" s="256"/>
      <c r="E854" s="256"/>
      <c r="F854" s="256"/>
      <c r="G854" s="2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47"/>
      <c r="Z854" s="147"/>
      <c r="AA854" s="147"/>
      <c r="AB854" s="147"/>
      <c r="AC854" s="147"/>
      <c r="AD854" s="147"/>
      <c r="AE854" s="147"/>
      <c r="AF854" s="147"/>
      <c r="AG854" s="147" t="s">
        <v>170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99" t="s">
        <v>948</v>
      </c>
      <c r="D855" s="157"/>
      <c r="E855" s="158"/>
      <c r="F855" s="159"/>
      <c r="G855" s="159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47"/>
      <c r="Z855" s="147"/>
      <c r="AA855" s="147"/>
      <c r="AB855" s="147"/>
      <c r="AC855" s="147"/>
      <c r="AD855" s="147"/>
      <c r="AE855" s="147"/>
      <c r="AF855" s="147"/>
      <c r="AG855" s="147" t="s">
        <v>170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255" t="s">
        <v>949</v>
      </c>
      <c r="D856" s="256"/>
      <c r="E856" s="256"/>
      <c r="F856" s="256"/>
      <c r="G856" s="2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47"/>
      <c r="Z856" s="147"/>
      <c r="AA856" s="147"/>
      <c r="AB856" s="147"/>
      <c r="AC856" s="147"/>
      <c r="AD856" s="147"/>
      <c r="AE856" s="147"/>
      <c r="AF856" s="147"/>
      <c r="AG856" s="147" t="s">
        <v>170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95" t="s">
        <v>957</v>
      </c>
      <c r="D857" s="189"/>
      <c r="E857" s="190">
        <v>1</v>
      </c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240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67">
        <v>158</v>
      </c>
      <c r="B858" s="168" t="s">
        <v>958</v>
      </c>
      <c r="C858" s="184" t="s">
        <v>959</v>
      </c>
      <c r="D858" s="169" t="s">
        <v>589</v>
      </c>
      <c r="E858" s="170">
        <v>1</v>
      </c>
      <c r="F858" s="171"/>
      <c r="G858" s="172">
        <f>ROUND(E858*F858,2)</f>
        <v>0</v>
      </c>
      <c r="H858" s="171"/>
      <c r="I858" s="172">
        <f>ROUND(E858*H858,2)</f>
        <v>0</v>
      </c>
      <c r="J858" s="171"/>
      <c r="K858" s="172">
        <f>ROUND(E858*J858,2)</f>
        <v>0</v>
      </c>
      <c r="L858" s="172">
        <v>21</v>
      </c>
      <c r="M858" s="172">
        <f>G858*(1+L858/100)</f>
        <v>0</v>
      </c>
      <c r="N858" s="172">
        <v>0.09</v>
      </c>
      <c r="O858" s="172">
        <f>ROUND(E858*N858,2)</f>
        <v>0.09</v>
      </c>
      <c r="P858" s="172">
        <v>0</v>
      </c>
      <c r="Q858" s="172">
        <f>ROUND(E858*P858,2)</f>
        <v>0</v>
      </c>
      <c r="R858" s="172"/>
      <c r="S858" s="172" t="s">
        <v>213</v>
      </c>
      <c r="T858" s="173" t="s">
        <v>166</v>
      </c>
      <c r="U858" s="156">
        <v>0</v>
      </c>
      <c r="V858" s="156">
        <f>ROUND(E858*U858,2)</f>
        <v>0</v>
      </c>
      <c r="W858" s="156"/>
      <c r="X858" s="156" t="s">
        <v>214</v>
      </c>
      <c r="Y858" s="147"/>
      <c r="Z858" s="147"/>
      <c r="AA858" s="147"/>
      <c r="AB858" s="147"/>
      <c r="AC858" s="147"/>
      <c r="AD858" s="147"/>
      <c r="AE858" s="147"/>
      <c r="AF858" s="147"/>
      <c r="AG858" s="147" t="s">
        <v>215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257" t="s">
        <v>960</v>
      </c>
      <c r="D859" s="258"/>
      <c r="E859" s="258"/>
      <c r="F859" s="258"/>
      <c r="G859" s="258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47"/>
      <c r="Z859" s="147"/>
      <c r="AA859" s="147"/>
      <c r="AB859" s="147"/>
      <c r="AC859" s="147"/>
      <c r="AD859" s="147"/>
      <c r="AE859" s="147"/>
      <c r="AF859" s="147"/>
      <c r="AG859" s="147" t="s">
        <v>170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255" t="s">
        <v>1193</v>
      </c>
      <c r="D860" s="256"/>
      <c r="E860" s="256"/>
      <c r="F860" s="256"/>
      <c r="G860" s="2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47"/>
      <c r="Z860" s="147"/>
      <c r="AA860" s="147"/>
      <c r="AB860" s="147"/>
      <c r="AC860" s="147"/>
      <c r="AD860" s="147"/>
      <c r="AE860" s="147"/>
      <c r="AF860" s="147"/>
      <c r="AG860" s="147" t="s">
        <v>170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54"/>
      <c r="B861" s="155"/>
      <c r="C861" s="255" t="s">
        <v>1194</v>
      </c>
      <c r="D861" s="256"/>
      <c r="E861" s="256"/>
      <c r="F861" s="256"/>
      <c r="G861" s="2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47"/>
      <c r="Z861" s="147"/>
      <c r="AA861" s="147"/>
      <c r="AB861" s="147"/>
      <c r="AC861" s="147"/>
      <c r="AD861" s="147"/>
      <c r="AE861" s="147"/>
      <c r="AF861" s="147"/>
      <c r="AG861" s="147" t="s">
        <v>170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255" t="s">
        <v>961</v>
      </c>
      <c r="D862" s="256"/>
      <c r="E862" s="256"/>
      <c r="F862" s="256"/>
      <c r="G862" s="2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47"/>
      <c r="Z862" s="147"/>
      <c r="AA862" s="147"/>
      <c r="AB862" s="147"/>
      <c r="AC862" s="147"/>
      <c r="AD862" s="147"/>
      <c r="AE862" s="147"/>
      <c r="AF862" s="147"/>
      <c r="AG862" s="147" t="s">
        <v>170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95" t="s">
        <v>962</v>
      </c>
      <c r="D863" s="189"/>
      <c r="E863" s="190">
        <v>1</v>
      </c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240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67">
        <v>159</v>
      </c>
      <c r="B864" s="168" t="s">
        <v>963</v>
      </c>
      <c r="C864" s="184" t="s">
        <v>964</v>
      </c>
      <c r="D864" s="169" t="s">
        <v>274</v>
      </c>
      <c r="E864" s="170">
        <v>1</v>
      </c>
      <c r="F864" s="171"/>
      <c r="G864" s="172">
        <f>ROUND(E864*F864,2)</f>
        <v>0</v>
      </c>
      <c r="H864" s="171"/>
      <c r="I864" s="172">
        <f>ROUND(E864*H864,2)</f>
        <v>0</v>
      </c>
      <c r="J864" s="171"/>
      <c r="K864" s="172">
        <f>ROUND(E864*J864,2)</f>
        <v>0</v>
      </c>
      <c r="L864" s="172">
        <v>21</v>
      </c>
      <c r="M864" s="172">
        <f>G864*(1+L864/100)</f>
        <v>0</v>
      </c>
      <c r="N864" s="172">
        <v>2.1000000000000001E-2</v>
      </c>
      <c r="O864" s="172">
        <f>ROUND(E864*N864,2)</f>
        <v>0.02</v>
      </c>
      <c r="P864" s="172">
        <v>0</v>
      </c>
      <c r="Q864" s="172">
        <f>ROUND(E864*P864,2)</f>
        <v>0</v>
      </c>
      <c r="R864" s="172"/>
      <c r="S864" s="172" t="s">
        <v>213</v>
      </c>
      <c r="T864" s="173" t="s">
        <v>166</v>
      </c>
      <c r="U864" s="156">
        <v>0</v>
      </c>
      <c r="V864" s="156">
        <f>ROUND(E864*U864,2)</f>
        <v>0</v>
      </c>
      <c r="W864" s="156"/>
      <c r="X864" s="156" t="s">
        <v>366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550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257" t="s">
        <v>965</v>
      </c>
      <c r="D865" s="258"/>
      <c r="E865" s="258"/>
      <c r="F865" s="258"/>
      <c r="G865" s="258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47"/>
      <c r="Z865" s="147"/>
      <c r="AA865" s="147"/>
      <c r="AB865" s="147"/>
      <c r="AC865" s="147"/>
      <c r="AD865" s="147"/>
      <c r="AE865" s="147"/>
      <c r="AF865" s="147"/>
      <c r="AG865" s="147" t="s">
        <v>170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255" t="s">
        <v>966</v>
      </c>
      <c r="D866" s="256"/>
      <c r="E866" s="256"/>
      <c r="F866" s="256"/>
      <c r="G866" s="2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47"/>
      <c r="Z866" s="147"/>
      <c r="AA866" s="147"/>
      <c r="AB866" s="147"/>
      <c r="AC866" s="147"/>
      <c r="AD866" s="147"/>
      <c r="AE866" s="147"/>
      <c r="AF866" s="147"/>
      <c r="AG866" s="147" t="s">
        <v>170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255" t="s">
        <v>967</v>
      </c>
      <c r="D867" s="256"/>
      <c r="E867" s="256"/>
      <c r="F867" s="256"/>
      <c r="G867" s="2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47"/>
      <c r="Z867" s="147"/>
      <c r="AA867" s="147"/>
      <c r="AB867" s="147"/>
      <c r="AC867" s="147"/>
      <c r="AD867" s="147"/>
      <c r="AE867" s="147"/>
      <c r="AF867" s="147"/>
      <c r="AG867" s="147" t="s">
        <v>170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255" t="s">
        <v>968</v>
      </c>
      <c r="D868" s="256"/>
      <c r="E868" s="256"/>
      <c r="F868" s="256"/>
      <c r="G868" s="2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47"/>
      <c r="Z868" s="147"/>
      <c r="AA868" s="147"/>
      <c r="AB868" s="147"/>
      <c r="AC868" s="147"/>
      <c r="AD868" s="147"/>
      <c r="AE868" s="147"/>
      <c r="AF868" s="147"/>
      <c r="AG868" s="147" t="s">
        <v>170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255" t="s">
        <v>969</v>
      </c>
      <c r="D869" s="256"/>
      <c r="E869" s="256"/>
      <c r="F869" s="256"/>
      <c r="G869" s="2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47"/>
      <c r="Z869" s="147"/>
      <c r="AA869" s="147"/>
      <c r="AB869" s="147"/>
      <c r="AC869" s="147"/>
      <c r="AD869" s="147"/>
      <c r="AE869" s="147"/>
      <c r="AF869" s="147"/>
      <c r="AG869" s="147" t="s">
        <v>170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255" t="s">
        <v>970</v>
      </c>
      <c r="D870" s="256"/>
      <c r="E870" s="256"/>
      <c r="F870" s="256"/>
      <c r="G870" s="2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47"/>
      <c r="Z870" s="147"/>
      <c r="AA870" s="147"/>
      <c r="AB870" s="147"/>
      <c r="AC870" s="147"/>
      <c r="AD870" s="147"/>
      <c r="AE870" s="147"/>
      <c r="AF870" s="147"/>
      <c r="AG870" s="147" t="s">
        <v>170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255" t="s">
        <v>971</v>
      </c>
      <c r="D871" s="256"/>
      <c r="E871" s="256"/>
      <c r="F871" s="256"/>
      <c r="G871" s="2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47"/>
      <c r="Z871" s="147"/>
      <c r="AA871" s="147"/>
      <c r="AB871" s="147"/>
      <c r="AC871" s="147"/>
      <c r="AD871" s="147"/>
      <c r="AE871" s="147"/>
      <c r="AF871" s="147"/>
      <c r="AG871" s="147" t="s">
        <v>170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255" t="s">
        <v>972</v>
      </c>
      <c r="D872" s="256"/>
      <c r="E872" s="256"/>
      <c r="F872" s="256"/>
      <c r="G872" s="2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47"/>
      <c r="Z872" s="147"/>
      <c r="AA872" s="147"/>
      <c r="AB872" s="147"/>
      <c r="AC872" s="147"/>
      <c r="AD872" s="147"/>
      <c r="AE872" s="147"/>
      <c r="AF872" s="147"/>
      <c r="AG872" s="147" t="s">
        <v>170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ht="22.5" outlineLevel="1" x14ac:dyDescent="0.2">
      <c r="A873" s="167">
        <v>160</v>
      </c>
      <c r="B873" s="168" t="s">
        <v>973</v>
      </c>
      <c r="C873" s="184" t="s">
        <v>974</v>
      </c>
      <c r="D873" s="169" t="s">
        <v>589</v>
      </c>
      <c r="E873" s="170">
        <v>1</v>
      </c>
      <c r="F873" s="171"/>
      <c r="G873" s="172">
        <f>ROUND(E873*F873,2)</f>
        <v>0</v>
      </c>
      <c r="H873" s="171"/>
      <c r="I873" s="172">
        <f>ROUND(E873*H873,2)</f>
        <v>0</v>
      </c>
      <c r="J873" s="171"/>
      <c r="K873" s="172">
        <f>ROUND(E873*J873,2)</f>
        <v>0</v>
      </c>
      <c r="L873" s="172">
        <v>21</v>
      </c>
      <c r="M873" s="172">
        <f>G873*(1+L873/100)</f>
        <v>0</v>
      </c>
      <c r="N873" s="172">
        <v>0.13500000000000001</v>
      </c>
      <c r="O873" s="172">
        <f>ROUND(E873*N873,2)</f>
        <v>0.14000000000000001</v>
      </c>
      <c r="P873" s="172">
        <v>0</v>
      </c>
      <c r="Q873" s="172">
        <f>ROUND(E873*P873,2)</f>
        <v>0</v>
      </c>
      <c r="R873" s="172"/>
      <c r="S873" s="172" t="s">
        <v>213</v>
      </c>
      <c r="T873" s="173" t="s">
        <v>166</v>
      </c>
      <c r="U873" s="156">
        <v>0</v>
      </c>
      <c r="V873" s="156">
        <f>ROUND(E873*U873,2)</f>
        <v>0</v>
      </c>
      <c r="W873" s="156"/>
      <c r="X873" s="156" t="s">
        <v>214</v>
      </c>
      <c r="Y873" s="147"/>
      <c r="Z873" s="147"/>
      <c r="AA873" s="147"/>
      <c r="AB873" s="147"/>
      <c r="AC873" s="147"/>
      <c r="AD873" s="147"/>
      <c r="AE873" s="147"/>
      <c r="AF873" s="147"/>
      <c r="AG873" s="147" t="s">
        <v>215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257" t="s">
        <v>975</v>
      </c>
      <c r="D874" s="258"/>
      <c r="E874" s="258"/>
      <c r="F874" s="258"/>
      <c r="G874" s="258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47"/>
      <c r="Z874" s="147"/>
      <c r="AA874" s="147"/>
      <c r="AB874" s="147"/>
      <c r="AC874" s="147"/>
      <c r="AD874" s="147"/>
      <c r="AE874" s="147"/>
      <c r="AF874" s="147"/>
      <c r="AG874" s="147" t="s">
        <v>170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255" t="s">
        <v>1195</v>
      </c>
      <c r="D875" s="256"/>
      <c r="E875" s="256"/>
      <c r="F875" s="256"/>
      <c r="G875" s="2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47"/>
      <c r="Z875" s="147"/>
      <c r="AA875" s="147"/>
      <c r="AB875" s="147"/>
      <c r="AC875" s="147"/>
      <c r="AD875" s="147"/>
      <c r="AE875" s="147"/>
      <c r="AF875" s="147"/>
      <c r="AG875" s="147" t="s">
        <v>170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255" t="s">
        <v>1196</v>
      </c>
      <c r="D876" s="256"/>
      <c r="E876" s="256"/>
      <c r="F876" s="256"/>
      <c r="G876" s="2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47"/>
      <c r="Z876" s="147"/>
      <c r="AA876" s="147"/>
      <c r="AB876" s="147"/>
      <c r="AC876" s="147"/>
      <c r="AD876" s="147"/>
      <c r="AE876" s="147"/>
      <c r="AF876" s="147"/>
      <c r="AG876" s="147" t="s">
        <v>170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255" t="s">
        <v>1197</v>
      </c>
      <c r="D877" s="256"/>
      <c r="E877" s="256"/>
      <c r="F877" s="256"/>
      <c r="G877" s="2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47"/>
      <c r="Z877" s="147"/>
      <c r="AA877" s="147"/>
      <c r="AB877" s="147"/>
      <c r="AC877" s="147"/>
      <c r="AD877" s="147"/>
      <c r="AE877" s="147"/>
      <c r="AF877" s="147"/>
      <c r="AG877" s="147" t="s">
        <v>170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255" t="s">
        <v>981</v>
      </c>
      <c r="D878" s="256"/>
      <c r="E878" s="256"/>
      <c r="F878" s="256"/>
      <c r="G878" s="2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47"/>
      <c r="Z878" s="147"/>
      <c r="AA878" s="147"/>
      <c r="AB878" s="147"/>
      <c r="AC878" s="147"/>
      <c r="AD878" s="147"/>
      <c r="AE878" s="147"/>
      <c r="AF878" s="147"/>
      <c r="AG878" s="147" t="s">
        <v>170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255" t="s">
        <v>1198</v>
      </c>
      <c r="D879" s="256"/>
      <c r="E879" s="256"/>
      <c r="F879" s="256"/>
      <c r="G879" s="2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47"/>
      <c r="Z879" s="147"/>
      <c r="AA879" s="147"/>
      <c r="AB879" s="147"/>
      <c r="AC879" s="147"/>
      <c r="AD879" s="147"/>
      <c r="AE879" s="147"/>
      <c r="AF879" s="147"/>
      <c r="AG879" s="147" t="s">
        <v>170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54"/>
      <c r="B880" s="155"/>
      <c r="C880" s="255" t="s">
        <v>1179</v>
      </c>
      <c r="D880" s="256"/>
      <c r="E880" s="256"/>
      <c r="F880" s="256"/>
      <c r="G880" s="2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47"/>
      <c r="Z880" s="147"/>
      <c r="AA880" s="147"/>
      <c r="AB880" s="147"/>
      <c r="AC880" s="147"/>
      <c r="AD880" s="147"/>
      <c r="AE880" s="147"/>
      <c r="AF880" s="147"/>
      <c r="AG880" s="147" t="s">
        <v>170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255" t="s">
        <v>1199</v>
      </c>
      <c r="D881" s="256"/>
      <c r="E881" s="256"/>
      <c r="F881" s="256"/>
      <c r="G881" s="2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47"/>
      <c r="Z881" s="147"/>
      <c r="AA881" s="147"/>
      <c r="AB881" s="147"/>
      <c r="AC881" s="147"/>
      <c r="AD881" s="147"/>
      <c r="AE881" s="147"/>
      <c r="AF881" s="147"/>
      <c r="AG881" s="147" t="s">
        <v>170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255" t="s">
        <v>866</v>
      </c>
      <c r="D882" s="256"/>
      <c r="E882" s="256"/>
      <c r="F882" s="256"/>
      <c r="G882" s="2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47"/>
      <c r="Z882" s="147"/>
      <c r="AA882" s="147"/>
      <c r="AB882" s="147"/>
      <c r="AC882" s="147"/>
      <c r="AD882" s="147"/>
      <c r="AE882" s="147"/>
      <c r="AF882" s="147"/>
      <c r="AG882" s="147" t="s">
        <v>170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95" t="s">
        <v>976</v>
      </c>
      <c r="D883" s="189"/>
      <c r="E883" s="190">
        <v>1</v>
      </c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240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67">
        <v>161</v>
      </c>
      <c r="B884" s="168" t="s">
        <v>977</v>
      </c>
      <c r="C884" s="184" t="s">
        <v>978</v>
      </c>
      <c r="D884" s="169" t="s">
        <v>589</v>
      </c>
      <c r="E884" s="170">
        <v>1</v>
      </c>
      <c r="F884" s="171"/>
      <c r="G884" s="172">
        <f>ROUND(E884*F884,2)</f>
        <v>0</v>
      </c>
      <c r="H884" s="171"/>
      <c r="I884" s="172">
        <f>ROUND(E884*H884,2)</f>
        <v>0</v>
      </c>
      <c r="J884" s="171"/>
      <c r="K884" s="172">
        <f>ROUND(E884*J884,2)</f>
        <v>0</v>
      </c>
      <c r="L884" s="172">
        <v>21</v>
      </c>
      <c r="M884" s="172">
        <f>G884*(1+L884/100)</f>
        <v>0</v>
      </c>
      <c r="N884" s="172">
        <v>9.5000000000000001E-2</v>
      </c>
      <c r="O884" s="172">
        <f>ROUND(E884*N884,2)</f>
        <v>0.1</v>
      </c>
      <c r="P884" s="172">
        <v>0</v>
      </c>
      <c r="Q884" s="172">
        <f>ROUND(E884*P884,2)</f>
        <v>0</v>
      </c>
      <c r="R884" s="172"/>
      <c r="S884" s="172" t="s">
        <v>213</v>
      </c>
      <c r="T884" s="173" t="s">
        <v>166</v>
      </c>
      <c r="U884" s="156">
        <v>0</v>
      </c>
      <c r="V884" s="156">
        <f>ROUND(E884*U884,2)</f>
        <v>0</v>
      </c>
      <c r="W884" s="156"/>
      <c r="X884" s="156" t="s">
        <v>214</v>
      </c>
      <c r="Y884" s="147"/>
      <c r="Z884" s="147"/>
      <c r="AA884" s="147"/>
      <c r="AB884" s="147"/>
      <c r="AC884" s="147"/>
      <c r="AD884" s="147"/>
      <c r="AE884" s="147"/>
      <c r="AF884" s="147"/>
      <c r="AG884" s="147" t="s">
        <v>215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257" t="s">
        <v>1200</v>
      </c>
      <c r="D885" s="258"/>
      <c r="E885" s="258"/>
      <c r="F885" s="258"/>
      <c r="G885" s="258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47"/>
      <c r="Z885" s="147"/>
      <c r="AA885" s="147"/>
      <c r="AB885" s="147"/>
      <c r="AC885" s="147"/>
      <c r="AD885" s="147"/>
      <c r="AE885" s="147"/>
      <c r="AF885" s="147"/>
      <c r="AG885" s="147" t="s">
        <v>170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99" t="s">
        <v>948</v>
      </c>
      <c r="D886" s="157"/>
      <c r="E886" s="158"/>
      <c r="F886" s="159"/>
      <c r="G886" s="159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47"/>
      <c r="Z886" s="147"/>
      <c r="AA886" s="147"/>
      <c r="AB886" s="147"/>
      <c r="AC886" s="147"/>
      <c r="AD886" s="147"/>
      <c r="AE886" s="147"/>
      <c r="AF886" s="147"/>
      <c r="AG886" s="147" t="s">
        <v>170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255" t="s">
        <v>979</v>
      </c>
      <c r="D887" s="256"/>
      <c r="E887" s="256"/>
      <c r="F887" s="256"/>
      <c r="G887" s="2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47"/>
      <c r="Z887" s="147"/>
      <c r="AA887" s="147"/>
      <c r="AB887" s="147"/>
      <c r="AC887" s="147"/>
      <c r="AD887" s="147"/>
      <c r="AE887" s="147"/>
      <c r="AF887" s="147"/>
      <c r="AG887" s="147" t="s">
        <v>170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255" t="s">
        <v>980</v>
      </c>
      <c r="D888" s="256"/>
      <c r="E888" s="256"/>
      <c r="F888" s="256"/>
      <c r="G888" s="2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47"/>
      <c r="Z888" s="147"/>
      <c r="AA888" s="147"/>
      <c r="AB888" s="147"/>
      <c r="AC888" s="147"/>
      <c r="AD888" s="147"/>
      <c r="AE888" s="147"/>
      <c r="AF888" s="147"/>
      <c r="AG888" s="147" t="s">
        <v>170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255" t="s">
        <v>981</v>
      </c>
      <c r="D889" s="256"/>
      <c r="E889" s="256"/>
      <c r="F889" s="256"/>
      <c r="G889" s="2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47"/>
      <c r="Z889" s="147"/>
      <c r="AA889" s="147"/>
      <c r="AB889" s="147"/>
      <c r="AC889" s="147"/>
      <c r="AD889" s="147"/>
      <c r="AE889" s="147"/>
      <c r="AF889" s="147"/>
      <c r="AG889" s="147" t="s">
        <v>170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255" t="s">
        <v>982</v>
      </c>
      <c r="D890" s="256"/>
      <c r="E890" s="256"/>
      <c r="F890" s="256"/>
      <c r="G890" s="2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47"/>
      <c r="Z890" s="147"/>
      <c r="AA890" s="147"/>
      <c r="AB890" s="147"/>
      <c r="AC890" s="147"/>
      <c r="AD890" s="147"/>
      <c r="AE890" s="147"/>
      <c r="AF890" s="147"/>
      <c r="AG890" s="147" t="s">
        <v>170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95" t="s">
        <v>983</v>
      </c>
      <c r="D891" s="189"/>
      <c r="E891" s="190">
        <v>1</v>
      </c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240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67">
        <v>162</v>
      </c>
      <c r="B892" s="168" t="s">
        <v>984</v>
      </c>
      <c r="C892" s="184" t="s">
        <v>985</v>
      </c>
      <c r="D892" s="169" t="s">
        <v>589</v>
      </c>
      <c r="E892" s="170">
        <v>1</v>
      </c>
      <c r="F892" s="171"/>
      <c r="G892" s="172">
        <f>ROUND(E892*F892,2)</f>
        <v>0</v>
      </c>
      <c r="H892" s="171"/>
      <c r="I892" s="172">
        <f>ROUND(E892*H892,2)</f>
        <v>0</v>
      </c>
      <c r="J892" s="171"/>
      <c r="K892" s="172">
        <f>ROUND(E892*J892,2)</f>
        <v>0</v>
      </c>
      <c r="L892" s="172">
        <v>21</v>
      </c>
      <c r="M892" s="172">
        <f>G892*(1+L892/100)</f>
        <v>0</v>
      </c>
      <c r="N892" s="172">
        <v>5.6000000000000001E-2</v>
      </c>
      <c r="O892" s="172">
        <f>ROUND(E892*N892,2)</f>
        <v>0.06</v>
      </c>
      <c r="P892" s="172">
        <v>0</v>
      </c>
      <c r="Q892" s="172">
        <f>ROUND(E892*P892,2)</f>
        <v>0</v>
      </c>
      <c r="R892" s="172"/>
      <c r="S892" s="172" t="s">
        <v>213</v>
      </c>
      <c r="T892" s="173" t="s">
        <v>166</v>
      </c>
      <c r="U892" s="156">
        <v>0</v>
      </c>
      <c r="V892" s="156">
        <f>ROUND(E892*U892,2)</f>
        <v>0</v>
      </c>
      <c r="W892" s="156"/>
      <c r="X892" s="156" t="s">
        <v>214</v>
      </c>
      <c r="Y892" s="147"/>
      <c r="Z892" s="147"/>
      <c r="AA892" s="147"/>
      <c r="AB892" s="147"/>
      <c r="AC892" s="147"/>
      <c r="AD892" s="147"/>
      <c r="AE892" s="147"/>
      <c r="AF892" s="147"/>
      <c r="AG892" s="147" t="s">
        <v>215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257" t="s">
        <v>986</v>
      </c>
      <c r="D893" s="258"/>
      <c r="E893" s="258"/>
      <c r="F893" s="258"/>
      <c r="G893" s="258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47"/>
      <c r="Z893" s="147"/>
      <c r="AA893" s="147"/>
      <c r="AB893" s="147"/>
      <c r="AC893" s="147"/>
      <c r="AD893" s="147"/>
      <c r="AE893" s="147"/>
      <c r="AF893" s="147"/>
      <c r="AG893" s="147" t="s">
        <v>170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255" t="s">
        <v>979</v>
      </c>
      <c r="D894" s="256"/>
      <c r="E894" s="256"/>
      <c r="F894" s="256"/>
      <c r="G894" s="2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47"/>
      <c r="Z894" s="147"/>
      <c r="AA894" s="147"/>
      <c r="AB894" s="147"/>
      <c r="AC894" s="147"/>
      <c r="AD894" s="147"/>
      <c r="AE894" s="147"/>
      <c r="AF894" s="147"/>
      <c r="AG894" s="147" t="s">
        <v>170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255" t="s">
        <v>987</v>
      </c>
      <c r="D895" s="256"/>
      <c r="E895" s="256"/>
      <c r="F895" s="256"/>
      <c r="G895" s="2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47"/>
      <c r="Z895" s="147"/>
      <c r="AA895" s="147"/>
      <c r="AB895" s="147"/>
      <c r="AC895" s="147"/>
      <c r="AD895" s="147"/>
      <c r="AE895" s="147"/>
      <c r="AF895" s="147"/>
      <c r="AG895" s="147" t="s">
        <v>170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255" t="s">
        <v>981</v>
      </c>
      <c r="D896" s="256"/>
      <c r="E896" s="256"/>
      <c r="F896" s="256"/>
      <c r="G896" s="2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47"/>
      <c r="Z896" s="147"/>
      <c r="AA896" s="147"/>
      <c r="AB896" s="147"/>
      <c r="AC896" s="147"/>
      <c r="AD896" s="147"/>
      <c r="AE896" s="147"/>
      <c r="AF896" s="147"/>
      <c r="AG896" s="147" t="s">
        <v>170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255" t="s">
        <v>982</v>
      </c>
      <c r="D897" s="256"/>
      <c r="E897" s="256"/>
      <c r="F897" s="256"/>
      <c r="G897" s="2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47"/>
      <c r="Z897" s="147"/>
      <c r="AA897" s="147"/>
      <c r="AB897" s="147"/>
      <c r="AC897" s="147"/>
      <c r="AD897" s="147"/>
      <c r="AE897" s="147"/>
      <c r="AF897" s="147"/>
      <c r="AG897" s="147" t="s">
        <v>170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95" t="s">
        <v>988</v>
      </c>
      <c r="D898" s="189"/>
      <c r="E898" s="190">
        <v>1</v>
      </c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240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67">
        <v>163</v>
      </c>
      <c r="B899" s="168" t="s">
        <v>989</v>
      </c>
      <c r="C899" s="184" t="s">
        <v>990</v>
      </c>
      <c r="D899" s="169" t="s">
        <v>589</v>
      </c>
      <c r="E899" s="170">
        <v>1</v>
      </c>
      <c r="F899" s="171"/>
      <c r="G899" s="172">
        <f>ROUND(E899*F899,2)</f>
        <v>0</v>
      </c>
      <c r="H899" s="171"/>
      <c r="I899" s="172">
        <f>ROUND(E899*H899,2)</f>
        <v>0</v>
      </c>
      <c r="J899" s="171"/>
      <c r="K899" s="172">
        <f>ROUND(E899*J899,2)</f>
        <v>0</v>
      </c>
      <c r="L899" s="172">
        <v>21</v>
      </c>
      <c r="M899" s="172">
        <f>G899*(1+L899/100)</f>
        <v>0</v>
      </c>
      <c r="N899" s="172">
        <v>4.3999999999999997E-2</v>
      </c>
      <c r="O899" s="172">
        <f>ROUND(E899*N899,2)</f>
        <v>0.04</v>
      </c>
      <c r="P899" s="172">
        <v>0</v>
      </c>
      <c r="Q899" s="172">
        <f>ROUND(E899*P899,2)</f>
        <v>0</v>
      </c>
      <c r="R899" s="172"/>
      <c r="S899" s="172" t="s">
        <v>213</v>
      </c>
      <c r="T899" s="173" t="s">
        <v>166</v>
      </c>
      <c r="U899" s="156">
        <v>0</v>
      </c>
      <c r="V899" s="156">
        <f>ROUND(E899*U899,2)</f>
        <v>0</v>
      </c>
      <c r="W899" s="156"/>
      <c r="X899" s="156" t="s">
        <v>214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215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257" t="s">
        <v>991</v>
      </c>
      <c r="D900" s="258"/>
      <c r="E900" s="258"/>
      <c r="F900" s="258"/>
      <c r="G900" s="258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47"/>
      <c r="Z900" s="147"/>
      <c r="AA900" s="147"/>
      <c r="AB900" s="147"/>
      <c r="AC900" s="147"/>
      <c r="AD900" s="147"/>
      <c r="AE900" s="147"/>
      <c r="AF900" s="147"/>
      <c r="AG900" s="147" t="s">
        <v>170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255" t="s">
        <v>979</v>
      </c>
      <c r="D901" s="256"/>
      <c r="E901" s="256"/>
      <c r="F901" s="256"/>
      <c r="G901" s="2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47"/>
      <c r="Z901" s="147"/>
      <c r="AA901" s="147"/>
      <c r="AB901" s="147"/>
      <c r="AC901" s="147"/>
      <c r="AD901" s="147"/>
      <c r="AE901" s="147"/>
      <c r="AF901" s="147"/>
      <c r="AG901" s="147" t="s">
        <v>170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255" t="s">
        <v>992</v>
      </c>
      <c r="D902" s="256"/>
      <c r="E902" s="256"/>
      <c r="F902" s="256"/>
      <c r="G902" s="2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47"/>
      <c r="Z902" s="147"/>
      <c r="AA902" s="147"/>
      <c r="AB902" s="147"/>
      <c r="AC902" s="147"/>
      <c r="AD902" s="147"/>
      <c r="AE902" s="147"/>
      <c r="AF902" s="147"/>
      <c r="AG902" s="147" t="s">
        <v>170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255" t="s">
        <v>981</v>
      </c>
      <c r="D903" s="256"/>
      <c r="E903" s="256"/>
      <c r="F903" s="256"/>
      <c r="G903" s="2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47"/>
      <c r="Z903" s="147"/>
      <c r="AA903" s="147"/>
      <c r="AB903" s="147"/>
      <c r="AC903" s="147"/>
      <c r="AD903" s="147"/>
      <c r="AE903" s="147"/>
      <c r="AF903" s="147"/>
      <c r="AG903" s="147" t="s">
        <v>170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255" t="s">
        <v>982</v>
      </c>
      <c r="D904" s="256"/>
      <c r="E904" s="256"/>
      <c r="F904" s="256"/>
      <c r="G904" s="2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47"/>
      <c r="Z904" s="147"/>
      <c r="AA904" s="147"/>
      <c r="AB904" s="147"/>
      <c r="AC904" s="147"/>
      <c r="AD904" s="147"/>
      <c r="AE904" s="147"/>
      <c r="AF904" s="147"/>
      <c r="AG904" s="147" t="s">
        <v>170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95" t="s">
        <v>993</v>
      </c>
      <c r="D905" s="189"/>
      <c r="E905" s="190">
        <v>1</v>
      </c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240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67">
        <v>164</v>
      </c>
      <c r="B906" s="168" t="s">
        <v>994</v>
      </c>
      <c r="C906" s="184" t="s">
        <v>995</v>
      </c>
      <c r="D906" s="169" t="s">
        <v>589</v>
      </c>
      <c r="E906" s="170">
        <v>1</v>
      </c>
      <c r="F906" s="171"/>
      <c r="G906" s="172">
        <f>ROUND(E906*F906,2)</f>
        <v>0</v>
      </c>
      <c r="H906" s="171"/>
      <c r="I906" s="172">
        <f>ROUND(E906*H906,2)</f>
        <v>0</v>
      </c>
      <c r="J906" s="171"/>
      <c r="K906" s="172">
        <f>ROUND(E906*J906,2)</f>
        <v>0</v>
      </c>
      <c r="L906" s="172">
        <v>21</v>
      </c>
      <c r="M906" s="172">
        <f>G906*(1+L906/100)</f>
        <v>0</v>
      </c>
      <c r="N906" s="172">
        <v>6.5000000000000002E-2</v>
      </c>
      <c r="O906" s="172">
        <f>ROUND(E906*N906,2)</f>
        <v>7.0000000000000007E-2</v>
      </c>
      <c r="P906" s="172">
        <v>0</v>
      </c>
      <c r="Q906" s="172">
        <f>ROUND(E906*P906,2)</f>
        <v>0</v>
      </c>
      <c r="R906" s="172"/>
      <c r="S906" s="172" t="s">
        <v>213</v>
      </c>
      <c r="T906" s="173" t="s">
        <v>166</v>
      </c>
      <c r="U906" s="156">
        <v>0</v>
      </c>
      <c r="V906" s="156">
        <f>ROUND(E906*U906,2)</f>
        <v>0</v>
      </c>
      <c r="W906" s="156"/>
      <c r="X906" s="156" t="s">
        <v>214</v>
      </c>
      <c r="Y906" s="147"/>
      <c r="Z906" s="147"/>
      <c r="AA906" s="147"/>
      <c r="AB906" s="147"/>
      <c r="AC906" s="147"/>
      <c r="AD906" s="147"/>
      <c r="AE906" s="147"/>
      <c r="AF906" s="147"/>
      <c r="AG906" s="147" t="s">
        <v>215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257" t="s">
        <v>996</v>
      </c>
      <c r="D907" s="258"/>
      <c r="E907" s="258"/>
      <c r="F907" s="258"/>
      <c r="G907" s="258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47"/>
      <c r="Z907" s="147"/>
      <c r="AA907" s="147"/>
      <c r="AB907" s="147"/>
      <c r="AC907" s="147"/>
      <c r="AD907" s="147"/>
      <c r="AE907" s="147"/>
      <c r="AF907" s="147"/>
      <c r="AG907" s="147" t="s">
        <v>170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255" t="s">
        <v>979</v>
      </c>
      <c r="D908" s="256"/>
      <c r="E908" s="256"/>
      <c r="F908" s="256"/>
      <c r="G908" s="2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47"/>
      <c r="Z908" s="147"/>
      <c r="AA908" s="147"/>
      <c r="AB908" s="147"/>
      <c r="AC908" s="147"/>
      <c r="AD908" s="147"/>
      <c r="AE908" s="147"/>
      <c r="AF908" s="147"/>
      <c r="AG908" s="147" t="s">
        <v>170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255" t="s">
        <v>997</v>
      </c>
      <c r="D909" s="256"/>
      <c r="E909" s="256"/>
      <c r="F909" s="256"/>
      <c r="G909" s="2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47"/>
      <c r="Z909" s="147"/>
      <c r="AA909" s="147"/>
      <c r="AB909" s="147"/>
      <c r="AC909" s="147"/>
      <c r="AD909" s="147"/>
      <c r="AE909" s="147"/>
      <c r="AF909" s="147"/>
      <c r="AG909" s="147" t="s">
        <v>170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255" t="s">
        <v>981</v>
      </c>
      <c r="D910" s="256"/>
      <c r="E910" s="256"/>
      <c r="F910" s="256"/>
      <c r="G910" s="2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47"/>
      <c r="Z910" s="147"/>
      <c r="AA910" s="147"/>
      <c r="AB910" s="147"/>
      <c r="AC910" s="147"/>
      <c r="AD910" s="147"/>
      <c r="AE910" s="147"/>
      <c r="AF910" s="147"/>
      <c r="AG910" s="147" t="s">
        <v>170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255" t="s">
        <v>982</v>
      </c>
      <c r="D911" s="256"/>
      <c r="E911" s="256"/>
      <c r="F911" s="256"/>
      <c r="G911" s="2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47"/>
      <c r="Z911" s="147"/>
      <c r="AA911" s="147"/>
      <c r="AB911" s="147"/>
      <c r="AC911" s="147"/>
      <c r="AD911" s="147"/>
      <c r="AE911" s="147"/>
      <c r="AF911" s="147"/>
      <c r="AG911" s="147" t="s">
        <v>170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95" t="s">
        <v>998</v>
      </c>
      <c r="D912" s="189"/>
      <c r="E912" s="190">
        <v>1</v>
      </c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240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67">
        <v>165</v>
      </c>
      <c r="B913" s="168" t="s">
        <v>999</v>
      </c>
      <c r="C913" s="184" t="s">
        <v>1000</v>
      </c>
      <c r="D913" s="169" t="s">
        <v>589</v>
      </c>
      <c r="E913" s="170">
        <v>1</v>
      </c>
      <c r="F913" s="171"/>
      <c r="G913" s="172">
        <f>ROUND(E913*F913,2)</f>
        <v>0</v>
      </c>
      <c r="H913" s="171"/>
      <c r="I913" s="172">
        <f>ROUND(E913*H913,2)</f>
        <v>0</v>
      </c>
      <c r="J913" s="171"/>
      <c r="K913" s="172">
        <f>ROUND(E913*J913,2)</f>
        <v>0</v>
      </c>
      <c r="L913" s="172">
        <v>21</v>
      </c>
      <c r="M913" s="172">
        <f>G913*(1+L913/100)</f>
        <v>0</v>
      </c>
      <c r="N913" s="172">
        <v>0.7</v>
      </c>
      <c r="O913" s="172">
        <f>ROUND(E913*N913,2)</f>
        <v>0.7</v>
      </c>
      <c r="P913" s="172">
        <v>0</v>
      </c>
      <c r="Q913" s="172">
        <f>ROUND(E913*P913,2)</f>
        <v>0</v>
      </c>
      <c r="R913" s="172"/>
      <c r="S913" s="172" t="s">
        <v>213</v>
      </c>
      <c r="T913" s="173" t="s">
        <v>166</v>
      </c>
      <c r="U913" s="156">
        <v>0</v>
      </c>
      <c r="V913" s="156">
        <f>ROUND(E913*U913,2)</f>
        <v>0</v>
      </c>
      <c r="W913" s="156"/>
      <c r="X913" s="156" t="s">
        <v>214</v>
      </c>
      <c r="Y913" s="147"/>
      <c r="Z913" s="147"/>
      <c r="AA913" s="147"/>
      <c r="AB913" s="147"/>
      <c r="AC913" s="147"/>
      <c r="AD913" s="147"/>
      <c r="AE913" s="147"/>
      <c r="AF913" s="147"/>
      <c r="AG913" s="147" t="s">
        <v>215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257" t="s">
        <v>1001</v>
      </c>
      <c r="D914" s="258"/>
      <c r="E914" s="258"/>
      <c r="F914" s="258"/>
      <c r="G914" s="258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47"/>
      <c r="Z914" s="147"/>
      <c r="AA914" s="147"/>
      <c r="AB914" s="147"/>
      <c r="AC914" s="147"/>
      <c r="AD914" s="147"/>
      <c r="AE914" s="147"/>
      <c r="AF914" s="147"/>
      <c r="AG914" s="147" t="s">
        <v>170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255" t="s">
        <v>979</v>
      </c>
      <c r="D915" s="256"/>
      <c r="E915" s="256"/>
      <c r="F915" s="256"/>
      <c r="G915" s="2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47"/>
      <c r="Z915" s="147"/>
      <c r="AA915" s="147"/>
      <c r="AB915" s="147"/>
      <c r="AC915" s="147"/>
      <c r="AD915" s="147"/>
      <c r="AE915" s="147"/>
      <c r="AF915" s="147"/>
      <c r="AG915" s="147" t="s">
        <v>170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255" t="s">
        <v>1002</v>
      </c>
      <c r="D916" s="256"/>
      <c r="E916" s="256"/>
      <c r="F916" s="256"/>
      <c r="G916" s="2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47"/>
      <c r="Z916" s="147"/>
      <c r="AA916" s="147"/>
      <c r="AB916" s="147"/>
      <c r="AC916" s="147"/>
      <c r="AD916" s="147"/>
      <c r="AE916" s="147"/>
      <c r="AF916" s="147"/>
      <c r="AG916" s="147" t="s">
        <v>170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255" t="s">
        <v>981</v>
      </c>
      <c r="D917" s="256"/>
      <c r="E917" s="256"/>
      <c r="F917" s="256"/>
      <c r="G917" s="2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47"/>
      <c r="Z917" s="147"/>
      <c r="AA917" s="147"/>
      <c r="AB917" s="147"/>
      <c r="AC917" s="147"/>
      <c r="AD917" s="147"/>
      <c r="AE917" s="147"/>
      <c r="AF917" s="147"/>
      <c r="AG917" s="147" t="s">
        <v>170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255" t="s">
        <v>982</v>
      </c>
      <c r="D918" s="256"/>
      <c r="E918" s="256"/>
      <c r="F918" s="256"/>
      <c r="G918" s="2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47"/>
      <c r="Z918" s="147"/>
      <c r="AA918" s="147"/>
      <c r="AB918" s="147"/>
      <c r="AC918" s="147"/>
      <c r="AD918" s="147"/>
      <c r="AE918" s="147"/>
      <c r="AF918" s="147"/>
      <c r="AG918" s="147" t="s">
        <v>170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95" t="s">
        <v>1003</v>
      </c>
      <c r="D919" s="189"/>
      <c r="E919" s="190">
        <v>1</v>
      </c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240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67">
        <v>166</v>
      </c>
      <c r="B920" s="168" t="s">
        <v>1004</v>
      </c>
      <c r="C920" s="184" t="s">
        <v>1005</v>
      </c>
      <c r="D920" s="169" t="s">
        <v>589</v>
      </c>
      <c r="E920" s="170">
        <v>1</v>
      </c>
      <c r="F920" s="171"/>
      <c r="G920" s="172">
        <f>ROUND(E920*F920,2)</f>
        <v>0</v>
      </c>
      <c r="H920" s="171"/>
      <c r="I920" s="172">
        <f>ROUND(E920*H920,2)</f>
        <v>0</v>
      </c>
      <c r="J920" s="171"/>
      <c r="K920" s="172">
        <f>ROUND(E920*J920,2)</f>
        <v>0</v>
      </c>
      <c r="L920" s="172">
        <v>21</v>
      </c>
      <c r="M920" s="172">
        <f>G920*(1+L920/100)</f>
        <v>0</v>
      </c>
      <c r="N920" s="172">
        <v>1.4999999999999999E-2</v>
      </c>
      <c r="O920" s="172">
        <f>ROUND(E920*N920,2)</f>
        <v>0.02</v>
      </c>
      <c r="P920" s="172">
        <v>0</v>
      </c>
      <c r="Q920" s="172">
        <f>ROUND(E920*P920,2)</f>
        <v>0</v>
      </c>
      <c r="R920" s="172"/>
      <c r="S920" s="172" t="s">
        <v>213</v>
      </c>
      <c r="T920" s="173" t="s">
        <v>166</v>
      </c>
      <c r="U920" s="156">
        <v>0</v>
      </c>
      <c r="V920" s="156">
        <f>ROUND(E920*U920,2)</f>
        <v>0</v>
      </c>
      <c r="W920" s="156"/>
      <c r="X920" s="156" t="s">
        <v>214</v>
      </c>
      <c r="Y920" s="147"/>
      <c r="Z920" s="147"/>
      <c r="AA920" s="147"/>
      <c r="AB920" s="147"/>
      <c r="AC920" s="147"/>
      <c r="AD920" s="147"/>
      <c r="AE920" s="147"/>
      <c r="AF920" s="147"/>
      <c r="AG920" s="147" t="s">
        <v>215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257" t="s">
        <v>1006</v>
      </c>
      <c r="D921" s="258"/>
      <c r="E921" s="258"/>
      <c r="F921" s="258"/>
      <c r="G921" s="258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47"/>
      <c r="Z921" s="147"/>
      <c r="AA921" s="147"/>
      <c r="AB921" s="147"/>
      <c r="AC921" s="147"/>
      <c r="AD921" s="147"/>
      <c r="AE921" s="147"/>
      <c r="AF921" s="147"/>
      <c r="AG921" s="147" t="s">
        <v>170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255" t="s">
        <v>979</v>
      </c>
      <c r="D922" s="256"/>
      <c r="E922" s="256"/>
      <c r="F922" s="256"/>
      <c r="G922" s="2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47"/>
      <c r="Z922" s="147"/>
      <c r="AA922" s="147"/>
      <c r="AB922" s="147"/>
      <c r="AC922" s="147"/>
      <c r="AD922" s="147"/>
      <c r="AE922" s="147"/>
      <c r="AF922" s="147"/>
      <c r="AG922" s="147" t="s">
        <v>170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255" t="s">
        <v>1007</v>
      </c>
      <c r="D923" s="256"/>
      <c r="E923" s="256"/>
      <c r="F923" s="256"/>
      <c r="G923" s="2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47"/>
      <c r="Z923" s="147"/>
      <c r="AA923" s="147"/>
      <c r="AB923" s="147"/>
      <c r="AC923" s="147"/>
      <c r="AD923" s="147"/>
      <c r="AE923" s="147"/>
      <c r="AF923" s="147"/>
      <c r="AG923" s="147" t="s">
        <v>170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255" t="s">
        <v>981</v>
      </c>
      <c r="D924" s="256"/>
      <c r="E924" s="256"/>
      <c r="F924" s="256"/>
      <c r="G924" s="2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47"/>
      <c r="Z924" s="147"/>
      <c r="AA924" s="147"/>
      <c r="AB924" s="147"/>
      <c r="AC924" s="147"/>
      <c r="AD924" s="147"/>
      <c r="AE924" s="147"/>
      <c r="AF924" s="147"/>
      <c r="AG924" s="147" t="s">
        <v>170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255" t="s">
        <v>982</v>
      </c>
      <c r="D925" s="256"/>
      <c r="E925" s="256"/>
      <c r="F925" s="256"/>
      <c r="G925" s="2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47"/>
      <c r="Z925" s="147"/>
      <c r="AA925" s="147"/>
      <c r="AB925" s="147"/>
      <c r="AC925" s="147"/>
      <c r="AD925" s="147"/>
      <c r="AE925" s="147"/>
      <c r="AF925" s="147"/>
      <c r="AG925" s="147" t="s">
        <v>170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95" t="s">
        <v>1008</v>
      </c>
      <c r="D926" s="189"/>
      <c r="E926" s="190">
        <v>1</v>
      </c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240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ht="22.5" outlineLevel="1" x14ac:dyDescent="0.2">
      <c r="A927" s="167">
        <v>167</v>
      </c>
      <c r="B927" s="168" t="s">
        <v>1009</v>
      </c>
      <c r="C927" s="184" t="s">
        <v>1010</v>
      </c>
      <c r="D927" s="169" t="s">
        <v>589</v>
      </c>
      <c r="E927" s="170">
        <v>1</v>
      </c>
      <c r="F927" s="171"/>
      <c r="G927" s="172">
        <f>ROUND(E927*F927,2)</f>
        <v>0</v>
      </c>
      <c r="H927" s="171"/>
      <c r="I927" s="172">
        <f>ROUND(E927*H927,2)</f>
        <v>0</v>
      </c>
      <c r="J927" s="171"/>
      <c r="K927" s="172">
        <f>ROUND(E927*J927,2)</f>
        <v>0</v>
      </c>
      <c r="L927" s="172">
        <v>21</v>
      </c>
      <c r="M927" s="172">
        <f>G927*(1+L927/100)</f>
        <v>0</v>
      </c>
      <c r="N927" s="172">
        <v>0.152</v>
      </c>
      <c r="O927" s="172">
        <f>ROUND(E927*N927,2)</f>
        <v>0.15</v>
      </c>
      <c r="P927" s="172">
        <v>0</v>
      </c>
      <c r="Q927" s="172">
        <f>ROUND(E927*P927,2)</f>
        <v>0</v>
      </c>
      <c r="R927" s="172"/>
      <c r="S927" s="172" t="s">
        <v>213</v>
      </c>
      <c r="T927" s="173" t="s">
        <v>166</v>
      </c>
      <c r="U927" s="156">
        <v>0</v>
      </c>
      <c r="V927" s="156">
        <f>ROUND(E927*U927,2)</f>
        <v>0</v>
      </c>
      <c r="W927" s="156"/>
      <c r="X927" s="156" t="s">
        <v>214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215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257" t="s">
        <v>1011</v>
      </c>
      <c r="D928" s="258"/>
      <c r="E928" s="258"/>
      <c r="F928" s="258"/>
      <c r="G928" s="258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47"/>
      <c r="Z928" s="147"/>
      <c r="AA928" s="147"/>
      <c r="AB928" s="147"/>
      <c r="AC928" s="147"/>
      <c r="AD928" s="147"/>
      <c r="AE928" s="147"/>
      <c r="AF928" s="147"/>
      <c r="AG928" s="147" t="s">
        <v>170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255" t="s">
        <v>1158</v>
      </c>
      <c r="D929" s="256"/>
      <c r="E929" s="256"/>
      <c r="F929" s="256"/>
      <c r="G929" s="2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47"/>
      <c r="Z929" s="147"/>
      <c r="AA929" s="147"/>
      <c r="AB929" s="147"/>
      <c r="AC929" s="147"/>
      <c r="AD929" s="147"/>
      <c r="AE929" s="147"/>
      <c r="AF929" s="147"/>
      <c r="AG929" s="147" t="s">
        <v>170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255" t="s">
        <v>1201</v>
      </c>
      <c r="D930" s="256"/>
      <c r="E930" s="256"/>
      <c r="F930" s="256"/>
      <c r="G930" s="2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47"/>
      <c r="Z930" s="147"/>
      <c r="AA930" s="147"/>
      <c r="AB930" s="147"/>
      <c r="AC930" s="147"/>
      <c r="AD930" s="147"/>
      <c r="AE930" s="147"/>
      <c r="AF930" s="147"/>
      <c r="AG930" s="147" t="s">
        <v>170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255" t="s">
        <v>981</v>
      </c>
      <c r="D931" s="256"/>
      <c r="E931" s="256"/>
      <c r="F931" s="256"/>
      <c r="G931" s="2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47"/>
      <c r="Z931" s="147"/>
      <c r="AA931" s="147"/>
      <c r="AB931" s="147"/>
      <c r="AC931" s="147"/>
      <c r="AD931" s="147"/>
      <c r="AE931" s="147"/>
      <c r="AF931" s="147"/>
      <c r="AG931" s="147" t="s">
        <v>170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255" t="s">
        <v>1160</v>
      </c>
      <c r="D932" s="256"/>
      <c r="E932" s="256"/>
      <c r="F932" s="256"/>
      <c r="G932" s="2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47"/>
      <c r="Z932" s="147"/>
      <c r="AA932" s="147"/>
      <c r="AB932" s="147"/>
      <c r="AC932" s="147"/>
      <c r="AD932" s="147"/>
      <c r="AE932" s="147"/>
      <c r="AF932" s="147"/>
      <c r="AG932" s="147" t="s">
        <v>170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255" t="s">
        <v>1155</v>
      </c>
      <c r="D933" s="256"/>
      <c r="E933" s="256"/>
      <c r="F933" s="256"/>
      <c r="G933" s="2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47"/>
      <c r="Z933" s="147"/>
      <c r="AA933" s="147"/>
      <c r="AB933" s="147"/>
      <c r="AC933" s="147"/>
      <c r="AD933" s="147"/>
      <c r="AE933" s="147"/>
      <c r="AF933" s="147"/>
      <c r="AG933" s="147" t="s">
        <v>170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255" t="s">
        <v>848</v>
      </c>
      <c r="D934" s="256"/>
      <c r="E934" s="256"/>
      <c r="F934" s="256"/>
      <c r="G934" s="2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47"/>
      <c r="Z934" s="147"/>
      <c r="AA934" s="147"/>
      <c r="AB934" s="147"/>
      <c r="AC934" s="147"/>
      <c r="AD934" s="147"/>
      <c r="AE934" s="147"/>
      <c r="AF934" s="147"/>
      <c r="AG934" s="147" t="s">
        <v>170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255" t="s">
        <v>866</v>
      </c>
      <c r="D935" s="256"/>
      <c r="E935" s="256"/>
      <c r="F935" s="256"/>
      <c r="G935" s="2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47"/>
      <c r="Z935" s="147"/>
      <c r="AA935" s="147"/>
      <c r="AB935" s="147"/>
      <c r="AC935" s="147"/>
      <c r="AD935" s="147"/>
      <c r="AE935" s="147"/>
      <c r="AF935" s="147"/>
      <c r="AG935" s="147" t="s">
        <v>170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195" t="s">
        <v>1012</v>
      </c>
      <c r="D936" s="189"/>
      <c r="E936" s="190">
        <v>1</v>
      </c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240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ht="22.5" outlineLevel="1" x14ac:dyDescent="0.2">
      <c r="A937" s="167">
        <v>168</v>
      </c>
      <c r="B937" s="168" t="s">
        <v>1013</v>
      </c>
      <c r="C937" s="184" t="s">
        <v>1014</v>
      </c>
      <c r="D937" s="169" t="s">
        <v>589</v>
      </c>
      <c r="E937" s="170">
        <v>1</v>
      </c>
      <c r="F937" s="171"/>
      <c r="G937" s="172">
        <f>ROUND(E937*F937,2)</f>
        <v>0</v>
      </c>
      <c r="H937" s="171"/>
      <c r="I937" s="172">
        <f>ROUND(E937*H937,2)</f>
        <v>0</v>
      </c>
      <c r="J937" s="171"/>
      <c r="K937" s="172">
        <f>ROUND(E937*J937,2)</f>
        <v>0</v>
      </c>
      <c r="L937" s="172">
        <v>21</v>
      </c>
      <c r="M937" s="172">
        <f>G937*(1+L937/100)</f>
        <v>0</v>
      </c>
      <c r="N937" s="172">
        <v>0.24199999999999999</v>
      </c>
      <c r="O937" s="172">
        <f>ROUND(E937*N937,2)</f>
        <v>0.24</v>
      </c>
      <c r="P937" s="172">
        <v>0</v>
      </c>
      <c r="Q937" s="172">
        <f>ROUND(E937*P937,2)</f>
        <v>0</v>
      </c>
      <c r="R937" s="172"/>
      <c r="S937" s="172" t="s">
        <v>213</v>
      </c>
      <c r="T937" s="173" t="s">
        <v>166</v>
      </c>
      <c r="U937" s="156">
        <v>0</v>
      </c>
      <c r="V937" s="156">
        <f>ROUND(E937*U937,2)</f>
        <v>0</v>
      </c>
      <c r="W937" s="156"/>
      <c r="X937" s="156" t="s">
        <v>214</v>
      </c>
      <c r="Y937" s="147"/>
      <c r="Z937" s="147"/>
      <c r="AA937" s="147"/>
      <c r="AB937" s="147"/>
      <c r="AC937" s="147"/>
      <c r="AD937" s="147"/>
      <c r="AE937" s="147"/>
      <c r="AF937" s="147"/>
      <c r="AG937" s="147" t="s">
        <v>215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257" t="s">
        <v>1015</v>
      </c>
      <c r="D938" s="258"/>
      <c r="E938" s="258"/>
      <c r="F938" s="258"/>
      <c r="G938" s="258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47"/>
      <c r="Z938" s="147"/>
      <c r="AA938" s="147"/>
      <c r="AB938" s="147"/>
      <c r="AC938" s="147"/>
      <c r="AD938" s="147"/>
      <c r="AE938" s="147"/>
      <c r="AF938" s="147"/>
      <c r="AG938" s="147" t="s">
        <v>170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255" t="s">
        <v>1177</v>
      </c>
      <c r="D939" s="256"/>
      <c r="E939" s="256"/>
      <c r="F939" s="256"/>
      <c r="G939" s="2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47"/>
      <c r="Z939" s="147"/>
      <c r="AA939" s="147"/>
      <c r="AB939" s="147"/>
      <c r="AC939" s="147"/>
      <c r="AD939" s="147"/>
      <c r="AE939" s="147"/>
      <c r="AF939" s="147"/>
      <c r="AG939" s="147" t="s">
        <v>170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255" t="s">
        <v>1202</v>
      </c>
      <c r="D940" s="256"/>
      <c r="E940" s="256"/>
      <c r="F940" s="256"/>
      <c r="G940" s="2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47"/>
      <c r="Z940" s="147"/>
      <c r="AA940" s="147"/>
      <c r="AB940" s="147"/>
      <c r="AC940" s="147"/>
      <c r="AD940" s="147"/>
      <c r="AE940" s="147"/>
      <c r="AF940" s="147"/>
      <c r="AG940" s="147" t="s">
        <v>170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255" t="s">
        <v>981</v>
      </c>
      <c r="D941" s="256"/>
      <c r="E941" s="256"/>
      <c r="F941" s="256"/>
      <c r="G941" s="2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47"/>
      <c r="Z941" s="147"/>
      <c r="AA941" s="147"/>
      <c r="AB941" s="147"/>
      <c r="AC941" s="147"/>
      <c r="AD941" s="147"/>
      <c r="AE941" s="147"/>
      <c r="AF941" s="147"/>
      <c r="AG941" s="147" t="s">
        <v>170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255" t="s">
        <v>1160</v>
      </c>
      <c r="D942" s="256"/>
      <c r="E942" s="256"/>
      <c r="F942" s="256"/>
      <c r="G942" s="2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47"/>
      <c r="Z942" s="147"/>
      <c r="AA942" s="147"/>
      <c r="AB942" s="147"/>
      <c r="AC942" s="147"/>
      <c r="AD942" s="147"/>
      <c r="AE942" s="147"/>
      <c r="AF942" s="147"/>
      <c r="AG942" s="147" t="s">
        <v>170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255" t="s">
        <v>1155</v>
      </c>
      <c r="D943" s="256"/>
      <c r="E943" s="256"/>
      <c r="F943" s="256"/>
      <c r="G943" s="2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47"/>
      <c r="Z943" s="147"/>
      <c r="AA943" s="147"/>
      <c r="AB943" s="147"/>
      <c r="AC943" s="147"/>
      <c r="AD943" s="147"/>
      <c r="AE943" s="147"/>
      <c r="AF943" s="147"/>
      <c r="AG943" s="147" t="s">
        <v>170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255" t="s">
        <v>848</v>
      </c>
      <c r="D944" s="256"/>
      <c r="E944" s="256"/>
      <c r="F944" s="256"/>
      <c r="G944" s="2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47"/>
      <c r="Z944" s="147"/>
      <c r="AA944" s="147"/>
      <c r="AB944" s="147"/>
      <c r="AC944" s="147"/>
      <c r="AD944" s="147"/>
      <c r="AE944" s="147"/>
      <c r="AF944" s="147"/>
      <c r="AG944" s="147" t="s">
        <v>170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255" t="s">
        <v>866</v>
      </c>
      <c r="D945" s="256"/>
      <c r="E945" s="256"/>
      <c r="F945" s="256"/>
      <c r="G945" s="2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47"/>
      <c r="Z945" s="147"/>
      <c r="AA945" s="147"/>
      <c r="AB945" s="147"/>
      <c r="AC945" s="147"/>
      <c r="AD945" s="147"/>
      <c r="AE945" s="147"/>
      <c r="AF945" s="147"/>
      <c r="AG945" s="147" t="s">
        <v>170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95" t="s">
        <v>1016</v>
      </c>
      <c r="D946" s="189"/>
      <c r="E946" s="190">
        <v>1</v>
      </c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240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67">
        <v>169</v>
      </c>
      <c r="B947" s="168" t="s">
        <v>1017</v>
      </c>
      <c r="C947" s="184" t="s">
        <v>1018</v>
      </c>
      <c r="D947" s="169" t="s">
        <v>360</v>
      </c>
      <c r="E947" s="170">
        <v>5.8059000000000003</v>
      </c>
      <c r="F947" s="171"/>
      <c r="G947" s="172">
        <f>ROUND(E947*F947,2)</f>
        <v>0</v>
      </c>
      <c r="H947" s="171"/>
      <c r="I947" s="172">
        <f>ROUND(E947*H947,2)</f>
        <v>0</v>
      </c>
      <c r="J947" s="171"/>
      <c r="K947" s="172">
        <f>ROUND(E947*J947,2)</f>
        <v>0</v>
      </c>
      <c r="L947" s="172">
        <v>21</v>
      </c>
      <c r="M947" s="172">
        <f>G947*(1+L947/100)</f>
        <v>0</v>
      </c>
      <c r="N947" s="172">
        <v>0</v>
      </c>
      <c r="O947" s="172">
        <f>ROUND(E947*N947,2)</f>
        <v>0</v>
      </c>
      <c r="P947" s="172">
        <v>0</v>
      </c>
      <c r="Q947" s="172">
        <f>ROUND(E947*P947,2)</f>
        <v>0</v>
      </c>
      <c r="R947" s="172" t="s">
        <v>780</v>
      </c>
      <c r="S947" s="172" t="s">
        <v>165</v>
      </c>
      <c r="T947" s="173" t="s">
        <v>236</v>
      </c>
      <c r="U947" s="156">
        <v>3.016</v>
      </c>
      <c r="V947" s="156">
        <f>ROUND(E947*U947,2)</f>
        <v>17.510000000000002</v>
      </c>
      <c r="W947" s="156"/>
      <c r="X947" s="156" t="s">
        <v>214</v>
      </c>
      <c r="Y947" s="147"/>
      <c r="Z947" s="147"/>
      <c r="AA947" s="147"/>
      <c r="AB947" s="147"/>
      <c r="AC947" s="147"/>
      <c r="AD947" s="147"/>
      <c r="AE947" s="147"/>
      <c r="AF947" s="147"/>
      <c r="AG947" s="147" t="s">
        <v>718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266" t="s">
        <v>753</v>
      </c>
      <c r="D948" s="267"/>
      <c r="E948" s="267"/>
      <c r="F948" s="267"/>
      <c r="G948" s="267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238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x14ac:dyDescent="0.2">
      <c r="A949" s="161" t="s">
        <v>160</v>
      </c>
      <c r="B949" s="162" t="s">
        <v>102</v>
      </c>
      <c r="C949" s="183" t="s">
        <v>103</v>
      </c>
      <c r="D949" s="163"/>
      <c r="E949" s="164"/>
      <c r="F949" s="165"/>
      <c r="G949" s="165">
        <f>SUMIF(AG950:AG977,"&lt;&gt;NOR",G950:G977)</f>
        <v>0</v>
      </c>
      <c r="H949" s="165"/>
      <c r="I949" s="165">
        <f>SUM(I950:I977)</f>
        <v>0</v>
      </c>
      <c r="J949" s="165"/>
      <c r="K949" s="165">
        <f>SUM(K950:K977)</f>
        <v>0</v>
      </c>
      <c r="L949" s="165"/>
      <c r="M949" s="165">
        <f>SUM(M950:M977)</f>
        <v>0</v>
      </c>
      <c r="N949" s="165"/>
      <c r="O949" s="165">
        <f>SUM(O950:O977)</f>
        <v>0.56999999999999995</v>
      </c>
      <c r="P949" s="165"/>
      <c r="Q949" s="165">
        <f>SUM(Q950:Q977)</f>
        <v>0</v>
      </c>
      <c r="R949" s="165"/>
      <c r="S949" s="165"/>
      <c r="T949" s="166"/>
      <c r="U949" s="160"/>
      <c r="V949" s="160">
        <f>SUM(V950:V977)</f>
        <v>65.8</v>
      </c>
      <c r="W949" s="160"/>
      <c r="X949" s="160"/>
      <c r="AG949" t="s">
        <v>161</v>
      </c>
    </row>
    <row r="950" spans="1:60" outlineLevel="1" x14ac:dyDescent="0.2">
      <c r="A950" s="167">
        <v>170</v>
      </c>
      <c r="B950" s="168" t="s">
        <v>1019</v>
      </c>
      <c r="C950" s="184" t="s">
        <v>1020</v>
      </c>
      <c r="D950" s="169" t="s">
        <v>329</v>
      </c>
      <c r="E950" s="170">
        <v>53.9</v>
      </c>
      <c r="F950" s="171"/>
      <c r="G950" s="172">
        <f>ROUND(E950*F950,2)</f>
        <v>0</v>
      </c>
      <c r="H950" s="171"/>
      <c r="I950" s="172">
        <f>ROUND(E950*H950,2)</f>
        <v>0</v>
      </c>
      <c r="J950" s="171"/>
      <c r="K950" s="172">
        <f>ROUND(E950*J950,2)</f>
        <v>0</v>
      </c>
      <c r="L950" s="172">
        <v>21</v>
      </c>
      <c r="M950" s="172">
        <f>G950*(1+L950/100)</f>
        <v>0</v>
      </c>
      <c r="N950" s="172">
        <v>0</v>
      </c>
      <c r="O950" s="172">
        <f>ROUND(E950*N950,2)</f>
        <v>0</v>
      </c>
      <c r="P950" s="172">
        <v>0</v>
      </c>
      <c r="Q950" s="172">
        <f>ROUND(E950*P950,2)</f>
        <v>0</v>
      </c>
      <c r="R950" s="172" t="s">
        <v>1021</v>
      </c>
      <c r="S950" s="172" t="s">
        <v>165</v>
      </c>
      <c r="T950" s="173" t="s">
        <v>236</v>
      </c>
      <c r="U950" s="156">
        <v>0.154</v>
      </c>
      <c r="V950" s="156">
        <f>ROUND(E950*U950,2)</f>
        <v>8.3000000000000007</v>
      </c>
      <c r="W950" s="156"/>
      <c r="X950" s="156" t="s">
        <v>214</v>
      </c>
      <c r="Y950" s="147"/>
      <c r="Z950" s="147"/>
      <c r="AA950" s="147"/>
      <c r="AB950" s="147"/>
      <c r="AC950" s="147"/>
      <c r="AD950" s="147"/>
      <c r="AE950" s="147"/>
      <c r="AF950" s="147"/>
      <c r="AG950" s="147" t="s">
        <v>718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95" t="s">
        <v>680</v>
      </c>
      <c r="D951" s="189"/>
      <c r="E951" s="190">
        <v>2.1</v>
      </c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240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95" t="s">
        <v>681</v>
      </c>
      <c r="D952" s="189"/>
      <c r="E952" s="190">
        <v>0.8</v>
      </c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240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95" t="s">
        <v>682</v>
      </c>
      <c r="D953" s="189"/>
      <c r="E953" s="190">
        <v>9.9</v>
      </c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240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95" t="s">
        <v>683</v>
      </c>
      <c r="D954" s="189"/>
      <c r="E954" s="190">
        <v>7</v>
      </c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240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95" t="s">
        <v>684</v>
      </c>
      <c r="D955" s="189"/>
      <c r="E955" s="190">
        <v>32.4</v>
      </c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240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95" t="s">
        <v>685</v>
      </c>
      <c r="D956" s="189"/>
      <c r="E956" s="190">
        <v>1.7</v>
      </c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240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67">
        <v>171</v>
      </c>
      <c r="B957" s="168" t="s">
        <v>1022</v>
      </c>
      <c r="C957" s="184" t="s">
        <v>1023</v>
      </c>
      <c r="D957" s="169" t="s">
        <v>329</v>
      </c>
      <c r="E957" s="170">
        <v>53.9</v>
      </c>
      <c r="F957" s="171"/>
      <c r="G957" s="172">
        <f>ROUND(E957*F957,2)</f>
        <v>0</v>
      </c>
      <c r="H957" s="171"/>
      <c r="I957" s="172">
        <f>ROUND(E957*H957,2)</f>
        <v>0</v>
      </c>
      <c r="J957" s="171"/>
      <c r="K957" s="172">
        <f>ROUND(E957*J957,2)</f>
        <v>0</v>
      </c>
      <c r="L957" s="172">
        <v>21</v>
      </c>
      <c r="M957" s="172">
        <f>G957*(1+L957/100)</f>
        <v>0</v>
      </c>
      <c r="N957" s="172">
        <v>2.0000000000000002E-5</v>
      </c>
      <c r="O957" s="172">
        <f>ROUND(E957*N957,2)</f>
        <v>0</v>
      </c>
      <c r="P957" s="172">
        <v>0</v>
      </c>
      <c r="Q957" s="172">
        <f>ROUND(E957*P957,2)</f>
        <v>0</v>
      </c>
      <c r="R957" s="172" t="s">
        <v>1021</v>
      </c>
      <c r="S957" s="172" t="s">
        <v>165</v>
      </c>
      <c r="T957" s="173" t="s">
        <v>236</v>
      </c>
      <c r="U957" s="156">
        <v>0.12</v>
      </c>
      <c r="V957" s="156">
        <f>ROUND(E957*U957,2)</f>
        <v>6.47</v>
      </c>
      <c r="W957" s="156"/>
      <c r="X957" s="156" t="s">
        <v>214</v>
      </c>
      <c r="Y957" s="147"/>
      <c r="Z957" s="147"/>
      <c r="AA957" s="147"/>
      <c r="AB957" s="147"/>
      <c r="AC957" s="147"/>
      <c r="AD957" s="147"/>
      <c r="AE957" s="147"/>
      <c r="AF957" s="147"/>
      <c r="AG957" s="147" t="s">
        <v>718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95" t="s">
        <v>680</v>
      </c>
      <c r="D958" s="189"/>
      <c r="E958" s="190">
        <v>2.1</v>
      </c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240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95" t="s">
        <v>681</v>
      </c>
      <c r="D959" s="189"/>
      <c r="E959" s="190">
        <v>0.8</v>
      </c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240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95" t="s">
        <v>682</v>
      </c>
      <c r="D960" s="189"/>
      <c r="E960" s="190">
        <v>9.9</v>
      </c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240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95" t="s">
        <v>683</v>
      </c>
      <c r="D961" s="189"/>
      <c r="E961" s="190">
        <v>7</v>
      </c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240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95" t="s">
        <v>684</v>
      </c>
      <c r="D962" s="189"/>
      <c r="E962" s="190">
        <v>32.4</v>
      </c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240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95" t="s">
        <v>685</v>
      </c>
      <c r="D963" s="189"/>
      <c r="E963" s="190">
        <v>1.7</v>
      </c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240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ht="22.5" outlineLevel="1" x14ac:dyDescent="0.2">
      <c r="A964" s="167">
        <v>172</v>
      </c>
      <c r="B964" s="168" t="s">
        <v>1024</v>
      </c>
      <c r="C964" s="184" t="s">
        <v>1025</v>
      </c>
      <c r="D964" s="169" t="s">
        <v>274</v>
      </c>
      <c r="E964" s="170">
        <v>359.33332999999999</v>
      </c>
      <c r="F964" s="171"/>
      <c r="G964" s="172">
        <f>ROUND(E964*F964,2)</f>
        <v>0</v>
      </c>
      <c r="H964" s="171"/>
      <c r="I964" s="172">
        <f>ROUND(E964*H964,2)</f>
        <v>0</v>
      </c>
      <c r="J964" s="171"/>
      <c r="K964" s="172">
        <f>ROUND(E964*J964,2)</f>
        <v>0</v>
      </c>
      <c r="L964" s="172">
        <v>21</v>
      </c>
      <c r="M964" s="172">
        <f>G964*(1+L964/100)</f>
        <v>0</v>
      </c>
      <c r="N964" s="172">
        <v>1.58E-3</v>
      </c>
      <c r="O964" s="172">
        <f>ROUND(E964*N964,2)</f>
        <v>0.56999999999999995</v>
      </c>
      <c r="P964" s="172">
        <v>0</v>
      </c>
      <c r="Q964" s="172">
        <f>ROUND(E964*P964,2)</f>
        <v>0</v>
      </c>
      <c r="R964" s="172" t="s">
        <v>1021</v>
      </c>
      <c r="S964" s="172" t="s">
        <v>165</v>
      </c>
      <c r="T964" s="173" t="s">
        <v>236</v>
      </c>
      <c r="U964" s="156">
        <v>0.14000000000000001</v>
      </c>
      <c r="V964" s="156">
        <f>ROUND(E964*U964,2)</f>
        <v>50.31</v>
      </c>
      <c r="W964" s="156"/>
      <c r="X964" s="156" t="s">
        <v>214</v>
      </c>
      <c r="Y964" s="147"/>
      <c r="Z964" s="147"/>
      <c r="AA964" s="147"/>
      <c r="AB964" s="147"/>
      <c r="AC964" s="147"/>
      <c r="AD964" s="147"/>
      <c r="AE964" s="147"/>
      <c r="AF964" s="147"/>
      <c r="AG964" s="147" t="s">
        <v>718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257" t="s">
        <v>1026</v>
      </c>
      <c r="D965" s="258"/>
      <c r="E965" s="258"/>
      <c r="F965" s="258"/>
      <c r="G965" s="258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47"/>
      <c r="Z965" s="147"/>
      <c r="AA965" s="147"/>
      <c r="AB965" s="147"/>
      <c r="AC965" s="147"/>
      <c r="AD965" s="147"/>
      <c r="AE965" s="147"/>
      <c r="AF965" s="147"/>
      <c r="AG965" s="147" t="s">
        <v>170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196" t="s">
        <v>263</v>
      </c>
      <c r="D966" s="191"/>
      <c r="E966" s="192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240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97" t="s">
        <v>428</v>
      </c>
      <c r="D967" s="191"/>
      <c r="E967" s="192">
        <v>2.1</v>
      </c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240</v>
      </c>
      <c r="AH967" s="147">
        <v>2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97" t="s">
        <v>429</v>
      </c>
      <c r="D968" s="191"/>
      <c r="E968" s="192">
        <v>0.8</v>
      </c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240</v>
      </c>
      <c r="AH968" s="147">
        <v>2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97" t="s">
        <v>430</v>
      </c>
      <c r="D969" s="191"/>
      <c r="E969" s="192">
        <v>9.9</v>
      </c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240</v>
      </c>
      <c r="AH969" s="147">
        <v>2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97" t="s">
        <v>431</v>
      </c>
      <c r="D970" s="191"/>
      <c r="E970" s="192">
        <v>7</v>
      </c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240</v>
      </c>
      <c r="AH970" s="147">
        <v>2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97" t="s">
        <v>432</v>
      </c>
      <c r="D971" s="191"/>
      <c r="E971" s="192">
        <v>32.4</v>
      </c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240</v>
      </c>
      <c r="AH971" s="147">
        <v>2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97" t="s">
        <v>433</v>
      </c>
      <c r="D972" s="191"/>
      <c r="E972" s="192">
        <v>1.7</v>
      </c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240</v>
      </c>
      <c r="AH972" s="147">
        <v>2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98" t="s">
        <v>266</v>
      </c>
      <c r="D973" s="193"/>
      <c r="E973" s="194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240</v>
      </c>
      <c r="AH973" s="147">
        <v>3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96" t="s">
        <v>267</v>
      </c>
      <c r="D974" s="191"/>
      <c r="E974" s="192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240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95" t="s">
        <v>1027</v>
      </c>
      <c r="D975" s="189"/>
      <c r="E975" s="190">
        <v>359.33</v>
      </c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240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67">
        <v>173</v>
      </c>
      <c r="B976" s="168" t="s">
        <v>1028</v>
      </c>
      <c r="C976" s="184" t="s">
        <v>1029</v>
      </c>
      <c r="D976" s="169" t="s">
        <v>360</v>
      </c>
      <c r="E976" s="170">
        <v>0.56881999999999999</v>
      </c>
      <c r="F976" s="171"/>
      <c r="G976" s="172">
        <f>ROUND(E976*F976,2)</f>
        <v>0</v>
      </c>
      <c r="H976" s="171"/>
      <c r="I976" s="172">
        <f>ROUND(E976*H976,2)</f>
        <v>0</v>
      </c>
      <c r="J976" s="171"/>
      <c r="K976" s="172">
        <f>ROUND(E976*J976,2)</f>
        <v>0</v>
      </c>
      <c r="L976" s="172">
        <v>21</v>
      </c>
      <c r="M976" s="172">
        <f>G976*(1+L976/100)</f>
        <v>0</v>
      </c>
      <c r="N976" s="172">
        <v>0</v>
      </c>
      <c r="O976" s="172">
        <f>ROUND(E976*N976,2)</f>
        <v>0</v>
      </c>
      <c r="P976" s="172">
        <v>0</v>
      </c>
      <c r="Q976" s="172">
        <f>ROUND(E976*P976,2)</f>
        <v>0</v>
      </c>
      <c r="R976" s="172" t="s">
        <v>1021</v>
      </c>
      <c r="S976" s="172" t="s">
        <v>165</v>
      </c>
      <c r="T976" s="173" t="s">
        <v>236</v>
      </c>
      <c r="U976" s="156">
        <v>1.2649999999999999</v>
      </c>
      <c r="V976" s="156">
        <f>ROUND(E976*U976,2)</f>
        <v>0.72</v>
      </c>
      <c r="W976" s="156"/>
      <c r="X976" s="156" t="s">
        <v>214</v>
      </c>
      <c r="Y976" s="147"/>
      <c r="Z976" s="147"/>
      <c r="AA976" s="147"/>
      <c r="AB976" s="147"/>
      <c r="AC976" s="147"/>
      <c r="AD976" s="147"/>
      <c r="AE976" s="147"/>
      <c r="AF976" s="147"/>
      <c r="AG976" s="147" t="s">
        <v>718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266" t="s">
        <v>753</v>
      </c>
      <c r="D977" s="267"/>
      <c r="E977" s="267"/>
      <c r="F977" s="267"/>
      <c r="G977" s="267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238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x14ac:dyDescent="0.2">
      <c r="A978" s="161" t="s">
        <v>160</v>
      </c>
      <c r="B978" s="162" t="s">
        <v>104</v>
      </c>
      <c r="C978" s="183" t="s">
        <v>105</v>
      </c>
      <c r="D978" s="163"/>
      <c r="E978" s="164"/>
      <c r="F978" s="165"/>
      <c r="G978" s="165">
        <f>SUMIF(AG979:AG1064,"&lt;&gt;NOR",G979:G1064)</f>
        <v>0</v>
      </c>
      <c r="H978" s="165"/>
      <c r="I978" s="165">
        <f>SUM(I979:I1064)</f>
        <v>0</v>
      </c>
      <c r="J978" s="165"/>
      <c r="K978" s="165">
        <f>SUM(K979:K1064)</f>
        <v>0</v>
      </c>
      <c r="L978" s="165"/>
      <c r="M978" s="165">
        <f>SUM(M979:M1064)</f>
        <v>0</v>
      </c>
      <c r="N978" s="165"/>
      <c r="O978" s="165">
        <f>SUM(O979:O1064)</f>
        <v>0.29000000000000004</v>
      </c>
      <c r="P978" s="165"/>
      <c r="Q978" s="165">
        <f>SUM(Q979:Q1064)</f>
        <v>0.28999999999999998</v>
      </c>
      <c r="R978" s="165"/>
      <c r="S978" s="165"/>
      <c r="T978" s="166"/>
      <c r="U978" s="160"/>
      <c r="V978" s="160">
        <f>SUM(V979:V1064)</f>
        <v>64.100000000000009</v>
      </c>
      <c r="W978" s="160"/>
      <c r="X978" s="160"/>
      <c r="AG978" t="s">
        <v>161</v>
      </c>
    </row>
    <row r="979" spans="1:60" outlineLevel="1" x14ac:dyDescent="0.2">
      <c r="A979" s="167">
        <v>174</v>
      </c>
      <c r="B979" s="168" t="s">
        <v>1030</v>
      </c>
      <c r="C979" s="184" t="s">
        <v>1031</v>
      </c>
      <c r="D979" s="169" t="s">
        <v>283</v>
      </c>
      <c r="E979" s="170">
        <v>11.79</v>
      </c>
      <c r="F979" s="171"/>
      <c r="G979" s="172">
        <f>ROUND(E979*F979,2)</f>
        <v>0</v>
      </c>
      <c r="H979" s="171"/>
      <c r="I979" s="172">
        <f>ROUND(E979*H979,2)</f>
        <v>0</v>
      </c>
      <c r="J979" s="171"/>
      <c r="K979" s="172">
        <f>ROUND(E979*J979,2)</f>
        <v>0</v>
      </c>
      <c r="L979" s="172">
        <v>21</v>
      </c>
      <c r="M979" s="172">
        <f>G979*(1+L979/100)</f>
        <v>0</v>
      </c>
      <c r="N979" s="172">
        <v>0</v>
      </c>
      <c r="O979" s="172">
        <f>ROUND(E979*N979,2)</f>
        <v>0</v>
      </c>
      <c r="P979" s="172">
        <v>0</v>
      </c>
      <c r="Q979" s="172">
        <f>ROUND(E979*P979,2)</f>
        <v>0</v>
      </c>
      <c r="R979" s="172" t="s">
        <v>1032</v>
      </c>
      <c r="S979" s="172" t="s">
        <v>165</v>
      </c>
      <c r="T979" s="173" t="s">
        <v>236</v>
      </c>
      <c r="U979" s="156">
        <v>0.14699999999999999</v>
      </c>
      <c r="V979" s="156">
        <f>ROUND(E979*U979,2)</f>
        <v>1.73</v>
      </c>
      <c r="W979" s="156"/>
      <c r="X979" s="156" t="s">
        <v>214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718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266" t="s">
        <v>1033</v>
      </c>
      <c r="D980" s="267"/>
      <c r="E980" s="267"/>
      <c r="F980" s="267"/>
      <c r="G980" s="267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238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95" t="s">
        <v>1034</v>
      </c>
      <c r="D981" s="189"/>
      <c r="E981" s="190">
        <v>8.5500000000000007</v>
      </c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240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95" t="s">
        <v>483</v>
      </c>
      <c r="D982" s="189"/>
      <c r="E982" s="190">
        <v>3.24</v>
      </c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240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67">
        <v>175</v>
      </c>
      <c r="B983" s="168" t="s">
        <v>1035</v>
      </c>
      <c r="C983" s="184" t="s">
        <v>1036</v>
      </c>
      <c r="D983" s="169" t="s">
        <v>283</v>
      </c>
      <c r="E983" s="170">
        <v>11.79</v>
      </c>
      <c r="F983" s="171"/>
      <c r="G983" s="172">
        <f>ROUND(E983*F983,2)</f>
        <v>0</v>
      </c>
      <c r="H983" s="171"/>
      <c r="I983" s="172">
        <f>ROUND(E983*H983,2)</f>
        <v>0</v>
      </c>
      <c r="J983" s="171"/>
      <c r="K983" s="172">
        <f>ROUND(E983*J983,2)</f>
        <v>0</v>
      </c>
      <c r="L983" s="172">
        <v>21</v>
      </c>
      <c r="M983" s="172">
        <f>G983*(1+L983/100)</f>
        <v>0</v>
      </c>
      <c r="N983" s="172">
        <v>0</v>
      </c>
      <c r="O983" s="172">
        <f>ROUND(E983*N983,2)</f>
        <v>0</v>
      </c>
      <c r="P983" s="172">
        <v>0</v>
      </c>
      <c r="Q983" s="172">
        <f>ROUND(E983*P983,2)</f>
        <v>0</v>
      </c>
      <c r="R983" s="172" t="s">
        <v>1032</v>
      </c>
      <c r="S983" s="172" t="s">
        <v>165</v>
      </c>
      <c r="T983" s="173" t="s">
        <v>236</v>
      </c>
      <c r="U983" s="156">
        <v>4.5999999999999999E-2</v>
      </c>
      <c r="V983" s="156">
        <f>ROUND(E983*U983,2)</f>
        <v>0.54</v>
      </c>
      <c r="W983" s="156"/>
      <c r="X983" s="156" t="s">
        <v>214</v>
      </c>
      <c r="Y983" s="147"/>
      <c r="Z983" s="147"/>
      <c r="AA983" s="147"/>
      <c r="AB983" s="147"/>
      <c r="AC983" s="147"/>
      <c r="AD983" s="147"/>
      <c r="AE983" s="147"/>
      <c r="AF983" s="147"/>
      <c r="AG983" s="147" t="s">
        <v>718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266" t="s">
        <v>1033</v>
      </c>
      <c r="D984" s="267"/>
      <c r="E984" s="267"/>
      <c r="F984" s="267"/>
      <c r="G984" s="267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238</v>
      </c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95" t="s">
        <v>1034</v>
      </c>
      <c r="D985" s="189"/>
      <c r="E985" s="190">
        <v>8.5500000000000007</v>
      </c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240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95" t="s">
        <v>483</v>
      </c>
      <c r="D986" s="189"/>
      <c r="E986" s="190">
        <v>3.24</v>
      </c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240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67">
        <v>176</v>
      </c>
      <c r="B987" s="168" t="s">
        <v>1037</v>
      </c>
      <c r="C987" s="184" t="s">
        <v>1038</v>
      </c>
      <c r="D987" s="169" t="s">
        <v>329</v>
      </c>
      <c r="E987" s="170">
        <v>13.1</v>
      </c>
      <c r="F987" s="171"/>
      <c r="G987" s="172">
        <f>ROUND(E987*F987,2)</f>
        <v>0</v>
      </c>
      <c r="H987" s="171"/>
      <c r="I987" s="172">
        <f>ROUND(E987*H987,2)</f>
        <v>0</v>
      </c>
      <c r="J987" s="171"/>
      <c r="K987" s="172">
        <f>ROUND(E987*J987,2)</f>
        <v>0</v>
      </c>
      <c r="L987" s="172">
        <v>21</v>
      </c>
      <c r="M987" s="172">
        <f>G987*(1+L987/100)</f>
        <v>0</v>
      </c>
      <c r="N987" s="172">
        <v>0</v>
      </c>
      <c r="O987" s="172">
        <f>ROUND(E987*N987,2)</f>
        <v>0</v>
      </c>
      <c r="P987" s="172">
        <v>0</v>
      </c>
      <c r="Q987" s="172">
        <f>ROUND(E987*P987,2)</f>
        <v>0</v>
      </c>
      <c r="R987" s="172" t="s">
        <v>1032</v>
      </c>
      <c r="S987" s="172" t="s">
        <v>165</v>
      </c>
      <c r="T987" s="173" t="s">
        <v>236</v>
      </c>
      <c r="U987" s="156">
        <v>3.5000000000000003E-2</v>
      </c>
      <c r="V987" s="156">
        <f>ROUND(E987*U987,2)</f>
        <v>0.46</v>
      </c>
      <c r="W987" s="156"/>
      <c r="X987" s="156" t="s">
        <v>214</v>
      </c>
      <c r="Y987" s="147"/>
      <c r="Z987" s="147"/>
      <c r="AA987" s="147"/>
      <c r="AB987" s="147"/>
      <c r="AC987" s="147"/>
      <c r="AD987" s="147"/>
      <c r="AE987" s="147"/>
      <c r="AF987" s="147"/>
      <c r="AG987" s="147" t="s">
        <v>718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95" t="s">
        <v>1039</v>
      </c>
      <c r="D988" s="189"/>
      <c r="E988" s="190">
        <v>13.1</v>
      </c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240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ht="22.5" outlineLevel="1" x14ac:dyDescent="0.2">
      <c r="A989" s="167">
        <v>177</v>
      </c>
      <c r="B989" s="168" t="s">
        <v>1040</v>
      </c>
      <c r="C989" s="184" t="s">
        <v>1041</v>
      </c>
      <c r="D989" s="169" t="s">
        <v>329</v>
      </c>
      <c r="E989" s="170">
        <v>19.600000000000001</v>
      </c>
      <c r="F989" s="171"/>
      <c r="G989" s="172">
        <f>ROUND(E989*F989,2)</f>
        <v>0</v>
      </c>
      <c r="H989" s="171"/>
      <c r="I989" s="172">
        <f>ROUND(E989*H989,2)</f>
        <v>0</v>
      </c>
      <c r="J989" s="171"/>
      <c r="K989" s="172">
        <f>ROUND(E989*J989,2)</f>
        <v>0</v>
      </c>
      <c r="L989" s="172">
        <v>21</v>
      </c>
      <c r="M989" s="172">
        <f>G989*(1+L989/100)</f>
        <v>0</v>
      </c>
      <c r="N989" s="172">
        <v>1.0000000000000001E-5</v>
      </c>
      <c r="O989" s="172">
        <f>ROUND(E989*N989,2)</f>
        <v>0</v>
      </c>
      <c r="P989" s="172">
        <v>0</v>
      </c>
      <c r="Q989" s="172">
        <f>ROUND(E989*P989,2)</f>
        <v>0</v>
      </c>
      <c r="R989" s="172" t="s">
        <v>1032</v>
      </c>
      <c r="S989" s="172" t="s">
        <v>165</v>
      </c>
      <c r="T989" s="173" t="s">
        <v>236</v>
      </c>
      <c r="U989" s="156">
        <v>0.218</v>
      </c>
      <c r="V989" s="156">
        <f>ROUND(E989*U989,2)</f>
        <v>4.2699999999999996</v>
      </c>
      <c r="W989" s="156"/>
      <c r="X989" s="156" t="s">
        <v>214</v>
      </c>
      <c r="Y989" s="147"/>
      <c r="Z989" s="147"/>
      <c r="AA989" s="147"/>
      <c r="AB989" s="147"/>
      <c r="AC989" s="147"/>
      <c r="AD989" s="147"/>
      <c r="AE989" s="147"/>
      <c r="AF989" s="147"/>
      <c r="AG989" s="147" t="s">
        <v>718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257" t="s">
        <v>1042</v>
      </c>
      <c r="D990" s="258"/>
      <c r="E990" s="258"/>
      <c r="F990" s="258"/>
      <c r="G990" s="258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47"/>
      <c r="Z990" s="147"/>
      <c r="AA990" s="147"/>
      <c r="AB990" s="147"/>
      <c r="AC990" s="147"/>
      <c r="AD990" s="147"/>
      <c r="AE990" s="147"/>
      <c r="AF990" s="147"/>
      <c r="AG990" s="147" t="s">
        <v>170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95" t="s">
        <v>1043</v>
      </c>
      <c r="D991" s="189"/>
      <c r="E991" s="190">
        <v>13.1</v>
      </c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240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95" t="s">
        <v>1044</v>
      </c>
      <c r="D992" s="189"/>
      <c r="E992" s="190">
        <v>6.5</v>
      </c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240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67">
        <v>178</v>
      </c>
      <c r="B993" s="168" t="s">
        <v>1045</v>
      </c>
      <c r="C993" s="184" t="s">
        <v>1046</v>
      </c>
      <c r="D993" s="169" t="s">
        <v>274</v>
      </c>
      <c r="E993" s="170">
        <v>12</v>
      </c>
      <c r="F993" s="171"/>
      <c r="G993" s="172">
        <f>ROUND(E993*F993,2)</f>
        <v>0</v>
      </c>
      <c r="H993" s="171"/>
      <c r="I993" s="172">
        <f>ROUND(E993*H993,2)</f>
        <v>0</v>
      </c>
      <c r="J993" s="171"/>
      <c r="K993" s="172">
        <f>ROUND(E993*J993,2)</f>
        <v>0</v>
      </c>
      <c r="L993" s="172">
        <v>21</v>
      </c>
      <c r="M993" s="172">
        <f>G993*(1+L993/100)</f>
        <v>0</v>
      </c>
      <c r="N993" s="172">
        <v>0</v>
      </c>
      <c r="O993" s="172">
        <f>ROUND(E993*N993,2)</f>
        <v>0</v>
      </c>
      <c r="P993" s="172">
        <v>0</v>
      </c>
      <c r="Q993" s="172">
        <f>ROUND(E993*P993,2)</f>
        <v>0</v>
      </c>
      <c r="R993" s="172" t="s">
        <v>1032</v>
      </c>
      <c r="S993" s="172" t="s">
        <v>165</v>
      </c>
      <c r="T993" s="173" t="s">
        <v>236</v>
      </c>
      <c r="U993" s="156">
        <v>0.23</v>
      </c>
      <c r="V993" s="156">
        <f>ROUND(E993*U993,2)</f>
        <v>2.76</v>
      </c>
      <c r="W993" s="156"/>
      <c r="X993" s="156" t="s">
        <v>214</v>
      </c>
      <c r="Y993" s="147"/>
      <c r="Z993" s="147"/>
      <c r="AA993" s="147"/>
      <c r="AB993" s="147"/>
      <c r="AC993" s="147"/>
      <c r="AD993" s="147"/>
      <c r="AE993" s="147"/>
      <c r="AF993" s="147"/>
      <c r="AG993" s="147" t="s">
        <v>718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95" t="s">
        <v>1047</v>
      </c>
      <c r="D994" s="189"/>
      <c r="E994" s="190">
        <v>8</v>
      </c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240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195" t="s">
        <v>1048</v>
      </c>
      <c r="D995" s="189"/>
      <c r="E995" s="190">
        <v>4</v>
      </c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240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67">
        <v>179</v>
      </c>
      <c r="B996" s="168" t="s">
        <v>1049</v>
      </c>
      <c r="C996" s="184" t="s">
        <v>1050</v>
      </c>
      <c r="D996" s="169" t="s">
        <v>283</v>
      </c>
      <c r="E996" s="170">
        <v>8.5500000000000007</v>
      </c>
      <c r="F996" s="171"/>
      <c r="G996" s="172">
        <f>ROUND(E996*F996,2)</f>
        <v>0</v>
      </c>
      <c r="H996" s="171"/>
      <c r="I996" s="172">
        <f>ROUND(E996*H996,2)</f>
        <v>0</v>
      </c>
      <c r="J996" s="171"/>
      <c r="K996" s="172">
        <f>ROUND(E996*J996,2)</f>
        <v>0</v>
      </c>
      <c r="L996" s="172">
        <v>21</v>
      </c>
      <c r="M996" s="172">
        <f>G996*(1+L996/100)</f>
        <v>0</v>
      </c>
      <c r="N996" s="172">
        <v>0</v>
      </c>
      <c r="O996" s="172">
        <f>ROUND(E996*N996,2)</f>
        <v>0</v>
      </c>
      <c r="P996" s="172">
        <v>0</v>
      </c>
      <c r="Q996" s="172">
        <f>ROUND(E996*P996,2)</f>
        <v>0</v>
      </c>
      <c r="R996" s="172"/>
      <c r="S996" s="172" t="s">
        <v>213</v>
      </c>
      <c r="T996" s="173" t="s">
        <v>166</v>
      </c>
      <c r="U996" s="156">
        <v>0</v>
      </c>
      <c r="V996" s="156">
        <f>ROUND(E996*U996,2)</f>
        <v>0</v>
      </c>
      <c r="W996" s="156"/>
      <c r="X996" s="156" t="s">
        <v>214</v>
      </c>
      <c r="Y996" s="147"/>
      <c r="Z996" s="147"/>
      <c r="AA996" s="147"/>
      <c r="AB996" s="147"/>
      <c r="AC996" s="147"/>
      <c r="AD996" s="147"/>
      <c r="AE996" s="147"/>
      <c r="AF996" s="147"/>
      <c r="AG996" s="147" t="s">
        <v>718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95" t="s">
        <v>1051</v>
      </c>
      <c r="D997" s="189"/>
      <c r="E997" s="190">
        <v>8.5500000000000007</v>
      </c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240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67">
        <v>180</v>
      </c>
      <c r="B998" s="168" t="s">
        <v>1052</v>
      </c>
      <c r="C998" s="184" t="s">
        <v>1053</v>
      </c>
      <c r="D998" s="169" t="s">
        <v>283</v>
      </c>
      <c r="E998" s="170">
        <v>40.89</v>
      </c>
      <c r="F998" s="171"/>
      <c r="G998" s="172">
        <f>ROUND(E998*F998,2)</f>
        <v>0</v>
      </c>
      <c r="H998" s="171"/>
      <c r="I998" s="172">
        <f>ROUND(E998*H998,2)</f>
        <v>0</v>
      </c>
      <c r="J998" s="171"/>
      <c r="K998" s="172">
        <f>ROUND(E998*J998,2)</f>
        <v>0</v>
      </c>
      <c r="L998" s="172">
        <v>21</v>
      </c>
      <c r="M998" s="172">
        <f>G998*(1+L998/100)</f>
        <v>0</v>
      </c>
      <c r="N998" s="172">
        <v>0</v>
      </c>
      <c r="O998" s="172">
        <f>ROUND(E998*N998,2)</f>
        <v>0</v>
      </c>
      <c r="P998" s="172">
        <v>1E-3</v>
      </c>
      <c r="Q998" s="172">
        <f>ROUND(E998*P998,2)</f>
        <v>0.04</v>
      </c>
      <c r="R998" s="172" t="s">
        <v>1032</v>
      </c>
      <c r="S998" s="172" t="s">
        <v>165</v>
      </c>
      <c r="T998" s="173" t="s">
        <v>236</v>
      </c>
      <c r="U998" s="156">
        <v>0.128</v>
      </c>
      <c r="V998" s="156">
        <f>ROUND(E998*U998,2)</f>
        <v>5.23</v>
      </c>
      <c r="W998" s="156"/>
      <c r="X998" s="156" t="s">
        <v>214</v>
      </c>
      <c r="Y998" s="147"/>
      <c r="Z998" s="147"/>
      <c r="AA998" s="147"/>
      <c r="AB998" s="147"/>
      <c r="AC998" s="147"/>
      <c r="AD998" s="147"/>
      <c r="AE998" s="147"/>
      <c r="AF998" s="147"/>
      <c r="AG998" s="147" t="s">
        <v>718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95" t="s">
        <v>1051</v>
      </c>
      <c r="D999" s="189"/>
      <c r="E999" s="190">
        <v>8.5500000000000007</v>
      </c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240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96" t="s">
        <v>263</v>
      </c>
      <c r="D1000" s="191"/>
      <c r="E1000" s="192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240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197" t="s">
        <v>428</v>
      </c>
      <c r="D1001" s="191"/>
      <c r="E1001" s="192">
        <v>2.1</v>
      </c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240</v>
      </c>
      <c r="AH1001" s="147">
        <v>2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97" t="s">
        <v>429</v>
      </c>
      <c r="D1002" s="191"/>
      <c r="E1002" s="192">
        <v>0.8</v>
      </c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240</v>
      </c>
      <c r="AH1002" s="147">
        <v>2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97" t="s">
        <v>430</v>
      </c>
      <c r="D1003" s="191"/>
      <c r="E1003" s="192">
        <v>9.9</v>
      </c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240</v>
      </c>
      <c r="AH1003" s="147">
        <v>2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97" t="s">
        <v>431</v>
      </c>
      <c r="D1004" s="191"/>
      <c r="E1004" s="192">
        <v>7</v>
      </c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6"/>
      <c r="R1004" s="156"/>
      <c r="S1004" s="156"/>
      <c r="T1004" s="156"/>
      <c r="U1004" s="156"/>
      <c r="V1004" s="156"/>
      <c r="W1004" s="156"/>
      <c r="X1004" s="156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240</v>
      </c>
      <c r="AH1004" s="147">
        <v>2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97" t="s">
        <v>432</v>
      </c>
      <c r="D1005" s="191"/>
      <c r="E1005" s="192">
        <v>32.4</v>
      </c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56"/>
      <c r="X1005" s="156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240</v>
      </c>
      <c r="AH1005" s="147">
        <v>2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97" t="s">
        <v>433</v>
      </c>
      <c r="D1006" s="191"/>
      <c r="E1006" s="192">
        <v>1.7</v>
      </c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6"/>
      <c r="R1006" s="156"/>
      <c r="S1006" s="156"/>
      <c r="T1006" s="156"/>
      <c r="U1006" s="156"/>
      <c r="V1006" s="156"/>
      <c r="W1006" s="156"/>
      <c r="X1006" s="156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240</v>
      </c>
      <c r="AH1006" s="147">
        <v>2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98" t="s">
        <v>266</v>
      </c>
      <c r="D1007" s="193"/>
      <c r="E1007" s="194"/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56"/>
      <c r="X1007" s="156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240</v>
      </c>
      <c r="AH1007" s="147">
        <v>3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96" t="s">
        <v>267</v>
      </c>
      <c r="D1008" s="191"/>
      <c r="E1008" s="192"/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  <c r="T1008" s="156"/>
      <c r="U1008" s="156"/>
      <c r="V1008" s="156"/>
      <c r="W1008" s="156"/>
      <c r="X1008" s="156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240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95" t="s">
        <v>1054</v>
      </c>
      <c r="D1009" s="189"/>
      <c r="E1009" s="190">
        <v>32.340000000000003</v>
      </c>
      <c r="F1009" s="156"/>
      <c r="G1009" s="156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6"/>
      <c r="R1009" s="156"/>
      <c r="S1009" s="156"/>
      <c r="T1009" s="156"/>
      <c r="U1009" s="156"/>
      <c r="V1009" s="156"/>
      <c r="W1009" s="156"/>
      <c r="X1009" s="156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240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1" x14ac:dyDescent="0.2">
      <c r="A1010" s="167">
        <v>181</v>
      </c>
      <c r="B1010" s="168" t="s">
        <v>1055</v>
      </c>
      <c r="C1010" s="184" t="s">
        <v>1056</v>
      </c>
      <c r="D1010" s="169" t="s">
        <v>283</v>
      </c>
      <c r="E1010" s="170">
        <v>11.79</v>
      </c>
      <c r="F1010" s="171"/>
      <c r="G1010" s="172">
        <f>ROUND(E1010*F1010,2)</f>
        <v>0</v>
      </c>
      <c r="H1010" s="171"/>
      <c r="I1010" s="172">
        <f>ROUND(E1010*H1010,2)</f>
        <v>0</v>
      </c>
      <c r="J1010" s="171"/>
      <c r="K1010" s="172">
        <f>ROUND(E1010*J1010,2)</f>
        <v>0</v>
      </c>
      <c r="L1010" s="172">
        <v>21</v>
      </c>
      <c r="M1010" s="172">
        <f>G1010*(1+L1010/100)</f>
        <v>0</v>
      </c>
      <c r="N1010" s="172">
        <v>3.32E-3</v>
      </c>
      <c r="O1010" s="172">
        <f>ROUND(E1010*N1010,2)</f>
        <v>0.04</v>
      </c>
      <c r="P1010" s="172">
        <v>0</v>
      </c>
      <c r="Q1010" s="172">
        <f>ROUND(E1010*P1010,2)</f>
        <v>0</v>
      </c>
      <c r="R1010" s="172" t="s">
        <v>1032</v>
      </c>
      <c r="S1010" s="172" t="s">
        <v>165</v>
      </c>
      <c r="T1010" s="173" t="s">
        <v>236</v>
      </c>
      <c r="U1010" s="156">
        <v>0.68</v>
      </c>
      <c r="V1010" s="156">
        <f>ROUND(E1010*U1010,2)</f>
        <v>8.02</v>
      </c>
      <c r="W1010" s="156"/>
      <c r="X1010" s="156" t="s">
        <v>214</v>
      </c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718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195" t="s">
        <v>1034</v>
      </c>
      <c r="D1011" s="189"/>
      <c r="E1011" s="190">
        <v>8.5500000000000007</v>
      </c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56"/>
      <c r="X1011" s="156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240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195" t="s">
        <v>483</v>
      </c>
      <c r="D1012" s="189"/>
      <c r="E1012" s="190">
        <v>3.24</v>
      </c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6"/>
      <c r="R1012" s="156"/>
      <c r="S1012" s="156"/>
      <c r="T1012" s="156"/>
      <c r="U1012" s="156"/>
      <c r="V1012" s="156"/>
      <c r="W1012" s="156"/>
      <c r="X1012" s="156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240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67">
        <v>182</v>
      </c>
      <c r="B1013" s="168" t="s">
        <v>1057</v>
      </c>
      <c r="C1013" s="184" t="s">
        <v>1058</v>
      </c>
      <c r="D1013" s="169" t="s">
        <v>274</v>
      </c>
      <c r="E1013" s="170">
        <v>50</v>
      </c>
      <c r="F1013" s="171"/>
      <c r="G1013" s="172">
        <f>ROUND(E1013*F1013,2)</f>
        <v>0</v>
      </c>
      <c r="H1013" s="171"/>
      <c r="I1013" s="172">
        <f>ROUND(E1013*H1013,2)</f>
        <v>0</v>
      </c>
      <c r="J1013" s="171"/>
      <c r="K1013" s="172">
        <f>ROUND(E1013*J1013,2)</f>
        <v>0</v>
      </c>
      <c r="L1013" s="172">
        <v>21</v>
      </c>
      <c r="M1013" s="172">
        <f>G1013*(1+L1013/100)</f>
        <v>0</v>
      </c>
      <c r="N1013" s="172">
        <v>5.9999999999999995E-4</v>
      </c>
      <c r="O1013" s="172">
        <f>ROUND(E1013*N1013,2)</f>
        <v>0.03</v>
      </c>
      <c r="P1013" s="172">
        <v>5.0000000000000001E-3</v>
      </c>
      <c r="Q1013" s="172">
        <f>ROUND(E1013*P1013,2)</f>
        <v>0.25</v>
      </c>
      <c r="R1013" s="172" t="s">
        <v>1032</v>
      </c>
      <c r="S1013" s="172" t="s">
        <v>165</v>
      </c>
      <c r="T1013" s="173" t="s">
        <v>236</v>
      </c>
      <c r="U1013" s="156">
        <v>0.51</v>
      </c>
      <c r="V1013" s="156">
        <f>ROUND(E1013*U1013,2)</f>
        <v>25.5</v>
      </c>
      <c r="W1013" s="156"/>
      <c r="X1013" s="156" t="s">
        <v>214</v>
      </c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718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95" t="s">
        <v>1059</v>
      </c>
      <c r="D1014" s="189"/>
      <c r="E1014" s="190">
        <v>3</v>
      </c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56"/>
      <c r="X1014" s="156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240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95" t="s">
        <v>440</v>
      </c>
      <c r="D1015" s="189"/>
      <c r="E1015" s="190">
        <v>1</v>
      </c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56"/>
      <c r="X1015" s="156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240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95" t="s">
        <v>1060</v>
      </c>
      <c r="D1016" s="189"/>
      <c r="E1016" s="190">
        <v>11</v>
      </c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56"/>
      <c r="X1016" s="156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240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95" t="s">
        <v>1061</v>
      </c>
      <c r="D1017" s="189"/>
      <c r="E1017" s="190">
        <v>7</v>
      </c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56"/>
      <c r="X1017" s="156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240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95" t="s">
        <v>1062</v>
      </c>
      <c r="D1018" s="189"/>
      <c r="E1018" s="190">
        <v>27</v>
      </c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56"/>
      <c r="X1018" s="156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240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95" t="s">
        <v>442</v>
      </c>
      <c r="D1019" s="189"/>
      <c r="E1019" s="190">
        <v>1</v>
      </c>
      <c r="F1019" s="156"/>
      <c r="G1019" s="156"/>
      <c r="H1019" s="156"/>
      <c r="I1019" s="156"/>
      <c r="J1019" s="156"/>
      <c r="K1019" s="156"/>
      <c r="L1019" s="156"/>
      <c r="M1019" s="156"/>
      <c r="N1019" s="156"/>
      <c r="O1019" s="156"/>
      <c r="P1019" s="156"/>
      <c r="Q1019" s="156"/>
      <c r="R1019" s="156"/>
      <c r="S1019" s="156"/>
      <c r="T1019" s="156"/>
      <c r="U1019" s="156"/>
      <c r="V1019" s="156"/>
      <c r="W1019" s="156"/>
      <c r="X1019" s="156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240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.5" outlineLevel="1" x14ac:dyDescent="0.2">
      <c r="A1020" s="167">
        <v>183</v>
      </c>
      <c r="B1020" s="168" t="s">
        <v>1063</v>
      </c>
      <c r="C1020" s="184" t="s">
        <v>1064</v>
      </c>
      <c r="D1020" s="169" t="s">
        <v>329</v>
      </c>
      <c r="E1020" s="170">
        <v>49.7</v>
      </c>
      <c r="F1020" s="171"/>
      <c r="G1020" s="172">
        <f>ROUND(E1020*F1020,2)</f>
        <v>0</v>
      </c>
      <c r="H1020" s="171"/>
      <c r="I1020" s="172">
        <f>ROUND(E1020*H1020,2)</f>
        <v>0</v>
      </c>
      <c r="J1020" s="171"/>
      <c r="K1020" s="172">
        <f>ROUND(E1020*J1020,2)</f>
        <v>0</v>
      </c>
      <c r="L1020" s="172">
        <v>21</v>
      </c>
      <c r="M1020" s="172">
        <f>G1020*(1+L1020/100)</f>
        <v>0</v>
      </c>
      <c r="N1020" s="172">
        <v>7.3999999999999999E-4</v>
      </c>
      <c r="O1020" s="172">
        <f>ROUND(E1020*N1020,2)</f>
        <v>0.04</v>
      </c>
      <c r="P1020" s="172">
        <v>0</v>
      </c>
      <c r="Q1020" s="172">
        <f>ROUND(E1020*P1020,2)</f>
        <v>0</v>
      </c>
      <c r="R1020" s="172" t="s">
        <v>1032</v>
      </c>
      <c r="S1020" s="172" t="s">
        <v>165</v>
      </c>
      <c r="T1020" s="173" t="s">
        <v>236</v>
      </c>
      <c r="U1020" s="156">
        <v>0.152</v>
      </c>
      <c r="V1020" s="156">
        <f>ROUND(E1020*U1020,2)</f>
        <v>7.55</v>
      </c>
      <c r="W1020" s="156"/>
      <c r="X1020" s="156" t="s">
        <v>214</v>
      </c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718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95" t="s">
        <v>1065</v>
      </c>
      <c r="D1021" s="189"/>
      <c r="E1021" s="190">
        <v>1.8</v>
      </c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6"/>
      <c r="R1021" s="156"/>
      <c r="S1021" s="156"/>
      <c r="T1021" s="156"/>
      <c r="U1021" s="156"/>
      <c r="V1021" s="156"/>
      <c r="W1021" s="156"/>
      <c r="X1021" s="156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240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95" t="s">
        <v>1066</v>
      </c>
      <c r="D1022" s="189"/>
      <c r="E1022" s="190">
        <v>0.7</v>
      </c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56"/>
      <c r="X1022" s="156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240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95" t="s">
        <v>1571</v>
      </c>
      <c r="D1023" s="189"/>
      <c r="E1023" s="190">
        <v>9.6</v>
      </c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56"/>
      <c r="S1023" s="156"/>
      <c r="T1023" s="156"/>
      <c r="U1023" s="156"/>
      <c r="V1023" s="156"/>
      <c r="W1023" s="156"/>
      <c r="X1023" s="156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240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95" t="s">
        <v>1067</v>
      </c>
      <c r="D1024" s="189"/>
      <c r="E1024" s="190">
        <v>6.3</v>
      </c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56"/>
      <c r="X1024" s="156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240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95" t="s">
        <v>1068</v>
      </c>
      <c r="D1025" s="189"/>
      <c r="E1025" s="190">
        <v>29.7</v>
      </c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6"/>
      <c r="R1025" s="156"/>
      <c r="S1025" s="156"/>
      <c r="T1025" s="156"/>
      <c r="U1025" s="156"/>
      <c r="V1025" s="156"/>
      <c r="W1025" s="156"/>
      <c r="X1025" s="156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240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195" t="s">
        <v>1069</v>
      </c>
      <c r="D1026" s="189"/>
      <c r="E1026" s="190">
        <v>1.6</v>
      </c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56"/>
      <c r="S1026" s="156"/>
      <c r="T1026" s="156"/>
      <c r="U1026" s="156"/>
      <c r="V1026" s="156"/>
      <c r="W1026" s="156"/>
      <c r="X1026" s="156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240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67">
        <v>184</v>
      </c>
      <c r="B1027" s="168" t="s">
        <v>1070</v>
      </c>
      <c r="C1027" s="184" t="s">
        <v>1071</v>
      </c>
      <c r="D1027" s="169" t="s">
        <v>329</v>
      </c>
      <c r="E1027" s="170">
        <v>53.9</v>
      </c>
      <c r="F1027" s="171"/>
      <c r="G1027" s="172">
        <f>ROUND(E1027*F1027,2)</f>
        <v>0</v>
      </c>
      <c r="H1027" s="171"/>
      <c r="I1027" s="172">
        <f>ROUND(E1027*H1027,2)</f>
        <v>0</v>
      </c>
      <c r="J1027" s="171"/>
      <c r="K1027" s="172">
        <f>ROUND(E1027*J1027,2)</f>
        <v>0</v>
      </c>
      <c r="L1027" s="172">
        <v>21</v>
      </c>
      <c r="M1027" s="172">
        <f>G1027*(1+L1027/100)</f>
        <v>0</v>
      </c>
      <c r="N1027" s="172">
        <v>4.0000000000000003E-5</v>
      </c>
      <c r="O1027" s="172">
        <f>ROUND(E1027*N1027,2)</f>
        <v>0</v>
      </c>
      <c r="P1027" s="172">
        <v>0</v>
      </c>
      <c r="Q1027" s="172">
        <f>ROUND(E1027*P1027,2)</f>
        <v>0</v>
      </c>
      <c r="R1027" s="172" t="s">
        <v>1032</v>
      </c>
      <c r="S1027" s="172" t="s">
        <v>165</v>
      </c>
      <c r="T1027" s="173" t="s">
        <v>236</v>
      </c>
      <c r="U1027" s="156">
        <v>7.8200000000000006E-2</v>
      </c>
      <c r="V1027" s="156">
        <f>ROUND(E1027*U1027,2)</f>
        <v>4.21</v>
      </c>
      <c r="W1027" s="156"/>
      <c r="X1027" s="156" t="s">
        <v>214</v>
      </c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718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95" t="s">
        <v>680</v>
      </c>
      <c r="D1028" s="189"/>
      <c r="E1028" s="190">
        <v>2.1</v>
      </c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56"/>
      <c r="X1028" s="156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240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95" t="s">
        <v>681</v>
      </c>
      <c r="D1029" s="189"/>
      <c r="E1029" s="190">
        <v>0.8</v>
      </c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6"/>
      <c r="R1029" s="156"/>
      <c r="S1029" s="156"/>
      <c r="T1029" s="156"/>
      <c r="U1029" s="156"/>
      <c r="V1029" s="156"/>
      <c r="W1029" s="156"/>
      <c r="X1029" s="156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240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95" t="s">
        <v>682</v>
      </c>
      <c r="D1030" s="189"/>
      <c r="E1030" s="190">
        <v>9.9</v>
      </c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56"/>
      <c r="X1030" s="156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240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195" t="s">
        <v>683</v>
      </c>
      <c r="D1031" s="189"/>
      <c r="E1031" s="190">
        <v>7</v>
      </c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156"/>
      <c r="S1031" s="156"/>
      <c r="T1031" s="156"/>
      <c r="U1031" s="156"/>
      <c r="V1031" s="156"/>
      <c r="W1031" s="156"/>
      <c r="X1031" s="156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240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95" t="s">
        <v>684</v>
      </c>
      <c r="D1032" s="189"/>
      <c r="E1032" s="190">
        <v>32.4</v>
      </c>
      <c r="F1032" s="156"/>
      <c r="G1032" s="156"/>
      <c r="H1032" s="156"/>
      <c r="I1032" s="156"/>
      <c r="J1032" s="156"/>
      <c r="K1032" s="156"/>
      <c r="L1032" s="156"/>
      <c r="M1032" s="156"/>
      <c r="N1032" s="156"/>
      <c r="O1032" s="156"/>
      <c r="P1032" s="156"/>
      <c r="Q1032" s="156"/>
      <c r="R1032" s="156"/>
      <c r="S1032" s="156"/>
      <c r="T1032" s="156"/>
      <c r="U1032" s="156"/>
      <c r="V1032" s="156"/>
      <c r="W1032" s="156"/>
      <c r="X1032" s="156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240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95" t="s">
        <v>685</v>
      </c>
      <c r="D1033" s="189"/>
      <c r="E1033" s="190">
        <v>1.7</v>
      </c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6"/>
      <c r="R1033" s="156"/>
      <c r="S1033" s="156"/>
      <c r="T1033" s="156"/>
      <c r="U1033" s="156"/>
      <c r="V1033" s="156"/>
      <c r="W1033" s="156"/>
      <c r="X1033" s="156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240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ht="33.75" outlineLevel="1" x14ac:dyDescent="0.2">
      <c r="A1034" s="167">
        <v>185</v>
      </c>
      <c r="B1034" s="168" t="s">
        <v>1072</v>
      </c>
      <c r="C1034" s="184" t="s">
        <v>1073</v>
      </c>
      <c r="D1034" s="169" t="s">
        <v>1074</v>
      </c>
      <c r="E1034" s="170">
        <v>2.9474999999999998</v>
      </c>
      <c r="F1034" s="171"/>
      <c r="G1034" s="172">
        <f>ROUND(E1034*F1034,2)</f>
        <v>0</v>
      </c>
      <c r="H1034" s="171"/>
      <c r="I1034" s="172">
        <f>ROUND(E1034*H1034,2)</f>
        <v>0</v>
      </c>
      <c r="J1034" s="171"/>
      <c r="K1034" s="172">
        <f>ROUND(E1034*J1034,2)</f>
        <v>0</v>
      </c>
      <c r="L1034" s="172">
        <v>21</v>
      </c>
      <c r="M1034" s="172">
        <f>G1034*(1+L1034/100)</f>
        <v>0</v>
      </c>
      <c r="N1034" s="172">
        <v>1E-3</v>
      </c>
      <c r="O1034" s="172">
        <f>ROUND(E1034*N1034,2)</f>
        <v>0</v>
      </c>
      <c r="P1034" s="172">
        <v>0</v>
      </c>
      <c r="Q1034" s="172">
        <f>ROUND(E1034*P1034,2)</f>
        <v>0</v>
      </c>
      <c r="R1034" s="172" t="s">
        <v>365</v>
      </c>
      <c r="S1034" s="172" t="s">
        <v>165</v>
      </c>
      <c r="T1034" s="173" t="s">
        <v>236</v>
      </c>
      <c r="U1034" s="156">
        <v>0</v>
      </c>
      <c r="V1034" s="156">
        <f>ROUND(E1034*U1034,2)</f>
        <v>0</v>
      </c>
      <c r="W1034" s="156"/>
      <c r="X1034" s="156" t="s">
        <v>366</v>
      </c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367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96" t="s">
        <v>263</v>
      </c>
      <c r="D1035" s="191"/>
      <c r="E1035" s="192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  <c r="S1035" s="156"/>
      <c r="T1035" s="156"/>
      <c r="U1035" s="156"/>
      <c r="V1035" s="156"/>
      <c r="W1035" s="156"/>
      <c r="X1035" s="156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240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97" t="s">
        <v>1075</v>
      </c>
      <c r="D1036" s="191"/>
      <c r="E1036" s="192">
        <v>8.5500000000000007</v>
      </c>
      <c r="F1036" s="156"/>
      <c r="G1036" s="156"/>
      <c r="H1036" s="156"/>
      <c r="I1036" s="156"/>
      <c r="J1036" s="156"/>
      <c r="K1036" s="156"/>
      <c r="L1036" s="156"/>
      <c r="M1036" s="156"/>
      <c r="N1036" s="156"/>
      <c r="O1036" s="156"/>
      <c r="P1036" s="156"/>
      <c r="Q1036" s="156"/>
      <c r="R1036" s="156"/>
      <c r="S1036" s="156"/>
      <c r="T1036" s="156"/>
      <c r="U1036" s="156"/>
      <c r="V1036" s="156"/>
      <c r="W1036" s="156"/>
      <c r="X1036" s="156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240</v>
      </c>
      <c r="AH1036" s="147">
        <v>2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97" t="s">
        <v>1076</v>
      </c>
      <c r="D1037" s="191"/>
      <c r="E1037" s="192">
        <v>3.24</v>
      </c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6"/>
      <c r="R1037" s="156"/>
      <c r="S1037" s="156"/>
      <c r="T1037" s="156"/>
      <c r="U1037" s="156"/>
      <c r="V1037" s="156"/>
      <c r="W1037" s="156"/>
      <c r="X1037" s="156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240</v>
      </c>
      <c r="AH1037" s="147">
        <v>2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98" t="s">
        <v>266</v>
      </c>
      <c r="D1038" s="193"/>
      <c r="E1038" s="194"/>
      <c r="F1038" s="156"/>
      <c r="G1038" s="156"/>
      <c r="H1038" s="156"/>
      <c r="I1038" s="156"/>
      <c r="J1038" s="156"/>
      <c r="K1038" s="156"/>
      <c r="L1038" s="156"/>
      <c r="M1038" s="156"/>
      <c r="N1038" s="156"/>
      <c r="O1038" s="156"/>
      <c r="P1038" s="156"/>
      <c r="Q1038" s="156"/>
      <c r="R1038" s="156"/>
      <c r="S1038" s="156"/>
      <c r="T1038" s="156"/>
      <c r="U1038" s="156"/>
      <c r="V1038" s="156"/>
      <c r="W1038" s="156"/>
      <c r="X1038" s="156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240</v>
      </c>
      <c r="AH1038" s="147">
        <v>3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96" t="s">
        <v>267</v>
      </c>
      <c r="D1039" s="191"/>
      <c r="E1039" s="192"/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6"/>
      <c r="R1039" s="156"/>
      <c r="S1039" s="156"/>
      <c r="T1039" s="156"/>
      <c r="U1039" s="156"/>
      <c r="V1039" s="156"/>
      <c r="W1039" s="156"/>
      <c r="X1039" s="156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240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95" t="s">
        <v>1077</v>
      </c>
      <c r="D1040" s="189"/>
      <c r="E1040" s="190">
        <v>2.95</v>
      </c>
      <c r="F1040" s="156"/>
      <c r="G1040" s="156"/>
      <c r="H1040" s="156"/>
      <c r="I1040" s="156"/>
      <c r="J1040" s="156"/>
      <c r="K1040" s="156"/>
      <c r="L1040" s="156"/>
      <c r="M1040" s="156"/>
      <c r="N1040" s="156"/>
      <c r="O1040" s="156"/>
      <c r="P1040" s="156"/>
      <c r="Q1040" s="156"/>
      <c r="R1040" s="156"/>
      <c r="S1040" s="156"/>
      <c r="T1040" s="156"/>
      <c r="U1040" s="156"/>
      <c r="V1040" s="156"/>
      <c r="W1040" s="156"/>
      <c r="X1040" s="156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240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67">
        <v>186</v>
      </c>
      <c r="B1041" s="168" t="s">
        <v>1078</v>
      </c>
      <c r="C1041" s="184" t="s">
        <v>1079</v>
      </c>
      <c r="D1041" s="169" t="s">
        <v>283</v>
      </c>
      <c r="E1041" s="170">
        <v>50</v>
      </c>
      <c r="F1041" s="171"/>
      <c r="G1041" s="172">
        <f>ROUND(E1041*F1041,2)</f>
        <v>0</v>
      </c>
      <c r="H1041" s="171"/>
      <c r="I1041" s="172">
        <f>ROUND(E1041*H1041,2)</f>
        <v>0</v>
      </c>
      <c r="J1041" s="171"/>
      <c r="K1041" s="172">
        <f>ROUND(E1041*J1041,2)</f>
        <v>0</v>
      </c>
      <c r="L1041" s="172">
        <v>21</v>
      </c>
      <c r="M1041" s="172">
        <f>G1041*(1+L1041/100)</f>
        <v>0</v>
      </c>
      <c r="N1041" s="172">
        <v>2.3E-3</v>
      </c>
      <c r="O1041" s="172">
        <f>ROUND(E1041*N1041,2)</f>
        <v>0.12</v>
      </c>
      <c r="P1041" s="172">
        <v>0</v>
      </c>
      <c r="Q1041" s="172">
        <f>ROUND(E1041*P1041,2)</f>
        <v>0</v>
      </c>
      <c r="R1041" s="172"/>
      <c r="S1041" s="172" t="s">
        <v>213</v>
      </c>
      <c r="T1041" s="173" t="s">
        <v>166</v>
      </c>
      <c r="U1041" s="156">
        <v>0</v>
      </c>
      <c r="V1041" s="156">
        <f>ROUND(E1041*U1041,2)</f>
        <v>0</v>
      </c>
      <c r="W1041" s="156"/>
      <c r="X1041" s="156" t="s">
        <v>366</v>
      </c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367</v>
      </c>
      <c r="AH1041" s="147"/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95" t="s">
        <v>1059</v>
      </c>
      <c r="D1042" s="189"/>
      <c r="E1042" s="190">
        <v>3</v>
      </c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  <c r="V1042" s="156"/>
      <c r="W1042" s="156"/>
      <c r="X1042" s="156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240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95" t="s">
        <v>440</v>
      </c>
      <c r="D1043" s="189"/>
      <c r="E1043" s="190">
        <v>1</v>
      </c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56"/>
      <c r="X1043" s="156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240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95" t="s">
        <v>1060</v>
      </c>
      <c r="D1044" s="189"/>
      <c r="E1044" s="190">
        <v>11</v>
      </c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  <c r="V1044" s="156"/>
      <c r="W1044" s="156"/>
      <c r="X1044" s="156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240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95" t="s">
        <v>1061</v>
      </c>
      <c r="D1045" s="189"/>
      <c r="E1045" s="190">
        <v>7</v>
      </c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56"/>
      <c r="X1045" s="156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240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95" t="s">
        <v>1062</v>
      </c>
      <c r="D1046" s="189"/>
      <c r="E1046" s="190">
        <v>27</v>
      </c>
      <c r="F1046" s="156"/>
      <c r="G1046" s="1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6"/>
      <c r="R1046" s="156"/>
      <c r="S1046" s="156"/>
      <c r="T1046" s="156"/>
      <c r="U1046" s="156"/>
      <c r="V1046" s="156"/>
      <c r="W1046" s="156"/>
      <c r="X1046" s="156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240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195" t="s">
        <v>442</v>
      </c>
      <c r="D1047" s="189"/>
      <c r="E1047" s="190">
        <v>1</v>
      </c>
      <c r="F1047" s="156"/>
      <c r="G1047" s="156"/>
      <c r="H1047" s="156"/>
      <c r="I1047" s="156"/>
      <c r="J1047" s="156"/>
      <c r="K1047" s="156"/>
      <c r="L1047" s="156"/>
      <c r="M1047" s="156"/>
      <c r="N1047" s="156"/>
      <c r="O1047" s="156"/>
      <c r="P1047" s="156"/>
      <c r="Q1047" s="156"/>
      <c r="R1047" s="156"/>
      <c r="S1047" s="156"/>
      <c r="T1047" s="156"/>
      <c r="U1047" s="156"/>
      <c r="V1047" s="156"/>
      <c r="W1047" s="156"/>
      <c r="X1047" s="156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240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2.5" outlineLevel="1" x14ac:dyDescent="0.2">
      <c r="A1048" s="167">
        <v>187</v>
      </c>
      <c r="B1048" s="168" t="s">
        <v>1080</v>
      </c>
      <c r="C1048" s="184" t="s">
        <v>1081</v>
      </c>
      <c r="D1048" s="169" t="s">
        <v>1074</v>
      </c>
      <c r="E1048" s="170">
        <v>56.591999999999999</v>
      </c>
      <c r="F1048" s="171"/>
      <c r="G1048" s="172">
        <f>ROUND(E1048*F1048,2)</f>
        <v>0</v>
      </c>
      <c r="H1048" s="171"/>
      <c r="I1048" s="172">
        <f>ROUND(E1048*H1048,2)</f>
        <v>0</v>
      </c>
      <c r="J1048" s="171"/>
      <c r="K1048" s="172">
        <f>ROUND(E1048*J1048,2)</f>
        <v>0</v>
      </c>
      <c r="L1048" s="172">
        <v>21</v>
      </c>
      <c r="M1048" s="172">
        <f>G1048*(1+L1048/100)</f>
        <v>0</v>
      </c>
      <c r="N1048" s="172">
        <v>1E-3</v>
      </c>
      <c r="O1048" s="172">
        <f>ROUND(E1048*N1048,2)</f>
        <v>0.06</v>
      </c>
      <c r="P1048" s="172">
        <v>0</v>
      </c>
      <c r="Q1048" s="172">
        <f>ROUND(E1048*P1048,2)</f>
        <v>0</v>
      </c>
      <c r="R1048" s="172" t="s">
        <v>365</v>
      </c>
      <c r="S1048" s="172" t="s">
        <v>165</v>
      </c>
      <c r="T1048" s="173" t="s">
        <v>236</v>
      </c>
      <c r="U1048" s="156">
        <v>0</v>
      </c>
      <c r="V1048" s="156">
        <f>ROUND(E1048*U1048,2)</f>
        <v>0</v>
      </c>
      <c r="W1048" s="156"/>
      <c r="X1048" s="156" t="s">
        <v>366</v>
      </c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367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96" t="s">
        <v>263</v>
      </c>
      <c r="D1049" s="191"/>
      <c r="E1049" s="192"/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6"/>
      <c r="R1049" s="156"/>
      <c r="S1049" s="156"/>
      <c r="T1049" s="156"/>
      <c r="U1049" s="156"/>
      <c r="V1049" s="156"/>
      <c r="W1049" s="156"/>
      <c r="X1049" s="156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240</v>
      </c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97" t="s">
        <v>1075</v>
      </c>
      <c r="D1050" s="191"/>
      <c r="E1050" s="192">
        <v>8.5500000000000007</v>
      </c>
      <c r="F1050" s="156"/>
      <c r="G1050" s="156"/>
      <c r="H1050" s="156"/>
      <c r="I1050" s="156"/>
      <c r="J1050" s="156"/>
      <c r="K1050" s="156"/>
      <c r="L1050" s="156"/>
      <c r="M1050" s="156"/>
      <c r="N1050" s="156"/>
      <c r="O1050" s="156"/>
      <c r="P1050" s="156"/>
      <c r="Q1050" s="156"/>
      <c r="R1050" s="156"/>
      <c r="S1050" s="156"/>
      <c r="T1050" s="156"/>
      <c r="U1050" s="156"/>
      <c r="V1050" s="156"/>
      <c r="W1050" s="156"/>
      <c r="X1050" s="156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240</v>
      </c>
      <c r="AH1050" s="147">
        <v>2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97" t="s">
        <v>1076</v>
      </c>
      <c r="D1051" s="191"/>
      <c r="E1051" s="192">
        <v>3.24</v>
      </c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6"/>
      <c r="R1051" s="156"/>
      <c r="S1051" s="156"/>
      <c r="T1051" s="156"/>
      <c r="U1051" s="156"/>
      <c r="V1051" s="156"/>
      <c r="W1051" s="156"/>
      <c r="X1051" s="156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240</v>
      </c>
      <c r="AH1051" s="147">
        <v>2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98" t="s">
        <v>266</v>
      </c>
      <c r="D1052" s="193"/>
      <c r="E1052" s="194"/>
      <c r="F1052" s="156"/>
      <c r="G1052" s="156"/>
      <c r="H1052" s="156"/>
      <c r="I1052" s="156"/>
      <c r="J1052" s="156"/>
      <c r="K1052" s="156"/>
      <c r="L1052" s="156"/>
      <c r="M1052" s="156"/>
      <c r="N1052" s="156"/>
      <c r="O1052" s="156"/>
      <c r="P1052" s="156"/>
      <c r="Q1052" s="156"/>
      <c r="R1052" s="156"/>
      <c r="S1052" s="156"/>
      <c r="T1052" s="156"/>
      <c r="U1052" s="156"/>
      <c r="V1052" s="156"/>
      <c r="W1052" s="156"/>
      <c r="X1052" s="156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240</v>
      </c>
      <c r="AH1052" s="147">
        <v>3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96" t="s">
        <v>267</v>
      </c>
      <c r="D1053" s="191"/>
      <c r="E1053" s="192"/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56"/>
      <c r="V1053" s="156"/>
      <c r="W1053" s="156"/>
      <c r="X1053" s="156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240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95" t="s">
        <v>1082</v>
      </c>
      <c r="D1054" s="189"/>
      <c r="E1054" s="190">
        <v>56.59</v>
      </c>
      <c r="F1054" s="156"/>
      <c r="G1054" s="156"/>
      <c r="H1054" s="156"/>
      <c r="I1054" s="156"/>
      <c r="J1054" s="156"/>
      <c r="K1054" s="156"/>
      <c r="L1054" s="156"/>
      <c r="M1054" s="156"/>
      <c r="N1054" s="156"/>
      <c r="O1054" s="156"/>
      <c r="P1054" s="156"/>
      <c r="Q1054" s="156"/>
      <c r="R1054" s="156"/>
      <c r="S1054" s="156"/>
      <c r="T1054" s="156"/>
      <c r="U1054" s="156"/>
      <c r="V1054" s="156"/>
      <c r="W1054" s="156"/>
      <c r="X1054" s="156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240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67">
        <v>188</v>
      </c>
      <c r="B1055" s="168" t="s">
        <v>1083</v>
      </c>
      <c r="C1055" s="184" t="s">
        <v>1084</v>
      </c>
      <c r="D1055" s="169" t="s">
        <v>360</v>
      </c>
      <c r="E1055" s="170">
        <v>0.28222000000000003</v>
      </c>
      <c r="F1055" s="171"/>
      <c r="G1055" s="172">
        <f>ROUND(E1055*F1055,2)</f>
        <v>0</v>
      </c>
      <c r="H1055" s="171"/>
      <c r="I1055" s="172">
        <f>ROUND(E1055*H1055,2)</f>
        <v>0</v>
      </c>
      <c r="J1055" s="171"/>
      <c r="K1055" s="172">
        <f>ROUND(E1055*J1055,2)</f>
        <v>0</v>
      </c>
      <c r="L1055" s="172">
        <v>21</v>
      </c>
      <c r="M1055" s="172">
        <f>G1055*(1+L1055/100)</f>
        <v>0</v>
      </c>
      <c r="N1055" s="172">
        <v>0</v>
      </c>
      <c r="O1055" s="172">
        <f>ROUND(E1055*N1055,2)</f>
        <v>0</v>
      </c>
      <c r="P1055" s="172">
        <v>0</v>
      </c>
      <c r="Q1055" s="172">
        <f>ROUND(E1055*P1055,2)</f>
        <v>0</v>
      </c>
      <c r="R1055" s="172" t="s">
        <v>1032</v>
      </c>
      <c r="S1055" s="172" t="s">
        <v>165</v>
      </c>
      <c r="T1055" s="173" t="s">
        <v>236</v>
      </c>
      <c r="U1055" s="156">
        <v>1.1140000000000001</v>
      </c>
      <c r="V1055" s="156">
        <f>ROUND(E1055*U1055,2)</f>
        <v>0.31</v>
      </c>
      <c r="W1055" s="156"/>
      <c r="X1055" s="156" t="s">
        <v>214</v>
      </c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718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266" t="s">
        <v>1085</v>
      </c>
      <c r="D1056" s="267"/>
      <c r="E1056" s="267"/>
      <c r="F1056" s="267"/>
      <c r="G1056" s="267"/>
      <c r="H1056" s="156"/>
      <c r="I1056" s="156"/>
      <c r="J1056" s="156"/>
      <c r="K1056" s="156"/>
      <c r="L1056" s="156"/>
      <c r="M1056" s="156"/>
      <c r="N1056" s="156"/>
      <c r="O1056" s="156"/>
      <c r="P1056" s="156"/>
      <c r="Q1056" s="156"/>
      <c r="R1056" s="156"/>
      <c r="S1056" s="156"/>
      <c r="T1056" s="156"/>
      <c r="U1056" s="156"/>
      <c r="V1056" s="156"/>
      <c r="W1056" s="156"/>
      <c r="X1056" s="156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238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67">
        <v>189</v>
      </c>
      <c r="B1057" s="168" t="s">
        <v>697</v>
      </c>
      <c r="C1057" s="184" t="s">
        <v>698</v>
      </c>
      <c r="D1057" s="169" t="s">
        <v>360</v>
      </c>
      <c r="E1057" s="170">
        <v>1.7908900000000001</v>
      </c>
      <c r="F1057" s="171"/>
      <c r="G1057" s="172">
        <f>ROUND(E1057*F1057,2)</f>
        <v>0</v>
      </c>
      <c r="H1057" s="171"/>
      <c r="I1057" s="172">
        <f>ROUND(E1057*H1057,2)</f>
        <v>0</v>
      </c>
      <c r="J1057" s="171"/>
      <c r="K1057" s="172">
        <f>ROUND(E1057*J1057,2)</f>
        <v>0</v>
      </c>
      <c r="L1057" s="172">
        <v>21</v>
      </c>
      <c r="M1057" s="172">
        <f>G1057*(1+L1057/100)</f>
        <v>0</v>
      </c>
      <c r="N1057" s="172">
        <v>0</v>
      </c>
      <c r="O1057" s="172">
        <f>ROUND(E1057*N1057,2)</f>
        <v>0</v>
      </c>
      <c r="P1057" s="172">
        <v>0</v>
      </c>
      <c r="Q1057" s="172">
        <f>ROUND(E1057*P1057,2)</f>
        <v>0</v>
      </c>
      <c r="R1057" s="172" t="s">
        <v>612</v>
      </c>
      <c r="S1057" s="172" t="s">
        <v>165</v>
      </c>
      <c r="T1057" s="173" t="s">
        <v>236</v>
      </c>
      <c r="U1057" s="156">
        <v>0.49</v>
      </c>
      <c r="V1057" s="156">
        <f>ROUND(E1057*U1057,2)</f>
        <v>0.88</v>
      </c>
      <c r="W1057" s="156"/>
      <c r="X1057" s="156" t="s">
        <v>214</v>
      </c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696</v>
      </c>
      <c r="AH1057" s="147"/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257" t="s">
        <v>699</v>
      </c>
      <c r="D1058" s="258"/>
      <c r="E1058" s="258"/>
      <c r="F1058" s="258"/>
      <c r="G1058" s="258"/>
      <c r="H1058" s="156"/>
      <c r="I1058" s="156"/>
      <c r="J1058" s="156"/>
      <c r="K1058" s="156"/>
      <c r="L1058" s="156"/>
      <c r="M1058" s="156"/>
      <c r="N1058" s="156"/>
      <c r="O1058" s="156"/>
      <c r="P1058" s="156"/>
      <c r="Q1058" s="156"/>
      <c r="R1058" s="156"/>
      <c r="S1058" s="156"/>
      <c r="T1058" s="156"/>
      <c r="U1058" s="156"/>
      <c r="V1058" s="156"/>
      <c r="W1058" s="156"/>
      <c r="X1058" s="156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170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75">
        <v>190</v>
      </c>
      <c r="B1059" s="176" t="s">
        <v>700</v>
      </c>
      <c r="C1059" s="185" t="s">
        <v>701</v>
      </c>
      <c r="D1059" s="177" t="s">
        <v>360</v>
      </c>
      <c r="E1059" s="178">
        <v>44.77225</v>
      </c>
      <c r="F1059" s="179"/>
      <c r="G1059" s="180">
        <f>ROUND(E1059*F1059,2)</f>
        <v>0</v>
      </c>
      <c r="H1059" s="179"/>
      <c r="I1059" s="180">
        <f>ROUND(E1059*H1059,2)</f>
        <v>0</v>
      </c>
      <c r="J1059" s="179"/>
      <c r="K1059" s="180">
        <f>ROUND(E1059*J1059,2)</f>
        <v>0</v>
      </c>
      <c r="L1059" s="180">
        <v>21</v>
      </c>
      <c r="M1059" s="180">
        <f>G1059*(1+L1059/100)</f>
        <v>0</v>
      </c>
      <c r="N1059" s="180">
        <v>0</v>
      </c>
      <c r="O1059" s="180">
        <f>ROUND(E1059*N1059,2)</f>
        <v>0</v>
      </c>
      <c r="P1059" s="180">
        <v>0</v>
      </c>
      <c r="Q1059" s="180">
        <f>ROUND(E1059*P1059,2)</f>
        <v>0</v>
      </c>
      <c r="R1059" s="180" t="s">
        <v>612</v>
      </c>
      <c r="S1059" s="180" t="s">
        <v>165</v>
      </c>
      <c r="T1059" s="181" t="s">
        <v>236</v>
      </c>
      <c r="U1059" s="156">
        <v>0</v>
      </c>
      <c r="V1059" s="156">
        <f>ROUND(E1059*U1059,2)</f>
        <v>0</v>
      </c>
      <c r="W1059" s="156"/>
      <c r="X1059" s="156" t="s">
        <v>214</v>
      </c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696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75">
        <v>191</v>
      </c>
      <c r="B1060" s="176" t="s">
        <v>702</v>
      </c>
      <c r="C1060" s="185" t="s">
        <v>703</v>
      </c>
      <c r="D1060" s="177" t="s">
        <v>360</v>
      </c>
      <c r="E1060" s="178">
        <v>1.7908900000000001</v>
      </c>
      <c r="F1060" s="179"/>
      <c r="G1060" s="180">
        <f>ROUND(E1060*F1060,2)</f>
        <v>0</v>
      </c>
      <c r="H1060" s="179"/>
      <c r="I1060" s="180">
        <f>ROUND(E1060*H1060,2)</f>
        <v>0</v>
      </c>
      <c r="J1060" s="179"/>
      <c r="K1060" s="180">
        <f>ROUND(E1060*J1060,2)</f>
        <v>0</v>
      </c>
      <c r="L1060" s="180">
        <v>21</v>
      </c>
      <c r="M1060" s="180">
        <f>G1060*(1+L1060/100)</f>
        <v>0</v>
      </c>
      <c r="N1060" s="180">
        <v>0</v>
      </c>
      <c r="O1060" s="180">
        <f>ROUND(E1060*N1060,2)</f>
        <v>0</v>
      </c>
      <c r="P1060" s="180">
        <v>0</v>
      </c>
      <c r="Q1060" s="180">
        <f>ROUND(E1060*P1060,2)</f>
        <v>0</v>
      </c>
      <c r="R1060" s="180" t="s">
        <v>612</v>
      </c>
      <c r="S1060" s="180" t="s">
        <v>165</v>
      </c>
      <c r="T1060" s="181" t="s">
        <v>236</v>
      </c>
      <c r="U1060" s="156">
        <v>0.94199999999999995</v>
      </c>
      <c r="V1060" s="156">
        <f>ROUND(E1060*U1060,2)</f>
        <v>1.69</v>
      </c>
      <c r="W1060" s="156"/>
      <c r="X1060" s="156" t="s">
        <v>214</v>
      </c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696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ht="22.5" outlineLevel="1" x14ac:dyDescent="0.2">
      <c r="A1061" s="175">
        <v>192</v>
      </c>
      <c r="B1061" s="176" t="s">
        <v>704</v>
      </c>
      <c r="C1061" s="185" t="s">
        <v>705</v>
      </c>
      <c r="D1061" s="177" t="s">
        <v>360</v>
      </c>
      <c r="E1061" s="178">
        <v>8.9544499999999996</v>
      </c>
      <c r="F1061" s="179"/>
      <c r="G1061" s="180">
        <f>ROUND(E1061*F1061,2)</f>
        <v>0</v>
      </c>
      <c r="H1061" s="179"/>
      <c r="I1061" s="180">
        <f>ROUND(E1061*H1061,2)</f>
        <v>0</v>
      </c>
      <c r="J1061" s="179"/>
      <c r="K1061" s="180">
        <f>ROUND(E1061*J1061,2)</f>
        <v>0</v>
      </c>
      <c r="L1061" s="180">
        <v>21</v>
      </c>
      <c r="M1061" s="180">
        <f>G1061*(1+L1061/100)</f>
        <v>0</v>
      </c>
      <c r="N1061" s="180">
        <v>0</v>
      </c>
      <c r="O1061" s="180">
        <f>ROUND(E1061*N1061,2)</f>
        <v>0</v>
      </c>
      <c r="P1061" s="180">
        <v>0</v>
      </c>
      <c r="Q1061" s="180">
        <f>ROUND(E1061*P1061,2)</f>
        <v>0</v>
      </c>
      <c r="R1061" s="180" t="s">
        <v>612</v>
      </c>
      <c r="S1061" s="180" t="s">
        <v>165</v>
      </c>
      <c r="T1061" s="181" t="s">
        <v>236</v>
      </c>
      <c r="U1061" s="156">
        <v>0.105</v>
      </c>
      <c r="V1061" s="156">
        <f>ROUND(E1061*U1061,2)</f>
        <v>0.94</v>
      </c>
      <c r="W1061" s="156"/>
      <c r="X1061" s="156" t="s">
        <v>214</v>
      </c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696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75">
        <v>193</v>
      </c>
      <c r="B1062" s="176" t="s">
        <v>1086</v>
      </c>
      <c r="C1062" s="185" t="s">
        <v>1087</v>
      </c>
      <c r="D1062" s="177" t="s">
        <v>360</v>
      </c>
      <c r="E1062" s="178">
        <v>1.7908900000000001</v>
      </c>
      <c r="F1062" s="179"/>
      <c r="G1062" s="180">
        <f>ROUND(E1062*F1062,2)</f>
        <v>0</v>
      </c>
      <c r="H1062" s="179"/>
      <c r="I1062" s="180">
        <f>ROUND(E1062*H1062,2)</f>
        <v>0</v>
      </c>
      <c r="J1062" s="179"/>
      <c r="K1062" s="180">
        <f>ROUND(E1062*J1062,2)</f>
        <v>0</v>
      </c>
      <c r="L1062" s="180">
        <v>21</v>
      </c>
      <c r="M1062" s="180">
        <f>G1062*(1+L1062/100)</f>
        <v>0</v>
      </c>
      <c r="N1062" s="180">
        <v>0</v>
      </c>
      <c r="O1062" s="180">
        <f>ROUND(E1062*N1062,2)</f>
        <v>0</v>
      </c>
      <c r="P1062" s="180">
        <v>0</v>
      </c>
      <c r="Q1062" s="180">
        <f>ROUND(E1062*P1062,2)</f>
        <v>0</v>
      </c>
      <c r="R1062" s="180" t="s">
        <v>612</v>
      </c>
      <c r="S1062" s="180" t="s">
        <v>165</v>
      </c>
      <c r="T1062" s="181" t="s">
        <v>236</v>
      </c>
      <c r="U1062" s="156">
        <v>0</v>
      </c>
      <c r="V1062" s="156">
        <f>ROUND(E1062*U1062,2)</f>
        <v>0</v>
      </c>
      <c r="W1062" s="156"/>
      <c r="X1062" s="156" t="s">
        <v>214</v>
      </c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696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67">
        <v>194</v>
      </c>
      <c r="B1063" s="168" t="s">
        <v>708</v>
      </c>
      <c r="C1063" s="184" t="s">
        <v>709</v>
      </c>
      <c r="D1063" s="169" t="s">
        <v>360</v>
      </c>
      <c r="E1063" s="170">
        <v>1.7908900000000001</v>
      </c>
      <c r="F1063" s="171"/>
      <c r="G1063" s="172">
        <f>ROUND(E1063*F1063,2)</f>
        <v>0</v>
      </c>
      <c r="H1063" s="171"/>
      <c r="I1063" s="172">
        <f>ROUND(E1063*H1063,2)</f>
        <v>0</v>
      </c>
      <c r="J1063" s="171"/>
      <c r="K1063" s="172">
        <f>ROUND(E1063*J1063,2)</f>
        <v>0</v>
      </c>
      <c r="L1063" s="172">
        <v>21</v>
      </c>
      <c r="M1063" s="172">
        <f>G1063*(1+L1063/100)</f>
        <v>0</v>
      </c>
      <c r="N1063" s="172">
        <v>0</v>
      </c>
      <c r="O1063" s="172">
        <f>ROUND(E1063*N1063,2)</f>
        <v>0</v>
      </c>
      <c r="P1063" s="172">
        <v>0</v>
      </c>
      <c r="Q1063" s="172">
        <f>ROUND(E1063*P1063,2)</f>
        <v>0</v>
      </c>
      <c r="R1063" s="172" t="s">
        <v>710</v>
      </c>
      <c r="S1063" s="172" t="s">
        <v>165</v>
      </c>
      <c r="T1063" s="173" t="s">
        <v>236</v>
      </c>
      <c r="U1063" s="156">
        <v>6.0000000000000001E-3</v>
      </c>
      <c r="V1063" s="156">
        <f>ROUND(E1063*U1063,2)</f>
        <v>0.01</v>
      </c>
      <c r="W1063" s="156"/>
      <c r="X1063" s="156" t="s">
        <v>214</v>
      </c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696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266" t="s">
        <v>711</v>
      </c>
      <c r="D1064" s="267"/>
      <c r="E1064" s="267"/>
      <c r="F1064" s="267"/>
      <c r="G1064" s="267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6"/>
      <c r="R1064" s="156"/>
      <c r="S1064" s="156"/>
      <c r="T1064" s="156"/>
      <c r="U1064" s="156"/>
      <c r="V1064" s="156"/>
      <c r="W1064" s="156"/>
      <c r="X1064" s="156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238</v>
      </c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x14ac:dyDescent="0.2">
      <c r="A1065" s="161" t="s">
        <v>160</v>
      </c>
      <c r="B1065" s="162" t="s">
        <v>106</v>
      </c>
      <c r="C1065" s="183" t="s">
        <v>107</v>
      </c>
      <c r="D1065" s="163"/>
      <c r="E1065" s="164"/>
      <c r="F1065" s="165"/>
      <c r="G1065" s="165">
        <f>SUMIF(AG1066:AG1086,"&lt;&gt;NOR",G1066:G1086)</f>
        <v>0</v>
      </c>
      <c r="H1065" s="165"/>
      <c r="I1065" s="165">
        <f>SUM(I1066:I1086)</f>
        <v>0</v>
      </c>
      <c r="J1065" s="165"/>
      <c r="K1065" s="165">
        <f>SUM(K1066:K1086)</f>
        <v>0</v>
      </c>
      <c r="L1065" s="165"/>
      <c r="M1065" s="165">
        <f>SUM(M1066:M1086)</f>
        <v>0</v>
      </c>
      <c r="N1065" s="165"/>
      <c r="O1065" s="165">
        <f>SUM(O1066:O1086)</f>
        <v>0.01</v>
      </c>
      <c r="P1065" s="165"/>
      <c r="Q1065" s="165">
        <f>SUM(Q1066:Q1086)</f>
        <v>0</v>
      </c>
      <c r="R1065" s="165"/>
      <c r="S1065" s="165"/>
      <c r="T1065" s="166"/>
      <c r="U1065" s="160"/>
      <c r="V1065" s="160">
        <f>SUM(V1066:V1086)</f>
        <v>24.130000000000003</v>
      </c>
      <c r="W1065" s="160"/>
      <c r="X1065" s="160"/>
      <c r="AG1065" t="s">
        <v>161</v>
      </c>
    </row>
    <row r="1066" spans="1:60" outlineLevel="1" x14ac:dyDescent="0.2">
      <c r="A1066" s="167">
        <v>195</v>
      </c>
      <c r="B1066" s="168" t="s">
        <v>1088</v>
      </c>
      <c r="C1066" s="184" t="s">
        <v>1089</v>
      </c>
      <c r="D1066" s="169" t="s">
        <v>283</v>
      </c>
      <c r="E1066" s="170">
        <v>52.100999999999999</v>
      </c>
      <c r="F1066" s="171"/>
      <c r="G1066" s="172">
        <f>ROUND(E1066*F1066,2)</f>
        <v>0</v>
      </c>
      <c r="H1066" s="171"/>
      <c r="I1066" s="172">
        <f>ROUND(E1066*H1066,2)</f>
        <v>0</v>
      </c>
      <c r="J1066" s="171"/>
      <c r="K1066" s="172">
        <f>ROUND(E1066*J1066,2)</f>
        <v>0</v>
      </c>
      <c r="L1066" s="172">
        <v>21</v>
      </c>
      <c r="M1066" s="172">
        <f>G1066*(1+L1066/100)</f>
        <v>0</v>
      </c>
      <c r="N1066" s="172">
        <v>2.7999999999999998E-4</v>
      </c>
      <c r="O1066" s="172">
        <f>ROUND(E1066*N1066,2)</f>
        <v>0.01</v>
      </c>
      <c r="P1066" s="172">
        <v>0</v>
      </c>
      <c r="Q1066" s="172">
        <f>ROUND(E1066*P1066,2)</f>
        <v>0</v>
      </c>
      <c r="R1066" s="172" t="s">
        <v>1090</v>
      </c>
      <c r="S1066" s="172" t="s">
        <v>165</v>
      </c>
      <c r="T1066" s="173" t="s">
        <v>236</v>
      </c>
      <c r="U1066" s="156">
        <v>0.307</v>
      </c>
      <c r="V1066" s="156">
        <f>ROUND(E1066*U1066,2)</f>
        <v>16</v>
      </c>
      <c r="W1066" s="156"/>
      <c r="X1066" s="156" t="s">
        <v>214</v>
      </c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718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96" t="s">
        <v>263</v>
      </c>
      <c r="D1067" s="191"/>
      <c r="E1067" s="192"/>
      <c r="F1067" s="156"/>
      <c r="G1067" s="156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6"/>
      <c r="R1067" s="156"/>
      <c r="S1067" s="156"/>
      <c r="T1067" s="156"/>
      <c r="U1067" s="156"/>
      <c r="V1067" s="156"/>
      <c r="W1067" s="156"/>
      <c r="X1067" s="156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240</v>
      </c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97" t="s">
        <v>1091</v>
      </c>
      <c r="D1068" s="191"/>
      <c r="E1068" s="192">
        <v>13.8</v>
      </c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56"/>
      <c r="X1068" s="156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240</v>
      </c>
      <c r="AH1068" s="147">
        <v>2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97" t="s">
        <v>1092</v>
      </c>
      <c r="D1069" s="191"/>
      <c r="E1069" s="192">
        <v>4.7</v>
      </c>
      <c r="F1069" s="156"/>
      <c r="G1069" s="156"/>
      <c r="H1069" s="156"/>
      <c r="I1069" s="156"/>
      <c r="J1069" s="156"/>
      <c r="K1069" s="156"/>
      <c r="L1069" s="156"/>
      <c r="M1069" s="156"/>
      <c r="N1069" s="156"/>
      <c r="O1069" s="156"/>
      <c r="P1069" s="156"/>
      <c r="Q1069" s="156"/>
      <c r="R1069" s="156"/>
      <c r="S1069" s="156"/>
      <c r="T1069" s="156"/>
      <c r="U1069" s="156"/>
      <c r="V1069" s="156"/>
      <c r="W1069" s="156"/>
      <c r="X1069" s="156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240</v>
      </c>
      <c r="AH1069" s="147">
        <v>2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97" t="s">
        <v>1572</v>
      </c>
      <c r="D1070" s="191"/>
      <c r="E1070" s="192">
        <v>57.6</v>
      </c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240</v>
      </c>
      <c r="AH1070" s="147">
        <v>2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97" t="s">
        <v>1093</v>
      </c>
      <c r="D1071" s="191"/>
      <c r="E1071" s="192">
        <v>34.299999999999997</v>
      </c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240</v>
      </c>
      <c r="AH1071" s="147">
        <v>2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97" t="s">
        <v>1094</v>
      </c>
      <c r="D1072" s="191"/>
      <c r="E1072" s="192">
        <v>137.69999999999999</v>
      </c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156"/>
      <c r="S1072" s="156"/>
      <c r="T1072" s="156"/>
      <c r="U1072" s="156"/>
      <c r="V1072" s="156"/>
      <c r="W1072" s="156"/>
      <c r="X1072" s="156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240</v>
      </c>
      <c r="AH1072" s="147">
        <v>2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97"/>
      <c r="D1073" s="191"/>
      <c r="E1073" s="192"/>
      <c r="F1073" s="156"/>
      <c r="G1073" s="156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6"/>
      <c r="R1073" s="156"/>
      <c r="S1073" s="156"/>
      <c r="T1073" s="156"/>
      <c r="U1073" s="156"/>
      <c r="V1073" s="156"/>
      <c r="W1073" s="156"/>
      <c r="X1073" s="156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240</v>
      </c>
      <c r="AH1073" s="147">
        <v>2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98" t="s">
        <v>266</v>
      </c>
      <c r="D1074" s="193"/>
      <c r="E1074" s="194"/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56"/>
      <c r="X1074" s="156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240</v>
      </c>
      <c r="AH1074" s="147">
        <v>3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96" t="s">
        <v>267</v>
      </c>
      <c r="D1075" s="191"/>
      <c r="E1075" s="192"/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6"/>
      <c r="V1075" s="156"/>
      <c r="W1075" s="156"/>
      <c r="X1075" s="156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240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95" t="s">
        <v>1581</v>
      </c>
      <c r="D1076" s="189"/>
      <c r="E1076" s="190">
        <v>51.100999999999999</v>
      </c>
      <c r="F1076" s="156"/>
      <c r="G1076" s="1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6"/>
      <c r="R1076" s="156"/>
      <c r="S1076" s="156"/>
      <c r="T1076" s="156"/>
      <c r="U1076" s="156"/>
      <c r="V1076" s="156"/>
      <c r="W1076" s="156"/>
      <c r="X1076" s="156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240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67">
        <v>196</v>
      </c>
      <c r="B1077" s="168" t="s">
        <v>1095</v>
      </c>
      <c r="C1077" s="184" t="s">
        <v>1096</v>
      </c>
      <c r="D1077" s="169" t="s">
        <v>283</v>
      </c>
      <c r="E1077" s="170">
        <v>52.100999999999999</v>
      </c>
      <c r="F1077" s="171"/>
      <c r="G1077" s="172">
        <f>ROUND(E1077*F1077,2)</f>
        <v>0</v>
      </c>
      <c r="H1077" s="171"/>
      <c r="I1077" s="172">
        <f>ROUND(E1077*H1077,2)</f>
        <v>0</v>
      </c>
      <c r="J1077" s="171"/>
      <c r="K1077" s="172">
        <f>ROUND(E1077*J1077,2)</f>
        <v>0</v>
      </c>
      <c r="L1077" s="172">
        <v>21</v>
      </c>
      <c r="M1077" s="172">
        <f>G1077*(1+L1077/100)</f>
        <v>0</v>
      </c>
      <c r="N1077" s="172">
        <v>8.0000000000000007E-5</v>
      </c>
      <c r="O1077" s="172">
        <f>ROUND(E1077*N1077,2)</f>
        <v>0</v>
      </c>
      <c r="P1077" s="172">
        <v>0</v>
      </c>
      <c r="Q1077" s="172">
        <f>ROUND(E1077*P1077,2)</f>
        <v>0</v>
      </c>
      <c r="R1077" s="172" t="s">
        <v>1090</v>
      </c>
      <c r="S1077" s="172" t="s">
        <v>165</v>
      </c>
      <c r="T1077" s="173" t="s">
        <v>236</v>
      </c>
      <c r="U1077" s="156">
        <v>0.156</v>
      </c>
      <c r="V1077" s="156">
        <f>ROUND(E1077*U1077,2)</f>
        <v>8.1300000000000008</v>
      </c>
      <c r="W1077" s="156"/>
      <c r="X1077" s="156" t="s">
        <v>214</v>
      </c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718</v>
      </c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96" t="s">
        <v>263</v>
      </c>
      <c r="D1078" s="191"/>
      <c r="E1078" s="192"/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56"/>
      <c r="X1078" s="156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240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97" t="s">
        <v>1091</v>
      </c>
      <c r="D1079" s="191"/>
      <c r="E1079" s="192">
        <v>13.8</v>
      </c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6"/>
      <c r="R1079" s="156"/>
      <c r="S1079" s="156"/>
      <c r="T1079" s="156"/>
      <c r="U1079" s="156"/>
      <c r="V1079" s="156"/>
      <c r="W1079" s="156"/>
      <c r="X1079" s="156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240</v>
      </c>
      <c r="AH1079" s="147">
        <v>2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97" t="s">
        <v>1092</v>
      </c>
      <c r="D1080" s="191"/>
      <c r="E1080" s="192">
        <v>4.7</v>
      </c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6"/>
      <c r="U1080" s="156"/>
      <c r="V1080" s="156"/>
      <c r="W1080" s="156"/>
      <c r="X1080" s="156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240</v>
      </c>
      <c r="AH1080" s="147">
        <v>2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97" t="s">
        <v>1572</v>
      </c>
      <c r="D1081" s="191"/>
      <c r="E1081" s="192">
        <v>57.6</v>
      </c>
      <c r="F1081" s="156"/>
      <c r="G1081" s="156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6"/>
      <c r="R1081" s="156"/>
      <c r="S1081" s="156"/>
      <c r="T1081" s="156"/>
      <c r="U1081" s="156"/>
      <c r="V1081" s="156"/>
      <c r="W1081" s="156"/>
      <c r="X1081" s="156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240</v>
      </c>
      <c r="AH1081" s="147">
        <v>2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97" t="s">
        <v>1093</v>
      </c>
      <c r="D1082" s="191"/>
      <c r="E1082" s="192">
        <v>34.299999999999997</v>
      </c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56"/>
      <c r="X1082" s="156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240</v>
      </c>
      <c r="AH1082" s="147">
        <v>2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54"/>
      <c r="B1083" s="155"/>
      <c r="C1083" s="197" t="s">
        <v>1094</v>
      </c>
      <c r="D1083" s="191"/>
      <c r="E1083" s="192">
        <v>137.69999999999999</v>
      </c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56"/>
      <c r="S1083" s="156"/>
      <c r="T1083" s="156"/>
      <c r="U1083" s="156"/>
      <c r="V1083" s="156"/>
      <c r="W1083" s="156"/>
      <c r="X1083" s="156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240</v>
      </c>
      <c r="AH1083" s="147">
        <v>2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98" t="s">
        <v>266</v>
      </c>
      <c r="D1084" s="193"/>
      <c r="E1084" s="194"/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56"/>
      <c r="X1084" s="156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240</v>
      </c>
      <c r="AH1084" s="147">
        <v>3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96" t="s">
        <v>267</v>
      </c>
      <c r="D1085" s="191"/>
      <c r="E1085" s="192"/>
      <c r="F1085" s="156"/>
      <c r="G1085" s="1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240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95" t="s">
        <v>1581</v>
      </c>
      <c r="D1086" s="189"/>
      <c r="E1086" s="190">
        <v>52.100999999999999</v>
      </c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240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x14ac:dyDescent="0.2">
      <c r="A1087" s="161" t="s">
        <v>160</v>
      </c>
      <c r="B1087" s="162" t="s">
        <v>108</v>
      </c>
      <c r="C1087" s="183" t="s">
        <v>109</v>
      </c>
      <c r="D1087" s="163"/>
      <c r="E1087" s="164"/>
      <c r="F1087" s="165"/>
      <c r="G1087" s="165">
        <f>SUMIF(AG1088:AG1151,"&lt;&gt;NOR",G1088:G1151)</f>
        <v>0</v>
      </c>
      <c r="H1087" s="165"/>
      <c r="I1087" s="165">
        <f>SUM(I1088:I1151)</f>
        <v>0</v>
      </c>
      <c r="J1087" s="165"/>
      <c r="K1087" s="165">
        <f>SUM(K1088:K1151)</f>
        <v>0</v>
      </c>
      <c r="L1087" s="165"/>
      <c r="M1087" s="165">
        <f>SUM(M1088:M1151)</f>
        <v>0</v>
      </c>
      <c r="N1087" s="165"/>
      <c r="O1087" s="165">
        <f>SUM(O1088:O1151)</f>
        <v>0.54</v>
      </c>
      <c r="P1087" s="165"/>
      <c r="Q1087" s="165">
        <f>SUM(Q1088:Q1151)</f>
        <v>0</v>
      </c>
      <c r="R1087" s="165"/>
      <c r="S1087" s="165"/>
      <c r="T1087" s="166"/>
      <c r="U1087" s="160"/>
      <c r="V1087" s="160">
        <f>SUM(V1088:V1151)</f>
        <v>226.81</v>
      </c>
      <c r="W1087" s="160"/>
      <c r="X1087" s="160"/>
      <c r="AG1087" t="s">
        <v>161</v>
      </c>
    </row>
    <row r="1088" spans="1:60" outlineLevel="1" x14ac:dyDescent="0.2">
      <c r="A1088" s="167">
        <v>197</v>
      </c>
      <c r="B1088" s="168" t="s">
        <v>1097</v>
      </c>
      <c r="C1088" s="184" t="s">
        <v>1098</v>
      </c>
      <c r="D1088" s="169" t="s">
        <v>283</v>
      </c>
      <c r="E1088" s="170">
        <v>1602.941</v>
      </c>
      <c r="F1088" s="171"/>
      <c r="G1088" s="172">
        <f>ROUND(E1088*F1088,2)</f>
        <v>0</v>
      </c>
      <c r="H1088" s="171"/>
      <c r="I1088" s="172">
        <f>ROUND(E1088*H1088,2)</f>
        <v>0</v>
      </c>
      <c r="J1088" s="171"/>
      <c r="K1088" s="172">
        <f>ROUND(E1088*J1088,2)</f>
        <v>0</v>
      </c>
      <c r="L1088" s="172">
        <v>21</v>
      </c>
      <c r="M1088" s="172">
        <f>G1088*(1+L1088/100)</f>
        <v>0</v>
      </c>
      <c r="N1088" s="172">
        <v>1E-4</v>
      </c>
      <c r="O1088" s="172">
        <f>ROUND(E1088*N1088,2)</f>
        <v>0.16</v>
      </c>
      <c r="P1088" s="172">
        <v>0</v>
      </c>
      <c r="Q1088" s="172">
        <f>ROUND(E1088*P1088,2)</f>
        <v>0</v>
      </c>
      <c r="R1088" s="172" t="s">
        <v>1099</v>
      </c>
      <c r="S1088" s="172" t="s">
        <v>165</v>
      </c>
      <c r="T1088" s="173" t="s">
        <v>236</v>
      </c>
      <c r="U1088" s="156">
        <v>3.2480000000000002E-2</v>
      </c>
      <c r="V1088" s="156">
        <f>ROUND(E1088*U1088,2)</f>
        <v>52.06</v>
      </c>
      <c r="W1088" s="156"/>
      <c r="X1088" s="156" t="s">
        <v>214</v>
      </c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718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95" t="s">
        <v>1100</v>
      </c>
      <c r="D1089" s="189"/>
      <c r="E1089" s="190">
        <v>10</v>
      </c>
      <c r="F1089" s="156"/>
      <c r="G1089" s="1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240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95" t="s">
        <v>476</v>
      </c>
      <c r="D1090" s="189"/>
      <c r="E1090" s="190">
        <v>45.38</v>
      </c>
      <c r="F1090" s="156"/>
      <c r="G1090" s="1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240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95" t="s">
        <v>1101</v>
      </c>
      <c r="D1091" s="189"/>
      <c r="E1091" s="190">
        <v>109.9</v>
      </c>
      <c r="F1091" s="156"/>
      <c r="G1091" s="1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240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95" t="s">
        <v>1102</v>
      </c>
      <c r="D1092" s="189"/>
      <c r="E1092" s="190">
        <v>79.98</v>
      </c>
      <c r="F1092" s="156"/>
      <c r="G1092" s="1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240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195" t="s">
        <v>1103</v>
      </c>
      <c r="D1093" s="189"/>
      <c r="E1093" s="190">
        <v>130.19999999999999</v>
      </c>
      <c r="F1093" s="156"/>
      <c r="G1093" s="156"/>
      <c r="H1093" s="156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240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195" t="s">
        <v>1104</v>
      </c>
      <c r="D1094" s="189"/>
      <c r="E1094" s="190">
        <v>262.11</v>
      </c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240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195" t="s">
        <v>480</v>
      </c>
      <c r="D1095" s="189"/>
      <c r="E1095" s="190">
        <v>8.5500000000000007</v>
      </c>
      <c r="F1095" s="156"/>
      <c r="G1095" s="156"/>
      <c r="H1095" s="156"/>
      <c r="I1095" s="156"/>
      <c r="J1095" s="156"/>
      <c r="K1095" s="156"/>
      <c r="L1095" s="156"/>
      <c r="M1095" s="156"/>
      <c r="N1095" s="156"/>
      <c r="O1095" s="156"/>
      <c r="P1095" s="156"/>
      <c r="Q1095" s="156"/>
      <c r="R1095" s="156"/>
      <c r="S1095" s="156"/>
      <c r="T1095" s="156"/>
      <c r="U1095" s="156"/>
      <c r="V1095" s="156"/>
      <c r="W1095" s="156"/>
      <c r="X1095" s="156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240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95" t="s">
        <v>1105</v>
      </c>
      <c r="D1096" s="189"/>
      <c r="E1096" s="190">
        <v>31.96</v>
      </c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56"/>
      <c r="X1096" s="156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240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95" t="s">
        <v>1106</v>
      </c>
      <c r="D1097" s="189"/>
      <c r="E1097" s="190">
        <v>50.32</v>
      </c>
      <c r="F1097" s="156"/>
      <c r="G1097" s="156"/>
      <c r="H1097" s="156"/>
      <c r="I1097" s="156"/>
      <c r="J1097" s="156"/>
      <c r="K1097" s="156"/>
      <c r="L1097" s="156"/>
      <c r="M1097" s="156"/>
      <c r="N1097" s="156"/>
      <c r="O1097" s="156"/>
      <c r="P1097" s="156"/>
      <c r="Q1097" s="156"/>
      <c r="R1097" s="156"/>
      <c r="S1097" s="156"/>
      <c r="T1097" s="156"/>
      <c r="U1097" s="156"/>
      <c r="V1097" s="156"/>
      <c r="W1097" s="156"/>
      <c r="X1097" s="156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240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95" t="s">
        <v>483</v>
      </c>
      <c r="D1098" s="189"/>
      <c r="E1098" s="190">
        <v>3.24</v>
      </c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56"/>
      <c r="X1098" s="156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240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95" t="s">
        <v>1107</v>
      </c>
      <c r="D1099" s="189"/>
      <c r="E1099" s="190">
        <v>22.1</v>
      </c>
      <c r="F1099" s="156"/>
      <c r="G1099" s="156"/>
      <c r="H1099" s="156"/>
      <c r="I1099" s="156"/>
      <c r="J1099" s="156"/>
      <c r="K1099" s="156"/>
      <c r="L1099" s="156"/>
      <c r="M1099" s="156"/>
      <c r="N1099" s="156"/>
      <c r="O1099" s="156"/>
      <c r="P1099" s="156"/>
      <c r="Q1099" s="156"/>
      <c r="R1099" s="156"/>
      <c r="S1099" s="156"/>
      <c r="T1099" s="156"/>
      <c r="U1099" s="156"/>
      <c r="V1099" s="156"/>
      <c r="W1099" s="156"/>
      <c r="X1099" s="156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240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95" t="s">
        <v>484</v>
      </c>
      <c r="D1100" s="189"/>
      <c r="E1100" s="190">
        <v>5.68</v>
      </c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6"/>
      <c r="R1100" s="156"/>
      <c r="S1100" s="156"/>
      <c r="T1100" s="156"/>
      <c r="U1100" s="156"/>
      <c r="V1100" s="156"/>
      <c r="W1100" s="156"/>
      <c r="X1100" s="156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240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95" t="s">
        <v>1108</v>
      </c>
      <c r="D1101" s="189"/>
      <c r="E1101" s="190">
        <v>23.63</v>
      </c>
      <c r="F1101" s="156"/>
      <c r="G1101" s="156"/>
      <c r="H1101" s="156"/>
      <c r="I1101" s="156"/>
      <c r="J1101" s="156"/>
      <c r="K1101" s="156"/>
      <c r="L1101" s="156"/>
      <c r="M1101" s="156"/>
      <c r="N1101" s="156"/>
      <c r="O1101" s="156"/>
      <c r="P1101" s="156"/>
      <c r="Q1101" s="156"/>
      <c r="R1101" s="156"/>
      <c r="S1101" s="156"/>
      <c r="T1101" s="156"/>
      <c r="U1101" s="156"/>
      <c r="V1101" s="156"/>
      <c r="W1101" s="156"/>
      <c r="X1101" s="156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240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95" t="s">
        <v>1109</v>
      </c>
      <c r="D1102" s="189"/>
      <c r="E1102" s="190">
        <v>23.97</v>
      </c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  <c r="T1102" s="156"/>
      <c r="U1102" s="156"/>
      <c r="V1102" s="156"/>
      <c r="W1102" s="156"/>
      <c r="X1102" s="156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240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54"/>
      <c r="B1103" s="155"/>
      <c r="C1103" s="195" t="s">
        <v>1110</v>
      </c>
      <c r="D1103" s="189"/>
      <c r="E1103" s="190">
        <v>8.3000000000000007</v>
      </c>
      <c r="F1103" s="156"/>
      <c r="G1103" s="156"/>
      <c r="H1103" s="156"/>
      <c r="I1103" s="156"/>
      <c r="J1103" s="156"/>
      <c r="K1103" s="156"/>
      <c r="L1103" s="156"/>
      <c r="M1103" s="156"/>
      <c r="N1103" s="156"/>
      <c r="O1103" s="156"/>
      <c r="P1103" s="156"/>
      <c r="Q1103" s="156"/>
      <c r="R1103" s="156"/>
      <c r="S1103" s="156"/>
      <c r="T1103" s="156"/>
      <c r="U1103" s="156"/>
      <c r="V1103" s="156"/>
      <c r="W1103" s="156"/>
      <c r="X1103" s="156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240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95" t="s">
        <v>1111</v>
      </c>
      <c r="D1104" s="189"/>
      <c r="E1104" s="190">
        <v>13.09</v>
      </c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6"/>
      <c r="R1104" s="156"/>
      <c r="S1104" s="156"/>
      <c r="T1104" s="156"/>
      <c r="U1104" s="156"/>
      <c r="V1104" s="156"/>
      <c r="W1104" s="156"/>
      <c r="X1104" s="156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240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95" t="s">
        <v>1112</v>
      </c>
      <c r="D1105" s="189"/>
      <c r="E1105" s="190">
        <v>8.67</v>
      </c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6"/>
      <c r="R1105" s="156"/>
      <c r="S1105" s="156"/>
      <c r="T1105" s="156"/>
      <c r="U1105" s="156"/>
      <c r="V1105" s="156"/>
      <c r="W1105" s="156"/>
      <c r="X1105" s="156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240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95" t="s">
        <v>498</v>
      </c>
      <c r="D1106" s="189"/>
      <c r="E1106" s="190">
        <v>20.05</v>
      </c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6"/>
      <c r="R1106" s="156"/>
      <c r="S1106" s="156"/>
      <c r="T1106" s="156"/>
      <c r="U1106" s="156"/>
      <c r="V1106" s="156"/>
      <c r="W1106" s="156"/>
      <c r="X1106" s="156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240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95" t="s">
        <v>499</v>
      </c>
      <c r="D1107" s="189"/>
      <c r="E1107" s="190">
        <v>27.82</v>
      </c>
      <c r="F1107" s="156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6"/>
      <c r="R1107" s="156"/>
      <c r="S1107" s="156"/>
      <c r="T1107" s="156"/>
      <c r="U1107" s="156"/>
      <c r="V1107" s="156"/>
      <c r="W1107" s="156"/>
      <c r="X1107" s="156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240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95" t="s">
        <v>1113</v>
      </c>
      <c r="D1108" s="189"/>
      <c r="E1108" s="190">
        <v>290.19</v>
      </c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56"/>
      <c r="X1108" s="156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240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195" t="s">
        <v>1114</v>
      </c>
      <c r="D1109" s="189"/>
      <c r="E1109" s="190">
        <v>290.19</v>
      </c>
      <c r="F1109" s="156"/>
      <c r="G1109" s="156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6"/>
      <c r="R1109" s="156"/>
      <c r="S1109" s="156"/>
      <c r="T1109" s="156"/>
      <c r="U1109" s="156"/>
      <c r="V1109" s="156"/>
      <c r="W1109" s="156"/>
      <c r="X1109" s="156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240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95" t="s">
        <v>1115</v>
      </c>
      <c r="D1110" s="189"/>
      <c r="E1110" s="190">
        <v>8.64</v>
      </c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56"/>
      <c r="X1110" s="156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240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95" t="s">
        <v>1116</v>
      </c>
      <c r="D1111" s="189"/>
      <c r="E1111" s="190">
        <v>2.94</v>
      </c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56"/>
      <c r="S1111" s="156"/>
      <c r="T1111" s="156"/>
      <c r="U1111" s="156"/>
      <c r="V1111" s="156"/>
      <c r="W1111" s="156"/>
      <c r="X1111" s="156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240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95" t="s">
        <v>1117</v>
      </c>
      <c r="D1112" s="189"/>
      <c r="E1112" s="190">
        <v>33</v>
      </c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56"/>
      <c r="X1112" s="156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240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95" t="s">
        <v>1118</v>
      </c>
      <c r="D1113" s="189"/>
      <c r="E1113" s="190">
        <v>21.42</v>
      </c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56"/>
      <c r="V1113" s="156"/>
      <c r="W1113" s="156"/>
      <c r="X1113" s="156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240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95" t="s">
        <v>1119</v>
      </c>
      <c r="D1114" s="189"/>
      <c r="E1114" s="190">
        <v>38.61</v>
      </c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56"/>
      <c r="X1114" s="156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240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95" t="s">
        <v>1120</v>
      </c>
      <c r="D1115" s="189"/>
      <c r="E1115" s="190">
        <v>4.8</v>
      </c>
      <c r="F1115" s="156"/>
      <c r="G1115" s="156"/>
      <c r="H1115" s="156"/>
      <c r="I1115" s="156"/>
      <c r="J1115" s="156"/>
      <c r="K1115" s="156"/>
      <c r="L1115" s="156"/>
      <c r="M1115" s="156"/>
      <c r="N1115" s="156"/>
      <c r="O1115" s="156"/>
      <c r="P1115" s="156"/>
      <c r="Q1115" s="156"/>
      <c r="R1115" s="156"/>
      <c r="S1115" s="156"/>
      <c r="T1115" s="156"/>
      <c r="U1115" s="156"/>
      <c r="V1115" s="156"/>
      <c r="W1115" s="156"/>
      <c r="X1115" s="156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240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95" t="s">
        <v>1121</v>
      </c>
      <c r="D1116" s="189"/>
      <c r="E1116" s="190">
        <v>1.71</v>
      </c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6"/>
      <c r="R1116" s="156"/>
      <c r="S1116" s="156"/>
      <c r="T1116" s="156"/>
      <c r="U1116" s="156"/>
      <c r="V1116" s="156"/>
      <c r="W1116" s="156"/>
      <c r="X1116" s="156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240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95" t="s">
        <v>407</v>
      </c>
      <c r="D1117" s="189"/>
      <c r="E1117" s="190">
        <v>7.38</v>
      </c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6"/>
      <c r="R1117" s="156"/>
      <c r="S1117" s="156"/>
      <c r="T1117" s="156"/>
      <c r="U1117" s="156"/>
      <c r="V1117" s="156"/>
      <c r="W1117" s="156"/>
      <c r="X1117" s="156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240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95" t="s">
        <v>412</v>
      </c>
      <c r="D1118" s="189"/>
      <c r="E1118" s="190">
        <v>5.52</v>
      </c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6"/>
      <c r="R1118" s="156"/>
      <c r="S1118" s="156"/>
      <c r="T1118" s="156"/>
      <c r="U1118" s="156"/>
      <c r="V1118" s="156"/>
      <c r="W1118" s="156"/>
      <c r="X1118" s="156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240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95" t="s">
        <v>1122</v>
      </c>
      <c r="D1119" s="189"/>
      <c r="E1119" s="190">
        <v>13.6</v>
      </c>
      <c r="F1119" s="156"/>
      <c r="G1119" s="156"/>
      <c r="H1119" s="156"/>
      <c r="I1119" s="156"/>
      <c r="J1119" s="156"/>
      <c r="K1119" s="156"/>
      <c r="L1119" s="156"/>
      <c r="M1119" s="156"/>
      <c r="N1119" s="156"/>
      <c r="O1119" s="156"/>
      <c r="P1119" s="156"/>
      <c r="Q1119" s="156"/>
      <c r="R1119" s="156"/>
      <c r="S1119" s="156"/>
      <c r="T1119" s="156"/>
      <c r="U1119" s="156"/>
      <c r="V1119" s="156"/>
      <c r="W1119" s="156"/>
      <c r="X1119" s="156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240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67">
        <v>198</v>
      </c>
      <c r="B1120" s="168" t="s">
        <v>1123</v>
      </c>
      <c r="C1120" s="184" t="s">
        <v>1124</v>
      </c>
      <c r="D1120" s="169" t="s">
        <v>283</v>
      </c>
      <c r="E1120" s="170">
        <v>1602.941</v>
      </c>
      <c r="F1120" s="171"/>
      <c r="G1120" s="172">
        <f>ROUND(E1120*F1120,2)</f>
        <v>0</v>
      </c>
      <c r="H1120" s="171"/>
      <c r="I1120" s="172">
        <f>ROUND(E1120*H1120,2)</f>
        <v>0</v>
      </c>
      <c r="J1120" s="171"/>
      <c r="K1120" s="172">
        <f>ROUND(E1120*J1120,2)</f>
        <v>0</v>
      </c>
      <c r="L1120" s="172">
        <v>21</v>
      </c>
      <c r="M1120" s="172">
        <f>G1120*(1+L1120/100)</f>
        <v>0</v>
      </c>
      <c r="N1120" s="172">
        <v>2.4000000000000001E-4</v>
      </c>
      <c r="O1120" s="172">
        <f>ROUND(E1120*N1120,2)</f>
        <v>0.38</v>
      </c>
      <c r="P1120" s="172">
        <v>0</v>
      </c>
      <c r="Q1120" s="172">
        <f>ROUND(E1120*P1120,2)</f>
        <v>0</v>
      </c>
      <c r="R1120" s="172" t="s">
        <v>1099</v>
      </c>
      <c r="S1120" s="172" t="s">
        <v>165</v>
      </c>
      <c r="T1120" s="173" t="s">
        <v>236</v>
      </c>
      <c r="U1120" s="156">
        <v>0.10902000000000001</v>
      </c>
      <c r="V1120" s="156">
        <f>ROUND(E1120*U1120,2)</f>
        <v>174.75</v>
      </c>
      <c r="W1120" s="156"/>
      <c r="X1120" s="156" t="s">
        <v>214</v>
      </c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718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95" t="s">
        <v>1100</v>
      </c>
      <c r="D1121" s="189"/>
      <c r="E1121" s="190">
        <v>10</v>
      </c>
      <c r="F1121" s="156"/>
      <c r="G1121" s="1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6"/>
      <c r="R1121" s="156"/>
      <c r="S1121" s="156"/>
      <c r="T1121" s="156"/>
      <c r="U1121" s="156"/>
      <c r="V1121" s="156"/>
      <c r="W1121" s="156"/>
      <c r="X1121" s="156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240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95" t="s">
        <v>476</v>
      </c>
      <c r="D1122" s="189"/>
      <c r="E1122" s="190">
        <v>45.38</v>
      </c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56"/>
      <c r="X1122" s="156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240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95" t="s">
        <v>1101</v>
      </c>
      <c r="D1123" s="189"/>
      <c r="E1123" s="190">
        <v>109.9</v>
      </c>
      <c r="F1123" s="156"/>
      <c r="G1123" s="1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6"/>
      <c r="R1123" s="156"/>
      <c r="S1123" s="156"/>
      <c r="T1123" s="156"/>
      <c r="U1123" s="156"/>
      <c r="V1123" s="156"/>
      <c r="W1123" s="156"/>
      <c r="X1123" s="156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240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95" t="s">
        <v>1102</v>
      </c>
      <c r="D1124" s="189"/>
      <c r="E1124" s="190">
        <v>79.98</v>
      </c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56"/>
      <c r="X1124" s="156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240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95" t="s">
        <v>1103</v>
      </c>
      <c r="D1125" s="189"/>
      <c r="E1125" s="190">
        <v>130.19999999999999</v>
      </c>
      <c r="F1125" s="156"/>
      <c r="G1125" s="1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240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95" t="s">
        <v>1104</v>
      </c>
      <c r="D1126" s="189"/>
      <c r="E1126" s="190">
        <v>262.11</v>
      </c>
      <c r="F1126" s="156"/>
      <c r="G1126" s="1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56"/>
      <c r="X1126" s="156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240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95" t="s">
        <v>480</v>
      </c>
      <c r="D1127" s="189"/>
      <c r="E1127" s="190">
        <v>8.5500000000000007</v>
      </c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56"/>
      <c r="X1127" s="156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240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95" t="s">
        <v>1105</v>
      </c>
      <c r="D1128" s="189"/>
      <c r="E1128" s="190">
        <v>31.96</v>
      </c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6"/>
      <c r="R1128" s="156"/>
      <c r="S1128" s="156"/>
      <c r="T1128" s="156"/>
      <c r="U1128" s="156"/>
      <c r="V1128" s="156"/>
      <c r="W1128" s="156"/>
      <c r="X1128" s="156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240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95" t="s">
        <v>1106</v>
      </c>
      <c r="D1129" s="189"/>
      <c r="E1129" s="190">
        <v>50.32</v>
      </c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240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95" t="s">
        <v>483</v>
      </c>
      <c r="D1130" s="189"/>
      <c r="E1130" s="190">
        <v>3.24</v>
      </c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56"/>
      <c r="X1130" s="156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240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95" t="s">
        <v>1107</v>
      </c>
      <c r="D1131" s="189"/>
      <c r="E1131" s="190">
        <v>22.1</v>
      </c>
      <c r="F1131" s="156"/>
      <c r="G1131" s="156"/>
      <c r="H1131" s="156"/>
      <c r="I1131" s="156"/>
      <c r="J1131" s="156"/>
      <c r="K1131" s="156"/>
      <c r="L1131" s="156"/>
      <c r="M1131" s="156"/>
      <c r="N1131" s="156"/>
      <c r="O1131" s="156"/>
      <c r="P1131" s="156"/>
      <c r="Q1131" s="156"/>
      <c r="R1131" s="156"/>
      <c r="S1131" s="156"/>
      <c r="T1131" s="156"/>
      <c r="U1131" s="156"/>
      <c r="V1131" s="156"/>
      <c r="W1131" s="156"/>
      <c r="X1131" s="156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240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95" t="s">
        <v>484</v>
      </c>
      <c r="D1132" s="189"/>
      <c r="E1132" s="190">
        <v>5.68</v>
      </c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156"/>
      <c r="S1132" s="156"/>
      <c r="T1132" s="156"/>
      <c r="U1132" s="156"/>
      <c r="V1132" s="156"/>
      <c r="W1132" s="156"/>
      <c r="X1132" s="156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240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95" t="s">
        <v>1108</v>
      </c>
      <c r="D1133" s="189"/>
      <c r="E1133" s="190">
        <v>23.63</v>
      </c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6"/>
      <c r="R1133" s="156"/>
      <c r="S1133" s="156"/>
      <c r="T1133" s="156"/>
      <c r="U1133" s="156"/>
      <c r="V1133" s="156"/>
      <c r="W1133" s="156"/>
      <c r="X1133" s="156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240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95" t="s">
        <v>1109</v>
      </c>
      <c r="D1134" s="189"/>
      <c r="E1134" s="190">
        <v>23.97</v>
      </c>
      <c r="F1134" s="156"/>
      <c r="G1134" s="156"/>
      <c r="H1134" s="156"/>
      <c r="I1134" s="156"/>
      <c r="J1134" s="156"/>
      <c r="K1134" s="156"/>
      <c r="L1134" s="156"/>
      <c r="M1134" s="156"/>
      <c r="N1134" s="156"/>
      <c r="O1134" s="156"/>
      <c r="P1134" s="156"/>
      <c r="Q1134" s="156"/>
      <c r="R1134" s="156"/>
      <c r="S1134" s="156"/>
      <c r="T1134" s="156"/>
      <c r="U1134" s="156"/>
      <c r="V1134" s="156"/>
      <c r="W1134" s="156"/>
      <c r="X1134" s="156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240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95" t="s">
        <v>1110</v>
      </c>
      <c r="D1135" s="189"/>
      <c r="E1135" s="190">
        <v>8.3000000000000007</v>
      </c>
      <c r="F1135" s="156"/>
      <c r="G1135" s="156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6"/>
      <c r="R1135" s="156"/>
      <c r="S1135" s="156"/>
      <c r="T1135" s="156"/>
      <c r="U1135" s="156"/>
      <c r="V1135" s="156"/>
      <c r="W1135" s="156"/>
      <c r="X1135" s="156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240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95" t="s">
        <v>1111</v>
      </c>
      <c r="D1136" s="189"/>
      <c r="E1136" s="190">
        <v>13.09</v>
      </c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6"/>
      <c r="R1136" s="156"/>
      <c r="S1136" s="156"/>
      <c r="T1136" s="156"/>
      <c r="U1136" s="156"/>
      <c r="V1136" s="156"/>
      <c r="W1136" s="156"/>
      <c r="X1136" s="156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240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95" t="s">
        <v>1112</v>
      </c>
      <c r="D1137" s="189"/>
      <c r="E1137" s="190">
        <v>8.67</v>
      </c>
      <c r="F1137" s="156"/>
      <c r="G1137" s="156"/>
      <c r="H1137" s="156"/>
      <c r="I1137" s="156"/>
      <c r="J1137" s="156"/>
      <c r="K1137" s="156"/>
      <c r="L1137" s="156"/>
      <c r="M1137" s="156"/>
      <c r="N1137" s="156"/>
      <c r="O1137" s="156"/>
      <c r="P1137" s="156"/>
      <c r="Q1137" s="156"/>
      <c r="R1137" s="156"/>
      <c r="S1137" s="156"/>
      <c r="T1137" s="156"/>
      <c r="U1137" s="156"/>
      <c r="V1137" s="156"/>
      <c r="W1137" s="156"/>
      <c r="X1137" s="156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240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95" t="s">
        <v>498</v>
      </c>
      <c r="D1138" s="189"/>
      <c r="E1138" s="190">
        <v>20.05</v>
      </c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6"/>
      <c r="R1138" s="156"/>
      <c r="S1138" s="156"/>
      <c r="T1138" s="156"/>
      <c r="U1138" s="156"/>
      <c r="V1138" s="156"/>
      <c r="W1138" s="156"/>
      <c r="X1138" s="156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240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95" t="s">
        <v>499</v>
      </c>
      <c r="D1139" s="189"/>
      <c r="E1139" s="190">
        <v>27.82</v>
      </c>
      <c r="F1139" s="156"/>
      <c r="G1139" s="156"/>
      <c r="H1139" s="156"/>
      <c r="I1139" s="156"/>
      <c r="J1139" s="156"/>
      <c r="K1139" s="156"/>
      <c r="L1139" s="156"/>
      <c r="M1139" s="156"/>
      <c r="N1139" s="156"/>
      <c r="O1139" s="156"/>
      <c r="P1139" s="156"/>
      <c r="Q1139" s="156"/>
      <c r="R1139" s="156"/>
      <c r="S1139" s="156"/>
      <c r="T1139" s="156"/>
      <c r="U1139" s="156"/>
      <c r="V1139" s="156"/>
      <c r="W1139" s="156"/>
      <c r="X1139" s="156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240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95" t="s">
        <v>1113</v>
      </c>
      <c r="D1140" s="189"/>
      <c r="E1140" s="190">
        <v>290.19</v>
      </c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  <c r="V1140" s="156"/>
      <c r="W1140" s="156"/>
      <c r="X1140" s="156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240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95" t="s">
        <v>1114</v>
      </c>
      <c r="D1141" s="189"/>
      <c r="E1141" s="190">
        <v>290.19</v>
      </c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56"/>
      <c r="X1141" s="156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240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95" t="s">
        <v>1115</v>
      </c>
      <c r="D1142" s="189"/>
      <c r="E1142" s="190">
        <v>8.64</v>
      </c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6"/>
      <c r="R1142" s="156"/>
      <c r="S1142" s="156"/>
      <c r="T1142" s="156"/>
      <c r="U1142" s="156"/>
      <c r="V1142" s="156"/>
      <c r="W1142" s="156"/>
      <c r="X1142" s="156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240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95" t="s">
        <v>1116</v>
      </c>
      <c r="D1143" s="189"/>
      <c r="E1143" s="190">
        <v>2.94</v>
      </c>
      <c r="F1143" s="156"/>
      <c r="G1143" s="156"/>
      <c r="H1143" s="156"/>
      <c r="I1143" s="156"/>
      <c r="J1143" s="156"/>
      <c r="K1143" s="156"/>
      <c r="L1143" s="156"/>
      <c r="M1143" s="156"/>
      <c r="N1143" s="156"/>
      <c r="O1143" s="156"/>
      <c r="P1143" s="156"/>
      <c r="Q1143" s="156"/>
      <c r="R1143" s="156"/>
      <c r="S1143" s="156"/>
      <c r="T1143" s="156"/>
      <c r="U1143" s="156"/>
      <c r="V1143" s="156"/>
      <c r="W1143" s="156"/>
      <c r="X1143" s="156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240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95" t="s">
        <v>1117</v>
      </c>
      <c r="D1144" s="189"/>
      <c r="E1144" s="190">
        <v>33</v>
      </c>
      <c r="F1144" s="156"/>
      <c r="G1144" s="156"/>
      <c r="H1144" s="156"/>
      <c r="I1144" s="156"/>
      <c r="J1144" s="156"/>
      <c r="K1144" s="156"/>
      <c r="L1144" s="156"/>
      <c r="M1144" s="156"/>
      <c r="N1144" s="156"/>
      <c r="O1144" s="156"/>
      <c r="P1144" s="156"/>
      <c r="Q1144" s="156"/>
      <c r="R1144" s="156"/>
      <c r="S1144" s="156"/>
      <c r="T1144" s="156"/>
      <c r="U1144" s="156"/>
      <c r="V1144" s="156"/>
      <c r="W1144" s="156"/>
      <c r="X1144" s="156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240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95" t="s">
        <v>1118</v>
      </c>
      <c r="D1145" s="189"/>
      <c r="E1145" s="190">
        <v>21.42</v>
      </c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6"/>
      <c r="R1145" s="156"/>
      <c r="S1145" s="156"/>
      <c r="T1145" s="156"/>
      <c r="U1145" s="156"/>
      <c r="V1145" s="156"/>
      <c r="W1145" s="156"/>
      <c r="X1145" s="156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240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95" t="s">
        <v>1119</v>
      </c>
      <c r="D1146" s="189"/>
      <c r="E1146" s="190">
        <v>38.61</v>
      </c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6"/>
      <c r="R1146" s="156"/>
      <c r="S1146" s="156"/>
      <c r="T1146" s="156"/>
      <c r="U1146" s="156"/>
      <c r="V1146" s="156"/>
      <c r="W1146" s="156"/>
      <c r="X1146" s="156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240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95" t="s">
        <v>1120</v>
      </c>
      <c r="D1147" s="189"/>
      <c r="E1147" s="190">
        <v>4.8</v>
      </c>
      <c r="F1147" s="156"/>
      <c r="G1147" s="156"/>
      <c r="H1147" s="156"/>
      <c r="I1147" s="156"/>
      <c r="J1147" s="156"/>
      <c r="K1147" s="156"/>
      <c r="L1147" s="156"/>
      <c r="M1147" s="156"/>
      <c r="N1147" s="156"/>
      <c r="O1147" s="156"/>
      <c r="P1147" s="156"/>
      <c r="Q1147" s="156"/>
      <c r="R1147" s="156"/>
      <c r="S1147" s="156"/>
      <c r="T1147" s="156"/>
      <c r="U1147" s="156"/>
      <c r="V1147" s="156"/>
      <c r="W1147" s="156"/>
      <c r="X1147" s="156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240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95" t="s">
        <v>1121</v>
      </c>
      <c r="D1148" s="189"/>
      <c r="E1148" s="190">
        <v>1.71</v>
      </c>
      <c r="F1148" s="156"/>
      <c r="G1148" s="156"/>
      <c r="H1148" s="156"/>
      <c r="I1148" s="156"/>
      <c r="J1148" s="156"/>
      <c r="K1148" s="156"/>
      <c r="L1148" s="156"/>
      <c r="M1148" s="156"/>
      <c r="N1148" s="156"/>
      <c r="O1148" s="156"/>
      <c r="P1148" s="156"/>
      <c r="Q1148" s="156"/>
      <c r="R1148" s="156"/>
      <c r="S1148" s="156"/>
      <c r="T1148" s="156"/>
      <c r="U1148" s="156"/>
      <c r="V1148" s="156"/>
      <c r="W1148" s="156"/>
      <c r="X1148" s="156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240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95" t="s">
        <v>407</v>
      </c>
      <c r="D1149" s="189"/>
      <c r="E1149" s="190">
        <v>7.38</v>
      </c>
      <c r="F1149" s="156"/>
      <c r="G1149" s="156"/>
      <c r="H1149" s="156"/>
      <c r="I1149" s="156"/>
      <c r="J1149" s="156"/>
      <c r="K1149" s="156"/>
      <c r="L1149" s="156"/>
      <c r="M1149" s="156"/>
      <c r="N1149" s="156"/>
      <c r="O1149" s="156"/>
      <c r="P1149" s="156"/>
      <c r="Q1149" s="156"/>
      <c r="R1149" s="156"/>
      <c r="S1149" s="156"/>
      <c r="T1149" s="156"/>
      <c r="U1149" s="156"/>
      <c r="V1149" s="156"/>
      <c r="W1149" s="156"/>
      <c r="X1149" s="156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240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95" t="s">
        <v>412</v>
      </c>
      <c r="D1150" s="189"/>
      <c r="E1150" s="190">
        <v>5.52</v>
      </c>
      <c r="F1150" s="156"/>
      <c r="G1150" s="156"/>
      <c r="H1150" s="156"/>
      <c r="I1150" s="156"/>
      <c r="J1150" s="156"/>
      <c r="K1150" s="156"/>
      <c r="L1150" s="156"/>
      <c r="M1150" s="156"/>
      <c r="N1150" s="156"/>
      <c r="O1150" s="156"/>
      <c r="P1150" s="156"/>
      <c r="Q1150" s="156"/>
      <c r="R1150" s="156"/>
      <c r="S1150" s="156"/>
      <c r="T1150" s="156"/>
      <c r="U1150" s="156"/>
      <c r="V1150" s="156"/>
      <c r="W1150" s="156"/>
      <c r="X1150" s="156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240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95" t="s">
        <v>1122</v>
      </c>
      <c r="D1151" s="189"/>
      <c r="E1151" s="190">
        <v>13.6</v>
      </c>
      <c r="F1151" s="156"/>
      <c r="G1151" s="156"/>
      <c r="H1151" s="156"/>
      <c r="I1151" s="156"/>
      <c r="J1151" s="156"/>
      <c r="K1151" s="156"/>
      <c r="L1151" s="156"/>
      <c r="M1151" s="156"/>
      <c r="N1151" s="156"/>
      <c r="O1151" s="156"/>
      <c r="P1151" s="156"/>
      <c r="Q1151" s="156"/>
      <c r="R1151" s="156"/>
      <c r="S1151" s="156"/>
      <c r="T1151" s="156"/>
      <c r="U1151" s="156"/>
      <c r="V1151" s="156"/>
      <c r="W1151" s="156"/>
      <c r="X1151" s="156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240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x14ac:dyDescent="0.2">
      <c r="A1152" s="161" t="s">
        <v>160</v>
      </c>
      <c r="B1152" s="162" t="s">
        <v>118</v>
      </c>
      <c r="C1152" s="183" t="s">
        <v>119</v>
      </c>
      <c r="D1152" s="163"/>
      <c r="E1152" s="164"/>
      <c r="F1152" s="165"/>
      <c r="G1152" s="165">
        <f>SUMIF(AG1153:AG1156,"&lt;&gt;NOR",G1153:G1156)</f>
        <v>0</v>
      </c>
      <c r="H1152" s="165"/>
      <c r="I1152" s="165">
        <f>SUM(I1153:I1156)</f>
        <v>0</v>
      </c>
      <c r="J1152" s="165"/>
      <c r="K1152" s="165">
        <f>SUM(K1153:K1156)</f>
        <v>0</v>
      </c>
      <c r="L1152" s="165"/>
      <c r="M1152" s="165">
        <f>SUM(M1153:M1156)</f>
        <v>0</v>
      </c>
      <c r="N1152" s="165"/>
      <c r="O1152" s="165">
        <f>SUM(O1153:O1156)</f>
        <v>0</v>
      </c>
      <c r="P1152" s="165"/>
      <c r="Q1152" s="165">
        <f>SUM(Q1153:Q1156)</f>
        <v>0</v>
      </c>
      <c r="R1152" s="165"/>
      <c r="S1152" s="165"/>
      <c r="T1152" s="166"/>
      <c r="U1152" s="160"/>
      <c r="V1152" s="160">
        <f>SUM(V1153:V1156)</f>
        <v>0</v>
      </c>
      <c r="W1152" s="160"/>
      <c r="X1152" s="160"/>
      <c r="AG1152" t="s">
        <v>161</v>
      </c>
    </row>
    <row r="1153" spans="1:60" outlineLevel="1" x14ac:dyDescent="0.2">
      <c r="A1153" s="167">
        <v>199</v>
      </c>
      <c r="B1153" s="168" t="s">
        <v>1125</v>
      </c>
      <c r="C1153" s="184" t="s">
        <v>1126</v>
      </c>
      <c r="D1153" s="169" t="s">
        <v>589</v>
      </c>
      <c r="E1153" s="170">
        <v>40</v>
      </c>
      <c r="F1153" s="171"/>
      <c r="G1153" s="172">
        <f>ROUND(E1153*F1153,2)</f>
        <v>0</v>
      </c>
      <c r="H1153" s="171"/>
      <c r="I1153" s="172">
        <f>ROUND(E1153*H1153,2)</f>
        <v>0</v>
      </c>
      <c r="J1153" s="171"/>
      <c r="K1153" s="172">
        <f>ROUND(E1153*J1153,2)</f>
        <v>0</v>
      </c>
      <c r="L1153" s="172">
        <v>21</v>
      </c>
      <c r="M1153" s="172">
        <f>G1153*(1+L1153/100)</f>
        <v>0</v>
      </c>
      <c r="N1153" s="172">
        <v>0</v>
      </c>
      <c r="O1153" s="172">
        <f>ROUND(E1153*N1153,2)</f>
        <v>0</v>
      </c>
      <c r="P1153" s="172">
        <v>0</v>
      </c>
      <c r="Q1153" s="172">
        <f>ROUND(E1153*P1153,2)</f>
        <v>0</v>
      </c>
      <c r="R1153" s="172"/>
      <c r="S1153" s="172" t="s">
        <v>213</v>
      </c>
      <c r="T1153" s="173" t="s">
        <v>166</v>
      </c>
      <c r="U1153" s="156">
        <v>0</v>
      </c>
      <c r="V1153" s="156">
        <f>ROUND(E1153*U1153,2)</f>
        <v>0</v>
      </c>
      <c r="W1153" s="156"/>
      <c r="X1153" s="156" t="s">
        <v>214</v>
      </c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215</v>
      </c>
      <c r="AH1153" s="147"/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ht="22.5" outlineLevel="1" x14ac:dyDescent="0.2">
      <c r="A1154" s="154"/>
      <c r="B1154" s="155"/>
      <c r="C1154" s="257" t="s">
        <v>1127</v>
      </c>
      <c r="D1154" s="258"/>
      <c r="E1154" s="258"/>
      <c r="F1154" s="258"/>
      <c r="G1154" s="258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6"/>
      <c r="R1154" s="156"/>
      <c r="S1154" s="156"/>
      <c r="T1154" s="156"/>
      <c r="U1154" s="156"/>
      <c r="V1154" s="156"/>
      <c r="W1154" s="156"/>
      <c r="X1154" s="156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170</v>
      </c>
      <c r="AH1154" s="147"/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74" t="str">
        <f>C1154</f>
        <v>Cylindrická vložka oboustranná, systémová (generální klíč), bezpečnostní třída 3 dle ČSN EN 1627, cena zahrnuje základní rozměr vložky 30/35 včetně případného rozšíření na rozměr vložky 50/50</v>
      </c>
      <c r="BB1154" s="147"/>
      <c r="BC1154" s="147"/>
      <c r="BD1154" s="147"/>
      <c r="BE1154" s="147"/>
      <c r="BF1154" s="147"/>
      <c r="BG1154" s="147"/>
      <c r="BH1154" s="147"/>
    </row>
    <row r="1155" spans="1:60" ht="22.5" outlineLevel="1" x14ac:dyDescent="0.2">
      <c r="A1155" s="167">
        <v>200</v>
      </c>
      <c r="B1155" s="168" t="s">
        <v>1128</v>
      </c>
      <c r="C1155" s="184" t="s">
        <v>1129</v>
      </c>
      <c r="D1155" s="169" t="s">
        <v>589</v>
      </c>
      <c r="E1155" s="170">
        <v>40</v>
      </c>
      <c r="F1155" s="171"/>
      <c r="G1155" s="172">
        <f>ROUND(E1155*F1155,2)</f>
        <v>0</v>
      </c>
      <c r="H1155" s="171"/>
      <c r="I1155" s="172">
        <f>ROUND(E1155*H1155,2)</f>
        <v>0</v>
      </c>
      <c r="J1155" s="171"/>
      <c r="K1155" s="172">
        <f>ROUND(E1155*J1155,2)</f>
        <v>0</v>
      </c>
      <c r="L1155" s="172">
        <v>21</v>
      </c>
      <c r="M1155" s="172">
        <f>G1155*(1+L1155/100)</f>
        <v>0</v>
      </c>
      <c r="N1155" s="172">
        <v>0</v>
      </c>
      <c r="O1155" s="172">
        <f>ROUND(E1155*N1155,2)</f>
        <v>0</v>
      </c>
      <c r="P1155" s="172">
        <v>0</v>
      </c>
      <c r="Q1155" s="172">
        <f>ROUND(E1155*P1155,2)</f>
        <v>0</v>
      </c>
      <c r="R1155" s="172"/>
      <c r="S1155" s="172" t="s">
        <v>213</v>
      </c>
      <c r="T1155" s="173" t="s">
        <v>166</v>
      </c>
      <c r="U1155" s="156">
        <v>0</v>
      </c>
      <c r="V1155" s="156">
        <f>ROUND(E1155*U1155,2)</f>
        <v>0</v>
      </c>
      <c r="W1155" s="156"/>
      <c r="X1155" s="156" t="s">
        <v>214</v>
      </c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215</v>
      </c>
      <c r="AH1155" s="147"/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257" t="s">
        <v>1130</v>
      </c>
      <c r="D1156" s="258"/>
      <c r="E1156" s="258"/>
      <c r="F1156" s="258"/>
      <c r="G1156" s="258"/>
      <c r="H1156" s="156"/>
      <c r="I1156" s="156"/>
      <c r="J1156" s="156"/>
      <c r="K1156" s="156"/>
      <c r="L1156" s="156"/>
      <c r="M1156" s="156"/>
      <c r="N1156" s="156"/>
      <c r="O1156" s="156"/>
      <c r="P1156" s="156"/>
      <c r="Q1156" s="156"/>
      <c r="R1156" s="156"/>
      <c r="S1156" s="156"/>
      <c r="T1156" s="156"/>
      <c r="U1156" s="156"/>
      <c r="V1156" s="156"/>
      <c r="W1156" s="156"/>
      <c r="X1156" s="156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170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x14ac:dyDescent="0.2">
      <c r="A1157" s="3"/>
      <c r="B1157" s="4"/>
      <c r="C1157" s="186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AE1157">
        <v>15</v>
      </c>
      <c r="AF1157">
        <v>21</v>
      </c>
      <c r="AG1157" t="s">
        <v>147</v>
      </c>
    </row>
    <row r="1158" spans="1:60" x14ac:dyDescent="0.2">
      <c r="A1158" s="150"/>
      <c r="B1158" s="151" t="s">
        <v>29</v>
      </c>
      <c r="C1158" s="187"/>
      <c r="D1158" s="152"/>
      <c r="E1158" s="153"/>
      <c r="F1158" s="153"/>
      <c r="G1158" s="182">
        <f>G8+G44+G66+G97+G100+G105+G122+G130+G170+G184+G197+G224+G235+G332+G371+G495+G498+G516+G528+G731+G826+G831+G949+G978+G1065+G1087+G1152</f>
        <v>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AE1158">
        <f>SUMIF(L7:L1156,AE1157,G7:G1156)</f>
        <v>0</v>
      </c>
      <c r="AF1158">
        <f>SUMIF(L7:L1156,AF1157,G7:G1156)</f>
        <v>0</v>
      </c>
      <c r="AG1158" t="s">
        <v>229</v>
      </c>
    </row>
    <row r="1159" spans="1:60" x14ac:dyDescent="0.2">
      <c r="C1159" s="188"/>
      <c r="D1159" s="10"/>
      <c r="AG1159" t="s">
        <v>231</v>
      </c>
    </row>
    <row r="1160" spans="1:60" x14ac:dyDescent="0.2">
      <c r="D1160" s="10"/>
    </row>
    <row r="1161" spans="1:60" x14ac:dyDescent="0.2">
      <c r="D1161" s="10"/>
    </row>
    <row r="1162" spans="1:60" x14ac:dyDescent="0.2">
      <c r="D1162" s="10"/>
    </row>
    <row r="1163" spans="1:60" x14ac:dyDescent="0.2">
      <c r="D1163" s="10"/>
    </row>
    <row r="1164" spans="1:60" x14ac:dyDescent="0.2">
      <c r="D1164" s="10"/>
    </row>
    <row r="1165" spans="1:60" x14ac:dyDescent="0.2">
      <c r="D1165" s="10"/>
    </row>
    <row r="1166" spans="1:60" x14ac:dyDescent="0.2">
      <c r="D1166" s="10"/>
    </row>
    <row r="1167" spans="1:60" x14ac:dyDescent="0.2">
      <c r="D1167" s="10"/>
    </row>
    <row r="1168" spans="1:60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FZfq0/KC9VqTkUPx6yNhzybuQWTEwTOrMXFCVFCPZ5rYOXrrHgP2FLenyy3vkNAF54Mp2JgIZUzk/04r7wtBQ==" saltValue="06R0MJ2l7urzMDWD2Mt5AA==" spinCount="100000" sheet="1"/>
  <mergeCells count="363">
    <mergeCell ref="C16:G16"/>
    <mergeCell ref="C19:G19"/>
    <mergeCell ref="C22:G22"/>
    <mergeCell ref="C25:G25"/>
    <mergeCell ref="C32:G32"/>
    <mergeCell ref="C50:G50"/>
    <mergeCell ref="A1:G1"/>
    <mergeCell ref="C2:G2"/>
    <mergeCell ref="C3:G3"/>
    <mergeCell ref="C4:G4"/>
    <mergeCell ref="C10:G10"/>
    <mergeCell ref="C13:G13"/>
    <mergeCell ref="C72:G72"/>
    <mergeCell ref="C73:G73"/>
    <mergeCell ref="C79:G79"/>
    <mergeCell ref="C80:G80"/>
    <mergeCell ref="C81:G81"/>
    <mergeCell ref="C82:G82"/>
    <mergeCell ref="C53:G53"/>
    <mergeCell ref="C57:G57"/>
    <mergeCell ref="C60:G60"/>
    <mergeCell ref="C63:G63"/>
    <mergeCell ref="C68:G68"/>
    <mergeCell ref="C71:G71"/>
    <mergeCell ref="C118:G118"/>
    <mergeCell ref="C126:G126"/>
    <mergeCell ref="C132:G132"/>
    <mergeCell ref="C137:G137"/>
    <mergeCell ref="C142:G142"/>
    <mergeCell ref="C145:G145"/>
    <mergeCell ref="C102:G102"/>
    <mergeCell ref="C103:G103"/>
    <mergeCell ref="C104:G104"/>
    <mergeCell ref="C107:G107"/>
    <mergeCell ref="C112:G112"/>
    <mergeCell ref="C115:G115"/>
    <mergeCell ref="C229:G229"/>
    <mergeCell ref="C303:G303"/>
    <mergeCell ref="C306:G306"/>
    <mergeCell ref="C309:G309"/>
    <mergeCell ref="C310:G310"/>
    <mergeCell ref="C311:G311"/>
    <mergeCell ref="C152:G152"/>
    <mergeCell ref="C186:G186"/>
    <mergeCell ref="C199:G199"/>
    <mergeCell ref="C211:G211"/>
    <mergeCell ref="C226:G226"/>
    <mergeCell ref="C206:G206"/>
    <mergeCell ref="C324:G324"/>
    <mergeCell ref="C328:G328"/>
    <mergeCell ref="C329:G329"/>
    <mergeCell ref="C330:G330"/>
    <mergeCell ref="C334:G334"/>
    <mergeCell ref="C335:G335"/>
    <mergeCell ref="C312:G312"/>
    <mergeCell ref="C314:G314"/>
    <mergeCell ref="C315:G315"/>
    <mergeCell ref="C316:G316"/>
    <mergeCell ref="C322:G322"/>
    <mergeCell ref="C323:G323"/>
    <mergeCell ref="C344:G344"/>
    <mergeCell ref="C345:G345"/>
    <mergeCell ref="C348:G348"/>
    <mergeCell ref="C349:G349"/>
    <mergeCell ref="C350:G350"/>
    <mergeCell ref="C351:G351"/>
    <mergeCell ref="C336:G336"/>
    <mergeCell ref="C337:G337"/>
    <mergeCell ref="C338:G338"/>
    <mergeCell ref="C339:G339"/>
    <mergeCell ref="C342:G342"/>
    <mergeCell ref="C343:G343"/>
    <mergeCell ref="C362:G362"/>
    <mergeCell ref="C363:G363"/>
    <mergeCell ref="C364:G364"/>
    <mergeCell ref="C367:G367"/>
    <mergeCell ref="C368:G368"/>
    <mergeCell ref="C369:G369"/>
    <mergeCell ref="C352:G352"/>
    <mergeCell ref="C355:G355"/>
    <mergeCell ref="C356:G356"/>
    <mergeCell ref="C357:G357"/>
    <mergeCell ref="C360:G360"/>
    <mergeCell ref="C361:G361"/>
    <mergeCell ref="C450:G450"/>
    <mergeCell ref="C454:G454"/>
    <mergeCell ref="C457:G457"/>
    <mergeCell ref="C460:G460"/>
    <mergeCell ref="C468:G468"/>
    <mergeCell ref="C488:G488"/>
    <mergeCell ref="C373:G373"/>
    <mergeCell ref="C383:G383"/>
    <mergeCell ref="C397:G397"/>
    <mergeCell ref="C409:G409"/>
    <mergeCell ref="C420:G420"/>
    <mergeCell ref="C446:G446"/>
    <mergeCell ref="C527:G527"/>
    <mergeCell ref="C539:G539"/>
    <mergeCell ref="C543:G543"/>
    <mergeCell ref="C546:G546"/>
    <mergeCell ref="C554:G554"/>
    <mergeCell ref="C574:G574"/>
    <mergeCell ref="C494:G494"/>
    <mergeCell ref="C497:G497"/>
    <mergeCell ref="C515:G515"/>
    <mergeCell ref="C518:G518"/>
    <mergeCell ref="C521:G521"/>
    <mergeCell ref="C524:G524"/>
    <mergeCell ref="C588:G588"/>
    <mergeCell ref="C589:G589"/>
    <mergeCell ref="C594:G594"/>
    <mergeCell ref="C595:G595"/>
    <mergeCell ref="C596:G596"/>
    <mergeCell ref="C597:G597"/>
    <mergeCell ref="C582:G582"/>
    <mergeCell ref="C583:G583"/>
    <mergeCell ref="C584:G584"/>
    <mergeCell ref="C585:G585"/>
    <mergeCell ref="C586:G586"/>
    <mergeCell ref="C587:G587"/>
    <mergeCell ref="C632:G632"/>
    <mergeCell ref="C633:G633"/>
    <mergeCell ref="C634:G634"/>
    <mergeCell ref="C635:G635"/>
    <mergeCell ref="C638:G638"/>
    <mergeCell ref="C639:G639"/>
    <mergeCell ref="C598:G598"/>
    <mergeCell ref="C599:G599"/>
    <mergeCell ref="C624:G624"/>
    <mergeCell ref="C627:G627"/>
    <mergeCell ref="C628:G628"/>
    <mergeCell ref="C629:G629"/>
    <mergeCell ref="C648:G648"/>
    <mergeCell ref="C649:G649"/>
    <mergeCell ref="C652:G652"/>
    <mergeCell ref="C653:G653"/>
    <mergeCell ref="C654:G654"/>
    <mergeCell ref="C655:G655"/>
    <mergeCell ref="C640:G640"/>
    <mergeCell ref="C641:G641"/>
    <mergeCell ref="C644:G644"/>
    <mergeCell ref="C645:G645"/>
    <mergeCell ref="C646:G646"/>
    <mergeCell ref="C647:G647"/>
    <mergeCell ref="C664:G664"/>
    <mergeCell ref="C665:G665"/>
    <mergeCell ref="C668:G668"/>
    <mergeCell ref="C669:G669"/>
    <mergeCell ref="C670:G670"/>
    <mergeCell ref="C671:G671"/>
    <mergeCell ref="C656:G656"/>
    <mergeCell ref="C657:G657"/>
    <mergeCell ref="C660:G660"/>
    <mergeCell ref="C661:G661"/>
    <mergeCell ref="C662:G662"/>
    <mergeCell ref="C663:G663"/>
    <mergeCell ref="C680:G680"/>
    <mergeCell ref="C681:G681"/>
    <mergeCell ref="C684:G684"/>
    <mergeCell ref="C685:G685"/>
    <mergeCell ref="C686:G686"/>
    <mergeCell ref="C687:G687"/>
    <mergeCell ref="C672:G672"/>
    <mergeCell ref="C673:G673"/>
    <mergeCell ref="C676:G676"/>
    <mergeCell ref="C677:G677"/>
    <mergeCell ref="C678:G678"/>
    <mergeCell ref="C679:G679"/>
    <mergeCell ref="C696:G696"/>
    <mergeCell ref="C697:G697"/>
    <mergeCell ref="C698:G698"/>
    <mergeCell ref="C701:G701"/>
    <mergeCell ref="C702:G702"/>
    <mergeCell ref="C703:G703"/>
    <mergeCell ref="C688:G688"/>
    <mergeCell ref="C689:G689"/>
    <mergeCell ref="C692:G692"/>
    <mergeCell ref="C693:G693"/>
    <mergeCell ref="C694:G694"/>
    <mergeCell ref="C695:G695"/>
    <mergeCell ref="C712:G712"/>
    <mergeCell ref="C713:G713"/>
    <mergeCell ref="C714:G714"/>
    <mergeCell ref="C715:G715"/>
    <mergeCell ref="C716:G716"/>
    <mergeCell ref="C719:G719"/>
    <mergeCell ref="C704:G704"/>
    <mergeCell ref="C705:G705"/>
    <mergeCell ref="C706:G706"/>
    <mergeCell ref="C707:G707"/>
    <mergeCell ref="C708:G708"/>
    <mergeCell ref="C711:G711"/>
    <mergeCell ref="C726:G726"/>
    <mergeCell ref="C730:G730"/>
    <mergeCell ref="C733:G733"/>
    <mergeCell ref="C740:G740"/>
    <mergeCell ref="C742:G742"/>
    <mergeCell ref="C743:G743"/>
    <mergeCell ref="C720:G720"/>
    <mergeCell ref="C721:G721"/>
    <mergeCell ref="C722:G722"/>
    <mergeCell ref="C723:G723"/>
    <mergeCell ref="C724:G724"/>
    <mergeCell ref="C725:G725"/>
    <mergeCell ref="C727:G727"/>
    <mergeCell ref="C752:G752"/>
    <mergeCell ref="C753:G753"/>
    <mergeCell ref="C754:G754"/>
    <mergeCell ref="C755:G755"/>
    <mergeCell ref="C758:G758"/>
    <mergeCell ref="C759:G759"/>
    <mergeCell ref="C744:G744"/>
    <mergeCell ref="C745:G745"/>
    <mergeCell ref="C748:G748"/>
    <mergeCell ref="C749:G749"/>
    <mergeCell ref="C750:G750"/>
    <mergeCell ref="C751:G751"/>
    <mergeCell ref="C768:G768"/>
    <mergeCell ref="C769:G769"/>
    <mergeCell ref="C770:G770"/>
    <mergeCell ref="C771:G771"/>
    <mergeCell ref="C772:G772"/>
    <mergeCell ref="C775:G775"/>
    <mergeCell ref="C760:G760"/>
    <mergeCell ref="C761:G761"/>
    <mergeCell ref="C762:G762"/>
    <mergeCell ref="C763:G763"/>
    <mergeCell ref="C764:G764"/>
    <mergeCell ref="C765:G765"/>
    <mergeCell ref="C786:G786"/>
    <mergeCell ref="C789:G789"/>
    <mergeCell ref="C790:G790"/>
    <mergeCell ref="C793:G793"/>
    <mergeCell ref="C794:G794"/>
    <mergeCell ref="C797:G797"/>
    <mergeCell ref="C778:G778"/>
    <mergeCell ref="C779:G779"/>
    <mergeCell ref="C780:G780"/>
    <mergeCell ref="C781:G781"/>
    <mergeCell ref="C782:G782"/>
    <mergeCell ref="C785:G785"/>
    <mergeCell ref="C804:G804"/>
    <mergeCell ref="C805:G805"/>
    <mergeCell ref="C806:G806"/>
    <mergeCell ref="C807:G807"/>
    <mergeCell ref="C810:G810"/>
    <mergeCell ref="C811:G811"/>
    <mergeCell ref="C798:G798"/>
    <mergeCell ref="C799:G799"/>
    <mergeCell ref="C800:G800"/>
    <mergeCell ref="C801:G801"/>
    <mergeCell ref="C802:G802"/>
    <mergeCell ref="C803:G803"/>
    <mergeCell ref="C820:G820"/>
    <mergeCell ref="C821:G821"/>
    <mergeCell ref="C822:G822"/>
    <mergeCell ref="C823:G823"/>
    <mergeCell ref="C824:G824"/>
    <mergeCell ref="C828:G828"/>
    <mergeCell ref="C812:G812"/>
    <mergeCell ref="C813:G813"/>
    <mergeCell ref="C814:G814"/>
    <mergeCell ref="C815:G815"/>
    <mergeCell ref="C816:G816"/>
    <mergeCell ref="C817:G817"/>
    <mergeCell ref="C837:G837"/>
    <mergeCell ref="C840:G840"/>
    <mergeCell ref="C841:G841"/>
    <mergeCell ref="C842:G842"/>
    <mergeCell ref="C843:G843"/>
    <mergeCell ref="C844:G844"/>
    <mergeCell ref="C829:G829"/>
    <mergeCell ref="C830:G830"/>
    <mergeCell ref="C833:G833"/>
    <mergeCell ref="C834:G834"/>
    <mergeCell ref="C835:G835"/>
    <mergeCell ref="C836:G836"/>
    <mergeCell ref="C854:G854"/>
    <mergeCell ref="C856:G856"/>
    <mergeCell ref="C859:G859"/>
    <mergeCell ref="C860:G860"/>
    <mergeCell ref="C861:G861"/>
    <mergeCell ref="C862:G862"/>
    <mergeCell ref="C845:G845"/>
    <mergeCell ref="C847:G847"/>
    <mergeCell ref="C850:G850"/>
    <mergeCell ref="C851:G851"/>
    <mergeCell ref="C852:G852"/>
    <mergeCell ref="C853:G853"/>
    <mergeCell ref="C871:G871"/>
    <mergeCell ref="C872:G872"/>
    <mergeCell ref="C874:G874"/>
    <mergeCell ref="C875:G875"/>
    <mergeCell ref="C876:G876"/>
    <mergeCell ref="C877:G877"/>
    <mergeCell ref="C865:G865"/>
    <mergeCell ref="C866:G866"/>
    <mergeCell ref="C867:G867"/>
    <mergeCell ref="C868:G868"/>
    <mergeCell ref="C869:G869"/>
    <mergeCell ref="C870:G870"/>
    <mergeCell ref="C887:G887"/>
    <mergeCell ref="C888:G888"/>
    <mergeCell ref="C889:G889"/>
    <mergeCell ref="C890:G890"/>
    <mergeCell ref="C893:G893"/>
    <mergeCell ref="C894:G894"/>
    <mergeCell ref="C878:G878"/>
    <mergeCell ref="C879:G879"/>
    <mergeCell ref="C880:G880"/>
    <mergeCell ref="C881:G881"/>
    <mergeCell ref="C882:G882"/>
    <mergeCell ref="C885:G885"/>
    <mergeCell ref="C903:G903"/>
    <mergeCell ref="C904:G904"/>
    <mergeCell ref="C907:G907"/>
    <mergeCell ref="C908:G908"/>
    <mergeCell ref="C909:G909"/>
    <mergeCell ref="C910:G910"/>
    <mergeCell ref="C895:G895"/>
    <mergeCell ref="C896:G896"/>
    <mergeCell ref="C897:G897"/>
    <mergeCell ref="C900:G900"/>
    <mergeCell ref="C901:G901"/>
    <mergeCell ref="C902:G902"/>
    <mergeCell ref="C921:G921"/>
    <mergeCell ref="C922:G922"/>
    <mergeCell ref="C923:G923"/>
    <mergeCell ref="C924:G924"/>
    <mergeCell ref="C925:G925"/>
    <mergeCell ref="C928:G928"/>
    <mergeCell ref="C911:G911"/>
    <mergeCell ref="C914:G914"/>
    <mergeCell ref="C915:G915"/>
    <mergeCell ref="C916:G916"/>
    <mergeCell ref="C917:G917"/>
    <mergeCell ref="C918:G918"/>
    <mergeCell ref="C935:G935"/>
    <mergeCell ref="C938:G938"/>
    <mergeCell ref="C939:G939"/>
    <mergeCell ref="C940:G940"/>
    <mergeCell ref="C941:G941"/>
    <mergeCell ref="C942:G942"/>
    <mergeCell ref="C929:G929"/>
    <mergeCell ref="C930:G930"/>
    <mergeCell ref="C931:G931"/>
    <mergeCell ref="C932:G932"/>
    <mergeCell ref="C933:G933"/>
    <mergeCell ref="C934:G934"/>
    <mergeCell ref="C1154:G1154"/>
    <mergeCell ref="C1156:G1156"/>
    <mergeCell ref="C980:G980"/>
    <mergeCell ref="C984:G984"/>
    <mergeCell ref="C990:G990"/>
    <mergeCell ref="C1056:G1056"/>
    <mergeCell ref="C1058:G1058"/>
    <mergeCell ref="C1064:G1064"/>
    <mergeCell ref="C943:G943"/>
    <mergeCell ref="C944:G944"/>
    <mergeCell ref="C945:G945"/>
    <mergeCell ref="C948:G948"/>
    <mergeCell ref="C965:G965"/>
    <mergeCell ref="C977:G9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C1D0-7B0A-4C82-A890-1900EBB777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134</v>
      </c>
      <c r="B1" s="259"/>
      <c r="C1" s="259"/>
      <c r="D1" s="259"/>
      <c r="E1" s="259"/>
      <c r="F1" s="259"/>
      <c r="G1" s="259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136</v>
      </c>
    </row>
    <row r="3" spans="1:60" ht="24.95" customHeight="1" x14ac:dyDescent="0.2">
      <c r="A3" s="139" t="s">
        <v>8</v>
      </c>
      <c r="B3" s="49" t="s">
        <v>53</v>
      </c>
      <c r="C3" s="260" t="s">
        <v>54</v>
      </c>
      <c r="D3" s="261"/>
      <c r="E3" s="261"/>
      <c r="F3" s="261"/>
      <c r="G3" s="262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3" t="s">
        <v>54</v>
      </c>
      <c r="D4" s="264"/>
      <c r="E4" s="264"/>
      <c r="F4" s="264"/>
      <c r="G4" s="265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130</v>
      </c>
      <c r="C8" s="183" t="s">
        <v>131</v>
      </c>
      <c r="D8" s="163"/>
      <c r="E8" s="164"/>
      <c r="F8" s="165"/>
      <c r="G8" s="165">
        <f>SUMIF(AG9:AG63,"&lt;&gt;NOR",G9:G63)</f>
        <v>0</v>
      </c>
      <c r="H8" s="165"/>
      <c r="I8" s="165">
        <f>SUM(I9:I63)</f>
        <v>0</v>
      </c>
      <c r="J8" s="165"/>
      <c r="K8" s="165">
        <f>SUM(K9:K63)</f>
        <v>0</v>
      </c>
      <c r="L8" s="165"/>
      <c r="M8" s="165">
        <f>SUM(M9:M63)</f>
        <v>0</v>
      </c>
      <c r="N8" s="165"/>
      <c r="O8" s="165">
        <f>SUM(O9:O63)</f>
        <v>0.03</v>
      </c>
      <c r="P8" s="165"/>
      <c r="Q8" s="165">
        <f>SUM(Q9:Q63)</f>
        <v>0</v>
      </c>
      <c r="R8" s="165"/>
      <c r="S8" s="165"/>
      <c r="T8" s="166"/>
      <c r="U8" s="160"/>
      <c r="V8" s="160">
        <f>SUM(V9:V63)</f>
        <v>0</v>
      </c>
      <c r="W8" s="160"/>
      <c r="X8" s="160"/>
      <c r="AG8" t="s">
        <v>161</v>
      </c>
    </row>
    <row r="9" spans="1:60" outlineLevel="1" x14ac:dyDescent="0.2">
      <c r="A9" s="167">
        <v>1</v>
      </c>
      <c r="B9" s="168" t="s">
        <v>1203</v>
      </c>
      <c r="C9" s="184" t="s">
        <v>1204</v>
      </c>
      <c r="D9" s="169" t="s">
        <v>589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213</v>
      </c>
      <c r="T9" s="173" t="s">
        <v>166</v>
      </c>
      <c r="U9" s="156">
        <v>0</v>
      </c>
      <c r="V9" s="156">
        <f>ROUND(E9*U9,2)</f>
        <v>0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7" t="s">
        <v>1205</v>
      </c>
      <c r="D10" s="258"/>
      <c r="E10" s="258"/>
      <c r="F10" s="258"/>
      <c r="G10" s="258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7">
        <v>2</v>
      </c>
      <c r="B11" s="168" t="s">
        <v>1206</v>
      </c>
      <c r="C11" s="184" t="s">
        <v>1207</v>
      </c>
      <c r="D11" s="169" t="s">
        <v>589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213</v>
      </c>
      <c r="T11" s="173" t="s">
        <v>166</v>
      </c>
      <c r="U11" s="156">
        <v>0</v>
      </c>
      <c r="V11" s="156">
        <f>ROUND(E11*U11,2)</f>
        <v>0</v>
      </c>
      <c r="W11" s="156"/>
      <c r="X11" s="156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7" t="s">
        <v>1205</v>
      </c>
      <c r="D12" s="258"/>
      <c r="E12" s="258"/>
      <c r="F12" s="258"/>
      <c r="G12" s="25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7">
        <v>3</v>
      </c>
      <c r="B13" s="168" t="s">
        <v>1208</v>
      </c>
      <c r="C13" s="184" t="s">
        <v>1209</v>
      </c>
      <c r="D13" s="169" t="s">
        <v>589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213</v>
      </c>
      <c r="T13" s="173" t="s">
        <v>166</v>
      </c>
      <c r="U13" s="156">
        <v>0</v>
      </c>
      <c r="V13" s="156">
        <f>ROUND(E13*U13,2)</f>
        <v>0</v>
      </c>
      <c r="W13" s="156"/>
      <c r="X13" s="156" t="s">
        <v>214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7" t="s">
        <v>1205</v>
      </c>
      <c r="D14" s="258"/>
      <c r="E14" s="258"/>
      <c r="F14" s="258"/>
      <c r="G14" s="25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4</v>
      </c>
      <c r="B15" s="168" t="s">
        <v>1210</v>
      </c>
      <c r="C15" s="184" t="s">
        <v>1211</v>
      </c>
      <c r="D15" s="169" t="s">
        <v>589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213</v>
      </c>
      <c r="T15" s="173" t="s">
        <v>166</v>
      </c>
      <c r="U15" s="156">
        <v>0</v>
      </c>
      <c r="V15" s="156">
        <f>ROUND(E15*U15,2)</f>
        <v>0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7" t="s">
        <v>1205</v>
      </c>
      <c r="D16" s="258"/>
      <c r="E16" s="258"/>
      <c r="F16" s="258"/>
      <c r="G16" s="25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5</v>
      </c>
      <c r="B17" s="176" t="s">
        <v>1212</v>
      </c>
      <c r="C17" s="185" t="s">
        <v>1213</v>
      </c>
      <c r="D17" s="177" t="s">
        <v>589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213</v>
      </c>
      <c r="T17" s="181" t="s">
        <v>166</v>
      </c>
      <c r="U17" s="156">
        <v>0</v>
      </c>
      <c r="V17" s="156">
        <f>ROUND(E17*U17,2)</f>
        <v>0</v>
      </c>
      <c r="W17" s="156"/>
      <c r="X17" s="156" t="s">
        <v>214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6</v>
      </c>
      <c r="B18" s="176" t="s">
        <v>1214</v>
      </c>
      <c r="C18" s="185" t="s">
        <v>1215</v>
      </c>
      <c r="D18" s="177" t="s">
        <v>589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213</v>
      </c>
      <c r="T18" s="181" t="s">
        <v>166</v>
      </c>
      <c r="U18" s="156">
        <v>0</v>
      </c>
      <c r="V18" s="156">
        <f>ROUND(E18*U18,2)</f>
        <v>0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7">
        <v>7</v>
      </c>
      <c r="B19" s="168" t="s">
        <v>1216</v>
      </c>
      <c r="C19" s="184" t="s">
        <v>1217</v>
      </c>
      <c r="D19" s="169" t="s">
        <v>589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213</v>
      </c>
      <c r="T19" s="173" t="s">
        <v>166</v>
      </c>
      <c r="U19" s="156">
        <v>0</v>
      </c>
      <c r="V19" s="156">
        <f>ROUND(E19*U19,2)</f>
        <v>0</v>
      </c>
      <c r="W19" s="156"/>
      <c r="X19" s="156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7" t="s">
        <v>1205</v>
      </c>
      <c r="D20" s="258"/>
      <c r="E20" s="258"/>
      <c r="F20" s="258"/>
      <c r="G20" s="25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8</v>
      </c>
      <c r="B21" s="168" t="s">
        <v>1218</v>
      </c>
      <c r="C21" s="184" t="s">
        <v>1219</v>
      </c>
      <c r="D21" s="169" t="s">
        <v>589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213</v>
      </c>
      <c r="T21" s="173" t="s">
        <v>166</v>
      </c>
      <c r="U21" s="156">
        <v>0</v>
      </c>
      <c r="V21" s="156">
        <f>ROUND(E21*U21,2)</f>
        <v>0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7" t="s">
        <v>1205</v>
      </c>
      <c r="D22" s="258"/>
      <c r="E22" s="258"/>
      <c r="F22" s="258"/>
      <c r="G22" s="258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9</v>
      </c>
      <c r="B23" s="176" t="s">
        <v>1220</v>
      </c>
      <c r="C23" s="185" t="s">
        <v>1221</v>
      </c>
      <c r="D23" s="177" t="s">
        <v>589</v>
      </c>
      <c r="E23" s="178">
        <v>1</v>
      </c>
      <c r="F23" s="179"/>
      <c r="G23" s="180">
        <f t="shared" ref="G23:G31" si="0">ROUND(E23*F23,2)</f>
        <v>0</v>
      </c>
      <c r="H23" s="179"/>
      <c r="I23" s="180">
        <f t="shared" ref="I23:I31" si="1">ROUND(E23*H23,2)</f>
        <v>0</v>
      </c>
      <c r="J23" s="179"/>
      <c r="K23" s="180">
        <f t="shared" ref="K23:K31" si="2">ROUND(E23*J23,2)</f>
        <v>0</v>
      </c>
      <c r="L23" s="180">
        <v>21</v>
      </c>
      <c r="M23" s="180">
        <f t="shared" ref="M23:M31" si="3">G23*(1+L23/100)</f>
        <v>0</v>
      </c>
      <c r="N23" s="180">
        <v>0</v>
      </c>
      <c r="O23" s="180">
        <f t="shared" ref="O23:O31" si="4">ROUND(E23*N23,2)</f>
        <v>0</v>
      </c>
      <c r="P23" s="180">
        <v>0</v>
      </c>
      <c r="Q23" s="180">
        <f t="shared" ref="Q23:Q31" si="5">ROUND(E23*P23,2)</f>
        <v>0</v>
      </c>
      <c r="R23" s="180"/>
      <c r="S23" s="180" t="s">
        <v>213</v>
      </c>
      <c r="T23" s="181" t="s">
        <v>166</v>
      </c>
      <c r="U23" s="156">
        <v>0</v>
      </c>
      <c r="V23" s="156">
        <f t="shared" ref="V23:V31" si="6">ROUND(E23*U23,2)</f>
        <v>0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10</v>
      </c>
      <c r="B24" s="176" t="s">
        <v>1222</v>
      </c>
      <c r="C24" s="185" t="s">
        <v>1223</v>
      </c>
      <c r="D24" s="177" t="s">
        <v>589</v>
      </c>
      <c r="E24" s="178">
        <v>1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0"/>
      <c r="S24" s="180" t="s">
        <v>213</v>
      </c>
      <c r="T24" s="181" t="s">
        <v>166</v>
      </c>
      <c r="U24" s="156">
        <v>0</v>
      </c>
      <c r="V24" s="156">
        <f t="shared" si="6"/>
        <v>0</v>
      </c>
      <c r="W24" s="156"/>
      <c r="X24" s="156" t="s">
        <v>214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11</v>
      </c>
      <c r="B25" s="176" t="s">
        <v>1224</v>
      </c>
      <c r="C25" s="185" t="s">
        <v>1225</v>
      </c>
      <c r="D25" s="177" t="s">
        <v>589</v>
      </c>
      <c r="E25" s="178">
        <v>4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21</v>
      </c>
      <c r="M25" s="180">
        <f t="shared" si="3"/>
        <v>0</v>
      </c>
      <c r="N25" s="180">
        <v>0</v>
      </c>
      <c r="O25" s="180">
        <f t="shared" si="4"/>
        <v>0</v>
      </c>
      <c r="P25" s="180">
        <v>0</v>
      </c>
      <c r="Q25" s="180">
        <f t="shared" si="5"/>
        <v>0</v>
      </c>
      <c r="R25" s="180"/>
      <c r="S25" s="180" t="s">
        <v>213</v>
      </c>
      <c r="T25" s="181" t="s">
        <v>166</v>
      </c>
      <c r="U25" s="156">
        <v>0</v>
      </c>
      <c r="V25" s="156">
        <f t="shared" si="6"/>
        <v>0</v>
      </c>
      <c r="W25" s="156"/>
      <c r="X25" s="156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12</v>
      </c>
      <c r="B26" s="176" t="s">
        <v>1226</v>
      </c>
      <c r="C26" s="185" t="s">
        <v>1227</v>
      </c>
      <c r="D26" s="177" t="s">
        <v>589</v>
      </c>
      <c r="E26" s="178">
        <v>4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21</v>
      </c>
      <c r="M26" s="180">
        <f t="shared" si="3"/>
        <v>0</v>
      </c>
      <c r="N26" s="180">
        <v>0</v>
      </c>
      <c r="O26" s="180">
        <f t="shared" si="4"/>
        <v>0</v>
      </c>
      <c r="P26" s="180">
        <v>0</v>
      </c>
      <c r="Q26" s="180">
        <f t="shared" si="5"/>
        <v>0</v>
      </c>
      <c r="R26" s="180"/>
      <c r="S26" s="180" t="s">
        <v>213</v>
      </c>
      <c r="T26" s="181" t="s">
        <v>166</v>
      </c>
      <c r="U26" s="156">
        <v>0</v>
      </c>
      <c r="V26" s="156">
        <f t="shared" si="6"/>
        <v>0</v>
      </c>
      <c r="W26" s="156"/>
      <c r="X26" s="156" t="s">
        <v>214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13</v>
      </c>
      <c r="B27" s="176" t="s">
        <v>1228</v>
      </c>
      <c r="C27" s="185" t="s">
        <v>1229</v>
      </c>
      <c r="D27" s="177" t="s">
        <v>589</v>
      </c>
      <c r="E27" s="178">
        <v>2</v>
      </c>
      <c r="F27" s="179"/>
      <c r="G27" s="180">
        <f t="shared" si="0"/>
        <v>0</v>
      </c>
      <c r="H27" s="179"/>
      <c r="I27" s="180">
        <f t="shared" si="1"/>
        <v>0</v>
      </c>
      <c r="J27" s="179"/>
      <c r="K27" s="180">
        <f t="shared" si="2"/>
        <v>0</v>
      </c>
      <c r="L27" s="180">
        <v>21</v>
      </c>
      <c r="M27" s="180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0"/>
      <c r="S27" s="180" t="s">
        <v>213</v>
      </c>
      <c r="T27" s="181" t="s">
        <v>166</v>
      </c>
      <c r="U27" s="156">
        <v>0</v>
      </c>
      <c r="V27" s="156">
        <f t="shared" si="6"/>
        <v>0</v>
      </c>
      <c r="W27" s="156"/>
      <c r="X27" s="156" t="s">
        <v>214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14</v>
      </c>
      <c r="B28" s="176" t="s">
        <v>1230</v>
      </c>
      <c r="C28" s="185" t="s">
        <v>1231</v>
      </c>
      <c r="D28" s="177" t="s">
        <v>589</v>
      </c>
      <c r="E28" s="178">
        <v>2</v>
      </c>
      <c r="F28" s="179"/>
      <c r="G28" s="180">
        <f t="shared" si="0"/>
        <v>0</v>
      </c>
      <c r="H28" s="179"/>
      <c r="I28" s="180">
        <f t="shared" si="1"/>
        <v>0</v>
      </c>
      <c r="J28" s="179"/>
      <c r="K28" s="180">
        <f t="shared" si="2"/>
        <v>0</v>
      </c>
      <c r="L28" s="180">
        <v>21</v>
      </c>
      <c r="M28" s="180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0"/>
      <c r="S28" s="180" t="s">
        <v>213</v>
      </c>
      <c r="T28" s="181" t="s">
        <v>166</v>
      </c>
      <c r="U28" s="156">
        <v>0</v>
      </c>
      <c r="V28" s="156">
        <f t="shared" si="6"/>
        <v>0</v>
      </c>
      <c r="W28" s="156"/>
      <c r="X28" s="156" t="s">
        <v>214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15</v>
      </c>
      <c r="B29" s="176" t="s">
        <v>1232</v>
      </c>
      <c r="C29" s="185" t="s">
        <v>1233</v>
      </c>
      <c r="D29" s="177" t="s">
        <v>589</v>
      </c>
      <c r="E29" s="178">
        <v>2</v>
      </c>
      <c r="F29" s="179"/>
      <c r="G29" s="180">
        <f t="shared" si="0"/>
        <v>0</v>
      </c>
      <c r="H29" s="179"/>
      <c r="I29" s="180">
        <f t="shared" si="1"/>
        <v>0</v>
      </c>
      <c r="J29" s="179"/>
      <c r="K29" s="180">
        <f t="shared" si="2"/>
        <v>0</v>
      </c>
      <c r="L29" s="180">
        <v>21</v>
      </c>
      <c r="M29" s="180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0"/>
      <c r="S29" s="180" t="s">
        <v>213</v>
      </c>
      <c r="T29" s="181" t="s">
        <v>166</v>
      </c>
      <c r="U29" s="156">
        <v>0</v>
      </c>
      <c r="V29" s="156">
        <f t="shared" si="6"/>
        <v>0</v>
      </c>
      <c r="W29" s="156"/>
      <c r="X29" s="156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16</v>
      </c>
      <c r="B30" s="176" t="s">
        <v>1234</v>
      </c>
      <c r="C30" s="185" t="s">
        <v>1235</v>
      </c>
      <c r="D30" s="177" t="s">
        <v>589</v>
      </c>
      <c r="E30" s="178">
        <v>2</v>
      </c>
      <c r="F30" s="179"/>
      <c r="G30" s="180">
        <f t="shared" si="0"/>
        <v>0</v>
      </c>
      <c r="H30" s="179"/>
      <c r="I30" s="180">
        <f t="shared" si="1"/>
        <v>0</v>
      </c>
      <c r="J30" s="179"/>
      <c r="K30" s="180">
        <f t="shared" si="2"/>
        <v>0</v>
      </c>
      <c r="L30" s="180">
        <v>21</v>
      </c>
      <c r="M30" s="180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0"/>
      <c r="S30" s="180" t="s">
        <v>213</v>
      </c>
      <c r="T30" s="181" t="s">
        <v>166</v>
      </c>
      <c r="U30" s="156">
        <v>0</v>
      </c>
      <c r="V30" s="156">
        <f t="shared" si="6"/>
        <v>0</v>
      </c>
      <c r="W30" s="156"/>
      <c r="X30" s="156" t="s">
        <v>214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7">
        <v>17</v>
      </c>
      <c r="B31" s="168" t="s">
        <v>1236</v>
      </c>
      <c r="C31" s="184" t="s">
        <v>1237</v>
      </c>
      <c r="D31" s="169" t="s">
        <v>589</v>
      </c>
      <c r="E31" s="170">
        <v>1</v>
      </c>
      <c r="F31" s="171"/>
      <c r="G31" s="172">
        <f t="shared" si="0"/>
        <v>0</v>
      </c>
      <c r="H31" s="171"/>
      <c r="I31" s="172">
        <f t="shared" si="1"/>
        <v>0</v>
      </c>
      <c r="J31" s="171"/>
      <c r="K31" s="172">
        <f t="shared" si="2"/>
        <v>0</v>
      </c>
      <c r="L31" s="172">
        <v>21</v>
      </c>
      <c r="M31" s="172">
        <f t="shared" si="3"/>
        <v>0</v>
      </c>
      <c r="N31" s="172">
        <v>0</v>
      </c>
      <c r="O31" s="172">
        <f t="shared" si="4"/>
        <v>0</v>
      </c>
      <c r="P31" s="172">
        <v>0</v>
      </c>
      <c r="Q31" s="172">
        <f t="shared" si="5"/>
        <v>0</v>
      </c>
      <c r="R31" s="172"/>
      <c r="S31" s="172" t="s">
        <v>213</v>
      </c>
      <c r="T31" s="173" t="s">
        <v>166</v>
      </c>
      <c r="U31" s="156">
        <v>0</v>
      </c>
      <c r="V31" s="156">
        <f t="shared" si="6"/>
        <v>0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7" t="s">
        <v>1205</v>
      </c>
      <c r="D32" s="258"/>
      <c r="E32" s="258"/>
      <c r="F32" s="258"/>
      <c r="G32" s="25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7">
        <v>18</v>
      </c>
      <c r="B33" s="168" t="s">
        <v>1238</v>
      </c>
      <c r="C33" s="184" t="s">
        <v>1239</v>
      </c>
      <c r="D33" s="169" t="s">
        <v>589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213</v>
      </c>
      <c r="T33" s="173" t="s">
        <v>166</v>
      </c>
      <c r="U33" s="156">
        <v>0</v>
      </c>
      <c r="V33" s="156">
        <f>ROUND(E33*U33,2)</f>
        <v>0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7" t="s">
        <v>1205</v>
      </c>
      <c r="D34" s="258"/>
      <c r="E34" s="258"/>
      <c r="F34" s="258"/>
      <c r="G34" s="25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19</v>
      </c>
      <c r="B35" s="168" t="s">
        <v>1240</v>
      </c>
      <c r="C35" s="184" t="s">
        <v>1241</v>
      </c>
      <c r="D35" s="169" t="s">
        <v>589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213</v>
      </c>
      <c r="T35" s="173" t="s">
        <v>166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7" t="s">
        <v>1242</v>
      </c>
      <c r="D36" s="258"/>
      <c r="E36" s="258"/>
      <c r="F36" s="258"/>
      <c r="G36" s="25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7">
        <v>20</v>
      </c>
      <c r="B37" s="168" t="s">
        <v>1243</v>
      </c>
      <c r="C37" s="184" t="s">
        <v>1244</v>
      </c>
      <c r="D37" s="169" t="s">
        <v>589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213</v>
      </c>
      <c r="T37" s="173" t="s">
        <v>166</v>
      </c>
      <c r="U37" s="156">
        <v>0</v>
      </c>
      <c r="V37" s="156">
        <f>ROUND(E37*U37,2)</f>
        <v>0</v>
      </c>
      <c r="W37" s="156"/>
      <c r="X37" s="156" t="s">
        <v>214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7" t="s">
        <v>1242</v>
      </c>
      <c r="D38" s="258"/>
      <c r="E38" s="258"/>
      <c r="F38" s="258"/>
      <c r="G38" s="25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21</v>
      </c>
      <c r="B39" s="176" t="s">
        <v>1245</v>
      </c>
      <c r="C39" s="185" t="s">
        <v>1246</v>
      </c>
      <c r="D39" s="177" t="s">
        <v>589</v>
      </c>
      <c r="E39" s="178">
        <v>2</v>
      </c>
      <c r="F39" s="179"/>
      <c r="G39" s="180">
        <f t="shared" ref="G39:G52" si="7">ROUND(E39*F39,2)</f>
        <v>0</v>
      </c>
      <c r="H39" s="179"/>
      <c r="I39" s="180">
        <f t="shared" ref="I39:I52" si="8">ROUND(E39*H39,2)</f>
        <v>0</v>
      </c>
      <c r="J39" s="179"/>
      <c r="K39" s="180">
        <f t="shared" ref="K39:K52" si="9">ROUND(E39*J39,2)</f>
        <v>0</v>
      </c>
      <c r="L39" s="180">
        <v>21</v>
      </c>
      <c r="M39" s="180">
        <f t="shared" ref="M39:M52" si="10">G39*(1+L39/100)</f>
        <v>0</v>
      </c>
      <c r="N39" s="180">
        <v>0</v>
      </c>
      <c r="O39" s="180">
        <f t="shared" ref="O39:O52" si="11">ROUND(E39*N39,2)</f>
        <v>0</v>
      </c>
      <c r="P39" s="180">
        <v>0</v>
      </c>
      <c r="Q39" s="180">
        <f t="shared" ref="Q39:Q52" si="12">ROUND(E39*P39,2)</f>
        <v>0</v>
      </c>
      <c r="R39" s="180"/>
      <c r="S39" s="180" t="s">
        <v>213</v>
      </c>
      <c r="T39" s="181" t="s">
        <v>166</v>
      </c>
      <c r="U39" s="156">
        <v>0</v>
      </c>
      <c r="V39" s="156">
        <f t="shared" ref="V39:V52" si="13">ROUND(E39*U39,2)</f>
        <v>0</v>
      </c>
      <c r="W39" s="156"/>
      <c r="X39" s="156" t="s">
        <v>214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22</v>
      </c>
      <c r="B40" s="176" t="s">
        <v>1247</v>
      </c>
      <c r="C40" s="185" t="s">
        <v>1248</v>
      </c>
      <c r="D40" s="177" t="s">
        <v>589</v>
      </c>
      <c r="E40" s="178">
        <v>2</v>
      </c>
      <c r="F40" s="179"/>
      <c r="G40" s="180">
        <f t="shared" si="7"/>
        <v>0</v>
      </c>
      <c r="H40" s="179"/>
      <c r="I40" s="180">
        <f t="shared" si="8"/>
        <v>0</v>
      </c>
      <c r="J40" s="179"/>
      <c r="K40" s="180">
        <f t="shared" si="9"/>
        <v>0</v>
      </c>
      <c r="L40" s="180">
        <v>21</v>
      </c>
      <c r="M40" s="180">
        <f t="shared" si="10"/>
        <v>0</v>
      </c>
      <c r="N40" s="180">
        <v>0</v>
      </c>
      <c r="O40" s="180">
        <f t="shared" si="11"/>
        <v>0</v>
      </c>
      <c r="P40" s="180">
        <v>0</v>
      </c>
      <c r="Q40" s="180">
        <f t="shared" si="12"/>
        <v>0</v>
      </c>
      <c r="R40" s="180"/>
      <c r="S40" s="180" t="s">
        <v>213</v>
      </c>
      <c r="T40" s="181" t="s">
        <v>166</v>
      </c>
      <c r="U40" s="156">
        <v>0</v>
      </c>
      <c r="V40" s="156">
        <f t="shared" si="13"/>
        <v>0</v>
      </c>
      <c r="W40" s="156"/>
      <c r="X40" s="156" t="s">
        <v>214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23</v>
      </c>
      <c r="B41" s="176" t="s">
        <v>1249</v>
      </c>
      <c r="C41" s="185" t="s">
        <v>1250</v>
      </c>
      <c r="D41" s="177" t="s">
        <v>1251</v>
      </c>
      <c r="E41" s="178">
        <v>1</v>
      </c>
      <c r="F41" s="179"/>
      <c r="G41" s="180">
        <f t="shared" si="7"/>
        <v>0</v>
      </c>
      <c r="H41" s="179"/>
      <c r="I41" s="180">
        <f t="shared" si="8"/>
        <v>0</v>
      </c>
      <c r="J41" s="179"/>
      <c r="K41" s="180">
        <f t="shared" si="9"/>
        <v>0</v>
      </c>
      <c r="L41" s="180">
        <v>21</v>
      </c>
      <c r="M41" s="180">
        <f t="shared" si="10"/>
        <v>0</v>
      </c>
      <c r="N41" s="180">
        <v>0</v>
      </c>
      <c r="O41" s="180">
        <f t="shared" si="11"/>
        <v>0</v>
      </c>
      <c r="P41" s="180">
        <v>0</v>
      </c>
      <c r="Q41" s="180">
        <f t="shared" si="12"/>
        <v>0</v>
      </c>
      <c r="R41" s="180"/>
      <c r="S41" s="180" t="s">
        <v>213</v>
      </c>
      <c r="T41" s="181" t="s">
        <v>166</v>
      </c>
      <c r="U41" s="156">
        <v>0</v>
      </c>
      <c r="V41" s="156">
        <f t="shared" si="13"/>
        <v>0</v>
      </c>
      <c r="W41" s="156"/>
      <c r="X41" s="156" t="s">
        <v>214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24</v>
      </c>
      <c r="B42" s="176" t="s">
        <v>1252</v>
      </c>
      <c r="C42" s="185" t="s">
        <v>1253</v>
      </c>
      <c r="D42" s="177" t="s">
        <v>1251</v>
      </c>
      <c r="E42" s="178">
        <v>1</v>
      </c>
      <c r="F42" s="179"/>
      <c r="G42" s="180">
        <f t="shared" si="7"/>
        <v>0</v>
      </c>
      <c r="H42" s="179"/>
      <c r="I42" s="180">
        <f t="shared" si="8"/>
        <v>0</v>
      </c>
      <c r="J42" s="179"/>
      <c r="K42" s="180">
        <f t="shared" si="9"/>
        <v>0</v>
      </c>
      <c r="L42" s="180">
        <v>21</v>
      </c>
      <c r="M42" s="180">
        <f t="shared" si="10"/>
        <v>0</v>
      </c>
      <c r="N42" s="180">
        <v>0</v>
      </c>
      <c r="O42" s="180">
        <f t="shared" si="11"/>
        <v>0</v>
      </c>
      <c r="P42" s="180">
        <v>0</v>
      </c>
      <c r="Q42" s="180">
        <f t="shared" si="12"/>
        <v>0</v>
      </c>
      <c r="R42" s="180"/>
      <c r="S42" s="180" t="s">
        <v>213</v>
      </c>
      <c r="T42" s="181" t="s">
        <v>166</v>
      </c>
      <c r="U42" s="156">
        <v>0</v>
      </c>
      <c r="V42" s="156">
        <f t="shared" si="13"/>
        <v>0</v>
      </c>
      <c r="W42" s="156"/>
      <c r="X42" s="156" t="s">
        <v>214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25</v>
      </c>
      <c r="B43" s="176" t="s">
        <v>1254</v>
      </c>
      <c r="C43" s="185" t="s">
        <v>1255</v>
      </c>
      <c r="D43" s="177" t="s">
        <v>1256</v>
      </c>
      <c r="E43" s="178">
        <v>5</v>
      </c>
      <c r="F43" s="179"/>
      <c r="G43" s="180">
        <f t="shared" si="7"/>
        <v>0</v>
      </c>
      <c r="H43" s="179"/>
      <c r="I43" s="180">
        <f t="shared" si="8"/>
        <v>0</v>
      </c>
      <c r="J43" s="179"/>
      <c r="K43" s="180">
        <f t="shared" si="9"/>
        <v>0</v>
      </c>
      <c r="L43" s="180">
        <v>21</v>
      </c>
      <c r="M43" s="180">
        <f t="shared" si="10"/>
        <v>0</v>
      </c>
      <c r="N43" s="180">
        <v>0</v>
      </c>
      <c r="O43" s="180">
        <f t="shared" si="11"/>
        <v>0</v>
      </c>
      <c r="P43" s="180">
        <v>0</v>
      </c>
      <c r="Q43" s="180">
        <f t="shared" si="12"/>
        <v>0</v>
      </c>
      <c r="R43" s="180"/>
      <c r="S43" s="180" t="s">
        <v>213</v>
      </c>
      <c r="T43" s="181" t="s">
        <v>166</v>
      </c>
      <c r="U43" s="156">
        <v>0</v>
      </c>
      <c r="V43" s="156">
        <f t="shared" si="13"/>
        <v>0</v>
      </c>
      <c r="W43" s="156"/>
      <c r="X43" s="156" t="s">
        <v>214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26</v>
      </c>
      <c r="B44" s="176" t="s">
        <v>1257</v>
      </c>
      <c r="C44" s="185" t="s">
        <v>1258</v>
      </c>
      <c r="D44" s="177" t="s">
        <v>1256</v>
      </c>
      <c r="E44" s="178">
        <v>5</v>
      </c>
      <c r="F44" s="179"/>
      <c r="G44" s="180">
        <f t="shared" si="7"/>
        <v>0</v>
      </c>
      <c r="H44" s="179"/>
      <c r="I44" s="180">
        <f t="shared" si="8"/>
        <v>0</v>
      </c>
      <c r="J44" s="179"/>
      <c r="K44" s="180">
        <f t="shared" si="9"/>
        <v>0</v>
      </c>
      <c r="L44" s="180">
        <v>21</v>
      </c>
      <c r="M44" s="180">
        <f t="shared" si="10"/>
        <v>0</v>
      </c>
      <c r="N44" s="180">
        <v>0</v>
      </c>
      <c r="O44" s="180">
        <f t="shared" si="11"/>
        <v>0</v>
      </c>
      <c r="P44" s="180">
        <v>0</v>
      </c>
      <c r="Q44" s="180">
        <f t="shared" si="12"/>
        <v>0</v>
      </c>
      <c r="R44" s="180"/>
      <c r="S44" s="180" t="s">
        <v>213</v>
      </c>
      <c r="T44" s="181" t="s">
        <v>166</v>
      </c>
      <c r="U44" s="156">
        <v>0</v>
      </c>
      <c r="V44" s="156">
        <f t="shared" si="13"/>
        <v>0</v>
      </c>
      <c r="W44" s="156"/>
      <c r="X44" s="156" t="s">
        <v>214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27</v>
      </c>
      <c r="B45" s="176" t="s">
        <v>1259</v>
      </c>
      <c r="C45" s="185" t="s">
        <v>1260</v>
      </c>
      <c r="D45" s="177" t="s">
        <v>1256</v>
      </c>
      <c r="E45" s="178">
        <v>3</v>
      </c>
      <c r="F45" s="179"/>
      <c r="G45" s="180">
        <f t="shared" si="7"/>
        <v>0</v>
      </c>
      <c r="H45" s="179"/>
      <c r="I45" s="180">
        <f t="shared" si="8"/>
        <v>0</v>
      </c>
      <c r="J45" s="179"/>
      <c r="K45" s="180">
        <f t="shared" si="9"/>
        <v>0</v>
      </c>
      <c r="L45" s="180">
        <v>21</v>
      </c>
      <c r="M45" s="180">
        <f t="shared" si="10"/>
        <v>0</v>
      </c>
      <c r="N45" s="180">
        <v>0</v>
      </c>
      <c r="O45" s="180">
        <f t="shared" si="11"/>
        <v>0</v>
      </c>
      <c r="P45" s="180">
        <v>0</v>
      </c>
      <c r="Q45" s="180">
        <f t="shared" si="12"/>
        <v>0</v>
      </c>
      <c r="R45" s="180"/>
      <c r="S45" s="180" t="s">
        <v>213</v>
      </c>
      <c r="T45" s="181" t="s">
        <v>166</v>
      </c>
      <c r="U45" s="156">
        <v>0</v>
      </c>
      <c r="V45" s="156">
        <f t="shared" si="13"/>
        <v>0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28</v>
      </c>
      <c r="B46" s="176" t="s">
        <v>1261</v>
      </c>
      <c r="C46" s="185" t="s">
        <v>1262</v>
      </c>
      <c r="D46" s="177" t="s">
        <v>1256</v>
      </c>
      <c r="E46" s="178">
        <v>3</v>
      </c>
      <c r="F46" s="179"/>
      <c r="G46" s="180">
        <f t="shared" si="7"/>
        <v>0</v>
      </c>
      <c r="H46" s="179"/>
      <c r="I46" s="180">
        <f t="shared" si="8"/>
        <v>0</v>
      </c>
      <c r="J46" s="179"/>
      <c r="K46" s="180">
        <f t="shared" si="9"/>
        <v>0</v>
      </c>
      <c r="L46" s="180">
        <v>21</v>
      </c>
      <c r="M46" s="180">
        <f t="shared" si="10"/>
        <v>0</v>
      </c>
      <c r="N46" s="180">
        <v>0</v>
      </c>
      <c r="O46" s="180">
        <f t="shared" si="11"/>
        <v>0</v>
      </c>
      <c r="P46" s="180">
        <v>0</v>
      </c>
      <c r="Q46" s="180">
        <f t="shared" si="12"/>
        <v>0</v>
      </c>
      <c r="R46" s="180"/>
      <c r="S46" s="180" t="s">
        <v>213</v>
      </c>
      <c r="T46" s="181" t="s">
        <v>166</v>
      </c>
      <c r="U46" s="156">
        <v>0</v>
      </c>
      <c r="V46" s="156">
        <f t="shared" si="13"/>
        <v>0</v>
      </c>
      <c r="W46" s="156"/>
      <c r="X46" s="156" t="s">
        <v>214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29</v>
      </c>
      <c r="B47" s="176" t="s">
        <v>1263</v>
      </c>
      <c r="C47" s="185" t="s">
        <v>1264</v>
      </c>
      <c r="D47" s="177" t="s">
        <v>1256</v>
      </c>
      <c r="E47" s="178">
        <v>3</v>
      </c>
      <c r="F47" s="179"/>
      <c r="G47" s="180">
        <f t="shared" si="7"/>
        <v>0</v>
      </c>
      <c r="H47" s="179"/>
      <c r="I47" s="180">
        <f t="shared" si="8"/>
        <v>0</v>
      </c>
      <c r="J47" s="179"/>
      <c r="K47" s="180">
        <f t="shared" si="9"/>
        <v>0</v>
      </c>
      <c r="L47" s="180">
        <v>21</v>
      </c>
      <c r="M47" s="180">
        <f t="shared" si="10"/>
        <v>0</v>
      </c>
      <c r="N47" s="180">
        <v>0</v>
      </c>
      <c r="O47" s="180">
        <f t="shared" si="11"/>
        <v>0</v>
      </c>
      <c r="P47" s="180">
        <v>0</v>
      </c>
      <c r="Q47" s="180">
        <f t="shared" si="12"/>
        <v>0</v>
      </c>
      <c r="R47" s="180"/>
      <c r="S47" s="180" t="s">
        <v>213</v>
      </c>
      <c r="T47" s="181" t="s">
        <v>166</v>
      </c>
      <c r="U47" s="156">
        <v>0</v>
      </c>
      <c r="V47" s="156">
        <f t="shared" si="13"/>
        <v>0</v>
      </c>
      <c r="W47" s="156"/>
      <c r="X47" s="156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30</v>
      </c>
      <c r="B48" s="176" t="s">
        <v>1265</v>
      </c>
      <c r="C48" s="185" t="s">
        <v>1266</v>
      </c>
      <c r="D48" s="177" t="s">
        <v>1256</v>
      </c>
      <c r="E48" s="178">
        <v>3</v>
      </c>
      <c r="F48" s="179"/>
      <c r="G48" s="180">
        <f t="shared" si="7"/>
        <v>0</v>
      </c>
      <c r="H48" s="179"/>
      <c r="I48" s="180">
        <f t="shared" si="8"/>
        <v>0</v>
      </c>
      <c r="J48" s="179"/>
      <c r="K48" s="180">
        <f t="shared" si="9"/>
        <v>0</v>
      </c>
      <c r="L48" s="180">
        <v>21</v>
      </c>
      <c r="M48" s="180">
        <f t="shared" si="10"/>
        <v>0</v>
      </c>
      <c r="N48" s="180">
        <v>0</v>
      </c>
      <c r="O48" s="180">
        <f t="shared" si="11"/>
        <v>0</v>
      </c>
      <c r="P48" s="180">
        <v>0</v>
      </c>
      <c r="Q48" s="180">
        <f t="shared" si="12"/>
        <v>0</v>
      </c>
      <c r="R48" s="180"/>
      <c r="S48" s="180" t="s">
        <v>213</v>
      </c>
      <c r="T48" s="181" t="s">
        <v>166</v>
      </c>
      <c r="U48" s="156">
        <v>0</v>
      </c>
      <c r="V48" s="156">
        <f t="shared" si="13"/>
        <v>0</v>
      </c>
      <c r="W48" s="156"/>
      <c r="X48" s="156" t="s">
        <v>214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31</v>
      </c>
      <c r="B49" s="176" t="s">
        <v>1267</v>
      </c>
      <c r="C49" s="185" t="s">
        <v>1268</v>
      </c>
      <c r="D49" s="177" t="s">
        <v>1256</v>
      </c>
      <c r="E49" s="178">
        <v>2</v>
      </c>
      <c r="F49" s="179"/>
      <c r="G49" s="180">
        <f t="shared" si="7"/>
        <v>0</v>
      </c>
      <c r="H49" s="179"/>
      <c r="I49" s="180">
        <f t="shared" si="8"/>
        <v>0</v>
      </c>
      <c r="J49" s="179"/>
      <c r="K49" s="180">
        <f t="shared" si="9"/>
        <v>0</v>
      </c>
      <c r="L49" s="180">
        <v>21</v>
      </c>
      <c r="M49" s="180">
        <f t="shared" si="10"/>
        <v>0</v>
      </c>
      <c r="N49" s="180">
        <v>0</v>
      </c>
      <c r="O49" s="180">
        <f t="shared" si="11"/>
        <v>0</v>
      </c>
      <c r="P49" s="180">
        <v>0</v>
      </c>
      <c r="Q49" s="180">
        <f t="shared" si="12"/>
        <v>0</v>
      </c>
      <c r="R49" s="180"/>
      <c r="S49" s="180" t="s">
        <v>213</v>
      </c>
      <c r="T49" s="181" t="s">
        <v>166</v>
      </c>
      <c r="U49" s="156">
        <v>0</v>
      </c>
      <c r="V49" s="156">
        <f t="shared" si="13"/>
        <v>0</v>
      </c>
      <c r="W49" s="156"/>
      <c r="X49" s="156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32</v>
      </c>
      <c r="B50" s="176" t="s">
        <v>1269</v>
      </c>
      <c r="C50" s="185" t="s">
        <v>1270</v>
      </c>
      <c r="D50" s="177" t="s">
        <v>1256</v>
      </c>
      <c r="E50" s="178">
        <v>2</v>
      </c>
      <c r="F50" s="179"/>
      <c r="G50" s="180">
        <f t="shared" si="7"/>
        <v>0</v>
      </c>
      <c r="H50" s="179"/>
      <c r="I50" s="180">
        <f t="shared" si="8"/>
        <v>0</v>
      </c>
      <c r="J50" s="179"/>
      <c r="K50" s="180">
        <f t="shared" si="9"/>
        <v>0</v>
      </c>
      <c r="L50" s="180">
        <v>21</v>
      </c>
      <c r="M50" s="180">
        <f t="shared" si="10"/>
        <v>0</v>
      </c>
      <c r="N50" s="180">
        <v>0</v>
      </c>
      <c r="O50" s="180">
        <f t="shared" si="11"/>
        <v>0</v>
      </c>
      <c r="P50" s="180">
        <v>0</v>
      </c>
      <c r="Q50" s="180">
        <f t="shared" si="12"/>
        <v>0</v>
      </c>
      <c r="R50" s="180"/>
      <c r="S50" s="180" t="s">
        <v>213</v>
      </c>
      <c r="T50" s="181" t="s">
        <v>166</v>
      </c>
      <c r="U50" s="156">
        <v>0</v>
      </c>
      <c r="V50" s="156">
        <f t="shared" si="13"/>
        <v>0</v>
      </c>
      <c r="W50" s="156"/>
      <c r="X50" s="156" t="s">
        <v>214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33</v>
      </c>
      <c r="B51" s="176" t="s">
        <v>1271</v>
      </c>
      <c r="C51" s="185" t="s">
        <v>1272</v>
      </c>
      <c r="D51" s="177" t="s">
        <v>904</v>
      </c>
      <c r="E51" s="178">
        <v>1</v>
      </c>
      <c r="F51" s="179"/>
      <c r="G51" s="180">
        <f t="shared" si="7"/>
        <v>0</v>
      </c>
      <c r="H51" s="179"/>
      <c r="I51" s="180">
        <f t="shared" si="8"/>
        <v>0</v>
      </c>
      <c r="J51" s="179"/>
      <c r="K51" s="180">
        <f t="shared" si="9"/>
        <v>0</v>
      </c>
      <c r="L51" s="180">
        <v>21</v>
      </c>
      <c r="M51" s="180">
        <f t="shared" si="10"/>
        <v>0</v>
      </c>
      <c r="N51" s="180">
        <v>0</v>
      </c>
      <c r="O51" s="180">
        <f t="shared" si="11"/>
        <v>0</v>
      </c>
      <c r="P51" s="180">
        <v>0</v>
      </c>
      <c r="Q51" s="180">
        <f t="shared" si="12"/>
        <v>0</v>
      </c>
      <c r="R51" s="180"/>
      <c r="S51" s="180" t="s">
        <v>213</v>
      </c>
      <c r="T51" s="181" t="s">
        <v>166</v>
      </c>
      <c r="U51" s="156">
        <v>0</v>
      </c>
      <c r="V51" s="156">
        <f t="shared" si="13"/>
        <v>0</v>
      </c>
      <c r="W51" s="156"/>
      <c r="X51" s="156" t="s">
        <v>214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7">
        <v>34</v>
      </c>
      <c r="B52" s="168" t="s">
        <v>1273</v>
      </c>
      <c r="C52" s="184" t="s">
        <v>1274</v>
      </c>
      <c r="D52" s="169" t="s">
        <v>274</v>
      </c>
      <c r="E52" s="170">
        <v>2</v>
      </c>
      <c r="F52" s="171"/>
      <c r="G52" s="172">
        <f t="shared" si="7"/>
        <v>0</v>
      </c>
      <c r="H52" s="171"/>
      <c r="I52" s="172">
        <f t="shared" si="8"/>
        <v>0</v>
      </c>
      <c r="J52" s="171"/>
      <c r="K52" s="172">
        <f t="shared" si="9"/>
        <v>0</v>
      </c>
      <c r="L52" s="172">
        <v>21</v>
      </c>
      <c r="M52" s="172">
        <f t="shared" si="10"/>
        <v>0</v>
      </c>
      <c r="N52" s="172">
        <v>1.7000000000000001E-2</v>
      </c>
      <c r="O52" s="172">
        <f t="shared" si="11"/>
        <v>0.03</v>
      </c>
      <c r="P52" s="172">
        <v>0</v>
      </c>
      <c r="Q52" s="172">
        <f t="shared" si="12"/>
        <v>0</v>
      </c>
      <c r="R52" s="172"/>
      <c r="S52" s="172" t="s">
        <v>213</v>
      </c>
      <c r="T52" s="173" t="s">
        <v>1275</v>
      </c>
      <c r="U52" s="156">
        <v>0</v>
      </c>
      <c r="V52" s="156">
        <f t="shared" si="13"/>
        <v>0</v>
      </c>
      <c r="W52" s="156"/>
      <c r="X52" s="156" t="s">
        <v>366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550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7" t="s">
        <v>1276</v>
      </c>
      <c r="D53" s="258"/>
      <c r="E53" s="258"/>
      <c r="F53" s="258"/>
      <c r="G53" s="258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9" t="s">
        <v>948</v>
      </c>
      <c r="D54" s="157"/>
      <c r="E54" s="158"/>
      <c r="F54" s="159"/>
      <c r="G54" s="15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1283</v>
      </c>
      <c r="D55" s="256"/>
      <c r="E55" s="256"/>
      <c r="F55" s="256"/>
      <c r="G55" s="2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5" t="s">
        <v>1277</v>
      </c>
      <c r="D56" s="256"/>
      <c r="E56" s="256"/>
      <c r="F56" s="256"/>
      <c r="G56" s="2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5" t="s">
        <v>1278</v>
      </c>
      <c r="D57" s="256"/>
      <c r="E57" s="256"/>
      <c r="F57" s="256"/>
      <c r="G57" s="2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5" t="s">
        <v>1279</v>
      </c>
      <c r="D58" s="256"/>
      <c r="E58" s="256"/>
      <c r="F58" s="256"/>
      <c r="G58" s="2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5" t="s">
        <v>1280</v>
      </c>
      <c r="D59" s="256"/>
      <c r="E59" s="256"/>
      <c r="F59" s="256"/>
      <c r="G59" s="2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5" t="s">
        <v>1284</v>
      </c>
      <c r="D60" s="256"/>
      <c r="E60" s="256"/>
      <c r="F60" s="256"/>
      <c r="G60" s="2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5" t="s">
        <v>1285</v>
      </c>
      <c r="D61" s="256"/>
      <c r="E61" s="256"/>
      <c r="F61" s="256"/>
      <c r="G61" s="2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5" t="s">
        <v>1281</v>
      </c>
      <c r="D62" s="256"/>
      <c r="E62" s="256"/>
      <c r="F62" s="256"/>
      <c r="G62" s="2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1282</v>
      </c>
      <c r="D63" s="256"/>
      <c r="E63" s="256"/>
      <c r="F63" s="256"/>
      <c r="G63" s="2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147</v>
      </c>
    </row>
    <row r="65" spans="1:33" x14ac:dyDescent="0.2">
      <c r="A65" s="150"/>
      <c r="B65" s="151" t="s">
        <v>29</v>
      </c>
      <c r="C65" s="187"/>
      <c r="D65" s="152"/>
      <c r="E65" s="153"/>
      <c r="F65" s="153"/>
      <c r="G65" s="182">
        <f>G8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229</v>
      </c>
    </row>
    <row r="66" spans="1:33" x14ac:dyDescent="0.2">
      <c r="C66" s="188"/>
      <c r="D66" s="10"/>
      <c r="AG66" t="s">
        <v>231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9EFZLQ4Q+U/9SE96BCnDSbhGmgeYwE487JyArHrzNM2giLhkefrPlqQBU/8dqIsI2HGdOh1b1vcgZ2H87334A==" saltValue="wdGZuF0ZpbvBWXAkBF6w5A==" spinCount="100000" sheet="1"/>
  <mergeCells count="24">
    <mergeCell ref="C34:G34"/>
    <mergeCell ref="A1:G1"/>
    <mergeCell ref="C2:G2"/>
    <mergeCell ref="C3:G3"/>
    <mergeCell ref="C4:G4"/>
    <mergeCell ref="C10:G10"/>
    <mergeCell ref="C12:G12"/>
    <mergeCell ref="C14:G14"/>
    <mergeCell ref="C16:G16"/>
    <mergeCell ref="C20:G20"/>
    <mergeCell ref="C22:G22"/>
    <mergeCell ref="C32:G32"/>
    <mergeCell ref="C63:G63"/>
    <mergeCell ref="C36:G36"/>
    <mergeCell ref="C38:G38"/>
    <mergeCell ref="C53:G53"/>
    <mergeCell ref="C55:G55"/>
    <mergeCell ref="C56:G56"/>
    <mergeCell ref="C57:G57"/>
    <mergeCell ref="C58:G58"/>
    <mergeCell ref="C59:G59"/>
    <mergeCell ref="C60:G60"/>
    <mergeCell ref="C61:G61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9DBE-A594-440D-B25F-1916FE5ED3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134</v>
      </c>
      <c r="B1" s="259"/>
      <c r="C1" s="259"/>
      <c r="D1" s="259"/>
      <c r="E1" s="259"/>
      <c r="F1" s="259"/>
      <c r="G1" s="259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136</v>
      </c>
    </row>
    <row r="3" spans="1:60" ht="24.95" customHeight="1" x14ac:dyDescent="0.2">
      <c r="A3" s="139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3" t="s">
        <v>56</v>
      </c>
      <c r="D4" s="264"/>
      <c r="E4" s="264"/>
      <c r="F4" s="264"/>
      <c r="G4" s="265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110</v>
      </c>
      <c r="C8" s="183" t="s">
        <v>111</v>
      </c>
      <c r="D8" s="163"/>
      <c r="E8" s="164"/>
      <c r="F8" s="165"/>
      <c r="G8" s="165">
        <f>SUMIF(AG9:AG67,"&lt;&gt;NOR",G9:G67)</f>
        <v>0</v>
      </c>
      <c r="H8" s="165"/>
      <c r="I8" s="165">
        <f>SUM(I9:I67)</f>
        <v>0</v>
      </c>
      <c r="J8" s="165"/>
      <c r="K8" s="165">
        <f>SUM(K9:K67)</f>
        <v>0</v>
      </c>
      <c r="L8" s="165"/>
      <c r="M8" s="165">
        <f>SUM(M9:M67)</f>
        <v>0</v>
      </c>
      <c r="N8" s="165"/>
      <c r="O8" s="165">
        <f>SUM(O9:O67)</f>
        <v>0.08</v>
      </c>
      <c r="P8" s="165"/>
      <c r="Q8" s="165">
        <f>SUM(Q9:Q67)</f>
        <v>0</v>
      </c>
      <c r="R8" s="165"/>
      <c r="S8" s="165"/>
      <c r="T8" s="166"/>
      <c r="U8" s="160"/>
      <c r="V8" s="160">
        <f>SUM(V9:V67)</f>
        <v>173.23</v>
      </c>
      <c r="W8" s="160"/>
      <c r="X8" s="160"/>
      <c r="AG8" t="s">
        <v>161</v>
      </c>
    </row>
    <row r="9" spans="1:60" outlineLevel="1" x14ac:dyDescent="0.2">
      <c r="A9" s="167">
        <v>1</v>
      </c>
      <c r="B9" s="168" t="s">
        <v>1286</v>
      </c>
      <c r="C9" s="184" t="s">
        <v>1287</v>
      </c>
      <c r="D9" s="169" t="s">
        <v>329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110</v>
      </c>
      <c r="S9" s="172" t="s">
        <v>165</v>
      </c>
      <c r="T9" s="173" t="s">
        <v>236</v>
      </c>
      <c r="U9" s="156">
        <v>8.2170000000000007E-2</v>
      </c>
      <c r="V9" s="156">
        <f>ROUND(E9*U9,2)</f>
        <v>4.1100000000000003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7" t="s">
        <v>1288</v>
      </c>
      <c r="D10" s="258"/>
      <c r="E10" s="258"/>
      <c r="F10" s="258"/>
      <c r="G10" s="258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7">
        <v>2</v>
      </c>
      <c r="B11" s="168" t="s">
        <v>1289</v>
      </c>
      <c r="C11" s="184" t="s">
        <v>1290</v>
      </c>
      <c r="D11" s="169" t="s">
        <v>329</v>
      </c>
      <c r="E11" s="170">
        <v>60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110</v>
      </c>
      <c r="S11" s="172" t="s">
        <v>165</v>
      </c>
      <c r="T11" s="173" t="s">
        <v>236</v>
      </c>
      <c r="U11" s="156">
        <v>9.0670000000000001E-2</v>
      </c>
      <c r="V11" s="156">
        <f>ROUND(E11*U11,2)</f>
        <v>5.44</v>
      </c>
      <c r="W11" s="156"/>
      <c r="X11" s="156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7" t="s">
        <v>1288</v>
      </c>
      <c r="D12" s="258"/>
      <c r="E12" s="258"/>
      <c r="F12" s="258"/>
      <c r="G12" s="25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7">
        <v>3</v>
      </c>
      <c r="B13" s="168" t="s">
        <v>1291</v>
      </c>
      <c r="C13" s="184" t="s">
        <v>1292</v>
      </c>
      <c r="D13" s="169" t="s">
        <v>274</v>
      </c>
      <c r="E13" s="170">
        <v>39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110</v>
      </c>
      <c r="S13" s="172" t="s">
        <v>165</v>
      </c>
      <c r="T13" s="173" t="s">
        <v>236</v>
      </c>
      <c r="U13" s="156">
        <v>0.39017000000000002</v>
      </c>
      <c r="V13" s="156">
        <f>ROUND(E13*U13,2)</f>
        <v>15.22</v>
      </c>
      <c r="W13" s="156"/>
      <c r="X13" s="156" t="s">
        <v>214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7" t="s">
        <v>1293</v>
      </c>
      <c r="D14" s="258"/>
      <c r="E14" s="258"/>
      <c r="F14" s="258"/>
      <c r="G14" s="25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4</v>
      </c>
      <c r="B15" s="168" t="s">
        <v>1294</v>
      </c>
      <c r="C15" s="184" t="s">
        <v>1295</v>
      </c>
      <c r="D15" s="169" t="s">
        <v>329</v>
      </c>
      <c r="E15" s="170">
        <v>245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110</v>
      </c>
      <c r="S15" s="172" t="s">
        <v>165</v>
      </c>
      <c r="T15" s="173" t="s">
        <v>236</v>
      </c>
      <c r="U15" s="156">
        <v>0.19317000000000001</v>
      </c>
      <c r="V15" s="156">
        <f>ROUND(E15*U15,2)</f>
        <v>47.33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7" t="s">
        <v>1288</v>
      </c>
      <c r="D16" s="258"/>
      <c r="E16" s="258"/>
      <c r="F16" s="258"/>
      <c r="G16" s="25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7">
        <v>5</v>
      </c>
      <c r="B17" s="168" t="s">
        <v>1296</v>
      </c>
      <c r="C17" s="184" t="s">
        <v>1297</v>
      </c>
      <c r="D17" s="169" t="s">
        <v>274</v>
      </c>
      <c r="E17" s="170">
        <v>56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110</v>
      </c>
      <c r="S17" s="172" t="s">
        <v>165</v>
      </c>
      <c r="T17" s="173" t="s">
        <v>236</v>
      </c>
      <c r="U17" s="156">
        <v>5.0500000000000003E-2</v>
      </c>
      <c r="V17" s="156">
        <f>ROUND(E17*U17,2)</f>
        <v>2.83</v>
      </c>
      <c r="W17" s="156"/>
      <c r="X17" s="156" t="s">
        <v>214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7" t="s">
        <v>1293</v>
      </c>
      <c r="D18" s="258"/>
      <c r="E18" s="258"/>
      <c r="F18" s="258"/>
      <c r="G18" s="258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7">
        <v>6</v>
      </c>
      <c r="B19" s="168" t="s">
        <v>1298</v>
      </c>
      <c r="C19" s="184" t="s">
        <v>1299</v>
      </c>
      <c r="D19" s="169" t="s">
        <v>274</v>
      </c>
      <c r="E19" s="170">
        <v>10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110</v>
      </c>
      <c r="S19" s="172" t="s">
        <v>165</v>
      </c>
      <c r="T19" s="173" t="s">
        <v>236</v>
      </c>
      <c r="U19" s="156">
        <v>0.05</v>
      </c>
      <c r="V19" s="156">
        <f>ROUND(E19*U19,2)</f>
        <v>0.5</v>
      </c>
      <c r="W19" s="156"/>
      <c r="X19" s="156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7" t="s">
        <v>1293</v>
      </c>
      <c r="D20" s="258"/>
      <c r="E20" s="258"/>
      <c r="F20" s="258"/>
      <c r="G20" s="25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7</v>
      </c>
      <c r="B21" s="168" t="s">
        <v>1300</v>
      </c>
      <c r="C21" s="184" t="s">
        <v>1301</v>
      </c>
      <c r="D21" s="169" t="s">
        <v>329</v>
      </c>
      <c r="E21" s="170">
        <v>190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213</v>
      </c>
      <c r="T21" s="173" t="s">
        <v>166</v>
      </c>
      <c r="U21" s="156">
        <v>0</v>
      </c>
      <c r="V21" s="156">
        <f>ROUND(E21*U21,2)</f>
        <v>0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7" t="s">
        <v>1293</v>
      </c>
      <c r="D22" s="258"/>
      <c r="E22" s="258"/>
      <c r="F22" s="258"/>
      <c r="G22" s="258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7">
        <v>8</v>
      </c>
      <c r="B23" s="168" t="s">
        <v>1302</v>
      </c>
      <c r="C23" s="184" t="s">
        <v>1303</v>
      </c>
      <c r="D23" s="169" t="s">
        <v>329</v>
      </c>
      <c r="E23" s="170">
        <v>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213</v>
      </c>
      <c r="T23" s="173" t="s">
        <v>166</v>
      </c>
      <c r="U23" s="156">
        <v>0</v>
      </c>
      <c r="V23" s="156">
        <f>ROUND(E23*U23,2)</f>
        <v>0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7" t="s">
        <v>1293</v>
      </c>
      <c r="D24" s="258"/>
      <c r="E24" s="258"/>
      <c r="F24" s="258"/>
      <c r="G24" s="25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7">
        <v>9</v>
      </c>
      <c r="B25" s="168" t="s">
        <v>1304</v>
      </c>
      <c r="C25" s="184" t="s">
        <v>1305</v>
      </c>
      <c r="D25" s="169" t="s">
        <v>329</v>
      </c>
      <c r="E25" s="170">
        <v>140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213</v>
      </c>
      <c r="T25" s="173" t="s">
        <v>166</v>
      </c>
      <c r="U25" s="156">
        <v>0</v>
      </c>
      <c r="V25" s="156">
        <f>ROUND(E25*U25,2)</f>
        <v>0</v>
      </c>
      <c r="W25" s="156"/>
      <c r="X25" s="156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7" t="s">
        <v>1293</v>
      </c>
      <c r="D26" s="258"/>
      <c r="E26" s="258"/>
      <c r="F26" s="258"/>
      <c r="G26" s="258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7">
        <v>10</v>
      </c>
      <c r="B27" s="168" t="s">
        <v>1306</v>
      </c>
      <c r="C27" s="184" t="s">
        <v>1307</v>
      </c>
      <c r="D27" s="169" t="s">
        <v>329</v>
      </c>
      <c r="E27" s="170">
        <v>30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213</v>
      </c>
      <c r="T27" s="173" t="s">
        <v>166</v>
      </c>
      <c r="U27" s="156">
        <v>0</v>
      </c>
      <c r="V27" s="156">
        <f>ROUND(E27*U27,2)</f>
        <v>0</v>
      </c>
      <c r="W27" s="156"/>
      <c r="X27" s="156" t="s">
        <v>214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7" t="s">
        <v>1293</v>
      </c>
      <c r="D28" s="258"/>
      <c r="E28" s="258"/>
      <c r="F28" s="258"/>
      <c r="G28" s="25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7">
        <v>11</v>
      </c>
      <c r="B29" s="168" t="s">
        <v>1308</v>
      </c>
      <c r="C29" s="184" t="s">
        <v>1309</v>
      </c>
      <c r="D29" s="169" t="s">
        <v>274</v>
      </c>
      <c r="E29" s="170">
        <v>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213</v>
      </c>
      <c r="T29" s="173" t="s">
        <v>166</v>
      </c>
      <c r="U29" s="156">
        <v>0</v>
      </c>
      <c r="V29" s="156">
        <f>ROUND(E29*U29,2)</f>
        <v>0</v>
      </c>
      <c r="W29" s="156"/>
      <c r="X29" s="156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7" t="s">
        <v>1310</v>
      </c>
      <c r="D30" s="258"/>
      <c r="E30" s="258"/>
      <c r="F30" s="258"/>
      <c r="G30" s="258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7">
        <v>12</v>
      </c>
      <c r="B31" s="168" t="s">
        <v>1311</v>
      </c>
      <c r="C31" s="184" t="s">
        <v>1312</v>
      </c>
      <c r="D31" s="169" t="s">
        <v>274</v>
      </c>
      <c r="E31" s="170">
        <v>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213</v>
      </c>
      <c r="T31" s="173" t="s">
        <v>166</v>
      </c>
      <c r="U31" s="156">
        <v>0</v>
      </c>
      <c r="V31" s="156">
        <f>ROUND(E31*U31,2)</f>
        <v>0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7" t="s">
        <v>1288</v>
      </c>
      <c r="D32" s="258"/>
      <c r="E32" s="258"/>
      <c r="F32" s="258"/>
      <c r="G32" s="25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7">
        <v>13</v>
      </c>
      <c r="B33" s="168" t="s">
        <v>1313</v>
      </c>
      <c r="C33" s="184" t="s">
        <v>1314</v>
      </c>
      <c r="D33" s="169" t="s">
        <v>274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213</v>
      </c>
      <c r="T33" s="173" t="s">
        <v>166</v>
      </c>
      <c r="U33" s="156">
        <v>0</v>
      </c>
      <c r="V33" s="156">
        <f>ROUND(E33*U33,2)</f>
        <v>0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7" t="s">
        <v>1288</v>
      </c>
      <c r="D34" s="258"/>
      <c r="E34" s="258"/>
      <c r="F34" s="258"/>
      <c r="G34" s="25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14</v>
      </c>
      <c r="B35" s="168" t="s">
        <v>1315</v>
      </c>
      <c r="C35" s="184" t="s">
        <v>1316</v>
      </c>
      <c r="D35" s="169" t="s">
        <v>274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213</v>
      </c>
      <c r="T35" s="173" t="s">
        <v>166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7" t="s">
        <v>1288</v>
      </c>
      <c r="D36" s="258"/>
      <c r="E36" s="258"/>
      <c r="F36" s="258"/>
      <c r="G36" s="25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7">
        <v>15</v>
      </c>
      <c r="B37" s="168" t="s">
        <v>1317</v>
      </c>
      <c r="C37" s="184" t="s">
        <v>1318</v>
      </c>
      <c r="D37" s="169" t="s">
        <v>1319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1320</v>
      </c>
      <c r="S37" s="172" t="s">
        <v>165</v>
      </c>
      <c r="T37" s="173" t="s">
        <v>166</v>
      </c>
      <c r="U37" s="156">
        <v>1</v>
      </c>
      <c r="V37" s="156">
        <f>ROUND(E37*U37,2)</f>
        <v>1</v>
      </c>
      <c r="W37" s="156"/>
      <c r="X37" s="156" t="s">
        <v>1321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1322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7" t="s">
        <v>1323</v>
      </c>
      <c r="D38" s="258"/>
      <c r="E38" s="258"/>
      <c r="F38" s="258"/>
      <c r="G38" s="25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7">
        <v>16</v>
      </c>
      <c r="B39" s="168" t="s">
        <v>1324</v>
      </c>
      <c r="C39" s="184" t="s">
        <v>1325</v>
      </c>
      <c r="D39" s="169" t="s">
        <v>904</v>
      </c>
      <c r="E39" s="170">
        <v>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213</v>
      </c>
      <c r="T39" s="173" t="s">
        <v>166</v>
      </c>
      <c r="U39" s="156">
        <v>0</v>
      </c>
      <c r="V39" s="156">
        <f>ROUND(E39*U39,2)</f>
        <v>0</v>
      </c>
      <c r="W39" s="156"/>
      <c r="X39" s="156" t="s">
        <v>214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7" t="s">
        <v>1326</v>
      </c>
      <c r="D40" s="258"/>
      <c r="E40" s="258"/>
      <c r="F40" s="258"/>
      <c r="G40" s="25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5" t="s">
        <v>1327</v>
      </c>
      <c r="D41" s="256"/>
      <c r="E41" s="256"/>
      <c r="F41" s="256"/>
      <c r="G41" s="2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5" t="s">
        <v>1328</v>
      </c>
      <c r="D42" s="256"/>
      <c r="E42" s="256"/>
      <c r="F42" s="256"/>
      <c r="G42" s="2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17</v>
      </c>
      <c r="B43" s="176" t="s">
        <v>1329</v>
      </c>
      <c r="C43" s="185" t="s">
        <v>1330</v>
      </c>
      <c r="D43" s="177" t="s">
        <v>1331</v>
      </c>
      <c r="E43" s="178">
        <v>24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0" t="s">
        <v>1320</v>
      </c>
      <c r="S43" s="180" t="s">
        <v>165</v>
      </c>
      <c r="T43" s="181" t="s">
        <v>236</v>
      </c>
      <c r="U43" s="156">
        <v>1</v>
      </c>
      <c r="V43" s="156">
        <f>ROUND(E43*U43,2)</f>
        <v>24</v>
      </c>
      <c r="W43" s="156"/>
      <c r="X43" s="156" t="s">
        <v>1321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1322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56.25" outlineLevel="1" x14ac:dyDescent="0.2">
      <c r="A44" s="167">
        <v>18</v>
      </c>
      <c r="B44" s="168" t="s">
        <v>1332</v>
      </c>
      <c r="C44" s="184" t="s">
        <v>1333</v>
      </c>
      <c r="D44" s="169" t="s">
        <v>329</v>
      </c>
      <c r="E44" s="170">
        <v>199.5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365</v>
      </c>
      <c r="S44" s="172" t="s">
        <v>165</v>
      </c>
      <c r="T44" s="173" t="s">
        <v>236</v>
      </c>
      <c r="U44" s="156">
        <v>0</v>
      </c>
      <c r="V44" s="156">
        <f>ROUND(E44*U44,2)</f>
        <v>0</v>
      </c>
      <c r="W44" s="156"/>
      <c r="X44" s="156" t="s">
        <v>366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367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7" t="s">
        <v>1293</v>
      </c>
      <c r="D45" s="258"/>
      <c r="E45" s="258"/>
      <c r="F45" s="258"/>
      <c r="G45" s="25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1334</v>
      </c>
      <c r="D46" s="189"/>
      <c r="E46" s="190">
        <v>199.5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56.25" outlineLevel="1" x14ac:dyDescent="0.2">
      <c r="A47" s="175">
        <v>19</v>
      </c>
      <c r="B47" s="176" t="s">
        <v>1335</v>
      </c>
      <c r="C47" s="185" t="s">
        <v>1336</v>
      </c>
      <c r="D47" s="177" t="s">
        <v>329</v>
      </c>
      <c r="E47" s="178">
        <v>260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1.4999999999999999E-4</v>
      </c>
      <c r="O47" s="180">
        <f>ROUND(E47*N47,2)</f>
        <v>0.04</v>
      </c>
      <c r="P47" s="180">
        <v>0</v>
      </c>
      <c r="Q47" s="180">
        <f>ROUND(E47*P47,2)</f>
        <v>0</v>
      </c>
      <c r="R47" s="180" t="s">
        <v>365</v>
      </c>
      <c r="S47" s="180" t="s">
        <v>165</v>
      </c>
      <c r="T47" s="181" t="s">
        <v>1275</v>
      </c>
      <c r="U47" s="156">
        <v>0</v>
      </c>
      <c r="V47" s="156">
        <f>ROUND(E47*U47,2)</f>
        <v>0</v>
      </c>
      <c r="W47" s="156"/>
      <c r="X47" s="156" t="s">
        <v>366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550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7">
        <v>20</v>
      </c>
      <c r="B48" s="168" t="s">
        <v>1337</v>
      </c>
      <c r="C48" s="184" t="s">
        <v>1338</v>
      </c>
      <c r="D48" s="169" t="s">
        <v>329</v>
      </c>
      <c r="E48" s="170">
        <v>260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1E-4</v>
      </c>
      <c r="O48" s="172">
        <f>ROUND(E48*N48,2)</f>
        <v>0.03</v>
      </c>
      <c r="P48" s="172">
        <v>0</v>
      </c>
      <c r="Q48" s="172">
        <f>ROUND(E48*P48,2)</f>
        <v>0</v>
      </c>
      <c r="R48" s="172"/>
      <c r="S48" s="172" t="s">
        <v>213</v>
      </c>
      <c r="T48" s="173" t="s">
        <v>1275</v>
      </c>
      <c r="U48" s="156">
        <v>0.28000000000000003</v>
      </c>
      <c r="V48" s="156">
        <f>ROUND(E48*U48,2)</f>
        <v>72.8</v>
      </c>
      <c r="W48" s="156"/>
      <c r="X48" s="156" t="s">
        <v>214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7" t="s">
        <v>1339</v>
      </c>
      <c r="D49" s="258"/>
      <c r="E49" s="258"/>
      <c r="F49" s="258"/>
      <c r="G49" s="258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56.25" outlineLevel="1" x14ac:dyDescent="0.2">
      <c r="A50" s="167">
        <v>21</v>
      </c>
      <c r="B50" s="168" t="s">
        <v>1340</v>
      </c>
      <c r="C50" s="184" t="s">
        <v>1341</v>
      </c>
      <c r="D50" s="169" t="s">
        <v>329</v>
      </c>
      <c r="E50" s="170">
        <v>84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365</v>
      </c>
      <c r="S50" s="172" t="s">
        <v>165</v>
      </c>
      <c r="T50" s="173" t="s">
        <v>236</v>
      </c>
      <c r="U50" s="156">
        <v>0</v>
      </c>
      <c r="V50" s="156">
        <f>ROUND(E50*U50,2)</f>
        <v>0</v>
      </c>
      <c r="W50" s="156"/>
      <c r="X50" s="156" t="s">
        <v>366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7" t="s">
        <v>1293</v>
      </c>
      <c r="D51" s="258"/>
      <c r="E51" s="258"/>
      <c r="F51" s="258"/>
      <c r="G51" s="258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1342</v>
      </c>
      <c r="D52" s="189"/>
      <c r="E52" s="190">
        <v>84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56.25" outlineLevel="1" x14ac:dyDescent="0.2">
      <c r="A53" s="167">
        <v>22</v>
      </c>
      <c r="B53" s="168" t="s">
        <v>1343</v>
      </c>
      <c r="C53" s="184" t="s">
        <v>1344</v>
      </c>
      <c r="D53" s="169" t="s">
        <v>329</v>
      </c>
      <c r="E53" s="170">
        <v>147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365</v>
      </c>
      <c r="S53" s="172" t="s">
        <v>165</v>
      </c>
      <c r="T53" s="173" t="s">
        <v>236</v>
      </c>
      <c r="U53" s="156">
        <v>0</v>
      </c>
      <c r="V53" s="156">
        <f>ROUND(E53*U53,2)</f>
        <v>0</v>
      </c>
      <c r="W53" s="156"/>
      <c r="X53" s="156" t="s">
        <v>366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367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7" t="s">
        <v>1293</v>
      </c>
      <c r="D54" s="258"/>
      <c r="E54" s="258"/>
      <c r="F54" s="258"/>
      <c r="G54" s="25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5" t="s">
        <v>1345</v>
      </c>
      <c r="D55" s="189"/>
      <c r="E55" s="190">
        <v>147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56.25" outlineLevel="1" x14ac:dyDescent="0.2">
      <c r="A56" s="167">
        <v>23</v>
      </c>
      <c r="B56" s="168" t="s">
        <v>1346</v>
      </c>
      <c r="C56" s="184" t="s">
        <v>1347</v>
      </c>
      <c r="D56" s="169" t="s">
        <v>329</v>
      </c>
      <c r="E56" s="170">
        <v>31.5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365</v>
      </c>
      <c r="S56" s="172" t="s">
        <v>165</v>
      </c>
      <c r="T56" s="173" t="s">
        <v>236</v>
      </c>
      <c r="U56" s="156">
        <v>0</v>
      </c>
      <c r="V56" s="156">
        <f>ROUND(E56*U56,2)</f>
        <v>0</v>
      </c>
      <c r="W56" s="156"/>
      <c r="X56" s="156" t="s">
        <v>366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367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7" t="s">
        <v>1293</v>
      </c>
      <c r="D57" s="258"/>
      <c r="E57" s="258"/>
      <c r="F57" s="258"/>
      <c r="G57" s="258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1348</v>
      </c>
      <c r="D58" s="189"/>
      <c r="E58" s="190">
        <v>31.5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240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67">
        <v>24</v>
      </c>
      <c r="B59" s="168" t="s">
        <v>1349</v>
      </c>
      <c r="C59" s="184" t="s">
        <v>1350</v>
      </c>
      <c r="D59" s="169" t="s">
        <v>329</v>
      </c>
      <c r="E59" s="170">
        <v>52.5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365</v>
      </c>
      <c r="S59" s="172" t="s">
        <v>306</v>
      </c>
      <c r="T59" s="173" t="s">
        <v>306</v>
      </c>
      <c r="U59" s="156">
        <v>0</v>
      </c>
      <c r="V59" s="156">
        <f>ROUND(E59*U59,2)</f>
        <v>0</v>
      </c>
      <c r="W59" s="156"/>
      <c r="X59" s="156" t="s">
        <v>366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367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7" t="s">
        <v>1293</v>
      </c>
      <c r="D60" s="258"/>
      <c r="E60" s="258"/>
      <c r="F60" s="258"/>
      <c r="G60" s="258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5" t="s">
        <v>1351</v>
      </c>
      <c r="D61" s="189"/>
      <c r="E61" s="190">
        <v>52.5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5" outlineLevel="1" x14ac:dyDescent="0.2">
      <c r="A62" s="167">
        <v>25</v>
      </c>
      <c r="B62" s="168" t="s">
        <v>1352</v>
      </c>
      <c r="C62" s="184" t="s">
        <v>1353</v>
      </c>
      <c r="D62" s="169" t="s">
        <v>329</v>
      </c>
      <c r="E62" s="170">
        <v>63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365</v>
      </c>
      <c r="S62" s="172" t="s">
        <v>306</v>
      </c>
      <c r="T62" s="173" t="s">
        <v>306</v>
      </c>
      <c r="U62" s="156">
        <v>0</v>
      </c>
      <c r="V62" s="156">
        <f>ROUND(E62*U62,2)</f>
        <v>0</v>
      </c>
      <c r="W62" s="156"/>
      <c r="X62" s="156" t="s">
        <v>366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7" t="s">
        <v>1288</v>
      </c>
      <c r="D63" s="258"/>
      <c r="E63" s="258"/>
      <c r="F63" s="258"/>
      <c r="G63" s="258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5" t="s">
        <v>1354</v>
      </c>
      <c r="D64" s="189"/>
      <c r="E64" s="190">
        <v>63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26</v>
      </c>
      <c r="B65" s="176" t="s">
        <v>1355</v>
      </c>
      <c r="C65" s="185" t="s">
        <v>1356</v>
      </c>
      <c r="D65" s="177" t="s">
        <v>274</v>
      </c>
      <c r="E65" s="178">
        <v>39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1.8000000000000001E-4</v>
      </c>
      <c r="O65" s="180">
        <f>ROUND(E65*N65,2)</f>
        <v>0.01</v>
      </c>
      <c r="P65" s="180">
        <v>0</v>
      </c>
      <c r="Q65" s="180">
        <f>ROUND(E65*P65,2)</f>
        <v>0</v>
      </c>
      <c r="R65" s="180" t="s">
        <v>365</v>
      </c>
      <c r="S65" s="180" t="s">
        <v>165</v>
      </c>
      <c r="T65" s="181" t="s">
        <v>236</v>
      </c>
      <c r="U65" s="156">
        <v>0</v>
      </c>
      <c r="V65" s="156">
        <f>ROUND(E65*U65,2)</f>
        <v>0</v>
      </c>
      <c r="W65" s="156"/>
      <c r="X65" s="156" t="s">
        <v>366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367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7">
        <v>27</v>
      </c>
      <c r="B66" s="168" t="s">
        <v>1357</v>
      </c>
      <c r="C66" s="184" t="s">
        <v>1358</v>
      </c>
      <c r="D66" s="169" t="s">
        <v>329</v>
      </c>
      <c r="E66" s="170">
        <v>165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213</v>
      </c>
      <c r="T66" s="173" t="s">
        <v>166</v>
      </c>
      <c r="U66" s="156">
        <v>0</v>
      </c>
      <c r="V66" s="156">
        <f>ROUND(E66*U66,2)</f>
        <v>0</v>
      </c>
      <c r="W66" s="156"/>
      <c r="X66" s="156" t="s">
        <v>366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7" t="s">
        <v>1288</v>
      </c>
      <c r="D67" s="258"/>
      <c r="E67" s="258"/>
      <c r="F67" s="258"/>
      <c r="G67" s="258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8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147</v>
      </c>
    </row>
    <row r="69" spans="1:60" x14ac:dyDescent="0.2">
      <c r="A69" s="150"/>
      <c r="B69" s="151" t="s">
        <v>29</v>
      </c>
      <c r="C69" s="187"/>
      <c r="D69" s="152"/>
      <c r="E69" s="153"/>
      <c r="F69" s="153"/>
      <c r="G69" s="182">
        <f>G8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229</v>
      </c>
    </row>
    <row r="70" spans="1:60" x14ac:dyDescent="0.2">
      <c r="C70" s="188"/>
      <c r="D70" s="10"/>
      <c r="AG70" t="s">
        <v>231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TNKd4Uys9bZ6ZWay/u2xWAW5bOgrV05gUUKW6PuViHgThgfhEP2bvfhkqlb4VIXi1308U0KvtSESQg2K6T1xw==" saltValue="WEvZa4SPQSd39UNgOYE8OQ==" spinCount="100000" sheet="1"/>
  <mergeCells count="30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7:G67"/>
    <mergeCell ref="C38:G38"/>
    <mergeCell ref="C40:G40"/>
    <mergeCell ref="C41:G41"/>
    <mergeCell ref="C42:G42"/>
    <mergeCell ref="C45:G45"/>
    <mergeCell ref="C49:G49"/>
    <mergeCell ref="C51:G51"/>
    <mergeCell ref="C54:G54"/>
    <mergeCell ref="C57:G57"/>
    <mergeCell ref="C60:G60"/>
    <mergeCell ref="C63:G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4307-7E9E-41B3-8B1A-4919627992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134</v>
      </c>
      <c r="B1" s="259"/>
      <c r="C1" s="259"/>
      <c r="D1" s="259"/>
      <c r="E1" s="259"/>
      <c r="F1" s="259"/>
      <c r="G1" s="259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136</v>
      </c>
    </row>
    <row r="3" spans="1:60" ht="24.95" customHeight="1" x14ac:dyDescent="0.2">
      <c r="A3" s="139" t="s">
        <v>8</v>
      </c>
      <c r="B3" s="49" t="s">
        <v>57</v>
      </c>
      <c r="C3" s="260" t="s">
        <v>58</v>
      </c>
      <c r="D3" s="261"/>
      <c r="E3" s="261"/>
      <c r="F3" s="261"/>
      <c r="G3" s="262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3" t="s">
        <v>58</v>
      </c>
      <c r="D4" s="264"/>
      <c r="E4" s="264"/>
      <c r="F4" s="264"/>
      <c r="G4" s="265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112</v>
      </c>
      <c r="C8" s="183" t="s">
        <v>113</v>
      </c>
      <c r="D8" s="163"/>
      <c r="E8" s="164"/>
      <c r="F8" s="165"/>
      <c r="G8" s="165">
        <f>SUMIF(AG9:AG24,"&lt;&gt;NOR",G9:G24)</f>
        <v>0</v>
      </c>
      <c r="H8" s="165"/>
      <c r="I8" s="165">
        <f>SUM(I9:I24)</f>
        <v>0</v>
      </c>
      <c r="J8" s="165"/>
      <c r="K8" s="165">
        <f>SUM(K9:K24)</f>
        <v>0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6"/>
      <c r="U8" s="160"/>
      <c r="V8" s="160">
        <f>SUM(V9:V24)</f>
        <v>0</v>
      </c>
      <c r="W8" s="160"/>
      <c r="X8" s="160"/>
      <c r="AG8" t="s">
        <v>161</v>
      </c>
    </row>
    <row r="9" spans="1:60" outlineLevel="1" x14ac:dyDescent="0.2">
      <c r="A9" s="175">
        <v>1</v>
      </c>
      <c r="B9" s="176" t="s">
        <v>1359</v>
      </c>
      <c r="C9" s="185" t="s">
        <v>1360</v>
      </c>
      <c r="D9" s="177" t="s">
        <v>274</v>
      </c>
      <c r="E9" s="178">
        <v>1</v>
      </c>
      <c r="F9" s="179"/>
      <c r="G9" s="180">
        <f t="shared" ref="G9:G24" si="0">ROUND(E9*F9,2)</f>
        <v>0</v>
      </c>
      <c r="H9" s="179"/>
      <c r="I9" s="180">
        <f t="shared" ref="I9:I24" si="1">ROUND(E9*H9,2)</f>
        <v>0</v>
      </c>
      <c r="J9" s="179"/>
      <c r="K9" s="180">
        <f t="shared" ref="K9:K24" si="2">ROUND(E9*J9,2)</f>
        <v>0</v>
      </c>
      <c r="L9" s="180">
        <v>21</v>
      </c>
      <c r="M9" s="180">
        <f t="shared" ref="M9:M24" si="3">G9*(1+L9/100)</f>
        <v>0</v>
      </c>
      <c r="N9" s="180">
        <v>0</v>
      </c>
      <c r="O9" s="180">
        <f t="shared" ref="O9:O24" si="4">ROUND(E9*N9,2)</f>
        <v>0</v>
      </c>
      <c r="P9" s="180">
        <v>0</v>
      </c>
      <c r="Q9" s="180">
        <f t="shared" ref="Q9:Q24" si="5">ROUND(E9*P9,2)</f>
        <v>0</v>
      </c>
      <c r="R9" s="180"/>
      <c r="S9" s="180" t="s">
        <v>213</v>
      </c>
      <c r="T9" s="181" t="s">
        <v>166</v>
      </c>
      <c r="U9" s="156">
        <v>0</v>
      </c>
      <c r="V9" s="156">
        <f t="shared" ref="V9:V24" si="6">ROUND(E9*U9,2)</f>
        <v>0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1361</v>
      </c>
      <c r="C10" s="185" t="s">
        <v>1362</v>
      </c>
      <c r="D10" s="177" t="s">
        <v>274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213</v>
      </c>
      <c r="T10" s="181" t="s">
        <v>166</v>
      </c>
      <c r="U10" s="156">
        <v>0</v>
      </c>
      <c r="V10" s="156">
        <f t="shared" si="6"/>
        <v>0</v>
      </c>
      <c r="W10" s="156"/>
      <c r="X10" s="156" t="s">
        <v>214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1363</v>
      </c>
      <c r="C11" s="185" t="s">
        <v>1364</v>
      </c>
      <c r="D11" s="177" t="s">
        <v>274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213</v>
      </c>
      <c r="T11" s="181" t="s">
        <v>166</v>
      </c>
      <c r="U11" s="156">
        <v>0</v>
      </c>
      <c r="V11" s="156">
        <f t="shared" si="6"/>
        <v>0</v>
      </c>
      <c r="W11" s="156"/>
      <c r="X11" s="156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1365</v>
      </c>
      <c r="C12" s="185" t="s">
        <v>1366</v>
      </c>
      <c r="D12" s="177" t="s">
        <v>274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213</v>
      </c>
      <c r="T12" s="181" t="s">
        <v>166</v>
      </c>
      <c r="U12" s="156">
        <v>0</v>
      </c>
      <c r="V12" s="156">
        <f t="shared" si="6"/>
        <v>0</v>
      </c>
      <c r="W12" s="156"/>
      <c r="X12" s="156" t="s">
        <v>214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1367</v>
      </c>
      <c r="C13" s="185" t="s">
        <v>1368</v>
      </c>
      <c r="D13" s="177" t="s">
        <v>1369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213</v>
      </c>
      <c r="T13" s="181" t="s">
        <v>166</v>
      </c>
      <c r="U13" s="156">
        <v>0</v>
      </c>
      <c r="V13" s="156">
        <f t="shared" si="6"/>
        <v>0</v>
      </c>
      <c r="W13" s="156"/>
      <c r="X13" s="156" t="s">
        <v>214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1370</v>
      </c>
      <c r="C14" s="185" t="s">
        <v>1371</v>
      </c>
      <c r="D14" s="177" t="s">
        <v>1369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213</v>
      </c>
      <c r="T14" s="181" t="s">
        <v>166</v>
      </c>
      <c r="U14" s="156">
        <v>0</v>
      </c>
      <c r="V14" s="156">
        <f t="shared" si="6"/>
        <v>0</v>
      </c>
      <c r="W14" s="156"/>
      <c r="X14" s="156" t="s">
        <v>214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1372</v>
      </c>
      <c r="C15" s="185" t="s">
        <v>1373</v>
      </c>
      <c r="D15" s="177" t="s">
        <v>1369</v>
      </c>
      <c r="E15" s="178">
        <v>1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0"/>
      <c r="S15" s="180" t="s">
        <v>213</v>
      </c>
      <c r="T15" s="181" t="s">
        <v>166</v>
      </c>
      <c r="U15" s="156">
        <v>0</v>
      </c>
      <c r="V15" s="156">
        <f t="shared" si="6"/>
        <v>0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1374</v>
      </c>
      <c r="C16" s="185" t="s">
        <v>1375</v>
      </c>
      <c r="D16" s="177" t="s">
        <v>1369</v>
      </c>
      <c r="E16" s="178">
        <v>8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21</v>
      </c>
      <c r="M16" s="180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0"/>
      <c r="S16" s="180" t="s">
        <v>213</v>
      </c>
      <c r="T16" s="181" t="s">
        <v>166</v>
      </c>
      <c r="U16" s="156">
        <v>0</v>
      </c>
      <c r="V16" s="156">
        <f t="shared" si="6"/>
        <v>0</v>
      </c>
      <c r="W16" s="156"/>
      <c r="X16" s="156" t="s">
        <v>214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1376</v>
      </c>
      <c r="C17" s="185" t="s">
        <v>1377</v>
      </c>
      <c r="D17" s="177" t="s">
        <v>1369</v>
      </c>
      <c r="E17" s="178">
        <v>8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21</v>
      </c>
      <c r="M17" s="180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0"/>
      <c r="S17" s="180" t="s">
        <v>213</v>
      </c>
      <c r="T17" s="181" t="s">
        <v>166</v>
      </c>
      <c r="U17" s="156">
        <v>0</v>
      </c>
      <c r="V17" s="156">
        <f t="shared" si="6"/>
        <v>0</v>
      </c>
      <c r="W17" s="156"/>
      <c r="X17" s="156" t="s">
        <v>214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1378</v>
      </c>
      <c r="C18" s="185" t="s">
        <v>1379</v>
      </c>
      <c r="D18" s="177" t="s">
        <v>1369</v>
      </c>
      <c r="E18" s="178">
        <v>1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213</v>
      </c>
      <c r="T18" s="181" t="s">
        <v>166</v>
      </c>
      <c r="U18" s="156">
        <v>0</v>
      </c>
      <c r="V18" s="156">
        <f t="shared" si="6"/>
        <v>0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1380</v>
      </c>
      <c r="C19" s="185" t="s">
        <v>1381</v>
      </c>
      <c r="D19" s="177" t="s">
        <v>1369</v>
      </c>
      <c r="E19" s="178">
        <v>1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213</v>
      </c>
      <c r="T19" s="181" t="s">
        <v>166</v>
      </c>
      <c r="U19" s="156">
        <v>0</v>
      </c>
      <c r="V19" s="156">
        <f t="shared" si="6"/>
        <v>0</v>
      </c>
      <c r="W19" s="156"/>
      <c r="X19" s="156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1382</v>
      </c>
      <c r="C20" s="185" t="s">
        <v>1383</v>
      </c>
      <c r="D20" s="177" t="s">
        <v>1369</v>
      </c>
      <c r="E20" s="178">
        <v>1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213</v>
      </c>
      <c r="T20" s="181" t="s">
        <v>166</v>
      </c>
      <c r="U20" s="156">
        <v>0</v>
      </c>
      <c r="V20" s="156">
        <f t="shared" si="6"/>
        <v>0</v>
      </c>
      <c r="W20" s="156"/>
      <c r="X20" s="156" t="s">
        <v>214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1384</v>
      </c>
      <c r="C21" s="185" t="s">
        <v>1385</v>
      </c>
      <c r="D21" s="177" t="s">
        <v>1369</v>
      </c>
      <c r="E21" s="178">
        <v>7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213</v>
      </c>
      <c r="T21" s="181" t="s">
        <v>166</v>
      </c>
      <c r="U21" s="156">
        <v>0</v>
      </c>
      <c r="V21" s="156">
        <f t="shared" si="6"/>
        <v>0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1386</v>
      </c>
      <c r="C22" s="185" t="s">
        <v>1387</v>
      </c>
      <c r="D22" s="177" t="s">
        <v>1369</v>
      </c>
      <c r="E22" s="178">
        <v>7</v>
      </c>
      <c r="F22" s="179"/>
      <c r="G22" s="180">
        <f t="shared" si="0"/>
        <v>0</v>
      </c>
      <c r="H22" s="179"/>
      <c r="I22" s="180">
        <f t="shared" si="1"/>
        <v>0</v>
      </c>
      <c r="J22" s="179"/>
      <c r="K22" s="180">
        <f t="shared" si="2"/>
        <v>0</v>
      </c>
      <c r="L22" s="180">
        <v>21</v>
      </c>
      <c r="M22" s="180">
        <f t="shared" si="3"/>
        <v>0</v>
      </c>
      <c r="N22" s="180">
        <v>0</v>
      </c>
      <c r="O22" s="180">
        <f t="shared" si="4"/>
        <v>0</v>
      </c>
      <c r="P22" s="180">
        <v>0</v>
      </c>
      <c r="Q22" s="180">
        <f t="shared" si="5"/>
        <v>0</v>
      </c>
      <c r="R22" s="180"/>
      <c r="S22" s="180" t="s">
        <v>213</v>
      </c>
      <c r="T22" s="181" t="s">
        <v>166</v>
      </c>
      <c r="U22" s="156">
        <v>0</v>
      </c>
      <c r="V22" s="156">
        <f t="shared" si="6"/>
        <v>0</v>
      </c>
      <c r="W22" s="156"/>
      <c r="X22" s="156" t="s">
        <v>214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1388</v>
      </c>
      <c r="C23" s="185" t="s">
        <v>1389</v>
      </c>
      <c r="D23" s="177" t="s">
        <v>1369</v>
      </c>
      <c r="E23" s="178">
        <v>7</v>
      </c>
      <c r="F23" s="179"/>
      <c r="G23" s="180">
        <f t="shared" si="0"/>
        <v>0</v>
      </c>
      <c r="H23" s="179"/>
      <c r="I23" s="180">
        <f t="shared" si="1"/>
        <v>0</v>
      </c>
      <c r="J23" s="179"/>
      <c r="K23" s="180">
        <f t="shared" si="2"/>
        <v>0</v>
      </c>
      <c r="L23" s="180">
        <v>21</v>
      </c>
      <c r="M23" s="180">
        <f t="shared" si="3"/>
        <v>0</v>
      </c>
      <c r="N23" s="180">
        <v>0</v>
      </c>
      <c r="O23" s="180">
        <f t="shared" si="4"/>
        <v>0</v>
      </c>
      <c r="P23" s="180">
        <v>0</v>
      </c>
      <c r="Q23" s="180">
        <f t="shared" si="5"/>
        <v>0</v>
      </c>
      <c r="R23" s="180"/>
      <c r="S23" s="180" t="s">
        <v>213</v>
      </c>
      <c r="T23" s="181" t="s">
        <v>166</v>
      </c>
      <c r="U23" s="156">
        <v>0</v>
      </c>
      <c r="V23" s="156">
        <f t="shared" si="6"/>
        <v>0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1390</v>
      </c>
      <c r="C24" s="185" t="s">
        <v>1391</v>
      </c>
      <c r="D24" s="177" t="s">
        <v>1369</v>
      </c>
      <c r="E24" s="178">
        <v>7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0"/>
      <c r="S24" s="180" t="s">
        <v>213</v>
      </c>
      <c r="T24" s="181" t="s">
        <v>166</v>
      </c>
      <c r="U24" s="156">
        <v>0</v>
      </c>
      <c r="V24" s="156">
        <f t="shared" si="6"/>
        <v>0</v>
      </c>
      <c r="W24" s="156"/>
      <c r="X24" s="156" t="s">
        <v>214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1" t="s">
        <v>160</v>
      </c>
      <c r="B25" s="162" t="s">
        <v>114</v>
      </c>
      <c r="C25" s="183" t="s">
        <v>115</v>
      </c>
      <c r="D25" s="163"/>
      <c r="E25" s="164"/>
      <c r="F25" s="165"/>
      <c r="G25" s="165">
        <f>SUMIF(AG26:AG31,"&lt;&gt;NOR",G26:G31)</f>
        <v>0</v>
      </c>
      <c r="H25" s="165"/>
      <c r="I25" s="165">
        <f>SUM(I26:I31)</f>
        <v>0</v>
      </c>
      <c r="J25" s="165"/>
      <c r="K25" s="165">
        <f>SUM(K26:K31)</f>
        <v>0</v>
      </c>
      <c r="L25" s="165"/>
      <c r="M25" s="165">
        <f>SUM(M26:M31)</f>
        <v>0</v>
      </c>
      <c r="N25" s="165"/>
      <c r="O25" s="165">
        <f>SUM(O26:O31)</f>
        <v>0</v>
      </c>
      <c r="P25" s="165"/>
      <c r="Q25" s="165">
        <f>SUM(Q26:Q31)</f>
        <v>0</v>
      </c>
      <c r="R25" s="165"/>
      <c r="S25" s="165"/>
      <c r="T25" s="166"/>
      <c r="U25" s="160"/>
      <c r="V25" s="160">
        <f>SUM(V26:V31)</f>
        <v>0</v>
      </c>
      <c r="W25" s="160"/>
      <c r="X25" s="160"/>
      <c r="AG25" t="s">
        <v>161</v>
      </c>
    </row>
    <row r="26" spans="1:60" outlineLevel="1" x14ac:dyDescent="0.2">
      <c r="A26" s="167">
        <v>17</v>
      </c>
      <c r="B26" s="168" t="s">
        <v>1392</v>
      </c>
      <c r="C26" s="184" t="s">
        <v>1393</v>
      </c>
      <c r="D26" s="169" t="s">
        <v>1369</v>
      </c>
      <c r="E26" s="170">
        <v>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213</v>
      </c>
      <c r="T26" s="173" t="s">
        <v>166</v>
      </c>
      <c r="U26" s="156">
        <v>0</v>
      </c>
      <c r="V26" s="156">
        <f>ROUND(E26*U26,2)</f>
        <v>0</v>
      </c>
      <c r="W26" s="156"/>
      <c r="X26" s="156" t="s">
        <v>214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57" t="s">
        <v>1394</v>
      </c>
      <c r="D27" s="258"/>
      <c r="E27" s="258"/>
      <c r="F27" s="258"/>
      <c r="G27" s="258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4" t="str">
        <f>C27</f>
        <v>Stabilizovaný zálohovaný zdroj 24VDC/10A v krytu. Prostor pro 2 akumulátory 12V max. 40Ah. Reléové výstupy (přepínací kontakt) pro signalizaci výpadku sítě, poklesu výstupního napětí a poruchy AKU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7">
        <v>18</v>
      </c>
      <c r="B28" s="168" t="s">
        <v>1395</v>
      </c>
      <c r="C28" s="184" t="s">
        <v>1396</v>
      </c>
      <c r="D28" s="169" t="s">
        <v>1369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213</v>
      </c>
      <c r="T28" s="173" t="s">
        <v>166</v>
      </c>
      <c r="U28" s="156">
        <v>0</v>
      </c>
      <c r="V28" s="156">
        <f>ROUND(E28*U28,2)</f>
        <v>0</v>
      </c>
      <c r="W28" s="156"/>
      <c r="X28" s="156" t="s">
        <v>214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57" t="s">
        <v>1394</v>
      </c>
      <c r="D29" s="258"/>
      <c r="E29" s="258"/>
      <c r="F29" s="258"/>
      <c r="G29" s="258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Stabilizovaný zálohovaný zdroj 24VDC/10A v krytu. Prostor pro 2 akumulátory 12V max. 40Ah. Reléové výstupy (přepínací kontakt) pro signalizaci výpadku sítě, poklesu výstupního napětí a poruchy AKU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7">
        <v>19</v>
      </c>
      <c r="B30" s="168" t="s">
        <v>1397</v>
      </c>
      <c r="C30" s="184" t="s">
        <v>1398</v>
      </c>
      <c r="D30" s="169" t="s">
        <v>1369</v>
      </c>
      <c r="E30" s="170">
        <v>2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213</v>
      </c>
      <c r="T30" s="173" t="s">
        <v>166</v>
      </c>
      <c r="U30" s="156">
        <v>0</v>
      </c>
      <c r="V30" s="156">
        <f>ROUND(E30*U30,2)</f>
        <v>0</v>
      </c>
      <c r="W30" s="156"/>
      <c r="X30" s="156" t="s">
        <v>214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57" t="s">
        <v>1394</v>
      </c>
      <c r="D31" s="258"/>
      <c r="E31" s="258"/>
      <c r="F31" s="258"/>
      <c r="G31" s="258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4" t="str">
        <f>C31</f>
        <v>Stabilizovaný zálohovaný zdroj 24VDC/10A v krytu. Prostor pro 2 akumulátory 12V max. 40Ah. Reléové výstupy (přepínací kontakt) pro signalizaci výpadku sítě, poklesu výstupního napětí a poruchy AKU</v>
      </c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160</v>
      </c>
      <c r="B32" s="162" t="s">
        <v>116</v>
      </c>
      <c r="C32" s="183" t="s">
        <v>117</v>
      </c>
      <c r="D32" s="163"/>
      <c r="E32" s="164"/>
      <c r="F32" s="165"/>
      <c r="G32" s="165">
        <f>SUMIF(AG33:AG36,"&lt;&gt;NOR",G33:G36)</f>
        <v>0</v>
      </c>
      <c r="H32" s="165"/>
      <c r="I32" s="165">
        <f>SUM(I33:I36)</f>
        <v>0</v>
      </c>
      <c r="J32" s="165"/>
      <c r="K32" s="165">
        <f>SUM(K33:K36)</f>
        <v>0</v>
      </c>
      <c r="L32" s="165"/>
      <c r="M32" s="165">
        <f>SUM(M33:M36)</f>
        <v>0</v>
      </c>
      <c r="N32" s="165"/>
      <c r="O32" s="165">
        <f>SUM(O33:O36)</f>
        <v>0</v>
      </c>
      <c r="P32" s="165"/>
      <c r="Q32" s="165">
        <f>SUM(Q33:Q36)</f>
        <v>0</v>
      </c>
      <c r="R32" s="165"/>
      <c r="S32" s="165"/>
      <c r="T32" s="166"/>
      <c r="U32" s="160"/>
      <c r="V32" s="160">
        <f>SUM(V33:V36)</f>
        <v>0</v>
      </c>
      <c r="W32" s="160"/>
      <c r="X32" s="160"/>
      <c r="AG32" t="s">
        <v>161</v>
      </c>
    </row>
    <row r="33" spans="1:60" outlineLevel="1" x14ac:dyDescent="0.2">
      <c r="A33" s="175">
        <v>20</v>
      </c>
      <c r="B33" s="176" t="s">
        <v>1399</v>
      </c>
      <c r="C33" s="185" t="s">
        <v>1400</v>
      </c>
      <c r="D33" s="177" t="s">
        <v>1369</v>
      </c>
      <c r="E33" s="178">
        <v>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213</v>
      </c>
      <c r="T33" s="181" t="s">
        <v>166</v>
      </c>
      <c r="U33" s="156">
        <v>0</v>
      </c>
      <c r="V33" s="156">
        <f>ROUND(E33*U33,2)</f>
        <v>0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21</v>
      </c>
      <c r="B34" s="176" t="s">
        <v>1401</v>
      </c>
      <c r="C34" s="185" t="s">
        <v>1402</v>
      </c>
      <c r="D34" s="177" t="s">
        <v>1369</v>
      </c>
      <c r="E34" s="178">
        <v>2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0"/>
      <c r="S34" s="180" t="s">
        <v>213</v>
      </c>
      <c r="T34" s="181" t="s">
        <v>166</v>
      </c>
      <c r="U34" s="156">
        <v>0</v>
      </c>
      <c r="V34" s="156">
        <f>ROUND(E34*U34,2)</f>
        <v>0</v>
      </c>
      <c r="W34" s="156"/>
      <c r="X34" s="156" t="s">
        <v>214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22</v>
      </c>
      <c r="B35" s="176" t="s">
        <v>1403</v>
      </c>
      <c r="C35" s="185" t="s">
        <v>1404</v>
      </c>
      <c r="D35" s="177" t="s">
        <v>1369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213</v>
      </c>
      <c r="T35" s="181" t="s">
        <v>166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23</v>
      </c>
      <c r="B36" s="176" t="s">
        <v>1405</v>
      </c>
      <c r="C36" s="185" t="s">
        <v>1406</v>
      </c>
      <c r="D36" s="177" t="s">
        <v>1369</v>
      </c>
      <c r="E36" s="178">
        <v>1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213</v>
      </c>
      <c r="T36" s="181" t="s">
        <v>166</v>
      </c>
      <c r="U36" s="156">
        <v>0</v>
      </c>
      <c r="V36" s="156">
        <f>ROUND(E36*U36,2)</f>
        <v>0</v>
      </c>
      <c r="W36" s="156"/>
      <c r="X36" s="156" t="s">
        <v>214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5.5" x14ac:dyDescent="0.2">
      <c r="A37" s="161" t="s">
        <v>160</v>
      </c>
      <c r="B37" s="162" t="s">
        <v>120</v>
      </c>
      <c r="C37" s="183" t="s">
        <v>121</v>
      </c>
      <c r="D37" s="163"/>
      <c r="E37" s="164"/>
      <c r="F37" s="165"/>
      <c r="G37" s="165">
        <f>SUMIF(AG38:AG46,"&lt;&gt;NOR",G38:G46)</f>
        <v>0</v>
      </c>
      <c r="H37" s="165"/>
      <c r="I37" s="165">
        <f>SUM(I38:I46)</f>
        <v>0</v>
      </c>
      <c r="J37" s="165"/>
      <c r="K37" s="165">
        <f>SUM(K38:K46)</f>
        <v>0</v>
      </c>
      <c r="L37" s="165"/>
      <c r="M37" s="165">
        <f>SUM(M38:M46)</f>
        <v>0</v>
      </c>
      <c r="N37" s="165"/>
      <c r="O37" s="165">
        <f>SUM(O38:O46)</f>
        <v>0</v>
      </c>
      <c r="P37" s="165"/>
      <c r="Q37" s="165">
        <f>SUM(Q38:Q46)</f>
        <v>0</v>
      </c>
      <c r="R37" s="165"/>
      <c r="S37" s="165"/>
      <c r="T37" s="166"/>
      <c r="U37" s="160"/>
      <c r="V37" s="160">
        <f>SUM(V38:V46)</f>
        <v>0</v>
      </c>
      <c r="W37" s="160"/>
      <c r="X37" s="160"/>
      <c r="AG37" t="s">
        <v>161</v>
      </c>
    </row>
    <row r="38" spans="1:60" outlineLevel="1" x14ac:dyDescent="0.2">
      <c r="A38" s="175">
        <v>24</v>
      </c>
      <c r="B38" s="176" t="s">
        <v>1407</v>
      </c>
      <c r="C38" s="185" t="s">
        <v>1408</v>
      </c>
      <c r="D38" s="177" t="s">
        <v>329</v>
      </c>
      <c r="E38" s="178">
        <v>790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213</v>
      </c>
      <c r="T38" s="181" t="s">
        <v>166</v>
      </c>
      <c r="U38" s="156">
        <v>0</v>
      </c>
      <c r="V38" s="156">
        <f>ROUND(E38*U38,2)</f>
        <v>0</v>
      </c>
      <c r="W38" s="156"/>
      <c r="X38" s="156" t="s">
        <v>366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550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7">
        <v>25</v>
      </c>
      <c r="B39" s="168" t="s">
        <v>1409</v>
      </c>
      <c r="C39" s="184" t="s">
        <v>1410</v>
      </c>
      <c r="D39" s="169" t="s">
        <v>329</v>
      </c>
      <c r="E39" s="170">
        <v>790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213</v>
      </c>
      <c r="T39" s="173" t="s">
        <v>166</v>
      </c>
      <c r="U39" s="156">
        <v>0</v>
      </c>
      <c r="V39" s="156">
        <f>ROUND(E39*U39,2)</f>
        <v>0</v>
      </c>
      <c r="W39" s="156"/>
      <c r="X39" s="156" t="s">
        <v>366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367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57" t="s">
        <v>1411</v>
      </c>
      <c r="D40" s="258"/>
      <c r="E40" s="258"/>
      <c r="F40" s="258"/>
      <c r="G40" s="25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4" t="str">
        <f>C40</f>
        <v>Sdělovací kabely s funkční schopnosti systému při požáru dle ZP 27/2008, STN 92 0205,DIN 4102-12 a splňující vyhlášku č. 268/2011 Sb. (B2 ca s1d1)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7">
        <v>26</v>
      </c>
      <c r="B41" s="168" t="s">
        <v>1412</v>
      </c>
      <c r="C41" s="184" t="s">
        <v>1413</v>
      </c>
      <c r="D41" s="169" t="s">
        <v>329</v>
      </c>
      <c r="E41" s="170">
        <v>50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213</v>
      </c>
      <c r="T41" s="173" t="s">
        <v>166</v>
      </c>
      <c r="U41" s="156">
        <v>0</v>
      </c>
      <c r="V41" s="156">
        <f>ROUND(E41*U41,2)</f>
        <v>0</v>
      </c>
      <c r="W41" s="156"/>
      <c r="X41" s="156" t="s">
        <v>366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367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54"/>
      <c r="B42" s="155"/>
      <c r="C42" s="257" t="s">
        <v>1411</v>
      </c>
      <c r="D42" s="258"/>
      <c r="E42" s="258"/>
      <c r="F42" s="258"/>
      <c r="G42" s="258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4" t="str">
        <f>C42</f>
        <v>Sdělovací kabely s funkční schopnosti systému při požáru dle ZP 27/2008, STN 92 0205,DIN 4102-12 a splňující vyhlášku č. 268/2011 Sb. (B2 ca s1d1)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7">
        <v>27</v>
      </c>
      <c r="B43" s="168" t="s">
        <v>1414</v>
      </c>
      <c r="C43" s="184" t="s">
        <v>1415</v>
      </c>
      <c r="D43" s="169" t="s">
        <v>329</v>
      </c>
      <c r="E43" s="170">
        <v>120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213</v>
      </c>
      <c r="T43" s="173" t="s">
        <v>166</v>
      </c>
      <c r="U43" s="156">
        <v>0</v>
      </c>
      <c r="V43" s="156">
        <f>ROUND(E43*U43,2)</f>
        <v>0</v>
      </c>
      <c r="W43" s="156"/>
      <c r="X43" s="156" t="s">
        <v>366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367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7" t="s">
        <v>1411</v>
      </c>
      <c r="D44" s="258"/>
      <c r="E44" s="258"/>
      <c r="F44" s="258"/>
      <c r="G44" s="258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4" t="str">
        <f>C44</f>
        <v>Sdělovací kabely s funkční schopnosti systému při požáru dle ZP 27/2008, STN 92 0205,DIN 4102-12 a splňující vyhlášku č. 268/2011 Sb. (B2 ca s1d1)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28</v>
      </c>
      <c r="B45" s="176" t="s">
        <v>1416</v>
      </c>
      <c r="C45" s="185" t="s">
        <v>1417</v>
      </c>
      <c r="D45" s="177" t="s">
        <v>329</v>
      </c>
      <c r="E45" s="178">
        <v>120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213</v>
      </c>
      <c r="T45" s="181" t="s">
        <v>166</v>
      </c>
      <c r="U45" s="156">
        <v>0</v>
      </c>
      <c r="V45" s="156">
        <f>ROUND(E45*U45,2)</f>
        <v>0</v>
      </c>
      <c r="W45" s="156"/>
      <c r="X45" s="156" t="s">
        <v>366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550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29</v>
      </c>
      <c r="B46" s="176" t="s">
        <v>1418</v>
      </c>
      <c r="C46" s="185" t="s">
        <v>1419</v>
      </c>
      <c r="D46" s="177" t="s">
        <v>329</v>
      </c>
      <c r="E46" s="178">
        <v>50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/>
      <c r="S46" s="180" t="s">
        <v>213</v>
      </c>
      <c r="T46" s="181" t="s">
        <v>166</v>
      </c>
      <c r="U46" s="156">
        <v>0</v>
      </c>
      <c r="V46" s="156">
        <f>ROUND(E46*U46,2)</f>
        <v>0</v>
      </c>
      <c r="W46" s="156"/>
      <c r="X46" s="156" t="s">
        <v>366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550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160</v>
      </c>
      <c r="B47" s="162" t="s">
        <v>116</v>
      </c>
      <c r="C47" s="183" t="s">
        <v>117</v>
      </c>
      <c r="D47" s="163"/>
      <c r="E47" s="164"/>
      <c r="F47" s="165"/>
      <c r="G47" s="165">
        <f>SUMIF(AG48:AG63,"&lt;&gt;NOR",G48:G63)</f>
        <v>0</v>
      </c>
      <c r="H47" s="165"/>
      <c r="I47" s="165">
        <f>SUM(I48:I63)</f>
        <v>0</v>
      </c>
      <c r="J47" s="165"/>
      <c r="K47" s="165">
        <f>SUM(K48:K63)</f>
        <v>0</v>
      </c>
      <c r="L47" s="165"/>
      <c r="M47" s="165">
        <f>SUM(M48:M63)</f>
        <v>0</v>
      </c>
      <c r="N47" s="165"/>
      <c r="O47" s="165">
        <f>SUM(O48:O63)</f>
        <v>0</v>
      </c>
      <c r="P47" s="165"/>
      <c r="Q47" s="165">
        <f>SUM(Q48:Q63)</f>
        <v>0</v>
      </c>
      <c r="R47" s="165"/>
      <c r="S47" s="165"/>
      <c r="T47" s="166"/>
      <c r="U47" s="160"/>
      <c r="V47" s="160">
        <f>SUM(V48:V63)</f>
        <v>0</v>
      </c>
      <c r="W47" s="160"/>
      <c r="X47" s="160"/>
      <c r="AG47" t="s">
        <v>161</v>
      </c>
    </row>
    <row r="48" spans="1:60" ht="22.5" outlineLevel="1" x14ac:dyDescent="0.2">
      <c r="A48" s="167">
        <v>30</v>
      </c>
      <c r="B48" s="168" t="s">
        <v>1420</v>
      </c>
      <c r="C48" s="184" t="s">
        <v>1421</v>
      </c>
      <c r="D48" s="169" t="s">
        <v>1369</v>
      </c>
      <c r="E48" s="170">
        <v>20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/>
      <c r="S48" s="172" t="s">
        <v>213</v>
      </c>
      <c r="T48" s="173" t="s">
        <v>166</v>
      </c>
      <c r="U48" s="156">
        <v>0</v>
      </c>
      <c r="V48" s="156">
        <f>ROUND(E48*U48,2)</f>
        <v>0</v>
      </c>
      <c r="W48" s="156"/>
      <c r="X48" s="156" t="s">
        <v>214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7" t="s">
        <v>1422</v>
      </c>
      <c r="D49" s="258"/>
      <c r="E49" s="258"/>
      <c r="F49" s="258"/>
      <c r="G49" s="258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255" t="s">
        <v>1423</v>
      </c>
      <c r="D50" s="256"/>
      <c r="E50" s="256"/>
      <c r="F50" s="256"/>
      <c r="G50" s="2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170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4" t="str">
        <f>C50</f>
        <v>s nastavením "Servo" (přípomoc – dveře při zatlačení nevyžadují téměř žádnou sílu pro otevření, kam dveře zatlačíte tam zůstanou a po čase se uzavřou,  pohon „vynuluje“ sílu zavírače)</v>
      </c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54"/>
      <c r="B51" s="155"/>
      <c r="C51" s="255" t="s">
        <v>1506</v>
      </c>
      <c r="D51" s="256"/>
      <c r="E51" s="256"/>
      <c r="F51" s="256"/>
      <c r="G51" s="2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4" t="str">
        <f>C51</f>
        <v>součástí dodávky je bezpečnostní senzor zavření a otevření, senzor otevření, spínač nouzového zastavení, kontaktní snímač (Dveře se jednou otevřou a po uplynutí doby setrvání v otevřeném stavu se znovu zavřou. Nastavený provozní režim zůstane zachovaný) a přechodový kabel dveří, modul pro deaktivaci pomocí signálu 24VDC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5" t="s">
        <v>1424</v>
      </c>
      <c r="D52" s="256"/>
      <c r="E52" s="256"/>
      <c r="F52" s="256"/>
      <c r="G52" s="2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5" t="s">
        <v>1425</v>
      </c>
      <c r="D53" s="256"/>
      <c r="E53" s="256"/>
      <c r="F53" s="256"/>
      <c r="G53" s="2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5" t="s">
        <v>1426</v>
      </c>
      <c r="D54" s="256"/>
      <c r="E54" s="256"/>
      <c r="F54" s="256"/>
      <c r="G54" s="2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1427</v>
      </c>
      <c r="D55" s="256"/>
      <c r="E55" s="256"/>
      <c r="F55" s="256"/>
      <c r="G55" s="2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5" t="s">
        <v>1428</v>
      </c>
      <c r="D56" s="256"/>
      <c r="E56" s="256"/>
      <c r="F56" s="256"/>
      <c r="G56" s="2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5" t="s">
        <v>1429</v>
      </c>
      <c r="D57" s="256"/>
      <c r="E57" s="256"/>
      <c r="F57" s="256"/>
      <c r="G57" s="2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5" t="s">
        <v>1430</v>
      </c>
      <c r="D58" s="256"/>
      <c r="E58" s="256"/>
      <c r="F58" s="256"/>
      <c r="G58" s="2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31</v>
      </c>
      <c r="B59" s="176" t="s">
        <v>1431</v>
      </c>
      <c r="C59" s="185" t="s">
        <v>1432</v>
      </c>
      <c r="D59" s="177" t="s">
        <v>1369</v>
      </c>
      <c r="E59" s="178">
        <v>20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0"/>
      <c r="S59" s="180" t="s">
        <v>213</v>
      </c>
      <c r="T59" s="181" t="s">
        <v>166</v>
      </c>
      <c r="U59" s="156">
        <v>0</v>
      </c>
      <c r="V59" s="156">
        <f>ROUND(E59*U59,2)</f>
        <v>0</v>
      </c>
      <c r="W59" s="156"/>
      <c r="X59" s="156" t="s">
        <v>214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32</v>
      </c>
      <c r="B60" s="176" t="s">
        <v>1433</v>
      </c>
      <c r="C60" s="185" t="s">
        <v>1434</v>
      </c>
      <c r="D60" s="177" t="s">
        <v>1369</v>
      </c>
      <c r="E60" s="178">
        <v>20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/>
      <c r="S60" s="180" t="s">
        <v>213</v>
      </c>
      <c r="T60" s="181" t="s">
        <v>166</v>
      </c>
      <c r="U60" s="156">
        <v>0</v>
      </c>
      <c r="V60" s="156">
        <f>ROUND(E60*U60,2)</f>
        <v>0</v>
      </c>
      <c r="W60" s="156"/>
      <c r="X60" s="156" t="s">
        <v>214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33</v>
      </c>
      <c r="B61" s="176" t="s">
        <v>1435</v>
      </c>
      <c r="C61" s="185" t="s">
        <v>1436</v>
      </c>
      <c r="D61" s="177" t="s">
        <v>1369</v>
      </c>
      <c r="E61" s="178">
        <v>20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0"/>
      <c r="S61" s="180" t="s">
        <v>213</v>
      </c>
      <c r="T61" s="181" t="s">
        <v>166</v>
      </c>
      <c r="U61" s="156">
        <v>0</v>
      </c>
      <c r="V61" s="156">
        <f>ROUND(E61*U61,2)</f>
        <v>0</v>
      </c>
      <c r="W61" s="156"/>
      <c r="X61" s="156" t="s">
        <v>214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34</v>
      </c>
      <c r="B62" s="176" t="s">
        <v>1437</v>
      </c>
      <c r="C62" s="185" t="s">
        <v>1438</v>
      </c>
      <c r="D62" s="177" t="s">
        <v>1369</v>
      </c>
      <c r="E62" s="178">
        <v>20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0"/>
      <c r="S62" s="180" t="s">
        <v>213</v>
      </c>
      <c r="T62" s="181" t="s">
        <v>166</v>
      </c>
      <c r="U62" s="156">
        <v>0</v>
      </c>
      <c r="V62" s="156">
        <f>ROUND(E62*U62,2)</f>
        <v>0</v>
      </c>
      <c r="W62" s="156"/>
      <c r="X62" s="156" t="s">
        <v>214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35</v>
      </c>
      <c r="B63" s="176" t="s">
        <v>1439</v>
      </c>
      <c r="C63" s="185" t="s">
        <v>1440</v>
      </c>
      <c r="D63" s="177" t="s">
        <v>1369</v>
      </c>
      <c r="E63" s="178">
        <v>20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/>
      <c r="S63" s="180" t="s">
        <v>213</v>
      </c>
      <c r="T63" s="181" t="s">
        <v>166</v>
      </c>
      <c r="U63" s="156">
        <v>0</v>
      </c>
      <c r="V63" s="156">
        <f>ROUND(E63*U63,2)</f>
        <v>0</v>
      </c>
      <c r="W63" s="156"/>
      <c r="X63" s="156" t="s">
        <v>214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5.5" x14ac:dyDescent="0.2">
      <c r="A64" s="161" t="s">
        <v>160</v>
      </c>
      <c r="B64" s="162" t="s">
        <v>122</v>
      </c>
      <c r="C64" s="183" t="s">
        <v>123</v>
      </c>
      <c r="D64" s="163"/>
      <c r="E64" s="164"/>
      <c r="F64" s="165"/>
      <c r="G64" s="165">
        <f>SUMIF(AG65:AG67,"&lt;&gt;NOR",G65:G67)</f>
        <v>0</v>
      </c>
      <c r="H64" s="165"/>
      <c r="I64" s="165">
        <f>SUM(I65:I67)</f>
        <v>0</v>
      </c>
      <c r="J64" s="165"/>
      <c r="K64" s="165">
        <f>SUM(K65:K67)</f>
        <v>0</v>
      </c>
      <c r="L64" s="165"/>
      <c r="M64" s="165">
        <f>SUM(M65:M67)</f>
        <v>0</v>
      </c>
      <c r="N64" s="165"/>
      <c r="O64" s="165">
        <f>SUM(O65:O67)</f>
        <v>0</v>
      </c>
      <c r="P64" s="165"/>
      <c r="Q64" s="165">
        <f>SUM(Q65:Q67)</f>
        <v>0</v>
      </c>
      <c r="R64" s="165"/>
      <c r="S64" s="165"/>
      <c r="T64" s="166"/>
      <c r="U64" s="160"/>
      <c r="V64" s="160">
        <f>SUM(V65:V67)</f>
        <v>0</v>
      </c>
      <c r="W64" s="160"/>
      <c r="X64" s="160"/>
      <c r="AG64" t="s">
        <v>161</v>
      </c>
    </row>
    <row r="65" spans="1:60" outlineLevel="1" x14ac:dyDescent="0.2">
      <c r="A65" s="167">
        <v>36</v>
      </c>
      <c r="B65" s="168" t="s">
        <v>1441</v>
      </c>
      <c r="C65" s="184" t="s">
        <v>1442</v>
      </c>
      <c r="D65" s="169" t="s">
        <v>329</v>
      </c>
      <c r="E65" s="170">
        <v>120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213</v>
      </c>
      <c r="T65" s="173" t="s">
        <v>166</v>
      </c>
      <c r="U65" s="156">
        <v>0</v>
      </c>
      <c r="V65" s="156">
        <f>ROUND(E65*U65,2)</f>
        <v>0</v>
      </c>
      <c r="W65" s="156"/>
      <c r="X65" s="156" t="s">
        <v>214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257" t="s">
        <v>1443</v>
      </c>
      <c r="D66" s="258"/>
      <c r="E66" s="258"/>
      <c r="F66" s="258"/>
      <c r="G66" s="258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4" t="str">
        <f>C66</f>
        <v>Silové kabely s funkční schopnosti systému při požáru dle ZP 27/2008, STN 92 0205,DIN 4102-12 a splňující vyhlášku č. 268/2011 Sb. (B2 ca s1d1)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37</v>
      </c>
      <c r="B67" s="176" t="s">
        <v>1444</v>
      </c>
      <c r="C67" s="185" t="s">
        <v>1445</v>
      </c>
      <c r="D67" s="177" t="s">
        <v>329</v>
      </c>
      <c r="E67" s="178">
        <v>120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0"/>
      <c r="S67" s="180" t="s">
        <v>213</v>
      </c>
      <c r="T67" s="181" t="s">
        <v>166</v>
      </c>
      <c r="U67" s="156">
        <v>0</v>
      </c>
      <c r="V67" s="156">
        <f>ROUND(E67*U67,2)</f>
        <v>0</v>
      </c>
      <c r="W67" s="156"/>
      <c r="X67" s="156" t="s">
        <v>214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1" t="s">
        <v>160</v>
      </c>
      <c r="B68" s="162" t="s">
        <v>124</v>
      </c>
      <c r="C68" s="183" t="s">
        <v>125</v>
      </c>
      <c r="D68" s="163"/>
      <c r="E68" s="164"/>
      <c r="F68" s="165"/>
      <c r="G68" s="165">
        <f>SUMIF(AG69:AG70,"&lt;&gt;NOR",G69:G70)</f>
        <v>0</v>
      </c>
      <c r="H68" s="165"/>
      <c r="I68" s="165">
        <f>SUM(I69:I70)</f>
        <v>0</v>
      </c>
      <c r="J68" s="165"/>
      <c r="K68" s="165">
        <f>SUM(K69:K70)</f>
        <v>0</v>
      </c>
      <c r="L68" s="165"/>
      <c r="M68" s="165">
        <f>SUM(M69:M70)</f>
        <v>0</v>
      </c>
      <c r="N68" s="165"/>
      <c r="O68" s="165">
        <f>SUM(O69:O70)</f>
        <v>0</v>
      </c>
      <c r="P68" s="165"/>
      <c r="Q68" s="165">
        <f>SUM(Q69:Q70)</f>
        <v>0</v>
      </c>
      <c r="R68" s="165"/>
      <c r="S68" s="165"/>
      <c r="T68" s="166"/>
      <c r="U68" s="160"/>
      <c r="V68" s="160">
        <f>SUM(V69:V70)</f>
        <v>0</v>
      </c>
      <c r="W68" s="160"/>
      <c r="X68" s="160"/>
      <c r="AG68" t="s">
        <v>161</v>
      </c>
    </row>
    <row r="69" spans="1:60" outlineLevel="1" x14ac:dyDescent="0.2">
      <c r="A69" s="175">
        <v>38</v>
      </c>
      <c r="B69" s="176" t="s">
        <v>1446</v>
      </c>
      <c r="C69" s="185" t="s">
        <v>1447</v>
      </c>
      <c r="D69" s="177" t="s">
        <v>329</v>
      </c>
      <c r="E69" s="178">
        <v>200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/>
      <c r="S69" s="180" t="s">
        <v>213</v>
      </c>
      <c r="T69" s="181" t="s">
        <v>166</v>
      </c>
      <c r="U69" s="156">
        <v>0</v>
      </c>
      <c r="V69" s="156">
        <f>ROUND(E69*U69,2)</f>
        <v>0</v>
      </c>
      <c r="W69" s="156"/>
      <c r="X69" s="156" t="s">
        <v>214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39</v>
      </c>
      <c r="B70" s="176" t="s">
        <v>1448</v>
      </c>
      <c r="C70" s="185" t="s">
        <v>1449</v>
      </c>
      <c r="D70" s="177" t="s">
        <v>329</v>
      </c>
      <c r="E70" s="178">
        <v>200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/>
      <c r="S70" s="180" t="s">
        <v>213</v>
      </c>
      <c r="T70" s="181" t="s">
        <v>166</v>
      </c>
      <c r="U70" s="156">
        <v>0</v>
      </c>
      <c r="V70" s="156">
        <f>ROUND(E70*U70,2)</f>
        <v>0</v>
      </c>
      <c r="W70" s="156"/>
      <c r="X70" s="156" t="s">
        <v>214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5.5" x14ac:dyDescent="0.2">
      <c r="A71" s="161" t="s">
        <v>160</v>
      </c>
      <c r="B71" s="162" t="s">
        <v>126</v>
      </c>
      <c r="C71" s="183" t="s">
        <v>127</v>
      </c>
      <c r="D71" s="163"/>
      <c r="E71" s="164"/>
      <c r="F71" s="165"/>
      <c r="G71" s="165">
        <f>SUMIF(AG72:AG79,"&lt;&gt;NOR",G72:G79)</f>
        <v>0</v>
      </c>
      <c r="H71" s="165"/>
      <c r="I71" s="165">
        <f>SUM(I72:I79)</f>
        <v>0</v>
      </c>
      <c r="J71" s="165"/>
      <c r="K71" s="165">
        <f>SUM(K72:K79)</f>
        <v>0</v>
      </c>
      <c r="L71" s="165"/>
      <c r="M71" s="165">
        <f>SUM(M72:M79)</f>
        <v>0</v>
      </c>
      <c r="N71" s="165"/>
      <c r="O71" s="165">
        <f>SUM(O72:O79)</f>
        <v>0</v>
      </c>
      <c r="P71" s="165"/>
      <c r="Q71" s="165">
        <f>SUM(Q72:Q79)</f>
        <v>0</v>
      </c>
      <c r="R71" s="165"/>
      <c r="S71" s="165"/>
      <c r="T71" s="166"/>
      <c r="U71" s="160"/>
      <c r="V71" s="160">
        <f>SUM(V72:V79)</f>
        <v>0</v>
      </c>
      <c r="W71" s="160"/>
      <c r="X71" s="160"/>
      <c r="AG71" t="s">
        <v>161</v>
      </c>
    </row>
    <row r="72" spans="1:60" outlineLevel="1" x14ac:dyDescent="0.2">
      <c r="A72" s="167">
        <v>40</v>
      </c>
      <c r="B72" s="168" t="s">
        <v>1450</v>
      </c>
      <c r="C72" s="184" t="s">
        <v>1451</v>
      </c>
      <c r="D72" s="169" t="s">
        <v>1369</v>
      </c>
      <c r="E72" s="170">
        <v>2800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2" t="s">
        <v>213</v>
      </c>
      <c r="T72" s="173" t="s">
        <v>166</v>
      </c>
      <c r="U72" s="156">
        <v>0</v>
      </c>
      <c r="V72" s="156">
        <f>ROUND(E72*U72,2)</f>
        <v>0</v>
      </c>
      <c r="W72" s="156"/>
      <c r="X72" s="156" t="s">
        <v>366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550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57" t="s">
        <v>1452</v>
      </c>
      <c r="D73" s="258"/>
      <c r="E73" s="258"/>
      <c r="F73" s="258"/>
      <c r="G73" s="258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4" t="str">
        <f>C73</f>
        <v>Požárně odolné systémy dle DIN 4102 část 12, ZP27/2008 a STN 92 0205 (pro uchycení jednoho kabelu s prokázanou funkčností při požáru) včetně kotvy, šroubu do betonu SB 6.3X35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7">
        <v>41</v>
      </c>
      <c r="B74" s="168" t="s">
        <v>1453</v>
      </c>
      <c r="C74" s="184" t="s">
        <v>1454</v>
      </c>
      <c r="D74" s="169" t="s">
        <v>1369</v>
      </c>
      <c r="E74" s="170">
        <v>2800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/>
      <c r="S74" s="172" t="s">
        <v>213</v>
      </c>
      <c r="T74" s="173" t="s">
        <v>166</v>
      </c>
      <c r="U74" s="156">
        <v>0</v>
      </c>
      <c r="V74" s="156">
        <f>ROUND(E74*U74,2)</f>
        <v>0</v>
      </c>
      <c r="W74" s="156"/>
      <c r="X74" s="156" t="s">
        <v>366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367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57" t="s">
        <v>1452</v>
      </c>
      <c r="D75" s="258"/>
      <c r="E75" s="258"/>
      <c r="F75" s="258"/>
      <c r="G75" s="258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170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4" t="str">
        <f>C75</f>
        <v>Požárně odolné systémy dle DIN 4102 část 12, ZP27/2008 a STN 92 0205 (pro uchycení jednoho kabelu s prokázanou funkčností při požáru) včetně kotvy, šroubu do betonu SB 6.3X35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7">
        <v>42</v>
      </c>
      <c r="B76" s="168" t="s">
        <v>1455</v>
      </c>
      <c r="C76" s="184" t="s">
        <v>1456</v>
      </c>
      <c r="D76" s="169" t="s">
        <v>1256</v>
      </c>
      <c r="E76" s="170">
        <v>115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213</v>
      </c>
      <c r="T76" s="173" t="s">
        <v>166</v>
      </c>
      <c r="U76" s="156">
        <v>0</v>
      </c>
      <c r="V76" s="156">
        <f>ROUND(E76*U76,2)</f>
        <v>0</v>
      </c>
      <c r="W76" s="156"/>
      <c r="X76" s="156" t="s">
        <v>366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367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257" t="s">
        <v>1452</v>
      </c>
      <c r="D77" s="258"/>
      <c r="E77" s="258"/>
      <c r="F77" s="258"/>
      <c r="G77" s="258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170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4" t="str">
        <f>C77</f>
        <v>Požárně odolné systémy dle DIN 4102 část 12, ZP27/2008 a STN 92 0205 (pro uchycení jednoho kabelu s prokázanou funkčností při požáru) včetně kotvy, šroubu do betonu SB 6.3X35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7">
        <v>43</v>
      </c>
      <c r="B78" s="168" t="s">
        <v>1457</v>
      </c>
      <c r="C78" s="184" t="s">
        <v>1458</v>
      </c>
      <c r="D78" s="169" t="s">
        <v>1256</v>
      </c>
      <c r="E78" s="170">
        <v>115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213</v>
      </c>
      <c r="T78" s="173" t="s">
        <v>166</v>
      </c>
      <c r="U78" s="156">
        <v>0</v>
      </c>
      <c r="V78" s="156">
        <f>ROUND(E78*U78,2)</f>
        <v>0</v>
      </c>
      <c r="W78" s="156"/>
      <c r="X78" s="156" t="s">
        <v>366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367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57" t="s">
        <v>1452</v>
      </c>
      <c r="D79" s="258"/>
      <c r="E79" s="258"/>
      <c r="F79" s="258"/>
      <c r="G79" s="258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170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4" t="str">
        <f>C79</f>
        <v>Požárně odolné systémy dle DIN 4102 část 12, ZP27/2008 a STN 92 0205 (pro uchycení jednoho kabelu s prokázanou funkčností při požáru) včetně kotvy, šroubu do betonu SB 6.3X35</v>
      </c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1" t="s">
        <v>160</v>
      </c>
      <c r="B80" s="162" t="s">
        <v>128</v>
      </c>
      <c r="C80" s="183" t="s">
        <v>129</v>
      </c>
      <c r="D80" s="163"/>
      <c r="E80" s="164"/>
      <c r="F80" s="165"/>
      <c r="G80" s="165">
        <f>SUMIF(AG81:AG106,"&lt;&gt;NOR",G81:G106)</f>
        <v>0</v>
      </c>
      <c r="H80" s="165"/>
      <c r="I80" s="165">
        <f>SUM(I81:I106)</f>
        <v>0</v>
      </c>
      <c r="J80" s="165"/>
      <c r="K80" s="165">
        <f>SUM(K81:K106)</f>
        <v>0</v>
      </c>
      <c r="L80" s="165"/>
      <c r="M80" s="165">
        <f>SUM(M81:M106)</f>
        <v>0</v>
      </c>
      <c r="N80" s="165"/>
      <c r="O80" s="165">
        <f>SUM(O81:O106)</f>
        <v>0</v>
      </c>
      <c r="P80" s="165"/>
      <c r="Q80" s="165">
        <f>SUM(Q81:Q106)</f>
        <v>0</v>
      </c>
      <c r="R80" s="165"/>
      <c r="S80" s="165"/>
      <c r="T80" s="166"/>
      <c r="U80" s="160"/>
      <c r="V80" s="160">
        <f>SUM(V81:V106)</f>
        <v>0</v>
      </c>
      <c r="W80" s="160"/>
      <c r="X80" s="160"/>
      <c r="AG80" t="s">
        <v>161</v>
      </c>
    </row>
    <row r="81" spans="1:60" outlineLevel="1" x14ac:dyDescent="0.2">
      <c r="A81" s="175">
        <v>44</v>
      </c>
      <c r="B81" s="176" t="s">
        <v>1459</v>
      </c>
      <c r="C81" s="185" t="s">
        <v>1460</v>
      </c>
      <c r="D81" s="177" t="s">
        <v>329</v>
      </c>
      <c r="E81" s="178">
        <v>100</v>
      </c>
      <c r="F81" s="179"/>
      <c r="G81" s="180">
        <f t="shared" ref="G81:G98" si="7">ROUND(E81*F81,2)</f>
        <v>0</v>
      </c>
      <c r="H81" s="179"/>
      <c r="I81" s="180">
        <f t="shared" ref="I81:I98" si="8">ROUND(E81*H81,2)</f>
        <v>0</v>
      </c>
      <c r="J81" s="179"/>
      <c r="K81" s="180">
        <f t="shared" ref="K81:K98" si="9">ROUND(E81*J81,2)</f>
        <v>0</v>
      </c>
      <c r="L81" s="180">
        <v>21</v>
      </c>
      <c r="M81" s="180">
        <f t="shared" ref="M81:M98" si="10">G81*(1+L81/100)</f>
        <v>0</v>
      </c>
      <c r="N81" s="180">
        <v>0</v>
      </c>
      <c r="O81" s="180">
        <f t="shared" ref="O81:O98" si="11">ROUND(E81*N81,2)</f>
        <v>0</v>
      </c>
      <c r="P81" s="180">
        <v>0</v>
      </c>
      <c r="Q81" s="180">
        <f t="shared" ref="Q81:Q98" si="12">ROUND(E81*P81,2)</f>
        <v>0</v>
      </c>
      <c r="R81" s="180"/>
      <c r="S81" s="180" t="s">
        <v>213</v>
      </c>
      <c r="T81" s="181" t="s">
        <v>166</v>
      </c>
      <c r="U81" s="156">
        <v>0</v>
      </c>
      <c r="V81" s="156">
        <f t="shared" ref="V81:V98" si="13">ROUND(E81*U81,2)</f>
        <v>0</v>
      </c>
      <c r="W81" s="156"/>
      <c r="X81" s="156" t="s">
        <v>214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45</v>
      </c>
      <c r="B82" s="176" t="s">
        <v>1461</v>
      </c>
      <c r="C82" s="185" t="s">
        <v>1462</v>
      </c>
      <c r="D82" s="177" t="s">
        <v>329</v>
      </c>
      <c r="E82" s="178">
        <v>100</v>
      </c>
      <c r="F82" s="179"/>
      <c r="G82" s="180">
        <f t="shared" si="7"/>
        <v>0</v>
      </c>
      <c r="H82" s="179"/>
      <c r="I82" s="180">
        <f t="shared" si="8"/>
        <v>0</v>
      </c>
      <c r="J82" s="179"/>
      <c r="K82" s="180">
        <f t="shared" si="9"/>
        <v>0</v>
      </c>
      <c r="L82" s="180">
        <v>21</v>
      </c>
      <c r="M82" s="180">
        <f t="shared" si="10"/>
        <v>0</v>
      </c>
      <c r="N82" s="180">
        <v>0</v>
      </c>
      <c r="O82" s="180">
        <f t="shared" si="11"/>
        <v>0</v>
      </c>
      <c r="P82" s="180">
        <v>0</v>
      </c>
      <c r="Q82" s="180">
        <f t="shared" si="12"/>
        <v>0</v>
      </c>
      <c r="R82" s="180"/>
      <c r="S82" s="180" t="s">
        <v>213</v>
      </c>
      <c r="T82" s="181" t="s">
        <v>166</v>
      </c>
      <c r="U82" s="156">
        <v>0</v>
      </c>
      <c r="V82" s="156">
        <f t="shared" si="13"/>
        <v>0</v>
      </c>
      <c r="W82" s="156"/>
      <c r="X82" s="156" t="s">
        <v>214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46</v>
      </c>
      <c r="B83" s="176" t="s">
        <v>1463</v>
      </c>
      <c r="C83" s="185" t="s">
        <v>1464</v>
      </c>
      <c r="D83" s="177" t="s">
        <v>329</v>
      </c>
      <c r="E83" s="178">
        <v>100</v>
      </c>
      <c r="F83" s="179"/>
      <c r="G83" s="180">
        <f t="shared" si="7"/>
        <v>0</v>
      </c>
      <c r="H83" s="179"/>
      <c r="I83" s="180">
        <f t="shared" si="8"/>
        <v>0</v>
      </c>
      <c r="J83" s="179"/>
      <c r="K83" s="180">
        <f t="shared" si="9"/>
        <v>0</v>
      </c>
      <c r="L83" s="180">
        <v>21</v>
      </c>
      <c r="M83" s="180">
        <f t="shared" si="10"/>
        <v>0</v>
      </c>
      <c r="N83" s="180">
        <v>0</v>
      </c>
      <c r="O83" s="180">
        <f t="shared" si="11"/>
        <v>0</v>
      </c>
      <c r="P83" s="180">
        <v>0</v>
      </c>
      <c r="Q83" s="180">
        <f t="shared" si="12"/>
        <v>0</v>
      </c>
      <c r="R83" s="180"/>
      <c r="S83" s="180" t="s">
        <v>213</v>
      </c>
      <c r="T83" s="181" t="s">
        <v>166</v>
      </c>
      <c r="U83" s="156">
        <v>0</v>
      </c>
      <c r="V83" s="156">
        <f t="shared" si="13"/>
        <v>0</v>
      </c>
      <c r="W83" s="156"/>
      <c r="X83" s="156" t="s">
        <v>214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47</v>
      </c>
      <c r="B84" s="176" t="s">
        <v>1465</v>
      </c>
      <c r="C84" s="185" t="s">
        <v>1466</v>
      </c>
      <c r="D84" s="177" t="s">
        <v>329</v>
      </c>
      <c r="E84" s="178">
        <v>100</v>
      </c>
      <c r="F84" s="179"/>
      <c r="G84" s="180">
        <f t="shared" si="7"/>
        <v>0</v>
      </c>
      <c r="H84" s="179"/>
      <c r="I84" s="180">
        <f t="shared" si="8"/>
        <v>0</v>
      </c>
      <c r="J84" s="179"/>
      <c r="K84" s="180">
        <f t="shared" si="9"/>
        <v>0</v>
      </c>
      <c r="L84" s="180">
        <v>21</v>
      </c>
      <c r="M84" s="180">
        <f t="shared" si="10"/>
        <v>0</v>
      </c>
      <c r="N84" s="180">
        <v>0</v>
      </c>
      <c r="O84" s="180">
        <f t="shared" si="11"/>
        <v>0</v>
      </c>
      <c r="P84" s="180">
        <v>0</v>
      </c>
      <c r="Q84" s="180">
        <f t="shared" si="12"/>
        <v>0</v>
      </c>
      <c r="R84" s="180"/>
      <c r="S84" s="180" t="s">
        <v>213</v>
      </c>
      <c r="T84" s="181" t="s">
        <v>166</v>
      </c>
      <c r="U84" s="156">
        <v>0</v>
      </c>
      <c r="V84" s="156">
        <f t="shared" si="13"/>
        <v>0</v>
      </c>
      <c r="W84" s="156"/>
      <c r="X84" s="156" t="s">
        <v>214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48</v>
      </c>
      <c r="B85" s="176" t="s">
        <v>1467</v>
      </c>
      <c r="C85" s="185" t="s">
        <v>1468</v>
      </c>
      <c r="D85" s="177" t="s">
        <v>329</v>
      </c>
      <c r="E85" s="178">
        <v>50</v>
      </c>
      <c r="F85" s="179"/>
      <c r="G85" s="180">
        <f t="shared" si="7"/>
        <v>0</v>
      </c>
      <c r="H85" s="179"/>
      <c r="I85" s="180">
        <f t="shared" si="8"/>
        <v>0</v>
      </c>
      <c r="J85" s="179"/>
      <c r="K85" s="180">
        <f t="shared" si="9"/>
        <v>0</v>
      </c>
      <c r="L85" s="180">
        <v>21</v>
      </c>
      <c r="M85" s="180">
        <f t="shared" si="10"/>
        <v>0</v>
      </c>
      <c r="N85" s="180">
        <v>0</v>
      </c>
      <c r="O85" s="180">
        <f t="shared" si="11"/>
        <v>0</v>
      </c>
      <c r="P85" s="180">
        <v>0</v>
      </c>
      <c r="Q85" s="180">
        <f t="shared" si="12"/>
        <v>0</v>
      </c>
      <c r="R85" s="180"/>
      <c r="S85" s="180" t="s">
        <v>213</v>
      </c>
      <c r="T85" s="181" t="s">
        <v>166</v>
      </c>
      <c r="U85" s="156">
        <v>0</v>
      </c>
      <c r="V85" s="156">
        <f t="shared" si="13"/>
        <v>0</v>
      </c>
      <c r="W85" s="156"/>
      <c r="X85" s="156" t="s">
        <v>214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49</v>
      </c>
      <c r="B86" s="176" t="s">
        <v>1469</v>
      </c>
      <c r="C86" s="185" t="s">
        <v>1470</v>
      </c>
      <c r="D86" s="177" t="s">
        <v>329</v>
      </c>
      <c r="E86" s="178">
        <v>50</v>
      </c>
      <c r="F86" s="179"/>
      <c r="G86" s="180">
        <f t="shared" si="7"/>
        <v>0</v>
      </c>
      <c r="H86" s="179"/>
      <c r="I86" s="180">
        <f t="shared" si="8"/>
        <v>0</v>
      </c>
      <c r="J86" s="179"/>
      <c r="K86" s="180">
        <f t="shared" si="9"/>
        <v>0</v>
      </c>
      <c r="L86" s="180">
        <v>21</v>
      </c>
      <c r="M86" s="180">
        <f t="shared" si="10"/>
        <v>0</v>
      </c>
      <c r="N86" s="180">
        <v>0</v>
      </c>
      <c r="O86" s="180">
        <f t="shared" si="11"/>
        <v>0</v>
      </c>
      <c r="P86" s="180">
        <v>0</v>
      </c>
      <c r="Q86" s="180">
        <f t="shared" si="12"/>
        <v>0</v>
      </c>
      <c r="R86" s="180"/>
      <c r="S86" s="180" t="s">
        <v>213</v>
      </c>
      <c r="T86" s="181" t="s">
        <v>166</v>
      </c>
      <c r="U86" s="156">
        <v>0</v>
      </c>
      <c r="V86" s="156">
        <f t="shared" si="13"/>
        <v>0</v>
      </c>
      <c r="W86" s="156"/>
      <c r="X86" s="156" t="s">
        <v>214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50</v>
      </c>
      <c r="B87" s="176" t="s">
        <v>1471</v>
      </c>
      <c r="C87" s="185" t="s">
        <v>1472</v>
      </c>
      <c r="D87" s="177" t="s">
        <v>329</v>
      </c>
      <c r="E87" s="178">
        <v>50</v>
      </c>
      <c r="F87" s="179"/>
      <c r="G87" s="180">
        <f t="shared" si="7"/>
        <v>0</v>
      </c>
      <c r="H87" s="179"/>
      <c r="I87" s="180">
        <f t="shared" si="8"/>
        <v>0</v>
      </c>
      <c r="J87" s="179"/>
      <c r="K87" s="180">
        <f t="shared" si="9"/>
        <v>0</v>
      </c>
      <c r="L87" s="180">
        <v>21</v>
      </c>
      <c r="M87" s="180">
        <f t="shared" si="10"/>
        <v>0</v>
      </c>
      <c r="N87" s="180">
        <v>0</v>
      </c>
      <c r="O87" s="180">
        <f t="shared" si="11"/>
        <v>0</v>
      </c>
      <c r="P87" s="180">
        <v>0</v>
      </c>
      <c r="Q87" s="180">
        <f t="shared" si="12"/>
        <v>0</v>
      </c>
      <c r="R87" s="180"/>
      <c r="S87" s="180" t="s">
        <v>213</v>
      </c>
      <c r="T87" s="181" t="s">
        <v>166</v>
      </c>
      <c r="U87" s="156">
        <v>0</v>
      </c>
      <c r="V87" s="156">
        <f t="shared" si="13"/>
        <v>0</v>
      </c>
      <c r="W87" s="156"/>
      <c r="X87" s="156" t="s">
        <v>214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51</v>
      </c>
      <c r="B88" s="176" t="s">
        <v>1467</v>
      </c>
      <c r="C88" s="185" t="s">
        <v>1468</v>
      </c>
      <c r="D88" s="177" t="s">
        <v>329</v>
      </c>
      <c r="E88" s="178">
        <v>50</v>
      </c>
      <c r="F88" s="179"/>
      <c r="G88" s="180">
        <f t="shared" si="7"/>
        <v>0</v>
      </c>
      <c r="H88" s="179"/>
      <c r="I88" s="180">
        <f t="shared" si="8"/>
        <v>0</v>
      </c>
      <c r="J88" s="179"/>
      <c r="K88" s="180">
        <f t="shared" si="9"/>
        <v>0</v>
      </c>
      <c r="L88" s="180">
        <v>21</v>
      </c>
      <c r="M88" s="180">
        <f t="shared" si="10"/>
        <v>0</v>
      </c>
      <c r="N88" s="180">
        <v>0</v>
      </c>
      <c r="O88" s="180">
        <f t="shared" si="11"/>
        <v>0</v>
      </c>
      <c r="P88" s="180">
        <v>0</v>
      </c>
      <c r="Q88" s="180">
        <f t="shared" si="12"/>
        <v>0</v>
      </c>
      <c r="R88" s="180"/>
      <c r="S88" s="180" t="s">
        <v>213</v>
      </c>
      <c r="T88" s="181" t="s">
        <v>166</v>
      </c>
      <c r="U88" s="156">
        <v>0</v>
      </c>
      <c r="V88" s="156">
        <f t="shared" si="13"/>
        <v>0</v>
      </c>
      <c r="W88" s="156"/>
      <c r="X88" s="156" t="s">
        <v>214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52</v>
      </c>
      <c r="B89" s="176" t="s">
        <v>1473</v>
      </c>
      <c r="C89" s="185" t="s">
        <v>1474</v>
      </c>
      <c r="D89" s="177" t="s">
        <v>329</v>
      </c>
      <c r="E89" s="178">
        <v>50</v>
      </c>
      <c r="F89" s="179"/>
      <c r="G89" s="180">
        <f t="shared" si="7"/>
        <v>0</v>
      </c>
      <c r="H89" s="179"/>
      <c r="I89" s="180">
        <f t="shared" si="8"/>
        <v>0</v>
      </c>
      <c r="J89" s="179"/>
      <c r="K89" s="180">
        <f t="shared" si="9"/>
        <v>0</v>
      </c>
      <c r="L89" s="180">
        <v>21</v>
      </c>
      <c r="M89" s="180">
        <f t="shared" si="10"/>
        <v>0</v>
      </c>
      <c r="N89" s="180">
        <v>0</v>
      </c>
      <c r="O89" s="180">
        <f t="shared" si="11"/>
        <v>0</v>
      </c>
      <c r="P89" s="180">
        <v>0</v>
      </c>
      <c r="Q89" s="180">
        <f t="shared" si="12"/>
        <v>0</v>
      </c>
      <c r="R89" s="180"/>
      <c r="S89" s="180" t="s">
        <v>213</v>
      </c>
      <c r="T89" s="181" t="s">
        <v>166</v>
      </c>
      <c r="U89" s="156">
        <v>0</v>
      </c>
      <c r="V89" s="156">
        <f t="shared" si="13"/>
        <v>0</v>
      </c>
      <c r="W89" s="156"/>
      <c r="X89" s="156" t="s">
        <v>214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53</v>
      </c>
      <c r="B90" s="176" t="s">
        <v>1475</v>
      </c>
      <c r="C90" s="185" t="s">
        <v>1476</v>
      </c>
      <c r="D90" s="177" t="s">
        <v>1369</v>
      </c>
      <c r="E90" s="178">
        <v>25</v>
      </c>
      <c r="F90" s="179"/>
      <c r="G90" s="180">
        <f t="shared" si="7"/>
        <v>0</v>
      </c>
      <c r="H90" s="179"/>
      <c r="I90" s="180">
        <f t="shared" si="8"/>
        <v>0</v>
      </c>
      <c r="J90" s="179"/>
      <c r="K90" s="180">
        <f t="shared" si="9"/>
        <v>0</v>
      </c>
      <c r="L90" s="180">
        <v>21</v>
      </c>
      <c r="M90" s="180">
        <f t="shared" si="10"/>
        <v>0</v>
      </c>
      <c r="N90" s="180">
        <v>0</v>
      </c>
      <c r="O90" s="180">
        <f t="shared" si="11"/>
        <v>0</v>
      </c>
      <c r="P90" s="180">
        <v>0</v>
      </c>
      <c r="Q90" s="180">
        <f t="shared" si="12"/>
        <v>0</v>
      </c>
      <c r="R90" s="180"/>
      <c r="S90" s="180" t="s">
        <v>213</v>
      </c>
      <c r="T90" s="181" t="s">
        <v>166</v>
      </c>
      <c r="U90" s="156">
        <v>0</v>
      </c>
      <c r="V90" s="156">
        <f t="shared" si="13"/>
        <v>0</v>
      </c>
      <c r="W90" s="156"/>
      <c r="X90" s="156" t="s">
        <v>214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54</v>
      </c>
      <c r="B91" s="176" t="s">
        <v>1477</v>
      </c>
      <c r="C91" s="185" t="s">
        <v>1478</v>
      </c>
      <c r="D91" s="177" t="s">
        <v>1369</v>
      </c>
      <c r="E91" s="178">
        <v>25</v>
      </c>
      <c r="F91" s="179"/>
      <c r="G91" s="180">
        <f t="shared" si="7"/>
        <v>0</v>
      </c>
      <c r="H91" s="179"/>
      <c r="I91" s="180">
        <f t="shared" si="8"/>
        <v>0</v>
      </c>
      <c r="J91" s="179"/>
      <c r="K91" s="180">
        <f t="shared" si="9"/>
        <v>0</v>
      </c>
      <c r="L91" s="180">
        <v>21</v>
      </c>
      <c r="M91" s="180">
        <f t="shared" si="10"/>
        <v>0</v>
      </c>
      <c r="N91" s="180">
        <v>0</v>
      </c>
      <c r="O91" s="180">
        <f t="shared" si="11"/>
        <v>0</v>
      </c>
      <c r="P91" s="180">
        <v>0</v>
      </c>
      <c r="Q91" s="180">
        <f t="shared" si="12"/>
        <v>0</v>
      </c>
      <c r="R91" s="180"/>
      <c r="S91" s="180" t="s">
        <v>213</v>
      </c>
      <c r="T91" s="181" t="s">
        <v>166</v>
      </c>
      <c r="U91" s="156">
        <v>0</v>
      </c>
      <c r="V91" s="156">
        <f t="shared" si="13"/>
        <v>0</v>
      </c>
      <c r="W91" s="156"/>
      <c r="X91" s="156" t="s">
        <v>214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55</v>
      </c>
      <c r="B92" s="176" t="s">
        <v>1479</v>
      </c>
      <c r="C92" s="185" t="s">
        <v>1480</v>
      </c>
      <c r="D92" s="177" t="s">
        <v>329</v>
      </c>
      <c r="E92" s="178">
        <v>35</v>
      </c>
      <c r="F92" s="179"/>
      <c r="G92" s="180">
        <f t="shared" si="7"/>
        <v>0</v>
      </c>
      <c r="H92" s="179"/>
      <c r="I92" s="180">
        <f t="shared" si="8"/>
        <v>0</v>
      </c>
      <c r="J92" s="179"/>
      <c r="K92" s="180">
        <f t="shared" si="9"/>
        <v>0</v>
      </c>
      <c r="L92" s="180">
        <v>21</v>
      </c>
      <c r="M92" s="180">
        <f t="shared" si="10"/>
        <v>0</v>
      </c>
      <c r="N92" s="180">
        <v>0</v>
      </c>
      <c r="O92" s="180">
        <f t="shared" si="11"/>
        <v>0</v>
      </c>
      <c r="P92" s="180">
        <v>0</v>
      </c>
      <c r="Q92" s="180">
        <f t="shared" si="12"/>
        <v>0</v>
      </c>
      <c r="R92" s="180"/>
      <c r="S92" s="180" t="s">
        <v>213</v>
      </c>
      <c r="T92" s="181" t="s">
        <v>166</v>
      </c>
      <c r="U92" s="156">
        <v>0</v>
      </c>
      <c r="V92" s="156">
        <f t="shared" si="13"/>
        <v>0</v>
      </c>
      <c r="W92" s="156"/>
      <c r="X92" s="156" t="s">
        <v>214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56</v>
      </c>
      <c r="B93" s="176" t="s">
        <v>1481</v>
      </c>
      <c r="C93" s="185" t="s">
        <v>1482</v>
      </c>
      <c r="D93" s="177" t="s">
        <v>329</v>
      </c>
      <c r="E93" s="178">
        <v>30</v>
      </c>
      <c r="F93" s="179"/>
      <c r="G93" s="180">
        <f t="shared" si="7"/>
        <v>0</v>
      </c>
      <c r="H93" s="179"/>
      <c r="I93" s="180">
        <f t="shared" si="8"/>
        <v>0</v>
      </c>
      <c r="J93" s="179"/>
      <c r="K93" s="180">
        <f t="shared" si="9"/>
        <v>0</v>
      </c>
      <c r="L93" s="180">
        <v>21</v>
      </c>
      <c r="M93" s="180">
        <f t="shared" si="10"/>
        <v>0</v>
      </c>
      <c r="N93" s="180">
        <v>0</v>
      </c>
      <c r="O93" s="180">
        <f t="shared" si="11"/>
        <v>0</v>
      </c>
      <c r="P93" s="180">
        <v>0</v>
      </c>
      <c r="Q93" s="180">
        <f t="shared" si="12"/>
        <v>0</v>
      </c>
      <c r="R93" s="180"/>
      <c r="S93" s="180" t="s">
        <v>213</v>
      </c>
      <c r="T93" s="181" t="s">
        <v>166</v>
      </c>
      <c r="U93" s="156">
        <v>0</v>
      </c>
      <c r="V93" s="156">
        <f t="shared" si="13"/>
        <v>0</v>
      </c>
      <c r="W93" s="156"/>
      <c r="X93" s="156" t="s">
        <v>214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57</v>
      </c>
      <c r="B94" s="176" t="s">
        <v>1483</v>
      </c>
      <c r="C94" s="185" t="s">
        <v>1484</v>
      </c>
      <c r="D94" s="177" t="s">
        <v>1369</v>
      </c>
      <c r="E94" s="178">
        <v>28</v>
      </c>
      <c r="F94" s="179"/>
      <c r="G94" s="180">
        <f t="shared" si="7"/>
        <v>0</v>
      </c>
      <c r="H94" s="179"/>
      <c r="I94" s="180">
        <f t="shared" si="8"/>
        <v>0</v>
      </c>
      <c r="J94" s="179"/>
      <c r="K94" s="180">
        <f t="shared" si="9"/>
        <v>0</v>
      </c>
      <c r="L94" s="180">
        <v>21</v>
      </c>
      <c r="M94" s="180">
        <f t="shared" si="10"/>
        <v>0</v>
      </c>
      <c r="N94" s="180">
        <v>0</v>
      </c>
      <c r="O94" s="180">
        <f t="shared" si="11"/>
        <v>0</v>
      </c>
      <c r="P94" s="180">
        <v>0</v>
      </c>
      <c r="Q94" s="180">
        <f t="shared" si="12"/>
        <v>0</v>
      </c>
      <c r="R94" s="180"/>
      <c r="S94" s="180" t="s">
        <v>213</v>
      </c>
      <c r="T94" s="181" t="s">
        <v>166</v>
      </c>
      <c r="U94" s="156">
        <v>0</v>
      </c>
      <c r="V94" s="156">
        <f t="shared" si="13"/>
        <v>0</v>
      </c>
      <c r="W94" s="156"/>
      <c r="X94" s="156" t="s">
        <v>214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58</v>
      </c>
      <c r="B95" s="176" t="s">
        <v>1485</v>
      </c>
      <c r="C95" s="185" t="s">
        <v>1486</v>
      </c>
      <c r="D95" s="177" t="s">
        <v>1487</v>
      </c>
      <c r="E95" s="178">
        <v>30</v>
      </c>
      <c r="F95" s="179"/>
      <c r="G95" s="180">
        <f t="shared" si="7"/>
        <v>0</v>
      </c>
      <c r="H95" s="179"/>
      <c r="I95" s="180">
        <f t="shared" si="8"/>
        <v>0</v>
      </c>
      <c r="J95" s="179"/>
      <c r="K95" s="180">
        <f t="shared" si="9"/>
        <v>0</v>
      </c>
      <c r="L95" s="180">
        <v>21</v>
      </c>
      <c r="M95" s="180">
        <f t="shared" si="10"/>
        <v>0</v>
      </c>
      <c r="N95" s="180">
        <v>0</v>
      </c>
      <c r="O95" s="180">
        <f t="shared" si="11"/>
        <v>0</v>
      </c>
      <c r="P95" s="180">
        <v>0</v>
      </c>
      <c r="Q95" s="180">
        <f t="shared" si="12"/>
        <v>0</v>
      </c>
      <c r="R95" s="180"/>
      <c r="S95" s="180" t="s">
        <v>213</v>
      </c>
      <c r="T95" s="181" t="s">
        <v>166</v>
      </c>
      <c r="U95" s="156">
        <v>0</v>
      </c>
      <c r="V95" s="156">
        <f t="shared" si="13"/>
        <v>0</v>
      </c>
      <c r="W95" s="156"/>
      <c r="X95" s="156" t="s">
        <v>214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59</v>
      </c>
      <c r="B96" s="176" t="s">
        <v>1488</v>
      </c>
      <c r="C96" s="185" t="s">
        <v>1489</v>
      </c>
      <c r="D96" s="177" t="s">
        <v>1487</v>
      </c>
      <c r="E96" s="178">
        <v>80</v>
      </c>
      <c r="F96" s="179"/>
      <c r="G96" s="180">
        <f t="shared" si="7"/>
        <v>0</v>
      </c>
      <c r="H96" s="179"/>
      <c r="I96" s="180">
        <f t="shared" si="8"/>
        <v>0</v>
      </c>
      <c r="J96" s="179"/>
      <c r="K96" s="180">
        <f t="shared" si="9"/>
        <v>0</v>
      </c>
      <c r="L96" s="180">
        <v>21</v>
      </c>
      <c r="M96" s="180">
        <f t="shared" si="10"/>
        <v>0</v>
      </c>
      <c r="N96" s="180">
        <v>0</v>
      </c>
      <c r="O96" s="180">
        <f t="shared" si="11"/>
        <v>0</v>
      </c>
      <c r="P96" s="180">
        <v>0</v>
      </c>
      <c r="Q96" s="180">
        <f t="shared" si="12"/>
        <v>0</v>
      </c>
      <c r="R96" s="180"/>
      <c r="S96" s="180" t="s">
        <v>213</v>
      </c>
      <c r="T96" s="181" t="s">
        <v>166</v>
      </c>
      <c r="U96" s="156">
        <v>0</v>
      </c>
      <c r="V96" s="156">
        <f t="shared" si="13"/>
        <v>0</v>
      </c>
      <c r="W96" s="156"/>
      <c r="X96" s="156" t="s">
        <v>214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60</v>
      </c>
      <c r="B97" s="176" t="s">
        <v>1490</v>
      </c>
      <c r="C97" s="185" t="s">
        <v>1491</v>
      </c>
      <c r="D97" s="177" t="s">
        <v>1487</v>
      </c>
      <c r="E97" s="178">
        <v>50</v>
      </c>
      <c r="F97" s="179"/>
      <c r="G97" s="180">
        <f t="shared" si="7"/>
        <v>0</v>
      </c>
      <c r="H97" s="179"/>
      <c r="I97" s="180">
        <f t="shared" si="8"/>
        <v>0</v>
      </c>
      <c r="J97" s="179"/>
      <c r="K97" s="180">
        <f t="shared" si="9"/>
        <v>0</v>
      </c>
      <c r="L97" s="180">
        <v>21</v>
      </c>
      <c r="M97" s="180">
        <f t="shared" si="10"/>
        <v>0</v>
      </c>
      <c r="N97" s="180">
        <v>0</v>
      </c>
      <c r="O97" s="180">
        <f t="shared" si="11"/>
        <v>0</v>
      </c>
      <c r="P97" s="180">
        <v>0</v>
      </c>
      <c r="Q97" s="180">
        <f t="shared" si="12"/>
        <v>0</v>
      </c>
      <c r="R97" s="180"/>
      <c r="S97" s="180" t="s">
        <v>213</v>
      </c>
      <c r="T97" s="181" t="s">
        <v>166</v>
      </c>
      <c r="U97" s="156">
        <v>0</v>
      </c>
      <c r="V97" s="156">
        <f t="shared" si="13"/>
        <v>0</v>
      </c>
      <c r="W97" s="156"/>
      <c r="X97" s="156" t="s">
        <v>214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7">
        <v>61</v>
      </c>
      <c r="B98" s="168" t="s">
        <v>1492</v>
      </c>
      <c r="C98" s="184" t="s">
        <v>1493</v>
      </c>
      <c r="D98" s="169" t="s">
        <v>904</v>
      </c>
      <c r="E98" s="170">
        <v>1</v>
      </c>
      <c r="F98" s="171"/>
      <c r="G98" s="172">
        <f t="shared" si="7"/>
        <v>0</v>
      </c>
      <c r="H98" s="171"/>
      <c r="I98" s="172">
        <f t="shared" si="8"/>
        <v>0</v>
      </c>
      <c r="J98" s="171"/>
      <c r="K98" s="172">
        <f t="shared" si="9"/>
        <v>0</v>
      </c>
      <c r="L98" s="172">
        <v>21</v>
      </c>
      <c r="M98" s="172">
        <f t="shared" si="10"/>
        <v>0</v>
      </c>
      <c r="N98" s="172">
        <v>0</v>
      </c>
      <c r="O98" s="172">
        <f t="shared" si="11"/>
        <v>0</v>
      </c>
      <c r="P98" s="172">
        <v>0</v>
      </c>
      <c r="Q98" s="172">
        <f t="shared" si="12"/>
        <v>0</v>
      </c>
      <c r="R98" s="172"/>
      <c r="S98" s="172" t="s">
        <v>213</v>
      </c>
      <c r="T98" s="173" t="s">
        <v>166</v>
      </c>
      <c r="U98" s="156">
        <v>0</v>
      </c>
      <c r="V98" s="156">
        <f t="shared" si="13"/>
        <v>0</v>
      </c>
      <c r="W98" s="156"/>
      <c r="X98" s="156" t="s">
        <v>214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54"/>
      <c r="B99" s="155"/>
      <c r="C99" s="257" t="s">
        <v>1494</v>
      </c>
      <c r="D99" s="258"/>
      <c r="E99" s="258"/>
      <c r="F99" s="258"/>
      <c r="G99" s="258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74" t="str">
        <f>C99</f>
        <v>zednické výpomoci (vysekání niky pro konzoly, podpěry, závěsy, zajištění manipulační plošiny, zazdění nebo zabetonování rýh nebo kapes ve zdech nebo stropech, nastřelování upevňovacích prvků, upevňování pomocí hmoždinek apod)</v>
      </c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62</v>
      </c>
      <c r="B100" s="176" t="s">
        <v>1495</v>
      </c>
      <c r="C100" s="185" t="s">
        <v>1496</v>
      </c>
      <c r="D100" s="177" t="s">
        <v>1487</v>
      </c>
      <c r="E100" s="178">
        <v>80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213</v>
      </c>
      <c r="T100" s="181" t="s">
        <v>166</v>
      </c>
      <c r="U100" s="156">
        <v>0</v>
      </c>
      <c r="V100" s="156">
        <f>ROUND(E100*U100,2)</f>
        <v>0</v>
      </c>
      <c r="W100" s="156"/>
      <c r="X100" s="156" t="s">
        <v>214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7">
        <v>63</v>
      </c>
      <c r="B101" s="168" t="s">
        <v>1497</v>
      </c>
      <c r="C101" s="184" t="s">
        <v>1498</v>
      </c>
      <c r="D101" s="169" t="s">
        <v>904</v>
      </c>
      <c r="E101" s="170">
        <v>1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0</v>
      </c>
      <c r="O101" s="172">
        <f>ROUND(E101*N101,2)</f>
        <v>0</v>
      </c>
      <c r="P101" s="172">
        <v>0</v>
      </c>
      <c r="Q101" s="172">
        <f>ROUND(E101*P101,2)</f>
        <v>0</v>
      </c>
      <c r="R101" s="172"/>
      <c r="S101" s="172" t="s">
        <v>213</v>
      </c>
      <c r="T101" s="173" t="s">
        <v>166</v>
      </c>
      <c r="U101" s="156">
        <v>0</v>
      </c>
      <c r="V101" s="156">
        <f>ROUND(E101*U101,2)</f>
        <v>0</v>
      </c>
      <c r="W101" s="156"/>
      <c r="X101" s="156" t="s">
        <v>214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54"/>
      <c r="B102" s="155"/>
      <c r="C102" s="257" t="s">
        <v>1494</v>
      </c>
      <c r="D102" s="258"/>
      <c r="E102" s="258"/>
      <c r="F102" s="258"/>
      <c r="G102" s="258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4" t="str">
        <f>C102</f>
        <v>zednické výpomoci (vysekání niky pro konzoly, podpěry, závěsy, zajištění manipulační plošiny, zazdění nebo zabetonování rýh nebo kapes ve zdech nebo stropech, nastřelování upevňovacích prvků, upevňování pomocí hmoždinek apod)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7">
        <v>64</v>
      </c>
      <c r="B103" s="168" t="s">
        <v>1499</v>
      </c>
      <c r="C103" s="184" t="s">
        <v>1500</v>
      </c>
      <c r="D103" s="169" t="s">
        <v>904</v>
      </c>
      <c r="E103" s="170">
        <v>1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2"/>
      <c r="S103" s="172" t="s">
        <v>213</v>
      </c>
      <c r="T103" s="173" t="s">
        <v>166</v>
      </c>
      <c r="U103" s="156">
        <v>0</v>
      </c>
      <c r="V103" s="156">
        <f>ROUND(E103*U103,2)</f>
        <v>0</v>
      </c>
      <c r="W103" s="156"/>
      <c r="X103" s="156" t="s">
        <v>214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215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257" t="s">
        <v>1494</v>
      </c>
      <c r="D104" s="258"/>
      <c r="E104" s="258"/>
      <c r="F104" s="258"/>
      <c r="G104" s="258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74" t="str">
        <f>C104</f>
        <v>zednické výpomoci (vysekání niky pro konzoly, podpěry, závěsy, zajištění manipulační plošiny, zazdění nebo zabetonování rýh nebo kapes ve zdech nebo stropech, nastřelování upevňovacích prvků, upevňování pomocí hmoždinek apod)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65</v>
      </c>
      <c r="B105" s="176" t="s">
        <v>1501</v>
      </c>
      <c r="C105" s="185" t="s">
        <v>1502</v>
      </c>
      <c r="D105" s="177" t="s">
        <v>1503</v>
      </c>
      <c r="E105" s="178">
        <v>1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/>
      <c r="S105" s="180" t="s">
        <v>213</v>
      </c>
      <c r="T105" s="181" t="s">
        <v>166</v>
      </c>
      <c r="U105" s="156">
        <v>0</v>
      </c>
      <c r="V105" s="156">
        <f>ROUND(E105*U105,2)</f>
        <v>0</v>
      </c>
      <c r="W105" s="156"/>
      <c r="X105" s="156" t="s">
        <v>366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550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7">
        <v>66</v>
      </c>
      <c r="B106" s="168" t="s">
        <v>1504</v>
      </c>
      <c r="C106" s="184" t="s">
        <v>1505</v>
      </c>
      <c r="D106" s="169" t="s">
        <v>1503</v>
      </c>
      <c r="E106" s="170">
        <v>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213</v>
      </c>
      <c r="T106" s="173" t="s">
        <v>166</v>
      </c>
      <c r="U106" s="156">
        <v>0</v>
      </c>
      <c r="V106" s="156">
        <f>ROUND(E106*U106,2)</f>
        <v>0</v>
      </c>
      <c r="W106" s="156"/>
      <c r="X106" s="156" t="s">
        <v>366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367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3"/>
      <c r="B107" s="4"/>
      <c r="C107" s="18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147</v>
      </c>
    </row>
    <row r="108" spans="1:60" x14ac:dyDescent="0.2">
      <c r="A108" s="150"/>
      <c r="B108" s="151" t="s">
        <v>29</v>
      </c>
      <c r="C108" s="187"/>
      <c r="D108" s="152"/>
      <c r="E108" s="153"/>
      <c r="F108" s="153"/>
      <c r="G108" s="182">
        <f>G8+G25+G32+G37+G47+G64+G68+G71+G80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229</v>
      </c>
    </row>
    <row r="109" spans="1:60" x14ac:dyDescent="0.2">
      <c r="C109" s="188"/>
      <c r="D109" s="10"/>
      <c r="AG109" t="s">
        <v>231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IUxvWHMtmwVvQWPqsrOsJAWKDDuGzBYlKtgIG/OEldvtJalvVuUCJIdvE1/oIUV9jYYCjzwTI+leHDyk/O3Q==" saltValue="t1OdjXI4z6VjzB+UN+PF2w==" spinCount="100000" sheet="1"/>
  <mergeCells count="28">
    <mergeCell ref="C29:G29"/>
    <mergeCell ref="A1:G1"/>
    <mergeCell ref="C2:G2"/>
    <mergeCell ref="C3:G3"/>
    <mergeCell ref="C4:G4"/>
    <mergeCell ref="C27:G27"/>
    <mergeCell ref="C56:G56"/>
    <mergeCell ref="C31:G31"/>
    <mergeCell ref="C40:G40"/>
    <mergeCell ref="C42:G42"/>
    <mergeCell ref="C44:G44"/>
    <mergeCell ref="C49:G49"/>
    <mergeCell ref="C50:G50"/>
    <mergeCell ref="C51:G51"/>
    <mergeCell ref="C52:G52"/>
    <mergeCell ref="C53:G53"/>
    <mergeCell ref="C54:G54"/>
    <mergeCell ref="C55:G55"/>
    <mergeCell ref="C79:G79"/>
    <mergeCell ref="C99:G99"/>
    <mergeCell ref="C102:G102"/>
    <mergeCell ref="C104:G104"/>
    <mergeCell ref="C57:G57"/>
    <mergeCell ref="C58:G58"/>
    <mergeCell ref="C66:G66"/>
    <mergeCell ref="C73:G73"/>
    <mergeCell ref="C75:G75"/>
    <mergeCell ref="C77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6D8C-69DF-4F45-9C8A-DAFCB2A2C395}">
  <sheetPr>
    <outlinePr summaryBelow="0"/>
  </sheetPr>
  <dimension ref="A1:BH5000"/>
  <sheetViews>
    <sheetView workbookViewId="0">
      <pane ySplit="7" topLeftCell="A8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134</v>
      </c>
      <c r="B1" s="259"/>
      <c r="C1" s="259"/>
      <c r="D1" s="259"/>
      <c r="E1" s="259"/>
      <c r="F1" s="259"/>
      <c r="G1" s="259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136</v>
      </c>
    </row>
    <row r="3" spans="1:60" ht="24.95" customHeight="1" x14ac:dyDescent="0.2">
      <c r="A3" s="139" t="s">
        <v>8</v>
      </c>
      <c r="B3" s="49" t="s">
        <v>59</v>
      </c>
      <c r="C3" s="260" t="s">
        <v>60</v>
      </c>
      <c r="D3" s="261"/>
      <c r="E3" s="261"/>
      <c r="F3" s="261"/>
      <c r="G3" s="262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3" t="s">
        <v>60</v>
      </c>
      <c r="D4" s="264"/>
      <c r="E4" s="264"/>
      <c r="F4" s="264"/>
      <c r="G4" s="265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68</v>
      </c>
      <c r="C8" s="183" t="s">
        <v>69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0.11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5.6</v>
      </c>
      <c r="W8" s="160"/>
      <c r="X8" s="160"/>
      <c r="AG8" t="s">
        <v>161</v>
      </c>
    </row>
    <row r="9" spans="1:60" ht="33.75" outlineLevel="1" x14ac:dyDescent="0.2">
      <c r="A9" s="167">
        <v>1</v>
      </c>
      <c r="B9" s="168" t="s">
        <v>1507</v>
      </c>
      <c r="C9" s="184" t="s">
        <v>1508</v>
      </c>
      <c r="D9" s="169" t="s">
        <v>283</v>
      </c>
      <c r="E9" s="170">
        <v>7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1.4999999999999999E-2</v>
      </c>
      <c r="O9" s="172">
        <f>ROUND(E9*N9,2)</f>
        <v>0.11</v>
      </c>
      <c r="P9" s="172">
        <v>0</v>
      </c>
      <c r="Q9" s="172">
        <f>ROUND(E9*P9,2)</f>
        <v>0</v>
      </c>
      <c r="R9" s="172" t="s">
        <v>278</v>
      </c>
      <c r="S9" s="172" t="s">
        <v>165</v>
      </c>
      <c r="T9" s="173" t="s">
        <v>236</v>
      </c>
      <c r="U9" s="156">
        <v>0.8</v>
      </c>
      <c r="V9" s="156">
        <f>ROUND(E9*U9,2)</f>
        <v>5.6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5" t="s">
        <v>1509</v>
      </c>
      <c r="D10" s="189"/>
      <c r="E10" s="190">
        <v>7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160</v>
      </c>
      <c r="B11" s="162" t="s">
        <v>74</v>
      </c>
      <c r="C11" s="183" t="s">
        <v>75</v>
      </c>
      <c r="D11" s="163"/>
      <c r="E11" s="164"/>
      <c r="F11" s="165"/>
      <c r="G11" s="165">
        <f>SUMIF(AG12:AG19,"&lt;&gt;NOR",G12:G19)</f>
        <v>0</v>
      </c>
      <c r="H11" s="165"/>
      <c r="I11" s="165">
        <f>SUM(I12:I19)</f>
        <v>0</v>
      </c>
      <c r="J11" s="165"/>
      <c r="K11" s="165">
        <f>SUM(K12:K19)</f>
        <v>0</v>
      </c>
      <c r="L11" s="165"/>
      <c r="M11" s="165">
        <f>SUM(M12:M19)</f>
        <v>0</v>
      </c>
      <c r="N11" s="165"/>
      <c r="O11" s="165">
        <f>SUM(O12:O19)</f>
        <v>0.15000000000000002</v>
      </c>
      <c r="P11" s="165"/>
      <c r="Q11" s="165">
        <f>SUM(Q12:Q19)</f>
        <v>0</v>
      </c>
      <c r="R11" s="165"/>
      <c r="S11" s="165"/>
      <c r="T11" s="166"/>
      <c r="U11" s="160"/>
      <c r="V11" s="160">
        <f>SUM(V12:V19)</f>
        <v>3.96</v>
      </c>
      <c r="W11" s="160"/>
      <c r="X11" s="160"/>
      <c r="AG11" t="s">
        <v>161</v>
      </c>
    </row>
    <row r="12" spans="1:60" ht="22.5" outlineLevel="1" x14ac:dyDescent="0.2">
      <c r="A12" s="167">
        <v>2</v>
      </c>
      <c r="B12" s="168" t="s">
        <v>1510</v>
      </c>
      <c r="C12" s="184" t="s">
        <v>1511</v>
      </c>
      <c r="D12" s="169" t="s">
        <v>283</v>
      </c>
      <c r="E12" s="170">
        <v>1.05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6.8000000000000005E-2</v>
      </c>
      <c r="O12" s="172">
        <f>ROUND(E12*N12,2)</f>
        <v>7.0000000000000007E-2</v>
      </c>
      <c r="P12" s="172">
        <v>0</v>
      </c>
      <c r="Q12" s="172">
        <f>ROUND(E12*P12,2)</f>
        <v>0</v>
      </c>
      <c r="R12" s="172" t="s">
        <v>284</v>
      </c>
      <c r="S12" s="172" t="s">
        <v>165</v>
      </c>
      <c r="T12" s="173" t="s">
        <v>236</v>
      </c>
      <c r="U12" s="156">
        <v>0.71397999999999995</v>
      </c>
      <c r="V12" s="156">
        <f>ROUND(E12*U12,2)</f>
        <v>0.75</v>
      </c>
      <c r="W12" s="156"/>
      <c r="X12" s="156" t="s">
        <v>214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6" t="s">
        <v>1512</v>
      </c>
      <c r="D13" s="267"/>
      <c r="E13" s="267"/>
      <c r="F13" s="267"/>
      <c r="G13" s="26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5" t="s">
        <v>1513</v>
      </c>
      <c r="D14" s="189"/>
      <c r="E14" s="190">
        <v>1.05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3</v>
      </c>
      <c r="B15" s="168" t="s">
        <v>1514</v>
      </c>
      <c r="C15" s="184" t="s">
        <v>1515</v>
      </c>
      <c r="D15" s="169" t="s">
        <v>283</v>
      </c>
      <c r="E15" s="170">
        <v>1.05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3.8289999999999998E-2</v>
      </c>
      <c r="O15" s="172">
        <f>ROUND(E15*N15,2)</f>
        <v>0.04</v>
      </c>
      <c r="P15" s="172">
        <v>0</v>
      </c>
      <c r="Q15" s="172">
        <f>ROUND(E15*P15,2)</f>
        <v>0</v>
      </c>
      <c r="R15" s="172" t="s">
        <v>284</v>
      </c>
      <c r="S15" s="172" t="s">
        <v>165</v>
      </c>
      <c r="T15" s="173" t="s">
        <v>236</v>
      </c>
      <c r="U15" s="156">
        <v>1.8764099999999999</v>
      </c>
      <c r="V15" s="156">
        <f>ROUND(E15*U15,2)</f>
        <v>1.97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6" t="s">
        <v>1516</v>
      </c>
      <c r="D16" s="267"/>
      <c r="E16" s="267"/>
      <c r="F16" s="267"/>
      <c r="G16" s="26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5" t="s">
        <v>1513</v>
      </c>
      <c r="D17" s="189"/>
      <c r="E17" s="190">
        <v>1.05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4</v>
      </c>
      <c r="B18" s="168" t="s">
        <v>398</v>
      </c>
      <c r="C18" s="184" t="s">
        <v>399</v>
      </c>
      <c r="D18" s="169" t="s">
        <v>283</v>
      </c>
      <c r="E18" s="170">
        <v>1.05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3.4909999999999997E-2</v>
      </c>
      <c r="O18" s="172">
        <f>ROUND(E18*N18,2)</f>
        <v>0.04</v>
      </c>
      <c r="P18" s="172">
        <v>0</v>
      </c>
      <c r="Q18" s="172">
        <f>ROUND(E18*P18,2)</f>
        <v>0</v>
      </c>
      <c r="R18" s="172" t="s">
        <v>284</v>
      </c>
      <c r="S18" s="172" t="s">
        <v>165</v>
      </c>
      <c r="T18" s="173" t="s">
        <v>236</v>
      </c>
      <c r="U18" s="156">
        <v>1.1841699999999999</v>
      </c>
      <c r="V18" s="156">
        <f>ROUND(E18*U18,2)</f>
        <v>1.24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6" t="s">
        <v>400</v>
      </c>
      <c r="D19" s="267"/>
      <c r="E19" s="267"/>
      <c r="F19" s="267"/>
      <c r="G19" s="26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4" t="str">
        <f>C19</f>
        <v>okenního nebo dveřního, z pomocného pracovního lešení o výšce podlahy do 1900 mm a pro zatížení do 1,5 kPa,</v>
      </c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1" t="s">
        <v>160</v>
      </c>
      <c r="B20" s="162" t="s">
        <v>88</v>
      </c>
      <c r="C20" s="183" t="s">
        <v>89</v>
      </c>
      <c r="D20" s="163"/>
      <c r="E20" s="164"/>
      <c r="F20" s="165"/>
      <c r="G20" s="165">
        <f>SUMIF(AG21:AG36,"&lt;&gt;NOR",G21:G36)</f>
        <v>0</v>
      </c>
      <c r="H20" s="165"/>
      <c r="I20" s="165">
        <f>SUM(I21:I36)</f>
        <v>0</v>
      </c>
      <c r="J20" s="165"/>
      <c r="K20" s="165">
        <f>SUM(K21:K36)</f>
        <v>0</v>
      </c>
      <c r="L20" s="165"/>
      <c r="M20" s="165">
        <f>SUM(M21:M36)</f>
        <v>0</v>
      </c>
      <c r="N20" s="165"/>
      <c r="O20" s="165">
        <f>SUM(O21:O36)</f>
        <v>0</v>
      </c>
      <c r="P20" s="165"/>
      <c r="Q20" s="165">
        <f>SUM(Q21:Q36)</f>
        <v>0.37</v>
      </c>
      <c r="R20" s="165"/>
      <c r="S20" s="165"/>
      <c r="T20" s="166"/>
      <c r="U20" s="160"/>
      <c r="V20" s="160">
        <f>SUM(V21:V36)</f>
        <v>7.22</v>
      </c>
      <c r="W20" s="160"/>
      <c r="X20" s="160"/>
      <c r="AG20" t="s">
        <v>161</v>
      </c>
    </row>
    <row r="21" spans="1:60" ht="33.75" outlineLevel="1" x14ac:dyDescent="0.2">
      <c r="A21" s="167">
        <v>5</v>
      </c>
      <c r="B21" s="168" t="s">
        <v>610</v>
      </c>
      <c r="C21" s="184" t="s">
        <v>611</v>
      </c>
      <c r="D21" s="169" t="s">
        <v>283</v>
      </c>
      <c r="E21" s="170">
        <v>7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3.3E-4</v>
      </c>
      <c r="O21" s="172">
        <f>ROUND(E21*N21,2)</f>
        <v>0</v>
      </c>
      <c r="P21" s="172">
        <v>1.223E-2</v>
      </c>
      <c r="Q21" s="172">
        <f>ROUND(E21*P21,2)</f>
        <v>0.09</v>
      </c>
      <c r="R21" s="172" t="s">
        <v>612</v>
      </c>
      <c r="S21" s="172" t="s">
        <v>165</v>
      </c>
      <c r="T21" s="173" t="s">
        <v>236</v>
      </c>
      <c r="U21" s="156">
        <v>0.26800000000000002</v>
      </c>
      <c r="V21" s="156">
        <f>ROUND(E21*U21,2)</f>
        <v>1.88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5" t="s">
        <v>1509</v>
      </c>
      <c r="D22" s="189"/>
      <c r="E22" s="190">
        <v>7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7">
        <v>6</v>
      </c>
      <c r="B23" s="168" t="s">
        <v>1517</v>
      </c>
      <c r="C23" s="184" t="s">
        <v>1518</v>
      </c>
      <c r="D23" s="169" t="s">
        <v>329</v>
      </c>
      <c r="E23" s="170">
        <v>0.4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2.8700000000000002E-3</v>
      </c>
      <c r="Q23" s="172">
        <f>ROUND(E23*P23,2)</f>
        <v>0</v>
      </c>
      <c r="R23" s="172" t="s">
        <v>612</v>
      </c>
      <c r="S23" s="172" t="s">
        <v>165</v>
      </c>
      <c r="T23" s="173" t="s">
        <v>236</v>
      </c>
      <c r="U23" s="156">
        <v>2.7</v>
      </c>
      <c r="V23" s="156">
        <f>ROUND(E23*U23,2)</f>
        <v>1.08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5" t="s">
        <v>1519</v>
      </c>
      <c r="D24" s="189"/>
      <c r="E24" s="190">
        <v>0.4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240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7">
        <v>7</v>
      </c>
      <c r="B25" s="168" t="s">
        <v>1520</v>
      </c>
      <c r="C25" s="184" t="s">
        <v>1521</v>
      </c>
      <c r="D25" s="169" t="s">
        <v>234</v>
      </c>
      <c r="E25" s="170">
        <v>4.9000000000000002E-2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1.39E-3</v>
      </c>
      <c r="O25" s="172">
        <f>ROUND(E25*N25,2)</f>
        <v>0</v>
      </c>
      <c r="P25" s="172">
        <v>1.8</v>
      </c>
      <c r="Q25" s="172">
        <f>ROUND(E25*P25,2)</f>
        <v>0.09</v>
      </c>
      <c r="R25" s="172" t="s">
        <v>612</v>
      </c>
      <c r="S25" s="172" t="s">
        <v>165</v>
      </c>
      <c r="T25" s="173" t="s">
        <v>236</v>
      </c>
      <c r="U25" s="156">
        <v>12.256</v>
      </c>
      <c r="V25" s="156">
        <f>ROUND(E25*U25,2)</f>
        <v>0.6</v>
      </c>
      <c r="W25" s="156"/>
      <c r="X25" s="156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1522</v>
      </c>
      <c r="D26" s="189"/>
      <c r="E26" s="190">
        <v>0.05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7">
        <v>8</v>
      </c>
      <c r="B27" s="168" t="s">
        <v>1523</v>
      </c>
      <c r="C27" s="184" t="s">
        <v>1524</v>
      </c>
      <c r="D27" s="169" t="s">
        <v>329</v>
      </c>
      <c r="E27" s="170">
        <v>7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4.8999999999999998E-4</v>
      </c>
      <c r="O27" s="172">
        <f>ROUND(E27*N27,2)</f>
        <v>0</v>
      </c>
      <c r="P27" s="172">
        <v>2.7E-2</v>
      </c>
      <c r="Q27" s="172">
        <f>ROUND(E27*P27,2)</f>
        <v>0.19</v>
      </c>
      <c r="R27" s="172" t="s">
        <v>612</v>
      </c>
      <c r="S27" s="172" t="s">
        <v>165</v>
      </c>
      <c r="T27" s="173" t="s">
        <v>236</v>
      </c>
      <c r="U27" s="156">
        <v>0.42199999999999999</v>
      </c>
      <c r="V27" s="156">
        <f>ROUND(E27*U27,2)</f>
        <v>2.95</v>
      </c>
      <c r="W27" s="156"/>
      <c r="X27" s="156" t="s">
        <v>214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5" t="s">
        <v>1525</v>
      </c>
      <c r="D28" s="189"/>
      <c r="E28" s="190">
        <v>7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7">
        <v>9</v>
      </c>
      <c r="B29" s="168" t="s">
        <v>697</v>
      </c>
      <c r="C29" s="184" t="s">
        <v>698</v>
      </c>
      <c r="D29" s="169" t="s">
        <v>360</v>
      </c>
      <c r="E29" s="170">
        <v>0.36396000000000001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612</v>
      </c>
      <c r="S29" s="172" t="s">
        <v>165</v>
      </c>
      <c r="T29" s="173" t="s">
        <v>236</v>
      </c>
      <c r="U29" s="156">
        <v>0.49</v>
      </c>
      <c r="V29" s="156">
        <f>ROUND(E29*U29,2)</f>
        <v>0.18</v>
      </c>
      <c r="W29" s="156"/>
      <c r="X29" s="156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696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7" t="s">
        <v>699</v>
      </c>
      <c r="D30" s="258"/>
      <c r="E30" s="258"/>
      <c r="F30" s="258"/>
      <c r="G30" s="258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10</v>
      </c>
      <c r="B31" s="176" t="s">
        <v>700</v>
      </c>
      <c r="C31" s="185" t="s">
        <v>701</v>
      </c>
      <c r="D31" s="177" t="s">
        <v>360</v>
      </c>
      <c r="E31" s="178">
        <v>9.0989500000000003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612</v>
      </c>
      <c r="S31" s="180" t="s">
        <v>165</v>
      </c>
      <c r="T31" s="181" t="s">
        <v>236</v>
      </c>
      <c r="U31" s="156">
        <v>0</v>
      </c>
      <c r="V31" s="156">
        <f>ROUND(E31*U31,2)</f>
        <v>0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696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11</v>
      </c>
      <c r="B32" s="176" t="s">
        <v>702</v>
      </c>
      <c r="C32" s="185" t="s">
        <v>703</v>
      </c>
      <c r="D32" s="177" t="s">
        <v>360</v>
      </c>
      <c r="E32" s="178">
        <v>0.36396000000000001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0" t="s">
        <v>612</v>
      </c>
      <c r="S32" s="180" t="s">
        <v>165</v>
      </c>
      <c r="T32" s="181" t="s">
        <v>236</v>
      </c>
      <c r="U32" s="156">
        <v>0.94199999999999995</v>
      </c>
      <c r="V32" s="156">
        <f>ROUND(E32*U32,2)</f>
        <v>0.34</v>
      </c>
      <c r="W32" s="156"/>
      <c r="X32" s="156" t="s">
        <v>214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12</v>
      </c>
      <c r="B33" s="176" t="s">
        <v>704</v>
      </c>
      <c r="C33" s="185" t="s">
        <v>705</v>
      </c>
      <c r="D33" s="177" t="s">
        <v>360</v>
      </c>
      <c r="E33" s="178">
        <v>1.81979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 t="s">
        <v>612</v>
      </c>
      <c r="S33" s="180" t="s">
        <v>165</v>
      </c>
      <c r="T33" s="181" t="s">
        <v>236</v>
      </c>
      <c r="U33" s="156">
        <v>0.105</v>
      </c>
      <c r="V33" s="156">
        <f>ROUND(E33*U33,2)</f>
        <v>0.19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696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13</v>
      </c>
      <c r="B34" s="176" t="s">
        <v>1526</v>
      </c>
      <c r="C34" s="185" t="s">
        <v>1527</v>
      </c>
      <c r="D34" s="177" t="s">
        <v>360</v>
      </c>
      <c r="E34" s="178">
        <v>0.36396000000000001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0" t="s">
        <v>612</v>
      </c>
      <c r="S34" s="180" t="s">
        <v>165</v>
      </c>
      <c r="T34" s="181" t="s">
        <v>236</v>
      </c>
      <c r="U34" s="156">
        <v>0</v>
      </c>
      <c r="V34" s="156">
        <f>ROUND(E34*U34,2)</f>
        <v>0</v>
      </c>
      <c r="W34" s="156"/>
      <c r="X34" s="156" t="s">
        <v>214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696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14</v>
      </c>
      <c r="B35" s="168" t="s">
        <v>708</v>
      </c>
      <c r="C35" s="184" t="s">
        <v>709</v>
      </c>
      <c r="D35" s="169" t="s">
        <v>360</v>
      </c>
      <c r="E35" s="170">
        <v>0.36396000000000001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710</v>
      </c>
      <c r="S35" s="172" t="s">
        <v>165</v>
      </c>
      <c r="T35" s="173" t="s">
        <v>236</v>
      </c>
      <c r="U35" s="156">
        <v>6.0000000000000001E-3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696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6" t="s">
        <v>711</v>
      </c>
      <c r="D36" s="267"/>
      <c r="E36" s="267"/>
      <c r="F36" s="267"/>
      <c r="G36" s="26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1" t="s">
        <v>160</v>
      </c>
      <c r="B37" s="162" t="s">
        <v>90</v>
      </c>
      <c r="C37" s="183" t="s">
        <v>91</v>
      </c>
      <c r="D37" s="163"/>
      <c r="E37" s="164"/>
      <c r="F37" s="165"/>
      <c r="G37" s="165">
        <f>SUMIF(AG38:AG39,"&lt;&gt;NOR",G38:G39)</f>
        <v>0</v>
      </c>
      <c r="H37" s="165"/>
      <c r="I37" s="165">
        <f>SUM(I38:I39)</f>
        <v>0</v>
      </c>
      <c r="J37" s="165"/>
      <c r="K37" s="165">
        <f>SUM(K38:K39)</f>
        <v>0</v>
      </c>
      <c r="L37" s="165"/>
      <c r="M37" s="165">
        <f>SUM(M38:M39)</f>
        <v>0</v>
      </c>
      <c r="N37" s="165"/>
      <c r="O37" s="165">
        <f>SUM(O38:O39)</f>
        <v>0</v>
      </c>
      <c r="P37" s="165"/>
      <c r="Q37" s="165">
        <f>SUM(Q38:Q39)</f>
        <v>0</v>
      </c>
      <c r="R37" s="165"/>
      <c r="S37" s="165"/>
      <c r="T37" s="166"/>
      <c r="U37" s="160"/>
      <c r="V37" s="160">
        <f>SUM(V38:V39)</f>
        <v>0.42</v>
      </c>
      <c r="W37" s="160"/>
      <c r="X37" s="160"/>
      <c r="AG37" t="s">
        <v>161</v>
      </c>
    </row>
    <row r="38" spans="1:60" ht="33.75" outlineLevel="1" x14ac:dyDescent="0.2">
      <c r="A38" s="167">
        <v>15</v>
      </c>
      <c r="B38" s="168" t="s">
        <v>1528</v>
      </c>
      <c r="C38" s="184" t="s">
        <v>1529</v>
      </c>
      <c r="D38" s="169" t="s">
        <v>360</v>
      </c>
      <c r="E38" s="170">
        <v>0.22241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284</v>
      </c>
      <c r="S38" s="172" t="s">
        <v>165</v>
      </c>
      <c r="T38" s="173" t="s">
        <v>236</v>
      </c>
      <c r="U38" s="156">
        <v>1.8919999999999999</v>
      </c>
      <c r="V38" s="156">
        <f>ROUND(E38*U38,2)</f>
        <v>0.42</v>
      </c>
      <c r="W38" s="156"/>
      <c r="X38" s="156" t="s">
        <v>214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6" t="s">
        <v>714</v>
      </c>
      <c r="D39" s="267"/>
      <c r="E39" s="267"/>
      <c r="F39" s="267"/>
      <c r="G39" s="26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1" t="s">
        <v>160</v>
      </c>
      <c r="B40" s="162" t="s">
        <v>96</v>
      </c>
      <c r="C40" s="183" t="s">
        <v>97</v>
      </c>
      <c r="D40" s="163"/>
      <c r="E40" s="164"/>
      <c r="F40" s="165"/>
      <c r="G40" s="165">
        <f>SUMIF(AG41:AG75,"&lt;&gt;NOR",G41:G75)</f>
        <v>0</v>
      </c>
      <c r="H40" s="165"/>
      <c r="I40" s="165">
        <f>SUM(I41:I75)</f>
        <v>0</v>
      </c>
      <c r="J40" s="165"/>
      <c r="K40" s="165">
        <f>SUM(K41:K75)</f>
        <v>0</v>
      </c>
      <c r="L40" s="165"/>
      <c r="M40" s="165">
        <f>SUM(M41:M75)</f>
        <v>0</v>
      </c>
      <c r="N40" s="165"/>
      <c r="O40" s="165">
        <f>SUM(O41:O75)</f>
        <v>0.62</v>
      </c>
      <c r="P40" s="165"/>
      <c r="Q40" s="165">
        <f>SUM(Q41:Q75)</f>
        <v>0</v>
      </c>
      <c r="R40" s="165"/>
      <c r="S40" s="165"/>
      <c r="T40" s="166"/>
      <c r="U40" s="160"/>
      <c r="V40" s="160">
        <f>SUM(V41:V75)</f>
        <v>41.9</v>
      </c>
      <c r="W40" s="160"/>
      <c r="X40" s="160"/>
      <c r="AG40" t="s">
        <v>161</v>
      </c>
    </row>
    <row r="41" spans="1:60" ht="22.5" outlineLevel="1" x14ac:dyDescent="0.2">
      <c r="A41" s="167">
        <v>16</v>
      </c>
      <c r="B41" s="168" t="s">
        <v>1530</v>
      </c>
      <c r="C41" s="184" t="s">
        <v>1531</v>
      </c>
      <c r="D41" s="169" t="s">
        <v>329</v>
      </c>
      <c r="E41" s="170">
        <v>36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1.6080000000000001E-2</v>
      </c>
      <c r="O41" s="172">
        <f>ROUND(E41*N41,2)</f>
        <v>0.57999999999999996</v>
      </c>
      <c r="P41" s="172">
        <v>0</v>
      </c>
      <c r="Q41" s="172">
        <f>ROUND(E41*P41,2)</f>
        <v>0</v>
      </c>
      <c r="R41" s="172" t="s">
        <v>1532</v>
      </c>
      <c r="S41" s="172" t="s">
        <v>165</v>
      </c>
      <c r="T41" s="173" t="s">
        <v>236</v>
      </c>
      <c r="U41" s="156">
        <v>0.91800000000000004</v>
      </c>
      <c r="V41" s="156">
        <f>ROUND(E41*U41,2)</f>
        <v>33.049999999999997</v>
      </c>
      <c r="W41" s="156"/>
      <c r="X41" s="156" t="s">
        <v>214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718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5" t="s">
        <v>1533</v>
      </c>
      <c r="D42" s="189"/>
      <c r="E42" s="190">
        <v>36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7">
        <v>17</v>
      </c>
      <c r="B43" s="168" t="s">
        <v>1534</v>
      </c>
      <c r="C43" s="184" t="s">
        <v>1535</v>
      </c>
      <c r="D43" s="169" t="s">
        <v>904</v>
      </c>
      <c r="E43" s="170">
        <v>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1.252E-2</v>
      </c>
      <c r="O43" s="172">
        <f>ROUND(E43*N43,2)</f>
        <v>0.01</v>
      </c>
      <c r="P43" s="172">
        <v>0</v>
      </c>
      <c r="Q43" s="172">
        <f>ROUND(E43*P43,2)</f>
        <v>0</v>
      </c>
      <c r="R43" s="172" t="s">
        <v>1532</v>
      </c>
      <c r="S43" s="172" t="s">
        <v>165</v>
      </c>
      <c r="T43" s="173" t="s">
        <v>236</v>
      </c>
      <c r="U43" s="156">
        <v>1.591</v>
      </c>
      <c r="V43" s="156">
        <f>ROUND(E43*U43,2)</f>
        <v>1.59</v>
      </c>
      <c r="W43" s="156"/>
      <c r="X43" s="156" t="s">
        <v>214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718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5" t="s">
        <v>1536</v>
      </c>
      <c r="D44" s="189"/>
      <c r="E44" s="190">
        <v>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7">
        <v>18</v>
      </c>
      <c r="B45" s="168" t="s">
        <v>1537</v>
      </c>
      <c r="C45" s="184" t="s">
        <v>1538</v>
      </c>
      <c r="D45" s="169" t="s">
        <v>329</v>
      </c>
      <c r="E45" s="170">
        <v>36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1.2E-4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1532</v>
      </c>
      <c r="S45" s="172" t="s">
        <v>165</v>
      </c>
      <c r="T45" s="173" t="s">
        <v>236</v>
      </c>
      <c r="U45" s="156">
        <v>0.157</v>
      </c>
      <c r="V45" s="156">
        <f>ROUND(E45*U45,2)</f>
        <v>5.65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718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1533</v>
      </c>
      <c r="D46" s="189"/>
      <c r="E46" s="190">
        <v>36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7">
        <v>19</v>
      </c>
      <c r="B47" s="168" t="s">
        <v>1539</v>
      </c>
      <c r="C47" s="184" t="s">
        <v>1540</v>
      </c>
      <c r="D47" s="169" t="s">
        <v>274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7.6999999999999996E-4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1541</v>
      </c>
      <c r="S47" s="172" t="s">
        <v>165</v>
      </c>
      <c r="T47" s="173" t="s">
        <v>236</v>
      </c>
      <c r="U47" s="156">
        <v>0.35099999999999998</v>
      </c>
      <c r="V47" s="156">
        <f>ROUND(E47*U47,2)</f>
        <v>0.35</v>
      </c>
      <c r="W47" s="156"/>
      <c r="X47" s="156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718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5" t="s">
        <v>1536</v>
      </c>
      <c r="D48" s="189"/>
      <c r="E48" s="190">
        <v>1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240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7">
        <v>20</v>
      </c>
      <c r="B49" s="168" t="s">
        <v>1542</v>
      </c>
      <c r="C49" s="184" t="s">
        <v>1543</v>
      </c>
      <c r="D49" s="169" t="s">
        <v>274</v>
      </c>
      <c r="E49" s="170">
        <v>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2.0000000000000002E-5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1532</v>
      </c>
      <c r="S49" s="172" t="s">
        <v>165</v>
      </c>
      <c r="T49" s="173" t="s">
        <v>236</v>
      </c>
      <c r="U49" s="156">
        <v>0.39600000000000002</v>
      </c>
      <c r="V49" s="156">
        <f>ROUND(E49*U49,2)</f>
        <v>0.4</v>
      </c>
      <c r="W49" s="156"/>
      <c r="X49" s="156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718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5" t="s">
        <v>1536</v>
      </c>
      <c r="D50" s="189"/>
      <c r="E50" s="190">
        <v>1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240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7">
        <v>21</v>
      </c>
      <c r="B51" s="168" t="s">
        <v>1544</v>
      </c>
      <c r="C51" s="184" t="s">
        <v>1545</v>
      </c>
      <c r="D51" s="169" t="s">
        <v>1256</v>
      </c>
      <c r="E51" s="170">
        <v>36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213</v>
      </c>
      <c r="T51" s="173" t="s">
        <v>166</v>
      </c>
      <c r="U51" s="156">
        <v>0</v>
      </c>
      <c r="V51" s="156">
        <f>ROUND(E51*U51,2)</f>
        <v>0</v>
      </c>
      <c r="W51" s="156"/>
      <c r="X51" s="156" t="s">
        <v>214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1533</v>
      </c>
      <c r="D52" s="189"/>
      <c r="E52" s="190">
        <v>36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7">
        <v>22</v>
      </c>
      <c r="B53" s="168" t="s">
        <v>1546</v>
      </c>
      <c r="C53" s="184" t="s">
        <v>1547</v>
      </c>
      <c r="D53" s="169" t="s">
        <v>274</v>
      </c>
      <c r="E53" s="170">
        <v>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0.03</v>
      </c>
      <c r="O53" s="172">
        <f>ROUND(E53*N53,2)</f>
        <v>0.03</v>
      </c>
      <c r="P53" s="172">
        <v>0</v>
      </c>
      <c r="Q53" s="172">
        <f>ROUND(E53*P53,2)</f>
        <v>0</v>
      </c>
      <c r="R53" s="172"/>
      <c r="S53" s="172" t="s">
        <v>213</v>
      </c>
      <c r="T53" s="173" t="s">
        <v>166</v>
      </c>
      <c r="U53" s="156">
        <v>0</v>
      </c>
      <c r="V53" s="156">
        <f>ROUND(E53*U53,2)</f>
        <v>0</v>
      </c>
      <c r="W53" s="156"/>
      <c r="X53" s="156" t="s">
        <v>366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367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7" t="s">
        <v>1565</v>
      </c>
      <c r="D54" s="258"/>
      <c r="E54" s="258"/>
      <c r="F54" s="258"/>
      <c r="G54" s="25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1548</v>
      </c>
      <c r="D55" s="256"/>
      <c r="E55" s="256"/>
      <c r="F55" s="256"/>
      <c r="G55" s="2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55" t="s">
        <v>1549</v>
      </c>
      <c r="D56" s="256"/>
      <c r="E56" s="256"/>
      <c r="F56" s="256"/>
      <c r="G56" s="2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4" t="str">
        <f>C56</f>
        <v>Požární hydrantové systémy s tvarově stálou hadicí představují velmi účinný hasící prostředek se stálou dodávkou vody, který je okamžitě dosažitelný. Požadavky na tyto systémy jsou takové, aby zajistily pohotové ovládání jednou osobou.</v>
      </c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55" t="s">
        <v>1550</v>
      </c>
      <c r="D57" s="256"/>
      <c r="E57" s="256"/>
      <c r="F57" s="256"/>
      <c r="G57" s="2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4" t="str">
        <f>C57</f>
        <v>Tento systém je určen k zabudování do zdi. Krycí rámeček s dvířky jsou vyrobeny z nerezavějící ocele a zajišťují snazší dokončovací operace po zednických pracech.</v>
      </c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54"/>
      <c r="B58" s="155"/>
      <c r="C58" s="255" t="s">
        <v>1551</v>
      </c>
      <c r="D58" s="256"/>
      <c r="E58" s="256"/>
      <c r="F58" s="256"/>
      <c r="G58" s="2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4" t="str">
        <f>C58</f>
        <v>Vzhledem k povrchové úpravě, tzv. balotinování, není vhodné umístění hydr. systému do agresivních prostředí, chemických provozů, bazénů apod..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9" t="s">
        <v>948</v>
      </c>
      <c r="D59" s="157"/>
      <c r="E59" s="158"/>
      <c r="F59" s="159"/>
      <c r="G59" s="15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5" t="s">
        <v>1552</v>
      </c>
      <c r="D60" s="256"/>
      <c r="E60" s="256"/>
      <c r="F60" s="256"/>
      <c r="G60" s="2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5" t="s">
        <v>1566</v>
      </c>
      <c r="D61" s="256"/>
      <c r="E61" s="256"/>
      <c r="F61" s="256"/>
      <c r="G61" s="2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55" t="s">
        <v>1553</v>
      </c>
      <c r="D62" s="256"/>
      <c r="E62" s="256"/>
      <c r="F62" s="256"/>
      <c r="G62" s="2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4" t="str">
        <f>C62</f>
        <v>Povrchová úprava - prášková strukturální barva RAL 3000 (červená) nebo RAL 9003 (bílá) určená pro vnitřní prostředí. (po dohodě s výrobcem možno dodat i pro venkovní prostředí).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1554</v>
      </c>
      <c r="D63" s="256"/>
      <c r="E63" s="256"/>
      <c r="F63" s="256"/>
      <c r="G63" s="2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5" t="s">
        <v>1555</v>
      </c>
      <c r="D64" s="256"/>
      <c r="E64" s="256"/>
      <c r="F64" s="256"/>
      <c r="G64" s="2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5" t="s">
        <v>1556</v>
      </c>
      <c r="D65" s="256"/>
      <c r="E65" s="256"/>
      <c r="F65" s="256"/>
      <c r="G65" s="2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170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255" t="s">
        <v>1557</v>
      </c>
      <c r="D66" s="256"/>
      <c r="E66" s="256"/>
      <c r="F66" s="256"/>
      <c r="G66" s="2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4" t="str">
        <f>C66</f>
        <v>Požární proudnice kombinované D 25 ekv. pr. 6 mm - průtok Q &lt; 1,1 l/s , kterou tvoří těleso a otočná hlava z polypropylenu. Otočná hlava umožňuje nastavení plného proudu, sprchového proudu s měnitelným úhlem kuželu v rozmezí 0 až 110° a uzavření proudnice.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5" t="s">
        <v>1558</v>
      </c>
      <c r="D67" s="256"/>
      <c r="E67" s="256"/>
      <c r="F67" s="256"/>
      <c r="G67" s="2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5" t="s">
        <v>1559</v>
      </c>
      <c r="D68" s="256"/>
      <c r="E68" s="256"/>
      <c r="F68" s="256"/>
      <c r="G68" s="2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170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9" t="s">
        <v>948</v>
      </c>
      <c r="D69" s="157"/>
      <c r="E69" s="158"/>
      <c r="F69" s="159"/>
      <c r="G69" s="159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5" t="s">
        <v>1560</v>
      </c>
      <c r="D70" s="256"/>
      <c r="E70" s="256"/>
      <c r="F70" s="256"/>
      <c r="G70" s="2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170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5" t="s">
        <v>1561</v>
      </c>
      <c r="D71" s="256"/>
      <c r="E71" s="256"/>
      <c r="F71" s="256"/>
      <c r="G71" s="2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5" t="s">
        <v>1562</v>
      </c>
      <c r="D72" s="256"/>
      <c r="E72" s="256"/>
      <c r="F72" s="256"/>
      <c r="G72" s="2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5" t="s">
        <v>1536</v>
      </c>
      <c r="D73" s="189"/>
      <c r="E73" s="190">
        <v>1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240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7">
        <v>23</v>
      </c>
      <c r="B74" s="168" t="s">
        <v>1563</v>
      </c>
      <c r="C74" s="184" t="s">
        <v>1564</v>
      </c>
      <c r="D74" s="169" t="s">
        <v>360</v>
      </c>
      <c r="E74" s="170">
        <v>0.62651000000000001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1532</v>
      </c>
      <c r="S74" s="172" t="s">
        <v>165</v>
      </c>
      <c r="T74" s="173" t="s">
        <v>236</v>
      </c>
      <c r="U74" s="156">
        <v>1.3740000000000001</v>
      </c>
      <c r="V74" s="156">
        <f>ROUND(E74*U74,2)</f>
        <v>0.86</v>
      </c>
      <c r="W74" s="156"/>
      <c r="X74" s="156" t="s">
        <v>214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718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6" t="s">
        <v>1085</v>
      </c>
      <c r="D75" s="267"/>
      <c r="E75" s="267"/>
      <c r="F75" s="267"/>
      <c r="G75" s="26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238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3"/>
      <c r="B76" s="4"/>
      <c r="C76" s="18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147</v>
      </c>
    </row>
    <row r="77" spans="1:60" x14ac:dyDescent="0.2">
      <c r="A77" s="150"/>
      <c r="B77" s="151" t="s">
        <v>29</v>
      </c>
      <c r="C77" s="187"/>
      <c r="D77" s="152"/>
      <c r="E77" s="153"/>
      <c r="F77" s="153"/>
      <c r="G77" s="182">
        <f>G8+G11+G20+G37+G40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229</v>
      </c>
    </row>
    <row r="78" spans="1:60" x14ac:dyDescent="0.2">
      <c r="C78" s="188"/>
      <c r="D78" s="10"/>
      <c r="AG78" t="s">
        <v>231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yrF+LWtjXqENApEeRLDuY/tidJOdFG6gku6i8lWpKta/H6Lks6gvJHt9ISg/2K20BOpg02ewMK35W/mRGatiw==" saltValue="VC2+MFQkiG+KU9IGYhExmw==" spinCount="100000" sheet="1"/>
  <mergeCells count="28">
    <mergeCell ref="C16:G16"/>
    <mergeCell ref="A1:G1"/>
    <mergeCell ref="C2:G2"/>
    <mergeCell ref="C3:G3"/>
    <mergeCell ref="C4:G4"/>
    <mergeCell ref="C13:G13"/>
    <mergeCell ref="C62:G62"/>
    <mergeCell ref="C19:G19"/>
    <mergeCell ref="C30:G30"/>
    <mergeCell ref="C36:G36"/>
    <mergeCell ref="C39:G39"/>
    <mergeCell ref="C54:G54"/>
    <mergeCell ref="C55:G55"/>
    <mergeCell ref="C56:G56"/>
    <mergeCell ref="C57:G57"/>
    <mergeCell ref="C58:G58"/>
    <mergeCell ref="C60:G60"/>
    <mergeCell ref="C61:G61"/>
    <mergeCell ref="C70:G70"/>
    <mergeCell ref="C71:G71"/>
    <mergeCell ref="C72:G72"/>
    <mergeCell ref="C75:G75"/>
    <mergeCell ref="C63:G63"/>
    <mergeCell ref="C64:G64"/>
    <mergeCell ref="C65:G65"/>
    <mergeCell ref="C66:G66"/>
    <mergeCell ref="C67:G67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1 Pol</vt:lpstr>
      <vt:lpstr>1 1 Pol</vt:lpstr>
      <vt:lpstr>D 1.4.1 1 Pol</vt:lpstr>
      <vt:lpstr>D 1.4.2 1 Pol</vt:lpstr>
      <vt:lpstr>D 1.4.3 1 Pol</vt:lpstr>
      <vt:lpstr>D 1.4.4.2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1 Pol'!Názvy_tisku</vt:lpstr>
      <vt:lpstr>'D 1.4.1 1 Pol'!Názvy_tisku</vt:lpstr>
      <vt:lpstr>'D 1.4.2 1 Pol'!Názvy_tisku</vt:lpstr>
      <vt:lpstr>'D 1.4.3 1 Pol'!Názvy_tisku</vt:lpstr>
      <vt:lpstr>'D 1.4.4.2 1 Pol'!Názvy_tisku</vt:lpstr>
      <vt:lpstr>oadresa</vt:lpstr>
      <vt:lpstr>Stavba!Objednatel</vt:lpstr>
      <vt:lpstr>Stavba!Objekt</vt:lpstr>
      <vt:lpstr>'01 1 Pol'!Oblast_tisku</vt:lpstr>
      <vt:lpstr>'1 1 Pol'!Oblast_tisku</vt:lpstr>
      <vt:lpstr>'D 1.4.1 1 Pol'!Oblast_tisku</vt:lpstr>
      <vt:lpstr>'D 1.4.2 1 Pol'!Oblast_tisku</vt:lpstr>
      <vt:lpstr>'D 1.4.3 1 Pol'!Oblast_tisku</vt:lpstr>
      <vt:lpstr>'D 1.4.4.2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Jarda</cp:lastModifiedBy>
  <cp:lastPrinted>2019-03-19T12:27:02Z</cp:lastPrinted>
  <dcterms:created xsi:type="dcterms:W3CDTF">2009-04-08T07:15:50Z</dcterms:created>
  <dcterms:modified xsi:type="dcterms:W3CDTF">2019-08-31T13:16:12Z</dcterms:modified>
</cp:coreProperties>
</file>