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3256" windowHeight="12012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list'!$A$6</definedName>
    <definedName name="cislostavby">'Krycí list'!$A$8</definedName>
    <definedName name="Datum">'Krycí list'!$B$28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list'!$G$3</definedName>
    <definedName name="MJ">'Krycí list'!$G$6</definedName>
    <definedName name="Mont">'Rekapitulace'!$H$14</definedName>
    <definedName name="Montaz0">'Položky'!#REF!</definedName>
    <definedName name="NazevDilu">'Rekapitulace'!$B$6</definedName>
    <definedName name="nazevobjektu">'Krycí list'!$C$6</definedName>
    <definedName name="nazevstavby">'Krycí list'!$C$8</definedName>
    <definedName name="_xlnm.Print_Titles" localSheetId="2">'Položky'!$1:$6</definedName>
    <definedName name="_xlnm.Print_Titles" localSheetId="1">'Rekapitulace'!$1:$6</definedName>
    <definedName name="Objednatel">'Krycí list'!$C$11</definedName>
    <definedName name="_xlnm.Print_Area" localSheetId="0">'Krycí list'!$A$1:$G$46</definedName>
    <definedName name="_xlnm.Print_Area" localSheetId="2">'Položky'!$A$1:$I$99</definedName>
    <definedName name="_xlnm.Print_Area" localSheetId="1">'Rekapitulace'!$A$1:$I$28</definedName>
    <definedName name="PocetMJ">'Krycí list'!$G$7</definedName>
    <definedName name="Poznamka">'Krycí list'!$B$38</definedName>
    <definedName name="Projektant">'Krycí list'!$C$9</definedName>
    <definedName name="PSV">'Rekapitulace'!$F$14</definedName>
    <definedName name="PSV0">'Položky'!#REF!</definedName>
    <definedName name="SazbaDPH1">'Krycí list'!$C$31</definedName>
    <definedName name="SazbaDPH2">'Krycí list'!$C$33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list'!$G$12</definedName>
    <definedName name="Zaklad22">'Krycí list'!$F$33</definedName>
    <definedName name="Zaklad5">'Krycí list'!$F$31</definedName>
    <definedName name="Zhotovitel">'Krycí list'!$C$12:$E$12</definedName>
  </definedNames>
  <calcPr fullCalcOnLoad="1"/>
</workbook>
</file>

<file path=xl/sharedStrings.xml><?xml version="1.0" encoding="utf-8"?>
<sst xmlns="http://schemas.openxmlformats.org/spreadsheetml/2006/main" count="375" uniqueCount="265">
  <si>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</si>
  <si>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</si>
  <si>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</si>
  <si>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</si>
  <si>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</si>
  <si>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</si>
  <si>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</si>
  <si>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</si>
  <si>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</si>
  <si>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</si>
  <si>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</si>
  <si>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</si>
  <si>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</si>
  <si>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</si>
  <si>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</si>
  <si>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</si>
  <si>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</si>
  <si>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</si>
  <si>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</si>
  <si>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</si>
  <si>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</si>
  <si>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</si>
  <si>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</si>
  <si>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</si>
  <si>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</si>
  <si>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</si>
  <si>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</si>
  <si>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</si>
  <si>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</si>
  <si>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</si>
  <si>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</si>
  <si>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</si>
  <si>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</si>
  <si>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</si>
  <si>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</si>
  <si>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</si>
  <si>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</si>
  <si>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</si>
  <si>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</si>
  <si>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</si>
  <si>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</si>
  <si>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</si>
  <si>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</si>
  <si>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</si>
  <si>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</si>
  <si>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</si>
  <si>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</si>
  <si>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</si>
  <si>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</si>
  <si>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</si>
  <si>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</si>
  <si>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</si>
  <si>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</si>
  <si>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</si>
  <si>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</si>
  <si>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</si>
  <si>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</si>
  <si>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</si>
  <si>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</si>
  <si>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</si>
  <si>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</si>
  <si>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</si>
  <si>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</si>
  <si>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</si>
  <si>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</si>
  <si>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</si>
  <si>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</si>
  <si>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</si>
  <si>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</si>
  <si>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</si>
  <si>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</si>
  <si>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</si>
  <si>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</si>
  <si>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</si>
  <si>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</si>
  <si>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</si>
  <si>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</si>
  <si>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12/173</t>
  </si>
  <si>
    <t>Chrudim Presy, Vlčí Hora</t>
  </si>
  <si>
    <t>713</t>
  </si>
  <si>
    <t>Izolace tepelné</t>
  </si>
  <si>
    <t>713463211</t>
  </si>
  <si>
    <t>Izolace tepelná z minerální vaty izolačními pouzd. s hliníkovým polepem tl. 40 mm, DN25</t>
  </si>
  <si>
    <t>m</t>
  </si>
  <si>
    <t>713463212</t>
  </si>
  <si>
    <t>Izolace tepelná, trubice z pěnového polyetyenu tl. 20 mm, DN25</t>
  </si>
  <si>
    <t>998713101</t>
  </si>
  <si>
    <t xml:space="preserve">Přesun hmot pro izolace tepelné, výšky do 6 m </t>
  </si>
  <si>
    <t>t</t>
  </si>
  <si>
    <t>722</t>
  </si>
  <si>
    <t>Vnitřní vodovod</t>
  </si>
  <si>
    <t>722174311</t>
  </si>
  <si>
    <t xml:space="preserve">Potrubí z PP-R, PN 20, DN 20, včetně montáže </t>
  </si>
  <si>
    <t>722174312</t>
  </si>
  <si>
    <t xml:space="preserve">Potrubí z PP-R, PN 20, DN 25, včetně montáže </t>
  </si>
  <si>
    <t>722181213</t>
  </si>
  <si>
    <t>Izolace návleková, tl. stěny 13 mm vnitřní průměr 32 mm, včetně montáže</t>
  </si>
  <si>
    <t>722181215</t>
  </si>
  <si>
    <t>Izolace návleková, tl. stěny 25 mm vnitřní průměr 25 mm, včetně montáže</t>
  </si>
  <si>
    <t>Izolace návleková, tl. stěny 25 mm vnitřní průměr 32 mm, včetně montáže</t>
  </si>
  <si>
    <t>722182091</t>
  </si>
  <si>
    <t xml:space="preserve">Příplatek za montáž izolačních tvarovek DN 25 </t>
  </si>
  <si>
    <t>kus</t>
  </si>
  <si>
    <t>722235112</t>
  </si>
  <si>
    <t xml:space="preserve">Kohout kulový přímý, DN20 </t>
  </si>
  <si>
    <t>722235113</t>
  </si>
  <si>
    <t xml:space="preserve">Kohout kulový přímý, DN 25 </t>
  </si>
  <si>
    <t>722235522</t>
  </si>
  <si>
    <t xml:space="preserve">Filtr, vnitřní-vnitřní z. DN 20 </t>
  </si>
  <si>
    <t>722236612</t>
  </si>
  <si>
    <t xml:space="preserve">Klapka zpětná, DN 20 </t>
  </si>
  <si>
    <t>722236613</t>
  </si>
  <si>
    <t xml:space="preserve">Klapka zpětná, DN 25 </t>
  </si>
  <si>
    <t>722280106</t>
  </si>
  <si>
    <t xml:space="preserve">Tlaková zkouška vodovodního potrubí do DN32 </t>
  </si>
  <si>
    <t>722290234</t>
  </si>
  <si>
    <t xml:space="preserve">Proplach a dezinfekce vodovod.potrubí do DN80 </t>
  </si>
  <si>
    <t>725530152</t>
  </si>
  <si>
    <t xml:space="preserve">Ventil pojistný DN 15, 6 bar </t>
  </si>
  <si>
    <t>998722101</t>
  </si>
  <si>
    <t xml:space="preserve">Přesun hmot pro vnitřní vodovod, výšky do 6 m </t>
  </si>
  <si>
    <t>731</t>
  </si>
  <si>
    <t>Kotelny</t>
  </si>
  <si>
    <t>731249115</t>
  </si>
  <si>
    <t xml:space="preserve">Montáž tepelného čerpadla vzduch/voda </t>
  </si>
  <si>
    <t>soubor</t>
  </si>
  <si>
    <t>02</t>
  </si>
  <si>
    <t xml:space="preserve">Servisní spuštění tepelného čerpadla </t>
  </si>
  <si>
    <t>01</t>
  </si>
  <si>
    <t>Tepelné čerpadlo vzduch/voda v provedení s oddělenou venkovní a vnitřní jednotkou</t>
  </si>
  <si>
    <t>Výkon 11,5 kW při A7W35</t>
  </si>
  <si>
    <t>Topný faktor 4,1 při A7W35</t>
  </si>
  <si>
    <t>Uvedené hodnoty jsou dle ČSN 14 511</t>
  </si>
  <si>
    <t>Součástí tepelného čerpadla je elektrokotel o výkonu 9 kW, expanzní nádoba o objemu 8 l, pojistný ventil 3 bary, součástí dodávky bude i regulace včetně venkovního a vnitřního čidla</t>
  </si>
  <si>
    <t>03</t>
  </si>
  <si>
    <t>Konstrukce pod venkovní jednotku tepelného čerpadla z ocelových U profilů</t>
  </si>
  <si>
    <t>04</t>
  </si>
  <si>
    <t>Elektroinstalace tepelného čerpadla, propojení regulace, čerpadel, termostatů</t>
  </si>
  <si>
    <t>998731101</t>
  </si>
  <si>
    <t xml:space="preserve">Přesun hmot pro kotelny, výšky do 6 m </t>
  </si>
  <si>
    <t>732</t>
  </si>
  <si>
    <t>Strojovny</t>
  </si>
  <si>
    <t>724319113</t>
  </si>
  <si>
    <t xml:space="preserve">Montáž nádrže tlakové stojaté 200 litrů, 6 bar </t>
  </si>
  <si>
    <t>728311123</t>
  </si>
  <si>
    <t>Montáž ohřívače kruhového do d 600 mm objem 400 l, tlak. odolnost 10 bar</t>
  </si>
  <si>
    <t>732296212</t>
  </si>
  <si>
    <t>Jednotka el. topná přírub. 3 kW, vybavena provozním a bezpečnostním termostatem</t>
  </si>
  <si>
    <t>732339103</t>
  </si>
  <si>
    <t xml:space="preserve">Montáž nádoby expanzní tlakové 35 l </t>
  </si>
  <si>
    <t>732429111</t>
  </si>
  <si>
    <t xml:space="preserve">Montáž čerpadel oběhových spirálních do DN25 </t>
  </si>
  <si>
    <t>48466204</t>
  </si>
  <si>
    <t>Nádoba expanzní membránová, objem 35 l, 6 bar</t>
  </si>
  <si>
    <t>48466605</t>
  </si>
  <si>
    <t>Nádoba expanzní 33 l pro pitnou vodu, 10 bar průtočná armatura DN20</t>
  </si>
  <si>
    <t>05</t>
  </si>
  <si>
    <t>Zásobníkový ohřívač teplé vody, smaltovaný pro solární systémy</t>
  </si>
  <si>
    <t xml:space="preserve">Objem 400 l, tlaková odolnost 10 bar, tepelná izolace z polyuretanové pěny tl. 60 mm, plocha horní topné spirály 1,05 m2, plocha dolní topné spirály 1,8 m2 </t>
  </si>
  <si>
    <t>12</t>
  </si>
  <si>
    <t>Akumulační zásobník topné vody, objem 200 l, 6 bar tepelná izolace z polyuretanu tl. 100 mm</t>
  </si>
  <si>
    <t>14</t>
  </si>
  <si>
    <t>Čerpadlo cirkulační, DN20, Q=0,3 m3/h, H=1,0 m řízení dle teploty a času</t>
  </si>
  <si>
    <t>23</t>
  </si>
  <si>
    <t>Čerpadlo oběhové DN 25, Q=1,2 m3/h, H=4,0 m elektronicky řízené</t>
  </si>
  <si>
    <t>998732101</t>
  </si>
  <si>
    <t xml:space="preserve">Přesun hmot pro strojovny, výšky do 6 m </t>
  </si>
  <si>
    <t>733</t>
  </si>
  <si>
    <t>Rozvod potrubí</t>
  </si>
  <si>
    <t>733161108</t>
  </si>
  <si>
    <t xml:space="preserve">Potrubí měděné 28 x 1,5 mm, tvrdé </t>
  </si>
  <si>
    <t>733190107</t>
  </si>
  <si>
    <t xml:space="preserve">Tlaková zkouška potrubí  DN 40 </t>
  </si>
  <si>
    <t>998733101</t>
  </si>
  <si>
    <t xml:space="preserve">Přesun hmot pro rozvody potrubí, výšky do 6 m </t>
  </si>
  <si>
    <t>734</t>
  </si>
  <si>
    <t>Armatury</t>
  </si>
  <si>
    <t>734209102</t>
  </si>
  <si>
    <t xml:space="preserve">Montáž armatur závitových s 1 závitem, DN10 </t>
  </si>
  <si>
    <t>734209103</t>
  </si>
  <si>
    <t xml:space="preserve">Montáž armatur závitových s 1 závitem, DN15 </t>
  </si>
  <si>
    <t>734209114</t>
  </si>
  <si>
    <t xml:space="preserve">Montáž armatur závitových se 2 závity, DN20 </t>
  </si>
  <si>
    <t>734209115</t>
  </si>
  <si>
    <t xml:space="preserve">Montáž armatur závitových se 2 závity, DN25 </t>
  </si>
  <si>
    <t>734209125</t>
  </si>
  <si>
    <t xml:space="preserve">Montáž armatur závitových se 3 závity, DN25 </t>
  </si>
  <si>
    <t>734411121</t>
  </si>
  <si>
    <t xml:space="preserve">Teploměr rohový s pouzdrem typ 160/A </t>
  </si>
  <si>
    <t>734421130</t>
  </si>
  <si>
    <t xml:space="preserve">Tlakoměr deformační 0-10 MPa, D 160 </t>
  </si>
  <si>
    <t>734432131</t>
  </si>
  <si>
    <t xml:space="preserve">Prostorový termostat </t>
  </si>
  <si>
    <t>734494121</t>
  </si>
  <si>
    <t xml:space="preserve">Návarky M 20x1,5  délka do 220 mm </t>
  </si>
  <si>
    <t>734494212</t>
  </si>
  <si>
    <t xml:space="preserve">Návarky s trubkovým závitem DN10 </t>
  </si>
  <si>
    <t>734494213</t>
  </si>
  <si>
    <t xml:space="preserve">Návarky s trubkovým závitem DN15 </t>
  </si>
  <si>
    <t>42260614</t>
  </si>
  <si>
    <t>Ventil odvzdušňovací automatický 3/8"</t>
  </si>
  <si>
    <t>551135443</t>
  </si>
  <si>
    <t>Kohout kulový 3/4", páčka, závitový</t>
  </si>
  <si>
    <t>551135444</t>
  </si>
  <si>
    <t>Kohout kulový 1", páčka, závitový</t>
  </si>
  <si>
    <t>5511356971</t>
  </si>
  <si>
    <t>Kohout kulový vypouštěcí 1/2"</t>
  </si>
  <si>
    <t>551135733</t>
  </si>
  <si>
    <t>Klapka zpětná 1", závitová</t>
  </si>
  <si>
    <t>5511361551</t>
  </si>
  <si>
    <t>Filtr s vnitřními závity 1", nerezové síto velikost oka 0,4 mm</t>
  </si>
  <si>
    <t>16</t>
  </si>
  <si>
    <t>Ventil třícestný, přepínací, DN25, kvs=6,3, PN10 včetně servopohonu</t>
  </si>
  <si>
    <t>17</t>
  </si>
  <si>
    <t xml:space="preserve">Kohout kulový se zajištěním a vypouštěním DN20 </t>
  </si>
  <si>
    <t>998734101</t>
  </si>
  <si>
    <t xml:space="preserve">Přesun hmot pro armatury, výšky do 6 m </t>
  </si>
  <si>
    <t>736</t>
  </si>
  <si>
    <t>Podlahové vytápění</t>
  </si>
  <si>
    <t>736323912</t>
  </si>
  <si>
    <t xml:space="preserve">Ochranná trubka PE pro trubku 17 x 2,0 mm </t>
  </si>
  <si>
    <t>736332312</t>
  </si>
  <si>
    <t>Polystyrenová systémová izolační deska s folií z EPS 040 tl. 30 mm</t>
  </si>
  <si>
    <t>m2</t>
  </si>
  <si>
    <t>736332911</t>
  </si>
  <si>
    <t xml:space="preserve">Dilatační pás z PE </t>
  </si>
  <si>
    <t>736333136</t>
  </si>
  <si>
    <t>Potrubí PE-RT s kyslíkovou barierou 17x2, do desky rozteč 150 mm</t>
  </si>
  <si>
    <t>Potrubí PE-RT s kyslíkovou barierou 17x2, do desky rozteč 200 mm</t>
  </si>
  <si>
    <t>Potrubí PE-RT s kyslíkovou barierou 17x2, do desky rozteč 250 mm</t>
  </si>
  <si>
    <t>736336331</t>
  </si>
  <si>
    <t>Kompaktní rozdělovač topného okruhu, včetně přích. a regulační vložky, průtokoměry a reg. ventily</t>
  </si>
  <si>
    <t>736336813</t>
  </si>
  <si>
    <t>Skříň rozdělovače na stěnu 830x710x126 mm pozinkovaná, barva bílá</t>
  </si>
  <si>
    <t>736336921</t>
  </si>
  <si>
    <t xml:space="preserve">Kohout kulový uzavírací DN 25 </t>
  </si>
  <si>
    <t>07</t>
  </si>
  <si>
    <t xml:space="preserve">Zkoužka těsnosti </t>
  </si>
  <si>
    <t>18</t>
  </si>
  <si>
    <t xml:space="preserve">Hydraulické vyregulování systému </t>
  </si>
  <si>
    <t>19</t>
  </si>
  <si>
    <t xml:space="preserve">Montáž skříně a rozdělovače podlahového vytápění </t>
  </si>
  <si>
    <t>21</t>
  </si>
  <si>
    <t xml:space="preserve">Topná zkouška </t>
  </si>
  <si>
    <t>h</t>
  </si>
  <si>
    <t>22</t>
  </si>
  <si>
    <t>Servopohon 230 V, 2,5 W, bez proudu uzavřený pracovní zdvih 4 mm</t>
  </si>
  <si>
    <t>998736201</t>
  </si>
  <si>
    <t xml:space="preserve">Přesun hmot pro podlahové vytápění, výšky do 6 m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</si>
  <si>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</si>
  <si>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</si>
  <si>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</si>
  <si>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</si>
  <si>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</si>
  <si>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</si>
  <si>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</si>
  <si>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</si>
  <si>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pouze polovina objektu, druhá polovina totožná</t>
  </si>
  <si>
    <t>F_1_4_1</t>
  </si>
  <si>
    <t>Rozpočet je na 1/2 objektu.</t>
  </si>
  <si>
    <t>Topení</t>
  </si>
  <si>
    <t>Transformace dom. soc. služeb Slatiňany II</t>
  </si>
  <si>
    <t>Sinc s.r.o.</t>
  </si>
  <si>
    <t xml:space="preserve">DPH </t>
  </si>
  <si>
    <t xml:space="preserve">cena s DPH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</si>
</sst>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7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16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40" fillId="23" borderId="6" applyNumberFormat="0" applyFont="0" applyAlignment="0" applyProtection="0"/>
    <xf numFmtId="9" fontId="4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0" fontId="6" fillId="33" borderId="13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3" fillId="0" borderId="49" xfId="46" applyFont="1" applyBorder="1">
      <alignment/>
      <protection/>
    </xf>
    <xf numFmtId="0" fontId="3" fillId="0" borderId="49" xfId="46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0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0" fontId="4" fillId="0" borderId="52" xfId="46" applyFont="1" applyBorder="1">
      <alignment/>
      <protection/>
    </xf>
    <xf numFmtId="0" fontId="3" fillId="0" borderId="52" xfId="46" applyFont="1" applyBorder="1">
      <alignment/>
      <protection/>
    </xf>
    <xf numFmtId="0" fontId="3" fillId="0" borderId="52" xfId="46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5" fillId="0" borderId="50" xfId="46" applyFont="1" applyBorder="1" applyAlignment="1">
      <alignment horizontal="right"/>
      <protection/>
    </xf>
    <xf numFmtId="0" fontId="3" fillId="0" borderId="49" xfId="46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5" fillId="0" borderId="58" xfId="46" applyFont="1" applyBorder="1" applyAlignment="1">
      <alignment horizontal="center"/>
      <protection/>
    </xf>
    <xf numFmtId="49" fontId="5" fillId="0" borderId="58" xfId="46" applyNumberFormat="1" applyFont="1" applyBorder="1" applyAlignment="1">
      <alignment horizontal="left"/>
      <protection/>
    </xf>
    <xf numFmtId="0" fontId="19" fillId="0" borderId="0" xfId="46" applyFont="1" applyAlignment="1">
      <alignment wrapText="1"/>
      <protection/>
    </xf>
    <xf numFmtId="0" fontId="3" fillId="33" borderId="19" xfId="46" applyFont="1" applyFill="1" applyBorder="1" applyAlignment="1">
      <alignment horizontal="center"/>
      <protection/>
    </xf>
    <xf numFmtId="49" fontId="20" fillId="33" borderId="19" xfId="46" applyNumberFormat="1" applyFont="1" applyFill="1" applyBorder="1" applyAlignment="1">
      <alignment horizontal="left"/>
      <protection/>
    </xf>
    <xf numFmtId="0" fontId="20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1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22" fillId="0" borderId="0" xfId="46" applyFont="1" applyBorder="1">
      <alignment/>
      <protection/>
    </xf>
    <xf numFmtId="3" fontId="22" fillId="0" borderId="0" xfId="46" applyNumberFormat="1" applyFont="1" applyBorder="1" applyAlignment="1">
      <alignment horizontal="right"/>
      <protection/>
    </xf>
    <xf numFmtId="4" fontId="22" fillId="0" borderId="0" xfId="46" applyNumberFormat="1" applyFont="1" applyBorder="1">
      <alignment/>
      <protection/>
    </xf>
    <xf numFmtId="0" fontId="21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1" xfId="0" applyNumberFormat="1" applyFont="1" applyBorder="1" applyAlignment="1">
      <alignment/>
    </xf>
    <xf numFmtId="0" fontId="9" fillId="0" borderId="0" xfId="0" applyFont="1" applyAlignment="1">
      <alignment horizontal="left" vertical="top" wrapText="1"/>
    </xf>
    <xf numFmtId="0" fontId="16" fillId="33" borderId="19" xfId="46" applyFont="1" applyFill="1" applyBorder="1" applyAlignment="1">
      <alignment horizontal="center" shrinkToFit="1"/>
      <protection/>
    </xf>
    <xf numFmtId="0" fontId="16" fillId="33" borderId="19" xfId="46" applyFont="1" applyFill="1" applyBorder="1" applyAlignment="1">
      <alignment horizontal="center"/>
      <protection/>
    </xf>
    <xf numFmtId="0" fontId="0" fillId="0" borderId="0" xfId="46" applyAlignment="1">
      <alignment horizontal="center"/>
      <protection/>
    </xf>
    <xf numFmtId="0" fontId="0" fillId="0" borderId="0" xfId="46" applyNumberFormat="1" applyAlignment="1">
      <alignment horizontal="center"/>
      <protection/>
    </xf>
    <xf numFmtId="1" fontId="16" fillId="0" borderId="60" xfId="46" applyNumberFormat="1" applyFont="1" applyBorder="1" applyAlignment="1">
      <alignment horizontal="center"/>
      <protection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0" fontId="2" fillId="0" borderId="62" xfId="0" applyFont="1" applyBorder="1" applyAlignment="1">
      <alignment horizontal="center" vertical="top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166" fontId="7" fillId="33" borderId="63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left" vertical="top" wrapText="1"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center"/>
      <protection/>
    </xf>
    <xf numFmtId="0" fontId="3" fillId="0" borderId="68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9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0" fontId="17" fillId="34" borderId="42" xfId="46" applyNumberFormat="1" applyFont="1" applyFill="1" applyBorder="1" applyAlignment="1">
      <alignment horizontal="left" wrapText="1" indent="1"/>
      <protection/>
    </xf>
    <xf numFmtId="0" fontId="18" fillId="0" borderId="0" xfId="0" applyNumberFormat="1" applyFont="1" applyAlignment="1">
      <alignment/>
    </xf>
    <xf numFmtId="0" fontId="18" fillId="0" borderId="22" xfId="0" applyNumberFormat="1" applyFont="1" applyBorder="1" applyAlignment="1">
      <alignment/>
    </xf>
    <xf numFmtId="0" fontId="12" fillId="0" borderId="0" xfId="46" applyFont="1" applyAlignment="1">
      <alignment horizontal="center"/>
      <protection/>
    </xf>
    <xf numFmtId="49" fontId="3" fillId="0" borderId="66" xfId="46" applyNumberFormat="1" applyFont="1" applyBorder="1" applyAlignment="1">
      <alignment horizontal="center"/>
      <protection/>
    </xf>
    <xf numFmtId="0" fontId="3" fillId="0" borderId="68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9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6"/>
  <sheetViews>
    <sheetView tabSelected="1" zoomScalePageLayoutView="0" workbookViewId="0" topLeftCell="A17">
      <selection activeCell="C32" sqref="C3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50390625" style="0" customWidth="1"/>
    <col min="5" max="5" width="13.50390625" style="0" customWidth="1"/>
    <col min="6" max="6" width="16.50390625" style="0" customWidth="1"/>
    <col min="7" max="7" width="15.37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8" customHeight="1" thickBot="1">
      <c r="A2" s="208" t="s">
        <v>257</v>
      </c>
      <c r="B2" s="208"/>
      <c r="C2" s="208"/>
      <c r="D2" s="208"/>
      <c r="E2" s="208"/>
      <c r="F2" s="208"/>
      <c r="G2" s="208"/>
    </row>
    <row r="3" spans="1:7" ht="12.75" customHeight="1">
      <c r="A3" s="3" t="s">
        <v>1</v>
      </c>
      <c r="B3" s="4"/>
      <c r="C3" s="5">
        <f>Rekapitulace!H1</f>
        <v>1</v>
      </c>
      <c r="D3" s="5" t="str">
        <f>Rekapitulace!G2</f>
        <v>Topení</v>
      </c>
      <c r="E3" s="4"/>
      <c r="F3" s="6" t="s">
        <v>2</v>
      </c>
      <c r="G3" s="7"/>
    </row>
    <row r="4" spans="1:7" ht="3" customHeight="1" hidden="1">
      <c r="A4" s="8"/>
      <c r="B4" s="9"/>
      <c r="C4" s="10"/>
      <c r="D4" s="10"/>
      <c r="E4" s="9"/>
      <c r="F4" s="11"/>
      <c r="G4" s="12"/>
    </row>
    <row r="5" spans="1:7" ht="12" customHeight="1">
      <c r="A5" s="13" t="s">
        <v>3</v>
      </c>
      <c r="B5" s="9"/>
      <c r="C5" s="10" t="s">
        <v>4</v>
      </c>
      <c r="D5" s="10"/>
      <c r="E5" s="9"/>
      <c r="F5" s="11" t="s">
        <v>5</v>
      </c>
      <c r="G5" s="14"/>
    </row>
    <row r="6" spans="1:7" ht="12.75" customHeight="1">
      <c r="A6" s="15" t="s">
        <v>258</v>
      </c>
      <c r="B6" s="16"/>
      <c r="C6" s="17" t="s">
        <v>78</v>
      </c>
      <c r="D6" s="18"/>
      <c r="E6" s="19"/>
      <c r="F6" s="11" t="s">
        <v>7</v>
      </c>
      <c r="G6" s="12"/>
    </row>
    <row r="7" spans="1:15" ht="12.75" customHeight="1">
      <c r="A7" s="13" t="s">
        <v>8</v>
      </c>
      <c r="B7" s="9"/>
      <c r="C7" s="10" t="s">
        <v>9</v>
      </c>
      <c r="D7" s="10"/>
      <c r="E7" s="9"/>
      <c r="F7" s="20" t="s">
        <v>10</v>
      </c>
      <c r="G7" s="21">
        <v>0</v>
      </c>
      <c r="O7" s="22"/>
    </row>
    <row r="8" spans="1:7" ht="12.75" customHeight="1">
      <c r="A8" s="23" t="s">
        <v>77</v>
      </c>
      <c r="B8" s="24"/>
      <c r="C8" s="25" t="s">
        <v>261</v>
      </c>
      <c r="D8" s="26"/>
      <c r="E8" s="26"/>
      <c r="F8" s="27" t="s">
        <v>11</v>
      </c>
      <c r="G8" s="21">
        <f>IF(PocetMJ=0,,ROUND((F31+F33)/PocetMJ,1))</f>
        <v>0</v>
      </c>
    </row>
    <row r="9" spans="1:9" ht="12.75">
      <c r="A9" s="28" t="s">
        <v>12</v>
      </c>
      <c r="B9" s="11"/>
      <c r="C9" s="209" t="s">
        <v>262</v>
      </c>
      <c r="D9" s="209"/>
      <c r="E9" s="210"/>
      <c r="F9" s="29" t="s">
        <v>13</v>
      </c>
      <c r="G9" s="30"/>
      <c r="H9" s="31"/>
      <c r="I9" s="32"/>
    </row>
    <row r="10" spans="1:8" ht="12.75">
      <c r="A10" s="28" t="s">
        <v>14</v>
      </c>
      <c r="B10" s="11"/>
      <c r="C10" s="209" t="str">
        <f>Projektant</f>
        <v>Sinc s.r.o.</v>
      </c>
      <c r="D10" s="209"/>
      <c r="E10" s="210"/>
      <c r="F10" s="11"/>
      <c r="G10" s="33"/>
      <c r="H10" s="34"/>
    </row>
    <row r="11" spans="1:8" ht="12.75">
      <c r="A11" s="28" t="s">
        <v>15</v>
      </c>
      <c r="B11" s="11"/>
      <c r="C11" s="209"/>
      <c r="D11" s="209"/>
      <c r="E11" s="209"/>
      <c r="F11" s="35"/>
      <c r="G11" s="36"/>
      <c r="H11" s="37"/>
    </row>
    <row r="12" spans="1:57" ht="13.5" customHeight="1">
      <c r="A12" s="28" t="s">
        <v>16</v>
      </c>
      <c r="B12" s="11"/>
      <c r="C12" s="209"/>
      <c r="D12" s="209"/>
      <c r="E12" s="209"/>
      <c r="F12" s="38" t="s">
        <v>17</v>
      </c>
      <c r="G12" s="39" t="s">
        <v>77</v>
      </c>
      <c r="H12" s="34"/>
      <c r="BA12" s="40"/>
      <c r="BB12" s="40"/>
      <c r="BC12" s="40"/>
      <c r="BD12" s="40"/>
      <c r="BE12" s="40"/>
    </row>
    <row r="13" spans="1:8" ht="12.75" customHeight="1">
      <c r="A13" s="41" t="s">
        <v>18</v>
      </c>
      <c r="B13" s="9"/>
      <c r="C13" s="211"/>
      <c r="D13" s="211"/>
      <c r="E13" s="211"/>
      <c r="F13" s="42" t="s">
        <v>19</v>
      </c>
      <c r="G13" s="43"/>
      <c r="H13" s="34"/>
    </row>
    <row r="14" spans="1:8" ht="28.5" customHeight="1" thickBot="1">
      <c r="A14" s="44" t="s">
        <v>20</v>
      </c>
      <c r="B14" s="45"/>
      <c r="C14" s="45"/>
      <c r="D14" s="45"/>
      <c r="E14" s="46"/>
      <c r="F14" s="46"/>
      <c r="G14" s="47"/>
      <c r="H14" s="34"/>
    </row>
    <row r="15" spans="1:7" ht="17.25" customHeight="1" thickBot="1">
      <c r="A15" s="48" t="s">
        <v>21</v>
      </c>
      <c r="B15" s="49"/>
      <c r="C15" s="50"/>
      <c r="D15" s="51" t="s">
        <v>22</v>
      </c>
      <c r="E15" s="52"/>
      <c r="F15" s="52"/>
      <c r="G15" s="50"/>
    </row>
    <row r="16" spans="1:7" ht="15.75" customHeight="1">
      <c r="A16" s="53"/>
      <c r="B16" s="54" t="s">
        <v>23</v>
      </c>
      <c r="C16" s="55">
        <f>HSV</f>
        <v>0</v>
      </c>
      <c r="D16" s="56" t="str">
        <f>Rekapitulace!A19</f>
        <v>Ztížené výrobní podmínky</v>
      </c>
      <c r="E16" s="57"/>
      <c r="F16" s="58"/>
      <c r="G16" s="55">
        <f>Rekapitulace!I19</f>
        <v>0</v>
      </c>
    </row>
    <row r="17" spans="1:7" ht="15.75" customHeight="1">
      <c r="A17" s="53" t="s">
        <v>24</v>
      </c>
      <c r="B17" s="54" t="s">
        <v>25</v>
      </c>
      <c r="C17" s="55">
        <f>PSV</f>
        <v>0</v>
      </c>
      <c r="D17" s="8" t="str">
        <f>Rekapitulace!A20</f>
        <v>Oborová přirážka</v>
      </c>
      <c r="E17" s="59"/>
      <c r="F17" s="60"/>
      <c r="G17" s="55">
        <f>Rekapitulace!I20</f>
        <v>0</v>
      </c>
    </row>
    <row r="18" spans="1:7" ht="15.75" customHeight="1">
      <c r="A18" s="53" t="s">
        <v>26</v>
      </c>
      <c r="B18" s="54" t="s">
        <v>27</v>
      </c>
      <c r="C18" s="55">
        <f>Mont</f>
        <v>0</v>
      </c>
      <c r="D18" s="8" t="str">
        <f>Rekapitulace!A21</f>
        <v>Přesun stavebních kapacit</v>
      </c>
      <c r="E18" s="59"/>
      <c r="F18" s="60"/>
      <c r="G18" s="55">
        <f>Rekapitulace!I21</f>
        <v>0</v>
      </c>
    </row>
    <row r="19" spans="1:7" ht="15.75" customHeight="1">
      <c r="A19" s="61" t="s">
        <v>28</v>
      </c>
      <c r="B19" s="62" t="s">
        <v>29</v>
      </c>
      <c r="C19" s="55">
        <f>Dodavka</f>
        <v>0</v>
      </c>
      <c r="D19" s="8" t="str">
        <f>Rekapitulace!A22</f>
        <v>Mimostaveništní doprava</v>
      </c>
      <c r="E19" s="59"/>
      <c r="F19" s="60"/>
      <c r="G19" s="55">
        <f>Rekapitulace!I22</f>
        <v>0</v>
      </c>
    </row>
    <row r="20" spans="1:7" ht="15.75" customHeight="1">
      <c r="A20" s="63" t="s">
        <v>30</v>
      </c>
      <c r="B20" s="54"/>
      <c r="C20" s="55">
        <f>SUM(C16:C19)</f>
        <v>0</v>
      </c>
      <c r="D20" s="8" t="str">
        <f>Rekapitulace!A23</f>
        <v>Zařízení staveniště</v>
      </c>
      <c r="E20" s="59"/>
      <c r="F20" s="60"/>
      <c r="G20" s="55">
        <f>Rekapitulace!I23</f>
        <v>0</v>
      </c>
    </row>
    <row r="21" spans="1:7" ht="15.75" customHeight="1">
      <c r="A21" s="63"/>
      <c r="B21" s="54"/>
      <c r="C21" s="55"/>
      <c r="D21" s="8" t="str">
        <f>Rekapitulace!A24</f>
        <v>Provoz investora</v>
      </c>
      <c r="E21" s="59"/>
      <c r="F21" s="60"/>
      <c r="G21" s="55">
        <f>Rekapitulace!I24</f>
        <v>0</v>
      </c>
    </row>
    <row r="22" spans="1:7" ht="15.75" customHeight="1">
      <c r="A22" s="63" t="s">
        <v>31</v>
      </c>
      <c r="B22" s="54"/>
      <c r="C22" s="55">
        <f>HZS</f>
        <v>0</v>
      </c>
      <c r="D22" s="8" t="str">
        <f>Rekapitulace!A25</f>
        <v>Kompletační činnost (IČD)</v>
      </c>
      <c r="E22" s="59"/>
      <c r="F22" s="60"/>
      <c r="G22" s="55">
        <f>Rekapitulace!I25</f>
        <v>0</v>
      </c>
    </row>
    <row r="23" spans="1:7" ht="15.75" customHeight="1">
      <c r="A23" s="64" t="s">
        <v>32</v>
      </c>
      <c r="B23" s="65"/>
      <c r="C23" s="55">
        <f>C20+C22</f>
        <v>0</v>
      </c>
      <c r="D23" s="8" t="s">
        <v>33</v>
      </c>
      <c r="E23" s="59"/>
      <c r="F23" s="60"/>
      <c r="G23" s="55">
        <f>G24-SUM(G16:G22)</f>
        <v>0</v>
      </c>
    </row>
    <row r="24" spans="1:7" ht="15.75" customHeight="1" thickBot="1">
      <c r="A24" s="204" t="s">
        <v>34</v>
      </c>
      <c r="B24" s="205"/>
      <c r="C24" s="66">
        <f>C23+G24</f>
        <v>0</v>
      </c>
      <c r="D24" s="67" t="s">
        <v>35</v>
      </c>
      <c r="E24" s="68"/>
      <c r="F24" s="69"/>
      <c r="G24" s="55">
        <f>VRN</f>
        <v>0</v>
      </c>
    </row>
    <row r="25" spans="1:7" ht="12.75">
      <c r="A25" s="70" t="s">
        <v>36</v>
      </c>
      <c r="B25" s="71"/>
      <c r="C25" s="72"/>
      <c r="D25" s="71" t="s">
        <v>37</v>
      </c>
      <c r="E25" s="71"/>
      <c r="F25" s="73" t="s">
        <v>38</v>
      </c>
      <c r="G25" s="74"/>
    </row>
    <row r="26" spans="1:7" ht="12.75">
      <c r="A26" s="64" t="s">
        <v>39</v>
      </c>
      <c r="B26" s="65"/>
      <c r="C26" s="75"/>
      <c r="D26" s="65" t="s">
        <v>39</v>
      </c>
      <c r="E26" s="76"/>
      <c r="F26" s="77" t="s">
        <v>39</v>
      </c>
      <c r="G26" s="78"/>
    </row>
    <row r="27" spans="1:7" ht="37.5" customHeight="1">
      <c r="A27" s="64" t="s">
        <v>40</v>
      </c>
      <c r="B27" s="79"/>
      <c r="C27" s="75"/>
      <c r="D27" s="65" t="s">
        <v>40</v>
      </c>
      <c r="E27" s="76"/>
      <c r="F27" s="77" t="s">
        <v>40</v>
      </c>
      <c r="G27" s="78"/>
    </row>
    <row r="28" spans="1:7" ht="12.75">
      <c r="A28" s="64"/>
      <c r="B28" s="80"/>
      <c r="C28" s="75"/>
      <c r="D28" s="65"/>
      <c r="E28" s="76"/>
      <c r="F28" s="77"/>
      <c r="G28" s="78"/>
    </row>
    <row r="29" spans="1:7" ht="12.75">
      <c r="A29" s="64" t="s">
        <v>41</v>
      </c>
      <c r="B29" s="65"/>
      <c r="C29" s="75"/>
      <c r="D29" s="77" t="s">
        <v>42</v>
      </c>
      <c r="E29" s="75"/>
      <c r="F29" s="81" t="s">
        <v>42</v>
      </c>
      <c r="G29" s="78"/>
    </row>
    <row r="30" spans="1:7" ht="69" customHeight="1">
      <c r="A30" s="64"/>
      <c r="B30" s="65"/>
      <c r="C30" s="82"/>
      <c r="D30" s="83"/>
      <c r="E30" s="82"/>
      <c r="F30" s="65"/>
      <c r="G30" s="78"/>
    </row>
    <row r="31" spans="1:7" ht="12.75">
      <c r="A31" s="84" t="s">
        <v>43</v>
      </c>
      <c r="B31" s="85"/>
      <c r="C31" s="86">
        <v>15</v>
      </c>
      <c r="D31" s="85" t="s">
        <v>44</v>
      </c>
      <c r="E31" s="87"/>
      <c r="F31" s="206">
        <f>C24-F33</f>
        <v>0</v>
      </c>
      <c r="G31" s="207"/>
    </row>
    <row r="32" spans="1:7" ht="12.75">
      <c r="A32" s="84" t="s">
        <v>45</v>
      </c>
      <c r="B32" s="85"/>
      <c r="C32" s="86">
        <f>SazbaDPH1</f>
        <v>15</v>
      </c>
      <c r="D32" s="85" t="s">
        <v>46</v>
      </c>
      <c r="E32" s="87"/>
      <c r="F32" s="206">
        <f>ROUND(PRODUCT(F31,C32/100),0)</f>
        <v>0</v>
      </c>
      <c r="G32" s="207"/>
    </row>
    <row r="33" spans="1:7" ht="12.75">
      <c r="A33" s="84" t="s">
        <v>43</v>
      </c>
      <c r="B33" s="85"/>
      <c r="C33" s="86">
        <v>0</v>
      </c>
      <c r="D33" s="85" t="s">
        <v>46</v>
      </c>
      <c r="E33" s="87"/>
      <c r="F33" s="206">
        <v>0</v>
      </c>
      <c r="G33" s="207"/>
    </row>
    <row r="34" spans="1:7" ht="12.75">
      <c r="A34" s="84" t="s">
        <v>45</v>
      </c>
      <c r="B34" s="88"/>
      <c r="C34" s="89">
        <f>SazbaDPH2</f>
        <v>0</v>
      </c>
      <c r="D34" s="85" t="s">
        <v>46</v>
      </c>
      <c r="E34" s="60"/>
      <c r="F34" s="206">
        <f>ROUND(PRODUCT(F33,C34/100),0)</f>
        <v>0</v>
      </c>
      <c r="G34" s="207"/>
    </row>
    <row r="35" spans="1:7" s="93" customFormat="1" ht="19.5" customHeight="1" thickBot="1">
      <c r="A35" s="90" t="s">
        <v>47</v>
      </c>
      <c r="B35" s="91"/>
      <c r="C35" s="91"/>
      <c r="D35" s="91"/>
      <c r="E35" s="92"/>
      <c r="F35" s="212">
        <f>ROUND(SUM(F31:F34),0)</f>
        <v>0</v>
      </c>
      <c r="G35" s="213"/>
    </row>
    <row r="37" spans="1:8" ht="12.75">
      <c r="A37" s="94" t="s">
        <v>48</v>
      </c>
      <c r="B37" s="94"/>
      <c r="C37" s="94"/>
      <c r="D37" s="94"/>
      <c r="E37" s="94"/>
      <c r="F37" s="94"/>
      <c r="G37" s="94"/>
      <c r="H37" t="s">
        <v>6</v>
      </c>
    </row>
    <row r="38" spans="1:8" ht="14.25" customHeight="1">
      <c r="A38" s="94"/>
      <c r="B38" s="215" t="s">
        <v>259</v>
      </c>
      <c r="C38" s="215"/>
      <c r="D38" s="215"/>
      <c r="E38" s="215"/>
      <c r="F38" s="215"/>
      <c r="G38" s="215"/>
      <c r="H38" t="s">
        <v>6</v>
      </c>
    </row>
    <row r="39" spans="1:8" ht="12.75" customHeight="1">
      <c r="A39" s="95"/>
      <c r="B39" s="215"/>
      <c r="C39" s="215"/>
      <c r="D39" s="215"/>
      <c r="E39" s="215"/>
      <c r="F39" s="215"/>
      <c r="G39" s="215"/>
      <c r="H39" t="s">
        <v>6</v>
      </c>
    </row>
    <row r="40" spans="1:8" ht="12.75">
      <c r="A40" s="95"/>
      <c r="B40" s="215"/>
      <c r="C40" s="215"/>
      <c r="D40" s="215"/>
      <c r="E40" s="215"/>
      <c r="F40" s="215"/>
      <c r="G40" s="215"/>
      <c r="H40" t="s">
        <v>6</v>
      </c>
    </row>
    <row r="41" spans="1:8" ht="12.75">
      <c r="A41" s="95"/>
      <c r="B41" s="215"/>
      <c r="C41" s="215"/>
      <c r="D41" s="215"/>
      <c r="E41" s="215"/>
      <c r="F41" s="215"/>
      <c r="G41" s="215"/>
      <c r="H41" t="s">
        <v>6</v>
      </c>
    </row>
    <row r="42" spans="1:8" ht="12.75">
      <c r="A42" s="95"/>
      <c r="B42" s="215"/>
      <c r="C42" s="215"/>
      <c r="D42" s="215"/>
      <c r="E42" s="215"/>
      <c r="F42" s="215"/>
      <c r="G42" s="215"/>
      <c r="H42" t="s">
        <v>6</v>
      </c>
    </row>
    <row r="43" spans="1:8" ht="12.75">
      <c r="A43" s="95"/>
      <c r="B43" s="215"/>
      <c r="C43" s="215"/>
      <c r="D43" s="215"/>
      <c r="E43" s="215"/>
      <c r="F43" s="215"/>
      <c r="G43" s="215"/>
      <c r="H43" t="s">
        <v>6</v>
      </c>
    </row>
    <row r="44" spans="1:8" ht="12.75">
      <c r="A44" s="95"/>
      <c r="B44" s="215"/>
      <c r="C44" s="215"/>
      <c r="D44" s="215"/>
      <c r="E44" s="215"/>
      <c r="F44" s="215"/>
      <c r="G44" s="215"/>
      <c r="H44" t="s">
        <v>6</v>
      </c>
    </row>
    <row r="45" spans="1:8" ht="12.75">
      <c r="A45" s="95"/>
      <c r="B45" s="198"/>
      <c r="C45" s="198"/>
      <c r="D45" s="198"/>
      <c r="E45" s="198"/>
      <c r="F45" s="198"/>
      <c r="G45" s="198"/>
      <c r="H45" t="s">
        <v>6</v>
      </c>
    </row>
    <row r="46" spans="1:8" ht="0.75" customHeight="1">
      <c r="A46" s="95"/>
      <c r="B46" s="198"/>
      <c r="C46" s="198"/>
      <c r="D46" s="198"/>
      <c r="E46" s="198"/>
      <c r="F46" s="198"/>
      <c r="G46" s="198"/>
      <c r="H46" t="s">
        <v>6</v>
      </c>
    </row>
    <row r="47" spans="2:7" ht="12.75">
      <c r="B47" s="214"/>
      <c r="C47" s="214"/>
      <c r="D47" s="214"/>
      <c r="E47" s="214"/>
      <c r="F47" s="214"/>
      <c r="G47" s="214"/>
    </row>
    <row r="48" spans="2:7" ht="12.75">
      <c r="B48" s="214"/>
      <c r="C48" s="214"/>
      <c r="D48" s="214"/>
      <c r="E48" s="214"/>
      <c r="F48" s="214"/>
      <c r="G48" s="214"/>
    </row>
    <row r="49" spans="2:7" ht="12.75">
      <c r="B49" s="214"/>
      <c r="C49" s="214"/>
      <c r="D49" s="214"/>
      <c r="E49" s="214"/>
      <c r="F49" s="214"/>
      <c r="G49" s="214"/>
    </row>
    <row r="50" spans="2:7" ht="12.75">
      <c r="B50" s="214"/>
      <c r="C50" s="214"/>
      <c r="D50" s="214"/>
      <c r="E50" s="214"/>
      <c r="F50" s="214"/>
      <c r="G50" s="214"/>
    </row>
    <row r="51" spans="2:7" ht="12.75">
      <c r="B51" s="214"/>
      <c r="C51" s="214"/>
      <c r="D51" s="214"/>
      <c r="E51" s="214"/>
      <c r="F51" s="214"/>
      <c r="G51" s="214"/>
    </row>
    <row r="52" spans="2:7" ht="12.75">
      <c r="B52" s="214"/>
      <c r="C52" s="214"/>
      <c r="D52" s="214"/>
      <c r="E52" s="214"/>
      <c r="F52" s="214"/>
      <c r="G52" s="214"/>
    </row>
    <row r="53" spans="2:7" ht="12.75">
      <c r="B53" s="214"/>
      <c r="C53" s="214"/>
      <c r="D53" s="214"/>
      <c r="E53" s="214"/>
      <c r="F53" s="214"/>
      <c r="G53" s="214"/>
    </row>
    <row r="54" spans="2:7" ht="12.75">
      <c r="B54" s="214"/>
      <c r="C54" s="214"/>
      <c r="D54" s="214"/>
      <c r="E54" s="214"/>
      <c r="F54" s="214"/>
      <c r="G54" s="214"/>
    </row>
    <row r="55" spans="2:7" ht="12.75">
      <c r="B55" s="214"/>
      <c r="C55" s="214"/>
      <c r="D55" s="214"/>
      <c r="E55" s="214"/>
      <c r="F55" s="214"/>
      <c r="G55" s="214"/>
    </row>
    <row r="56" spans="2:7" ht="12.75">
      <c r="B56" s="214"/>
      <c r="C56" s="214"/>
      <c r="D56" s="214"/>
      <c r="E56" s="214"/>
      <c r="F56" s="214"/>
      <c r="G56" s="214"/>
    </row>
  </sheetData>
  <sheetProtection/>
  <mergeCells count="23">
    <mergeCell ref="B55:G55"/>
    <mergeCell ref="B56:G56"/>
    <mergeCell ref="B47:G47"/>
    <mergeCell ref="B48:G48"/>
    <mergeCell ref="B49:G49"/>
    <mergeCell ref="B50:G50"/>
    <mergeCell ref="B51:G51"/>
    <mergeCell ref="F33:G33"/>
    <mergeCell ref="F34:G34"/>
    <mergeCell ref="F35:G35"/>
    <mergeCell ref="B52:G52"/>
    <mergeCell ref="B53:G53"/>
    <mergeCell ref="B54:G54"/>
    <mergeCell ref="B38:G44"/>
    <mergeCell ref="A24:B24"/>
    <mergeCell ref="F31:G31"/>
    <mergeCell ref="F32:G32"/>
    <mergeCell ref="A2:G2"/>
    <mergeCell ref="C9:E9"/>
    <mergeCell ref="C10:E10"/>
    <mergeCell ref="C11:E11"/>
    <mergeCell ref="C12:E12"/>
    <mergeCell ref="C13:E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8"/>
  <sheetViews>
    <sheetView zoomScalePageLayoutView="0" workbookViewId="0" topLeftCell="A1">
      <selection activeCell="G3" sqref="G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50390625" style="0" customWidth="1"/>
    <col min="4" max="4" width="15.875" style="0" customWidth="1"/>
    <col min="5" max="5" width="11.375" style="0" customWidth="1"/>
    <col min="6" max="6" width="10.875" style="0" customWidth="1"/>
    <col min="7" max="7" width="11.00390625" style="0" customWidth="1"/>
    <col min="8" max="8" width="11.125" style="0" customWidth="1"/>
    <col min="9" max="9" width="10.625" style="0" customWidth="1"/>
  </cols>
  <sheetData>
    <row r="1" spans="1:9" ht="13.5" thickTop="1">
      <c r="A1" s="216" t="s">
        <v>49</v>
      </c>
      <c r="B1" s="217"/>
      <c r="C1" s="96" t="str">
        <f>CONCATENATE(cislostavby," ",nazevstavby)</f>
        <v>12/173 Transformace dom. soc. služeb Slatiňany II</v>
      </c>
      <c r="D1" s="97"/>
      <c r="E1" s="98"/>
      <c r="F1" s="97"/>
      <c r="G1" s="99" t="s">
        <v>50</v>
      </c>
      <c r="H1" s="100">
        <v>1</v>
      </c>
      <c r="I1" s="101"/>
    </row>
    <row r="2" spans="1:9" ht="13.5" thickBot="1">
      <c r="A2" s="218" t="s">
        <v>51</v>
      </c>
      <c r="B2" s="219"/>
      <c r="C2" s="102" t="str">
        <f>CONCATENATE(cisloobjektu," ",nazevobjektu)</f>
        <v>F_1_4_1 Chrudim Presy, Vlčí Hora</v>
      </c>
      <c r="D2" s="103"/>
      <c r="E2" s="104"/>
      <c r="F2" s="103"/>
      <c r="G2" s="220" t="s">
        <v>260</v>
      </c>
      <c r="H2" s="221"/>
      <c r="I2" s="222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52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53</v>
      </c>
      <c r="C6" s="109"/>
      <c r="D6" s="110"/>
      <c r="E6" s="111" t="s">
        <v>54</v>
      </c>
      <c r="F6" s="112" t="s">
        <v>55</v>
      </c>
      <c r="G6" s="112" t="s">
        <v>56</v>
      </c>
      <c r="H6" s="112" t="s">
        <v>57</v>
      </c>
      <c r="I6" s="113" t="s">
        <v>31</v>
      </c>
    </row>
    <row r="7" spans="1:9" s="34" customFormat="1" ht="12.75">
      <c r="A7" s="194" t="str">
        <f>Položky!B7</f>
        <v>713</v>
      </c>
      <c r="B7" s="114" t="str">
        <f>Položky!C7</f>
        <v>Izolace tepelné</v>
      </c>
      <c r="C7" s="65"/>
      <c r="D7" s="115"/>
      <c r="E7" s="195">
        <f>Položky!BA11</f>
        <v>0</v>
      </c>
      <c r="F7" s="196">
        <f>Položky!BB11</f>
        <v>0</v>
      </c>
      <c r="G7" s="196">
        <f>Položky!BC11</f>
        <v>0</v>
      </c>
      <c r="H7" s="196">
        <f>Položky!BD11</f>
        <v>0</v>
      </c>
      <c r="I7" s="197">
        <f>Položky!BE11</f>
        <v>0</v>
      </c>
    </row>
    <row r="8" spans="1:9" s="34" customFormat="1" ht="12.75">
      <c r="A8" s="194" t="str">
        <f>Položky!B12</f>
        <v>722</v>
      </c>
      <c r="B8" s="114" t="str">
        <f>Položky!C12</f>
        <v>Vnitřní vodovod</v>
      </c>
      <c r="C8" s="65"/>
      <c r="D8" s="115"/>
      <c r="E8" s="195">
        <f>Položky!BA28</f>
        <v>0</v>
      </c>
      <c r="F8" s="196">
        <f>Položky!BB28</f>
        <v>0</v>
      </c>
      <c r="G8" s="196">
        <f>Položky!BC28</f>
        <v>0</v>
      </c>
      <c r="H8" s="196">
        <f>Položky!BD28</f>
        <v>0</v>
      </c>
      <c r="I8" s="197">
        <f>Položky!BE28</f>
        <v>0</v>
      </c>
    </row>
    <row r="9" spans="1:9" s="34" customFormat="1" ht="12.75">
      <c r="A9" s="194" t="str">
        <f>Položky!B29</f>
        <v>731</v>
      </c>
      <c r="B9" s="114" t="str">
        <f>Položky!C29</f>
        <v>Kotelny</v>
      </c>
      <c r="C9" s="65"/>
      <c r="D9" s="115"/>
      <c r="E9" s="195">
        <f>Položky!BA40</f>
        <v>0</v>
      </c>
      <c r="F9" s="196">
        <f>Položky!BB40</f>
        <v>0</v>
      </c>
      <c r="G9" s="196">
        <f>Položky!BC40</f>
        <v>0</v>
      </c>
      <c r="H9" s="196">
        <f>Položky!BD40</f>
        <v>0</v>
      </c>
      <c r="I9" s="197">
        <f>Položky!BE40</f>
        <v>0</v>
      </c>
    </row>
    <row r="10" spans="1:9" s="34" customFormat="1" ht="12.75">
      <c r="A10" s="194" t="str">
        <f>Položky!B41</f>
        <v>732</v>
      </c>
      <c r="B10" s="114" t="str">
        <f>Položky!C41</f>
        <v>Strojovny</v>
      </c>
      <c r="C10" s="65"/>
      <c r="D10" s="115"/>
      <c r="E10" s="195">
        <f>Položky!BA55</f>
        <v>0</v>
      </c>
      <c r="F10" s="196">
        <f>Položky!BB55</f>
        <v>0</v>
      </c>
      <c r="G10" s="196">
        <f>Položky!BC55</f>
        <v>0</v>
      </c>
      <c r="H10" s="196">
        <f>Položky!BD55</f>
        <v>0</v>
      </c>
      <c r="I10" s="197">
        <f>Položky!BE55</f>
        <v>0</v>
      </c>
    </row>
    <row r="11" spans="1:9" s="34" customFormat="1" ht="12.75">
      <c r="A11" s="194" t="str">
        <f>Položky!B56</f>
        <v>733</v>
      </c>
      <c r="B11" s="114" t="str">
        <f>Položky!C56</f>
        <v>Rozvod potrubí</v>
      </c>
      <c r="C11" s="65"/>
      <c r="D11" s="115"/>
      <c r="E11" s="195">
        <f>Položky!BA60</f>
        <v>0</v>
      </c>
      <c r="F11" s="196">
        <f>Položky!BB60</f>
        <v>0</v>
      </c>
      <c r="G11" s="196">
        <f>Položky!BC60</f>
        <v>0</v>
      </c>
      <c r="H11" s="196">
        <f>Položky!BD60</f>
        <v>0</v>
      </c>
      <c r="I11" s="197">
        <f>Položky!BE60</f>
        <v>0</v>
      </c>
    </row>
    <row r="12" spans="1:9" s="34" customFormat="1" ht="12.75">
      <c r="A12" s="194" t="str">
        <f>Položky!B61</f>
        <v>734</v>
      </c>
      <c r="B12" s="114" t="str">
        <f>Položky!C61</f>
        <v>Armatury</v>
      </c>
      <c r="C12" s="65"/>
      <c r="D12" s="115"/>
      <c r="E12" s="195">
        <f>Položky!BA82</f>
        <v>0</v>
      </c>
      <c r="F12" s="196">
        <f>Položky!BB82</f>
        <v>0</v>
      </c>
      <c r="G12" s="196">
        <f>Položky!BC82</f>
        <v>0</v>
      </c>
      <c r="H12" s="196">
        <f>Položky!BD82</f>
        <v>0</v>
      </c>
      <c r="I12" s="197">
        <f>Položky!BE82</f>
        <v>0</v>
      </c>
    </row>
    <row r="13" spans="1:9" s="34" customFormat="1" ht="13.5" thickBot="1">
      <c r="A13" s="194" t="str">
        <f>Položky!B83</f>
        <v>736</v>
      </c>
      <c r="B13" s="114" t="str">
        <f>Položky!C83</f>
        <v>Podlahové vytápění</v>
      </c>
      <c r="C13" s="65"/>
      <c r="D13" s="115"/>
      <c r="E13" s="195">
        <f>Položky!BA99</f>
        <v>0</v>
      </c>
      <c r="F13" s="196">
        <f>Položky!BB99</f>
        <v>0</v>
      </c>
      <c r="G13" s="196">
        <f>Položky!BC99</f>
        <v>0</v>
      </c>
      <c r="H13" s="196">
        <f>Položky!BD99</f>
        <v>0</v>
      </c>
      <c r="I13" s="197">
        <f>Položky!BE99</f>
        <v>0</v>
      </c>
    </row>
    <row r="14" spans="1:9" s="122" customFormat="1" ht="13.5" thickBot="1">
      <c r="A14" s="116"/>
      <c r="B14" s="117" t="s">
        <v>58</v>
      </c>
      <c r="C14" s="117"/>
      <c r="D14" s="118"/>
      <c r="E14" s="119">
        <f>SUM(E7:E13)</f>
        <v>0</v>
      </c>
      <c r="F14" s="120">
        <f>SUM(F7:F13)</f>
        <v>0</v>
      </c>
      <c r="G14" s="120">
        <f>SUM(G7:G13)</f>
        <v>0</v>
      </c>
      <c r="H14" s="120">
        <f>SUM(H7:H13)</f>
        <v>0</v>
      </c>
      <c r="I14" s="121">
        <f>SUM(I7:I13)</f>
        <v>0</v>
      </c>
    </row>
    <row r="15" spans="1:9" ht="12.75">
      <c r="A15" s="65"/>
      <c r="B15" s="65"/>
      <c r="C15" s="65"/>
      <c r="D15" s="65"/>
      <c r="E15" s="65"/>
      <c r="F15" s="65"/>
      <c r="G15" s="65"/>
      <c r="H15" s="65"/>
      <c r="I15" s="65"/>
    </row>
    <row r="16" spans="1:57" ht="19.5" customHeight="1">
      <c r="A16" s="106" t="s">
        <v>59</v>
      </c>
      <c r="B16" s="106"/>
      <c r="C16" s="106"/>
      <c r="D16" s="106"/>
      <c r="E16" s="106"/>
      <c r="F16" s="106"/>
      <c r="G16" s="123"/>
      <c r="H16" s="106"/>
      <c r="I16" s="106"/>
      <c r="BA16" s="40"/>
      <c r="BB16" s="40"/>
      <c r="BC16" s="40"/>
      <c r="BD16" s="40"/>
      <c r="BE16" s="40"/>
    </row>
    <row r="17" spans="1:9" ht="13.5" thickBot="1">
      <c r="A17" s="76"/>
      <c r="B17" s="76"/>
      <c r="C17" s="76"/>
      <c r="D17" s="76"/>
      <c r="E17" s="76"/>
      <c r="F17" s="76"/>
      <c r="G17" s="76"/>
      <c r="H17" s="76"/>
      <c r="I17" s="76"/>
    </row>
    <row r="18" spans="1:9" ht="12.75">
      <c r="A18" s="70" t="s">
        <v>60</v>
      </c>
      <c r="B18" s="71"/>
      <c r="C18" s="71"/>
      <c r="D18" s="124"/>
      <c r="E18" s="125" t="s">
        <v>61</v>
      </c>
      <c r="F18" s="126" t="s">
        <v>62</v>
      </c>
      <c r="G18" s="127" t="s">
        <v>63</v>
      </c>
      <c r="H18" s="128"/>
      <c r="I18" s="129" t="s">
        <v>61</v>
      </c>
    </row>
    <row r="19" spans="1:53" ht="12.75">
      <c r="A19" s="63" t="s">
        <v>249</v>
      </c>
      <c r="B19" s="54"/>
      <c r="C19" s="54"/>
      <c r="D19" s="130"/>
      <c r="E19" s="131">
        <v>0</v>
      </c>
      <c r="F19" s="132">
        <v>0</v>
      </c>
      <c r="G19" s="133">
        <f aca="true" t="shared" si="0" ref="G19:G26">CHOOSE(BA19+1,HSV+PSV,HSV+PSV+Mont,HSV+PSV+Dodavka+Mont,HSV,PSV,Mont,Dodavka,Mont+Dodavka,0)</f>
        <v>0</v>
      </c>
      <c r="H19" s="134"/>
      <c r="I19" s="135">
        <f aca="true" t="shared" si="1" ref="I19:I26">E19+F19*G19/100</f>
        <v>0</v>
      </c>
      <c r="BA19">
        <v>0</v>
      </c>
    </row>
    <row r="20" spans="1:53" ht="12.75">
      <c r="A20" s="63" t="s">
        <v>250</v>
      </c>
      <c r="B20" s="54"/>
      <c r="C20" s="54"/>
      <c r="D20" s="130"/>
      <c r="E20" s="131">
        <v>0</v>
      </c>
      <c r="F20" s="132">
        <v>0</v>
      </c>
      <c r="G20" s="133">
        <f t="shared" si="0"/>
        <v>0</v>
      </c>
      <c r="H20" s="134"/>
      <c r="I20" s="135">
        <f t="shared" si="1"/>
        <v>0</v>
      </c>
      <c r="BA20">
        <v>0</v>
      </c>
    </row>
    <row r="21" spans="1:53" ht="12.75">
      <c r="A21" s="63" t="s">
        <v>251</v>
      </c>
      <c r="B21" s="54"/>
      <c r="C21" s="54"/>
      <c r="D21" s="130"/>
      <c r="E21" s="131">
        <v>0</v>
      </c>
      <c r="F21" s="132">
        <v>0</v>
      </c>
      <c r="G21" s="133">
        <f t="shared" si="0"/>
        <v>0</v>
      </c>
      <c r="H21" s="134"/>
      <c r="I21" s="135">
        <f t="shared" si="1"/>
        <v>0</v>
      </c>
      <c r="BA21">
        <v>0</v>
      </c>
    </row>
    <row r="22" spans="1:53" ht="12.75">
      <c r="A22" s="63" t="s">
        <v>252</v>
      </c>
      <c r="B22" s="54"/>
      <c r="C22" s="54"/>
      <c r="D22" s="130"/>
      <c r="E22" s="131">
        <v>0</v>
      </c>
      <c r="F22" s="132">
        <v>0</v>
      </c>
      <c r="G22" s="133">
        <f t="shared" si="0"/>
        <v>0</v>
      </c>
      <c r="H22" s="134"/>
      <c r="I22" s="135">
        <f t="shared" si="1"/>
        <v>0</v>
      </c>
      <c r="BA22">
        <v>0</v>
      </c>
    </row>
    <row r="23" spans="1:53" ht="12.75">
      <c r="A23" s="63" t="s">
        <v>253</v>
      </c>
      <c r="B23" s="54"/>
      <c r="C23" s="54"/>
      <c r="D23" s="130"/>
      <c r="E23" s="131">
        <v>0</v>
      </c>
      <c r="F23" s="132">
        <v>0</v>
      </c>
      <c r="G23" s="133">
        <f t="shared" si="0"/>
        <v>0</v>
      </c>
      <c r="H23" s="134"/>
      <c r="I23" s="135">
        <f t="shared" si="1"/>
        <v>0</v>
      </c>
      <c r="BA23">
        <v>1</v>
      </c>
    </row>
    <row r="24" spans="1:53" ht="12.75">
      <c r="A24" s="63" t="s">
        <v>254</v>
      </c>
      <c r="B24" s="54"/>
      <c r="C24" s="54"/>
      <c r="D24" s="130"/>
      <c r="E24" s="131">
        <v>0</v>
      </c>
      <c r="F24" s="132">
        <v>0</v>
      </c>
      <c r="G24" s="133">
        <f t="shared" si="0"/>
        <v>0</v>
      </c>
      <c r="H24" s="134"/>
      <c r="I24" s="135">
        <f t="shared" si="1"/>
        <v>0</v>
      </c>
      <c r="BA24">
        <v>1</v>
      </c>
    </row>
    <row r="25" spans="1:53" ht="12.75">
      <c r="A25" s="63" t="s">
        <v>255</v>
      </c>
      <c r="B25" s="54"/>
      <c r="C25" s="54"/>
      <c r="D25" s="130"/>
      <c r="E25" s="131">
        <v>0</v>
      </c>
      <c r="F25" s="132">
        <v>0</v>
      </c>
      <c r="G25" s="133">
        <f t="shared" si="0"/>
        <v>0</v>
      </c>
      <c r="H25" s="134"/>
      <c r="I25" s="135">
        <f t="shared" si="1"/>
        <v>0</v>
      </c>
      <c r="BA25">
        <v>2</v>
      </c>
    </row>
    <row r="26" spans="1:53" ht="12.75">
      <c r="A26" s="63" t="s">
        <v>256</v>
      </c>
      <c r="B26" s="54"/>
      <c r="C26" s="54"/>
      <c r="D26" s="130"/>
      <c r="E26" s="131">
        <v>0</v>
      </c>
      <c r="F26" s="132">
        <v>0</v>
      </c>
      <c r="G26" s="133">
        <f t="shared" si="0"/>
        <v>0</v>
      </c>
      <c r="H26" s="134"/>
      <c r="I26" s="135">
        <f t="shared" si="1"/>
        <v>0</v>
      </c>
      <c r="BA26">
        <v>2</v>
      </c>
    </row>
    <row r="27" spans="1:9" ht="13.5" thickBot="1">
      <c r="A27" s="136"/>
      <c r="B27" s="137" t="s">
        <v>64</v>
      </c>
      <c r="C27" s="138"/>
      <c r="D27" s="139"/>
      <c r="E27" s="140"/>
      <c r="F27" s="141"/>
      <c r="G27" s="141"/>
      <c r="H27" s="223">
        <f>SUM(I19:I26)</f>
        <v>0</v>
      </c>
      <c r="I27" s="224"/>
    </row>
    <row r="29" spans="2:9" ht="12.75">
      <c r="B29" s="122"/>
      <c r="F29" s="142"/>
      <c r="G29" s="143"/>
      <c r="H29" s="143"/>
      <c r="I29" s="144"/>
    </row>
    <row r="30" spans="6:9" ht="12.75">
      <c r="F30" s="142"/>
      <c r="G30" s="143"/>
      <c r="H30" s="143"/>
      <c r="I30" s="144"/>
    </row>
    <row r="31" spans="6:9" ht="12.75">
      <c r="F31" s="142"/>
      <c r="G31" s="143"/>
      <c r="H31" s="143"/>
      <c r="I31" s="144"/>
    </row>
    <row r="32" spans="6:9" ht="12.75">
      <c r="F32" s="142"/>
      <c r="G32" s="143"/>
      <c r="H32" s="143"/>
      <c r="I32" s="144"/>
    </row>
    <row r="33" spans="6:9" ht="12.75">
      <c r="F33" s="142"/>
      <c r="G33" s="143"/>
      <c r="H33" s="143"/>
      <c r="I33" s="144"/>
    </row>
    <row r="34" spans="6:9" ht="12.75">
      <c r="F34" s="142"/>
      <c r="G34" s="143"/>
      <c r="H34" s="143"/>
      <c r="I34" s="144"/>
    </row>
    <row r="35" spans="6:9" ht="12.75"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  <row r="76" spans="6:9" ht="12.75">
      <c r="F76" s="142"/>
      <c r="G76" s="143"/>
      <c r="H76" s="143"/>
      <c r="I76" s="144"/>
    </row>
    <row r="77" spans="6:9" ht="12.75">
      <c r="F77" s="142"/>
      <c r="G77" s="143"/>
      <c r="H77" s="143"/>
      <c r="I77" s="144"/>
    </row>
    <row r="78" spans="6:9" ht="12.75">
      <c r="F78" s="142"/>
      <c r="G78" s="143"/>
      <c r="H78" s="143"/>
      <c r="I78" s="144"/>
    </row>
  </sheetData>
  <sheetProtection/>
  <mergeCells count="4">
    <mergeCell ref="A1:B1"/>
    <mergeCell ref="A2:B2"/>
    <mergeCell ref="G2:I2"/>
    <mergeCell ref="H27:I2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72"/>
  <sheetViews>
    <sheetView showGridLines="0" showZeros="0" zoomScalePageLayoutView="0" workbookViewId="0" topLeftCell="A1">
      <selection activeCell="F90" sqref="F90:F98"/>
    </sheetView>
  </sheetViews>
  <sheetFormatPr defaultColWidth="9.125" defaultRowHeight="12.75"/>
  <cols>
    <col min="1" max="1" width="4.50390625" style="145" customWidth="1"/>
    <col min="2" max="2" width="11.50390625" style="145" customWidth="1"/>
    <col min="3" max="3" width="40.50390625" style="145" customWidth="1"/>
    <col min="4" max="4" width="5.50390625" style="145" customWidth="1"/>
    <col min="5" max="5" width="8.50390625" style="188" customWidth="1"/>
    <col min="6" max="6" width="9.875" style="145" customWidth="1"/>
    <col min="7" max="7" width="13.875" style="145" customWidth="1"/>
    <col min="8" max="8" width="4.875" style="201" customWidth="1"/>
    <col min="9" max="9" width="11.125" style="145" customWidth="1"/>
    <col min="10" max="11" width="9.125" style="145" customWidth="1"/>
    <col min="12" max="12" width="75.50390625" style="145" customWidth="1"/>
    <col min="13" max="13" width="45.375" style="145" customWidth="1"/>
    <col min="14" max="16384" width="9.125" style="145" customWidth="1"/>
  </cols>
  <sheetData>
    <row r="1" spans="1:7" ht="15">
      <c r="A1" s="228" t="s">
        <v>65</v>
      </c>
      <c r="B1" s="228"/>
      <c r="C1" s="228"/>
      <c r="D1" s="228"/>
      <c r="E1" s="228"/>
      <c r="F1" s="228"/>
      <c r="G1" s="228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16" t="s">
        <v>49</v>
      </c>
      <c r="B3" s="217"/>
      <c r="C3" s="96" t="str">
        <f>CONCATENATE(cislostavby," ",nazevstavby)</f>
        <v>12/173 Transformace dom. soc. služeb Slatiňany II</v>
      </c>
      <c r="D3" s="97"/>
      <c r="E3" s="150" t="s">
        <v>66</v>
      </c>
      <c r="F3" s="151">
        <f>Rekapitulace!H1</f>
        <v>1</v>
      </c>
      <c r="G3" s="152"/>
    </row>
    <row r="4" spans="1:7" ht="13.5" thickBot="1">
      <c r="A4" s="229" t="s">
        <v>51</v>
      </c>
      <c r="B4" s="219"/>
      <c r="C4" s="102" t="str">
        <f>CONCATENATE(cisloobjektu," ",nazevobjektu)</f>
        <v>F_1_4_1 Chrudim Presy, Vlčí Hora</v>
      </c>
      <c r="D4" s="103"/>
      <c r="E4" s="230" t="str">
        <f>Rekapitulace!G2</f>
        <v>Topení</v>
      </c>
      <c r="F4" s="231"/>
      <c r="G4" s="232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9" ht="12.75">
      <c r="A6" s="156" t="s">
        <v>67</v>
      </c>
      <c r="B6" s="157" t="s">
        <v>68</v>
      </c>
      <c r="C6" s="157" t="s">
        <v>69</v>
      </c>
      <c r="D6" s="157" t="s">
        <v>70</v>
      </c>
      <c r="E6" s="158" t="s">
        <v>71</v>
      </c>
      <c r="F6" s="157" t="s">
        <v>72</v>
      </c>
      <c r="G6" s="159" t="s">
        <v>73</v>
      </c>
      <c r="H6" s="199" t="s">
        <v>263</v>
      </c>
      <c r="I6" s="200" t="s">
        <v>264</v>
      </c>
    </row>
    <row r="7" spans="1:15" ht="12.75">
      <c r="A7" s="160" t="s">
        <v>74</v>
      </c>
      <c r="B7" s="161" t="s">
        <v>79</v>
      </c>
      <c r="C7" s="162" t="s">
        <v>80</v>
      </c>
      <c r="D7" s="163"/>
      <c r="E7" s="164"/>
      <c r="F7" s="164"/>
      <c r="G7" s="165"/>
      <c r="H7" s="202"/>
      <c r="I7" s="166"/>
      <c r="O7" s="167">
        <v>1</v>
      </c>
    </row>
    <row r="8" spans="1:104" ht="20.25">
      <c r="A8" s="168">
        <v>1</v>
      </c>
      <c r="B8" s="169" t="s">
        <v>81</v>
      </c>
      <c r="C8" s="170" t="s">
        <v>82</v>
      </c>
      <c r="D8" s="171" t="s">
        <v>83</v>
      </c>
      <c r="E8" s="172">
        <v>6</v>
      </c>
      <c r="F8" s="172"/>
      <c r="G8" s="173">
        <f>E8*F8</f>
        <v>0</v>
      </c>
      <c r="H8" s="203">
        <v>15</v>
      </c>
      <c r="I8" s="173">
        <f>(H8+100)*G8/100</f>
        <v>0</v>
      </c>
      <c r="O8" s="167">
        <v>2</v>
      </c>
      <c r="AA8" s="145">
        <v>1</v>
      </c>
      <c r="AB8" s="145">
        <v>7</v>
      </c>
      <c r="AC8" s="145">
        <v>7</v>
      </c>
      <c r="AZ8" s="145">
        <v>2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4">
        <v>1</v>
      </c>
      <c r="CB8" s="174">
        <v>7</v>
      </c>
      <c r="CZ8" s="145">
        <v>0.0002</v>
      </c>
    </row>
    <row r="9" spans="1:104" ht="20.25">
      <c r="A9" s="168">
        <v>2</v>
      </c>
      <c r="B9" s="169" t="s">
        <v>84</v>
      </c>
      <c r="C9" s="170" t="s">
        <v>85</v>
      </c>
      <c r="D9" s="171" t="s">
        <v>83</v>
      </c>
      <c r="E9" s="172">
        <v>4</v>
      </c>
      <c r="F9" s="172"/>
      <c r="G9" s="173">
        <f>E9*F9</f>
        <v>0</v>
      </c>
      <c r="H9" s="203">
        <v>15</v>
      </c>
      <c r="I9" s="173">
        <f>(H9+100)*G9/100</f>
        <v>0</v>
      </c>
      <c r="O9" s="167">
        <v>2</v>
      </c>
      <c r="AA9" s="145">
        <v>1</v>
      </c>
      <c r="AB9" s="145">
        <v>7</v>
      </c>
      <c r="AC9" s="145">
        <v>7</v>
      </c>
      <c r="AZ9" s="145">
        <v>2</v>
      </c>
      <c r="BA9" s="145">
        <f>IF(AZ9=1,G9,0)</f>
        <v>0</v>
      </c>
      <c r="BB9" s="145">
        <f>IF(AZ9=2,G9,0)</f>
        <v>0</v>
      </c>
      <c r="BC9" s="145">
        <f>IF(AZ9=3,G9,0)</f>
        <v>0</v>
      </c>
      <c r="BD9" s="145">
        <f>IF(AZ9=4,G9,0)</f>
        <v>0</v>
      </c>
      <c r="BE9" s="145">
        <f>IF(AZ9=5,G9,0)</f>
        <v>0</v>
      </c>
      <c r="CA9" s="174">
        <v>1</v>
      </c>
      <c r="CB9" s="174">
        <v>7</v>
      </c>
      <c r="CZ9" s="145">
        <v>0.00028</v>
      </c>
    </row>
    <row r="10" spans="1:104" ht="12.75">
      <c r="A10" s="168">
        <v>3</v>
      </c>
      <c r="B10" s="169" t="s">
        <v>86</v>
      </c>
      <c r="C10" s="170" t="s">
        <v>87</v>
      </c>
      <c r="D10" s="171" t="s">
        <v>88</v>
      </c>
      <c r="E10" s="172">
        <v>0.00232</v>
      </c>
      <c r="F10" s="172"/>
      <c r="G10" s="173">
        <f>E10*F10</f>
        <v>0</v>
      </c>
      <c r="H10" s="203">
        <v>15</v>
      </c>
      <c r="I10" s="173">
        <f>(H10+100)*G10/100</f>
        <v>0</v>
      </c>
      <c r="O10" s="167">
        <v>2</v>
      </c>
      <c r="AA10" s="145">
        <v>7</v>
      </c>
      <c r="AB10" s="145">
        <v>1001</v>
      </c>
      <c r="AC10" s="145">
        <v>5</v>
      </c>
      <c r="AZ10" s="145">
        <v>2</v>
      </c>
      <c r="BA10" s="145">
        <f>IF(AZ10=1,G10,0)</f>
        <v>0</v>
      </c>
      <c r="BB10" s="145">
        <f>IF(AZ10=2,G10,0)</f>
        <v>0</v>
      </c>
      <c r="BC10" s="145">
        <f>IF(AZ10=3,G10,0)</f>
        <v>0</v>
      </c>
      <c r="BD10" s="145">
        <f>IF(AZ10=4,G10,0)</f>
        <v>0</v>
      </c>
      <c r="BE10" s="145">
        <f>IF(AZ10=5,G10,0)</f>
        <v>0</v>
      </c>
      <c r="CA10" s="174">
        <v>7</v>
      </c>
      <c r="CB10" s="174">
        <v>1001</v>
      </c>
      <c r="CZ10" s="145">
        <v>0</v>
      </c>
    </row>
    <row r="11" spans="1:57" ht="12.75">
      <c r="A11" s="178"/>
      <c r="B11" s="179" t="s">
        <v>76</v>
      </c>
      <c r="C11" s="180" t="str">
        <f>CONCATENATE(B7," ",C7)</f>
        <v>713 Izolace tepelné</v>
      </c>
      <c r="D11" s="181"/>
      <c r="E11" s="182"/>
      <c r="F11" s="183"/>
      <c r="G11" s="184">
        <f>SUM(G7:G10)</f>
        <v>0</v>
      </c>
      <c r="I11" s="184">
        <f>SUM(I7:I10)</f>
        <v>0</v>
      </c>
      <c r="O11" s="167">
        <v>4</v>
      </c>
      <c r="BA11" s="185">
        <f>SUM(BA7:BA10)</f>
        <v>0</v>
      </c>
      <c r="BB11" s="185">
        <f>SUM(BB7:BB10)</f>
        <v>0</v>
      </c>
      <c r="BC11" s="185">
        <f>SUM(BC7:BC10)</f>
        <v>0</v>
      </c>
      <c r="BD11" s="185">
        <f>SUM(BD7:BD10)</f>
        <v>0</v>
      </c>
      <c r="BE11" s="185">
        <f>SUM(BE7:BE10)</f>
        <v>0</v>
      </c>
    </row>
    <row r="12" spans="1:15" ht="12.75">
      <c r="A12" s="160" t="s">
        <v>74</v>
      </c>
      <c r="B12" s="161" t="s">
        <v>89</v>
      </c>
      <c r="C12" s="162" t="s">
        <v>90</v>
      </c>
      <c r="D12" s="163"/>
      <c r="E12" s="164"/>
      <c r="F12" s="164"/>
      <c r="G12" s="165"/>
      <c r="H12" s="202"/>
      <c r="I12" s="166"/>
      <c r="O12" s="167">
        <v>1</v>
      </c>
    </row>
    <row r="13" spans="1:104" ht="12.75">
      <c r="A13" s="168">
        <v>4</v>
      </c>
      <c r="B13" s="169" t="s">
        <v>91</v>
      </c>
      <c r="C13" s="170" t="s">
        <v>92</v>
      </c>
      <c r="D13" s="171" t="s">
        <v>83</v>
      </c>
      <c r="E13" s="172">
        <v>1.5</v>
      </c>
      <c r="F13" s="172"/>
      <c r="G13" s="173">
        <f aca="true" t="shared" si="0" ref="G13:G27">E13*F13</f>
        <v>0</v>
      </c>
      <c r="H13" s="203">
        <v>15</v>
      </c>
      <c r="I13" s="173">
        <f aca="true" t="shared" si="1" ref="I13:I27">(H13+100)*G13/100</f>
        <v>0</v>
      </c>
      <c r="O13" s="167">
        <v>2</v>
      </c>
      <c r="AA13" s="145">
        <v>1</v>
      </c>
      <c r="AB13" s="145">
        <v>7</v>
      </c>
      <c r="AC13" s="145">
        <v>7</v>
      </c>
      <c r="AZ13" s="145">
        <v>2</v>
      </c>
      <c r="BA13" s="145">
        <f aca="true" t="shared" si="2" ref="BA13:BA27">IF(AZ13=1,G13,0)</f>
        <v>0</v>
      </c>
      <c r="BB13" s="145">
        <f aca="true" t="shared" si="3" ref="BB13:BB27">IF(AZ13=2,G13,0)</f>
        <v>0</v>
      </c>
      <c r="BC13" s="145">
        <f aca="true" t="shared" si="4" ref="BC13:BC27">IF(AZ13=3,G13,0)</f>
        <v>0</v>
      </c>
      <c r="BD13" s="145">
        <f aca="true" t="shared" si="5" ref="BD13:BD27">IF(AZ13=4,G13,0)</f>
        <v>0</v>
      </c>
      <c r="BE13" s="145">
        <f aca="true" t="shared" si="6" ref="BE13:BE27">IF(AZ13=5,G13,0)</f>
        <v>0</v>
      </c>
      <c r="CA13" s="174">
        <v>1</v>
      </c>
      <c r="CB13" s="174">
        <v>7</v>
      </c>
      <c r="CZ13" s="145">
        <v>0.00403</v>
      </c>
    </row>
    <row r="14" spans="1:104" ht="12.75">
      <c r="A14" s="168">
        <v>5</v>
      </c>
      <c r="B14" s="169" t="s">
        <v>93</v>
      </c>
      <c r="C14" s="170" t="s">
        <v>94</v>
      </c>
      <c r="D14" s="171" t="s">
        <v>83</v>
      </c>
      <c r="E14" s="172">
        <v>3</v>
      </c>
      <c r="F14" s="172"/>
      <c r="G14" s="173">
        <f t="shared" si="0"/>
        <v>0</v>
      </c>
      <c r="H14" s="203">
        <v>15</v>
      </c>
      <c r="I14" s="173">
        <f t="shared" si="1"/>
        <v>0</v>
      </c>
      <c r="O14" s="167">
        <v>2</v>
      </c>
      <c r="AA14" s="145">
        <v>1</v>
      </c>
      <c r="AB14" s="145">
        <v>7</v>
      </c>
      <c r="AC14" s="145">
        <v>7</v>
      </c>
      <c r="AZ14" s="145">
        <v>2</v>
      </c>
      <c r="BA14" s="145">
        <f t="shared" si="2"/>
        <v>0</v>
      </c>
      <c r="BB14" s="145">
        <f t="shared" si="3"/>
        <v>0</v>
      </c>
      <c r="BC14" s="145">
        <f t="shared" si="4"/>
        <v>0</v>
      </c>
      <c r="BD14" s="145">
        <f t="shared" si="5"/>
        <v>0</v>
      </c>
      <c r="BE14" s="145">
        <f t="shared" si="6"/>
        <v>0</v>
      </c>
      <c r="CA14" s="174">
        <v>1</v>
      </c>
      <c r="CB14" s="174">
        <v>7</v>
      </c>
      <c r="CZ14" s="145">
        <v>0.00524</v>
      </c>
    </row>
    <row r="15" spans="1:104" ht="20.25">
      <c r="A15" s="168">
        <v>6</v>
      </c>
      <c r="B15" s="169" t="s">
        <v>95</v>
      </c>
      <c r="C15" s="170" t="s">
        <v>96</v>
      </c>
      <c r="D15" s="171" t="s">
        <v>83</v>
      </c>
      <c r="E15" s="172">
        <v>2</v>
      </c>
      <c r="F15" s="172"/>
      <c r="G15" s="173">
        <f t="shared" si="0"/>
        <v>0</v>
      </c>
      <c r="H15" s="203">
        <v>15</v>
      </c>
      <c r="I15" s="173">
        <f t="shared" si="1"/>
        <v>0</v>
      </c>
      <c r="O15" s="167">
        <v>2</v>
      </c>
      <c r="AA15" s="145">
        <v>1</v>
      </c>
      <c r="AB15" s="145">
        <v>7</v>
      </c>
      <c r="AC15" s="145">
        <v>7</v>
      </c>
      <c r="AZ15" s="145">
        <v>2</v>
      </c>
      <c r="BA15" s="145">
        <f t="shared" si="2"/>
        <v>0</v>
      </c>
      <c r="BB15" s="145">
        <f t="shared" si="3"/>
        <v>0</v>
      </c>
      <c r="BC15" s="145">
        <f t="shared" si="4"/>
        <v>0</v>
      </c>
      <c r="BD15" s="145">
        <f t="shared" si="5"/>
        <v>0</v>
      </c>
      <c r="BE15" s="145">
        <f t="shared" si="6"/>
        <v>0</v>
      </c>
      <c r="CA15" s="174">
        <v>1</v>
      </c>
      <c r="CB15" s="174">
        <v>7</v>
      </c>
      <c r="CZ15" s="145">
        <v>6E-05</v>
      </c>
    </row>
    <row r="16" spans="1:104" ht="20.25">
      <c r="A16" s="168">
        <v>7</v>
      </c>
      <c r="B16" s="169" t="s">
        <v>97</v>
      </c>
      <c r="C16" s="170" t="s">
        <v>98</v>
      </c>
      <c r="D16" s="171" t="s">
        <v>83</v>
      </c>
      <c r="E16" s="172">
        <v>1.5</v>
      </c>
      <c r="F16" s="172"/>
      <c r="G16" s="173">
        <f t="shared" si="0"/>
        <v>0</v>
      </c>
      <c r="H16" s="203">
        <v>15</v>
      </c>
      <c r="I16" s="173">
        <f t="shared" si="1"/>
        <v>0</v>
      </c>
      <c r="O16" s="167">
        <v>2</v>
      </c>
      <c r="AA16" s="145">
        <v>1</v>
      </c>
      <c r="AB16" s="145">
        <v>7</v>
      </c>
      <c r="AC16" s="145">
        <v>7</v>
      </c>
      <c r="AZ16" s="145">
        <v>2</v>
      </c>
      <c r="BA16" s="145">
        <f t="shared" si="2"/>
        <v>0</v>
      </c>
      <c r="BB16" s="145">
        <f t="shared" si="3"/>
        <v>0</v>
      </c>
      <c r="BC16" s="145">
        <f t="shared" si="4"/>
        <v>0</v>
      </c>
      <c r="BD16" s="145">
        <f t="shared" si="5"/>
        <v>0</v>
      </c>
      <c r="BE16" s="145">
        <f t="shared" si="6"/>
        <v>0</v>
      </c>
      <c r="CA16" s="174">
        <v>1</v>
      </c>
      <c r="CB16" s="174">
        <v>7</v>
      </c>
      <c r="CZ16" s="145">
        <v>7E-05</v>
      </c>
    </row>
    <row r="17" spans="1:104" ht="20.25">
      <c r="A17" s="168">
        <v>8</v>
      </c>
      <c r="B17" s="169" t="s">
        <v>97</v>
      </c>
      <c r="C17" s="170" t="s">
        <v>99</v>
      </c>
      <c r="D17" s="171" t="s">
        <v>83</v>
      </c>
      <c r="E17" s="172">
        <v>1</v>
      </c>
      <c r="F17" s="172"/>
      <c r="G17" s="173">
        <f t="shared" si="0"/>
        <v>0</v>
      </c>
      <c r="H17" s="203">
        <v>15</v>
      </c>
      <c r="I17" s="173">
        <f t="shared" si="1"/>
        <v>0</v>
      </c>
      <c r="O17" s="167">
        <v>2</v>
      </c>
      <c r="AA17" s="145">
        <v>1</v>
      </c>
      <c r="AB17" s="145">
        <v>7</v>
      </c>
      <c r="AC17" s="145">
        <v>7</v>
      </c>
      <c r="AZ17" s="145">
        <v>2</v>
      </c>
      <c r="BA17" s="145">
        <f t="shared" si="2"/>
        <v>0</v>
      </c>
      <c r="BB17" s="145">
        <f t="shared" si="3"/>
        <v>0</v>
      </c>
      <c r="BC17" s="145">
        <f t="shared" si="4"/>
        <v>0</v>
      </c>
      <c r="BD17" s="145">
        <f t="shared" si="5"/>
        <v>0</v>
      </c>
      <c r="BE17" s="145">
        <f t="shared" si="6"/>
        <v>0</v>
      </c>
      <c r="CA17" s="174">
        <v>1</v>
      </c>
      <c r="CB17" s="174">
        <v>7</v>
      </c>
      <c r="CZ17" s="145">
        <v>8E-05</v>
      </c>
    </row>
    <row r="18" spans="1:104" ht="12.75">
      <c r="A18" s="168">
        <v>9</v>
      </c>
      <c r="B18" s="169" t="s">
        <v>100</v>
      </c>
      <c r="C18" s="170" t="s">
        <v>101</v>
      </c>
      <c r="D18" s="171" t="s">
        <v>102</v>
      </c>
      <c r="E18" s="172">
        <v>7</v>
      </c>
      <c r="F18" s="172"/>
      <c r="G18" s="173">
        <f t="shared" si="0"/>
        <v>0</v>
      </c>
      <c r="H18" s="203">
        <v>15</v>
      </c>
      <c r="I18" s="173">
        <f t="shared" si="1"/>
        <v>0</v>
      </c>
      <c r="O18" s="167">
        <v>2</v>
      </c>
      <c r="AA18" s="145">
        <v>1</v>
      </c>
      <c r="AB18" s="145">
        <v>7</v>
      </c>
      <c r="AC18" s="145">
        <v>7</v>
      </c>
      <c r="AZ18" s="145">
        <v>2</v>
      </c>
      <c r="BA18" s="145">
        <f t="shared" si="2"/>
        <v>0</v>
      </c>
      <c r="BB18" s="145">
        <f t="shared" si="3"/>
        <v>0</v>
      </c>
      <c r="BC18" s="145">
        <f t="shared" si="4"/>
        <v>0</v>
      </c>
      <c r="BD18" s="145">
        <f t="shared" si="5"/>
        <v>0</v>
      </c>
      <c r="BE18" s="145">
        <f t="shared" si="6"/>
        <v>0</v>
      </c>
      <c r="CA18" s="174">
        <v>1</v>
      </c>
      <c r="CB18" s="174">
        <v>7</v>
      </c>
      <c r="CZ18" s="145">
        <v>0</v>
      </c>
    </row>
    <row r="19" spans="1:104" ht="12.75">
      <c r="A19" s="168">
        <v>10</v>
      </c>
      <c r="B19" s="169" t="s">
        <v>103</v>
      </c>
      <c r="C19" s="170" t="s">
        <v>104</v>
      </c>
      <c r="D19" s="171" t="s">
        <v>102</v>
      </c>
      <c r="E19" s="172">
        <v>2</v>
      </c>
      <c r="F19" s="172"/>
      <c r="G19" s="173">
        <f t="shared" si="0"/>
        <v>0</v>
      </c>
      <c r="H19" s="203">
        <v>15</v>
      </c>
      <c r="I19" s="173">
        <f t="shared" si="1"/>
        <v>0</v>
      </c>
      <c r="O19" s="167">
        <v>2</v>
      </c>
      <c r="AA19" s="145">
        <v>1</v>
      </c>
      <c r="AB19" s="145">
        <v>0</v>
      </c>
      <c r="AC19" s="145">
        <v>0</v>
      </c>
      <c r="AZ19" s="145">
        <v>2</v>
      </c>
      <c r="BA19" s="145">
        <f t="shared" si="2"/>
        <v>0</v>
      </c>
      <c r="BB19" s="145">
        <f t="shared" si="3"/>
        <v>0</v>
      </c>
      <c r="BC19" s="145">
        <f t="shared" si="4"/>
        <v>0</v>
      </c>
      <c r="BD19" s="145">
        <f t="shared" si="5"/>
        <v>0</v>
      </c>
      <c r="BE19" s="145">
        <f t="shared" si="6"/>
        <v>0</v>
      </c>
      <c r="CA19" s="174">
        <v>1</v>
      </c>
      <c r="CB19" s="174">
        <v>0</v>
      </c>
      <c r="CZ19" s="145">
        <v>0.0002</v>
      </c>
    </row>
    <row r="20" spans="1:104" ht="12.75">
      <c r="A20" s="168">
        <v>11</v>
      </c>
      <c r="B20" s="169" t="s">
        <v>105</v>
      </c>
      <c r="C20" s="170" t="s">
        <v>106</v>
      </c>
      <c r="D20" s="171" t="s">
        <v>102</v>
      </c>
      <c r="E20" s="172">
        <v>2</v>
      </c>
      <c r="F20" s="172"/>
      <c r="G20" s="173">
        <f t="shared" si="0"/>
        <v>0</v>
      </c>
      <c r="H20" s="203">
        <v>15</v>
      </c>
      <c r="I20" s="173">
        <f t="shared" si="1"/>
        <v>0</v>
      </c>
      <c r="O20" s="167">
        <v>2</v>
      </c>
      <c r="AA20" s="145">
        <v>1</v>
      </c>
      <c r="AB20" s="145">
        <v>7</v>
      </c>
      <c r="AC20" s="145">
        <v>7</v>
      </c>
      <c r="AZ20" s="145">
        <v>2</v>
      </c>
      <c r="BA20" s="145">
        <f t="shared" si="2"/>
        <v>0</v>
      </c>
      <c r="BB20" s="145">
        <f t="shared" si="3"/>
        <v>0</v>
      </c>
      <c r="BC20" s="145">
        <f t="shared" si="4"/>
        <v>0</v>
      </c>
      <c r="BD20" s="145">
        <f t="shared" si="5"/>
        <v>0</v>
      </c>
      <c r="BE20" s="145">
        <f t="shared" si="6"/>
        <v>0</v>
      </c>
      <c r="CA20" s="174">
        <v>1</v>
      </c>
      <c r="CB20" s="174">
        <v>7</v>
      </c>
      <c r="CZ20" s="145">
        <v>0.00032</v>
      </c>
    </row>
    <row r="21" spans="1:104" ht="12.75">
      <c r="A21" s="168">
        <v>12</v>
      </c>
      <c r="B21" s="169" t="s">
        <v>107</v>
      </c>
      <c r="C21" s="170" t="s">
        <v>108</v>
      </c>
      <c r="D21" s="171" t="s">
        <v>102</v>
      </c>
      <c r="E21" s="172">
        <v>1</v>
      </c>
      <c r="F21" s="172"/>
      <c r="G21" s="173">
        <f t="shared" si="0"/>
        <v>0</v>
      </c>
      <c r="H21" s="203">
        <v>15</v>
      </c>
      <c r="I21" s="173">
        <f t="shared" si="1"/>
        <v>0</v>
      </c>
      <c r="O21" s="167">
        <v>2</v>
      </c>
      <c r="AA21" s="145">
        <v>1</v>
      </c>
      <c r="AB21" s="145">
        <v>7</v>
      </c>
      <c r="AC21" s="145">
        <v>7</v>
      </c>
      <c r="AZ21" s="145">
        <v>2</v>
      </c>
      <c r="BA21" s="145">
        <f t="shared" si="2"/>
        <v>0</v>
      </c>
      <c r="BB21" s="145">
        <f t="shared" si="3"/>
        <v>0</v>
      </c>
      <c r="BC21" s="145">
        <f t="shared" si="4"/>
        <v>0</v>
      </c>
      <c r="BD21" s="145">
        <f t="shared" si="5"/>
        <v>0</v>
      </c>
      <c r="BE21" s="145">
        <f t="shared" si="6"/>
        <v>0</v>
      </c>
      <c r="CA21" s="174">
        <v>1</v>
      </c>
      <c r="CB21" s="174">
        <v>7</v>
      </c>
      <c r="CZ21" s="145">
        <v>0</v>
      </c>
    </row>
    <row r="22" spans="1:104" ht="12.75">
      <c r="A22" s="168">
        <v>13</v>
      </c>
      <c r="B22" s="169" t="s">
        <v>109</v>
      </c>
      <c r="C22" s="170" t="s">
        <v>110</v>
      </c>
      <c r="D22" s="171" t="s">
        <v>102</v>
      </c>
      <c r="E22" s="172">
        <v>1</v>
      </c>
      <c r="F22" s="172"/>
      <c r="G22" s="173">
        <f t="shared" si="0"/>
        <v>0</v>
      </c>
      <c r="H22" s="203">
        <v>15</v>
      </c>
      <c r="I22" s="173">
        <f t="shared" si="1"/>
        <v>0</v>
      </c>
      <c r="O22" s="167">
        <v>2</v>
      </c>
      <c r="AA22" s="145">
        <v>1</v>
      </c>
      <c r="AB22" s="145">
        <v>7</v>
      </c>
      <c r="AC22" s="145">
        <v>7</v>
      </c>
      <c r="AZ22" s="145">
        <v>2</v>
      </c>
      <c r="BA22" s="145">
        <f t="shared" si="2"/>
        <v>0</v>
      </c>
      <c r="BB22" s="145">
        <f t="shared" si="3"/>
        <v>0</v>
      </c>
      <c r="BC22" s="145">
        <f t="shared" si="4"/>
        <v>0</v>
      </c>
      <c r="BD22" s="145">
        <f t="shared" si="5"/>
        <v>0</v>
      </c>
      <c r="BE22" s="145">
        <f t="shared" si="6"/>
        <v>0</v>
      </c>
      <c r="CA22" s="174">
        <v>1</v>
      </c>
      <c r="CB22" s="174">
        <v>7</v>
      </c>
      <c r="CZ22" s="145">
        <v>0</v>
      </c>
    </row>
    <row r="23" spans="1:104" ht="12.75">
      <c r="A23" s="168">
        <v>14</v>
      </c>
      <c r="B23" s="169" t="s">
        <v>111</v>
      </c>
      <c r="C23" s="170" t="s">
        <v>112</v>
      </c>
      <c r="D23" s="171" t="s">
        <v>102</v>
      </c>
      <c r="E23" s="172">
        <v>1</v>
      </c>
      <c r="F23" s="172"/>
      <c r="G23" s="173">
        <f t="shared" si="0"/>
        <v>0</v>
      </c>
      <c r="H23" s="203">
        <v>15</v>
      </c>
      <c r="I23" s="173">
        <f t="shared" si="1"/>
        <v>0</v>
      </c>
      <c r="O23" s="167">
        <v>2</v>
      </c>
      <c r="AA23" s="145">
        <v>1</v>
      </c>
      <c r="AB23" s="145">
        <v>7</v>
      </c>
      <c r="AC23" s="145">
        <v>7</v>
      </c>
      <c r="AZ23" s="145">
        <v>2</v>
      </c>
      <c r="BA23" s="145">
        <f t="shared" si="2"/>
        <v>0</v>
      </c>
      <c r="BB23" s="145">
        <f t="shared" si="3"/>
        <v>0</v>
      </c>
      <c r="BC23" s="145">
        <f t="shared" si="4"/>
        <v>0</v>
      </c>
      <c r="BD23" s="145">
        <f t="shared" si="5"/>
        <v>0</v>
      </c>
      <c r="BE23" s="145">
        <f t="shared" si="6"/>
        <v>0</v>
      </c>
      <c r="CA23" s="174">
        <v>1</v>
      </c>
      <c r="CB23" s="174">
        <v>7</v>
      </c>
      <c r="CZ23" s="145">
        <v>0</v>
      </c>
    </row>
    <row r="24" spans="1:104" ht="12.75">
      <c r="A24" s="168">
        <v>15</v>
      </c>
      <c r="B24" s="169" t="s">
        <v>113</v>
      </c>
      <c r="C24" s="170" t="s">
        <v>114</v>
      </c>
      <c r="D24" s="171" t="s">
        <v>83</v>
      </c>
      <c r="E24" s="172">
        <v>4.5</v>
      </c>
      <c r="F24" s="172"/>
      <c r="G24" s="173">
        <f t="shared" si="0"/>
        <v>0</v>
      </c>
      <c r="H24" s="203">
        <v>15</v>
      </c>
      <c r="I24" s="173">
        <f t="shared" si="1"/>
        <v>0</v>
      </c>
      <c r="O24" s="167">
        <v>2</v>
      </c>
      <c r="AA24" s="145">
        <v>1</v>
      </c>
      <c r="AB24" s="145">
        <v>7</v>
      </c>
      <c r="AC24" s="145">
        <v>7</v>
      </c>
      <c r="AZ24" s="145">
        <v>2</v>
      </c>
      <c r="BA24" s="145">
        <f t="shared" si="2"/>
        <v>0</v>
      </c>
      <c r="BB24" s="145">
        <f t="shared" si="3"/>
        <v>0</v>
      </c>
      <c r="BC24" s="145">
        <f t="shared" si="4"/>
        <v>0</v>
      </c>
      <c r="BD24" s="145">
        <f t="shared" si="5"/>
        <v>0</v>
      </c>
      <c r="BE24" s="145">
        <f t="shared" si="6"/>
        <v>0</v>
      </c>
      <c r="CA24" s="174">
        <v>1</v>
      </c>
      <c r="CB24" s="174">
        <v>7</v>
      </c>
      <c r="CZ24" s="145">
        <v>0</v>
      </c>
    </row>
    <row r="25" spans="1:104" ht="12.75">
      <c r="A25" s="168">
        <v>16</v>
      </c>
      <c r="B25" s="169" t="s">
        <v>115</v>
      </c>
      <c r="C25" s="170" t="s">
        <v>116</v>
      </c>
      <c r="D25" s="171" t="s">
        <v>83</v>
      </c>
      <c r="E25" s="172">
        <v>4.5</v>
      </c>
      <c r="F25" s="172"/>
      <c r="G25" s="173">
        <f t="shared" si="0"/>
        <v>0</v>
      </c>
      <c r="H25" s="203">
        <v>15</v>
      </c>
      <c r="I25" s="173">
        <f t="shared" si="1"/>
        <v>0</v>
      </c>
      <c r="O25" s="167">
        <v>2</v>
      </c>
      <c r="AA25" s="145">
        <v>1</v>
      </c>
      <c r="AB25" s="145">
        <v>7</v>
      </c>
      <c r="AC25" s="145">
        <v>7</v>
      </c>
      <c r="AZ25" s="145">
        <v>2</v>
      </c>
      <c r="BA25" s="145">
        <f t="shared" si="2"/>
        <v>0</v>
      </c>
      <c r="BB25" s="145">
        <f t="shared" si="3"/>
        <v>0</v>
      </c>
      <c r="BC25" s="145">
        <f t="shared" si="4"/>
        <v>0</v>
      </c>
      <c r="BD25" s="145">
        <f t="shared" si="5"/>
        <v>0</v>
      </c>
      <c r="BE25" s="145">
        <f t="shared" si="6"/>
        <v>0</v>
      </c>
      <c r="CA25" s="174">
        <v>1</v>
      </c>
      <c r="CB25" s="174">
        <v>7</v>
      </c>
      <c r="CZ25" s="145">
        <v>1E-05</v>
      </c>
    </row>
    <row r="26" spans="1:104" ht="12.75">
      <c r="A26" s="168">
        <v>17</v>
      </c>
      <c r="B26" s="169" t="s">
        <v>117</v>
      </c>
      <c r="C26" s="170" t="s">
        <v>118</v>
      </c>
      <c r="D26" s="171" t="s">
        <v>102</v>
      </c>
      <c r="E26" s="172">
        <v>1</v>
      </c>
      <c r="F26" s="172"/>
      <c r="G26" s="173">
        <f t="shared" si="0"/>
        <v>0</v>
      </c>
      <c r="H26" s="203">
        <v>15</v>
      </c>
      <c r="I26" s="173">
        <f t="shared" si="1"/>
        <v>0</v>
      </c>
      <c r="O26" s="167">
        <v>2</v>
      </c>
      <c r="AA26" s="145">
        <v>1</v>
      </c>
      <c r="AB26" s="145">
        <v>7</v>
      </c>
      <c r="AC26" s="145">
        <v>7</v>
      </c>
      <c r="AZ26" s="145">
        <v>2</v>
      </c>
      <c r="BA26" s="145">
        <f t="shared" si="2"/>
        <v>0</v>
      </c>
      <c r="BB26" s="145">
        <f t="shared" si="3"/>
        <v>0</v>
      </c>
      <c r="BC26" s="145">
        <f t="shared" si="4"/>
        <v>0</v>
      </c>
      <c r="BD26" s="145">
        <f t="shared" si="5"/>
        <v>0</v>
      </c>
      <c r="BE26" s="145">
        <f t="shared" si="6"/>
        <v>0</v>
      </c>
      <c r="CA26" s="174">
        <v>1</v>
      </c>
      <c r="CB26" s="174">
        <v>7</v>
      </c>
      <c r="CZ26" s="145">
        <v>0.00083</v>
      </c>
    </row>
    <row r="27" spans="1:104" ht="12.75">
      <c r="A27" s="168">
        <v>18</v>
      </c>
      <c r="B27" s="169" t="s">
        <v>119</v>
      </c>
      <c r="C27" s="170" t="s">
        <v>120</v>
      </c>
      <c r="D27" s="171" t="s">
        <v>88</v>
      </c>
      <c r="E27" s="172">
        <v>0.023985</v>
      </c>
      <c r="F27" s="172"/>
      <c r="G27" s="173">
        <f t="shared" si="0"/>
        <v>0</v>
      </c>
      <c r="H27" s="203">
        <v>15</v>
      </c>
      <c r="I27" s="173">
        <f t="shared" si="1"/>
        <v>0</v>
      </c>
      <c r="O27" s="167">
        <v>2</v>
      </c>
      <c r="AA27" s="145">
        <v>7</v>
      </c>
      <c r="AB27" s="145">
        <v>1001</v>
      </c>
      <c r="AC27" s="145">
        <v>5</v>
      </c>
      <c r="AZ27" s="145">
        <v>2</v>
      </c>
      <c r="BA27" s="145">
        <f t="shared" si="2"/>
        <v>0</v>
      </c>
      <c r="BB27" s="145">
        <f t="shared" si="3"/>
        <v>0</v>
      </c>
      <c r="BC27" s="145">
        <f t="shared" si="4"/>
        <v>0</v>
      </c>
      <c r="BD27" s="145">
        <f t="shared" si="5"/>
        <v>0</v>
      </c>
      <c r="BE27" s="145">
        <f t="shared" si="6"/>
        <v>0</v>
      </c>
      <c r="CA27" s="174">
        <v>7</v>
      </c>
      <c r="CB27" s="174">
        <v>1001</v>
      </c>
      <c r="CZ27" s="145">
        <v>0</v>
      </c>
    </row>
    <row r="28" spans="1:57" ht="12.75">
      <c r="A28" s="178"/>
      <c r="B28" s="179" t="s">
        <v>76</v>
      </c>
      <c r="C28" s="180" t="str">
        <f>CONCATENATE(B12," ",C12)</f>
        <v>722 Vnitřní vodovod</v>
      </c>
      <c r="D28" s="181"/>
      <c r="E28" s="182"/>
      <c r="F28" s="183"/>
      <c r="G28" s="184">
        <f>SUM(G12:G27)</f>
        <v>0</v>
      </c>
      <c r="I28" s="184">
        <f>SUM(I12:I27)</f>
        <v>0</v>
      </c>
      <c r="O28" s="167">
        <v>4</v>
      </c>
      <c r="BA28" s="185">
        <f>SUM(BA12:BA27)</f>
        <v>0</v>
      </c>
      <c r="BB28" s="185">
        <f>SUM(BB12:BB27)</f>
        <v>0</v>
      </c>
      <c r="BC28" s="185">
        <f>SUM(BC12:BC27)</f>
        <v>0</v>
      </c>
      <c r="BD28" s="185">
        <f>SUM(BD12:BD27)</f>
        <v>0</v>
      </c>
      <c r="BE28" s="185">
        <f>SUM(BE12:BE27)</f>
        <v>0</v>
      </c>
    </row>
    <row r="29" spans="1:15" ht="12.75">
      <c r="A29" s="160" t="s">
        <v>74</v>
      </c>
      <c r="B29" s="161" t="s">
        <v>121</v>
      </c>
      <c r="C29" s="162" t="s">
        <v>122</v>
      </c>
      <c r="D29" s="163"/>
      <c r="E29" s="164"/>
      <c r="F29" s="164"/>
      <c r="G29" s="165"/>
      <c r="H29" s="202"/>
      <c r="I29" s="166"/>
      <c r="O29" s="167">
        <v>1</v>
      </c>
    </row>
    <row r="30" spans="1:104" ht="12.75">
      <c r="A30" s="168">
        <v>19</v>
      </c>
      <c r="B30" s="169" t="s">
        <v>123</v>
      </c>
      <c r="C30" s="170" t="s">
        <v>124</v>
      </c>
      <c r="D30" s="171" t="s">
        <v>125</v>
      </c>
      <c r="E30" s="172">
        <v>1</v>
      </c>
      <c r="F30" s="172"/>
      <c r="G30" s="173">
        <f>E30*F30</f>
        <v>0</v>
      </c>
      <c r="H30" s="203">
        <v>15</v>
      </c>
      <c r="I30" s="173">
        <f>(H30+100)*G30/100</f>
        <v>0</v>
      </c>
      <c r="O30" s="167">
        <v>2</v>
      </c>
      <c r="AA30" s="145">
        <v>1</v>
      </c>
      <c r="AB30" s="145">
        <v>7</v>
      </c>
      <c r="AC30" s="145">
        <v>7</v>
      </c>
      <c r="AZ30" s="145">
        <v>2</v>
      </c>
      <c r="BA30" s="145">
        <f>IF(AZ30=1,G30,0)</f>
        <v>0</v>
      </c>
      <c r="BB30" s="145">
        <f>IF(AZ30=2,G30,0)</f>
        <v>0</v>
      </c>
      <c r="BC30" s="145">
        <f>IF(AZ30=3,G30,0)</f>
        <v>0</v>
      </c>
      <c r="BD30" s="145">
        <f>IF(AZ30=4,G30,0)</f>
        <v>0</v>
      </c>
      <c r="BE30" s="145">
        <f>IF(AZ30=5,G30,0)</f>
        <v>0</v>
      </c>
      <c r="CA30" s="174">
        <v>1</v>
      </c>
      <c r="CB30" s="174">
        <v>7</v>
      </c>
      <c r="CZ30" s="145">
        <v>0.00919</v>
      </c>
    </row>
    <row r="31" spans="1:104" ht="12.75">
      <c r="A31" s="168">
        <v>20</v>
      </c>
      <c r="B31" s="169" t="s">
        <v>126</v>
      </c>
      <c r="C31" s="170" t="s">
        <v>127</v>
      </c>
      <c r="D31" s="171" t="s">
        <v>125</v>
      </c>
      <c r="E31" s="172">
        <v>1</v>
      </c>
      <c r="F31" s="172"/>
      <c r="G31" s="173">
        <f>E31*F31</f>
        <v>0</v>
      </c>
      <c r="H31" s="203">
        <v>15</v>
      </c>
      <c r="I31" s="173">
        <f>(H31+100)*G31/100</f>
        <v>0</v>
      </c>
      <c r="O31" s="167">
        <v>2</v>
      </c>
      <c r="AA31" s="145">
        <v>12</v>
      </c>
      <c r="AB31" s="145">
        <v>0</v>
      </c>
      <c r="AC31" s="145">
        <v>65</v>
      </c>
      <c r="AZ31" s="145">
        <v>2</v>
      </c>
      <c r="BA31" s="145">
        <f>IF(AZ31=1,G31,0)</f>
        <v>0</v>
      </c>
      <c r="BB31" s="145">
        <f>IF(AZ31=2,G31,0)</f>
        <v>0</v>
      </c>
      <c r="BC31" s="145">
        <f>IF(AZ31=3,G31,0)</f>
        <v>0</v>
      </c>
      <c r="BD31" s="145">
        <f>IF(AZ31=4,G31,0)</f>
        <v>0</v>
      </c>
      <c r="BE31" s="145">
        <f>IF(AZ31=5,G31,0)</f>
        <v>0</v>
      </c>
      <c r="CA31" s="174">
        <v>12</v>
      </c>
      <c r="CB31" s="174">
        <v>0</v>
      </c>
      <c r="CZ31" s="145">
        <v>0</v>
      </c>
    </row>
    <row r="32" spans="1:104" ht="20.25">
      <c r="A32" s="168">
        <v>21</v>
      </c>
      <c r="B32" s="169" t="s">
        <v>128</v>
      </c>
      <c r="C32" s="170" t="s">
        <v>129</v>
      </c>
      <c r="D32" s="171" t="s">
        <v>102</v>
      </c>
      <c r="E32" s="172">
        <v>1</v>
      </c>
      <c r="F32" s="172"/>
      <c r="G32" s="173">
        <f>E32*F32</f>
        <v>0</v>
      </c>
      <c r="H32" s="203">
        <v>15</v>
      </c>
      <c r="I32" s="173">
        <f>(H32+100)*G32/100</f>
        <v>0</v>
      </c>
      <c r="O32" s="167">
        <v>2</v>
      </c>
      <c r="AA32" s="145">
        <v>12</v>
      </c>
      <c r="AB32" s="145">
        <v>1</v>
      </c>
      <c r="AC32" s="145">
        <v>6</v>
      </c>
      <c r="AZ32" s="145">
        <v>2</v>
      </c>
      <c r="BA32" s="145">
        <f>IF(AZ32=1,G32,0)</f>
        <v>0</v>
      </c>
      <c r="BB32" s="145">
        <f>IF(AZ32=2,G32,0)</f>
        <v>0</v>
      </c>
      <c r="BC32" s="145">
        <f>IF(AZ32=3,G32,0)</f>
        <v>0</v>
      </c>
      <c r="BD32" s="145">
        <f>IF(AZ32=4,G32,0)</f>
        <v>0</v>
      </c>
      <c r="BE32" s="145">
        <f>IF(AZ32=5,G32,0)</f>
        <v>0</v>
      </c>
      <c r="CA32" s="174">
        <v>12</v>
      </c>
      <c r="CB32" s="174">
        <v>1</v>
      </c>
      <c r="CZ32" s="145">
        <v>0</v>
      </c>
    </row>
    <row r="33" spans="1:15" ht="12.75">
      <c r="A33" s="175"/>
      <c r="B33" s="176"/>
      <c r="C33" s="225" t="s">
        <v>130</v>
      </c>
      <c r="D33" s="226"/>
      <c r="E33" s="226"/>
      <c r="F33" s="226"/>
      <c r="G33" s="227"/>
      <c r="L33" s="177" t="s">
        <v>130</v>
      </c>
      <c r="O33" s="167">
        <v>3</v>
      </c>
    </row>
    <row r="34" spans="1:15" ht="12.75">
      <c r="A34" s="175"/>
      <c r="B34" s="176"/>
      <c r="C34" s="225" t="s">
        <v>131</v>
      </c>
      <c r="D34" s="226"/>
      <c r="E34" s="226"/>
      <c r="F34" s="226"/>
      <c r="G34" s="227"/>
      <c r="L34" s="177" t="s">
        <v>131</v>
      </c>
      <c r="O34" s="167">
        <v>3</v>
      </c>
    </row>
    <row r="35" spans="1:15" ht="12.75">
      <c r="A35" s="175"/>
      <c r="B35" s="176"/>
      <c r="C35" s="225" t="s">
        <v>132</v>
      </c>
      <c r="D35" s="226"/>
      <c r="E35" s="226"/>
      <c r="F35" s="226"/>
      <c r="G35" s="227"/>
      <c r="L35" s="177" t="s">
        <v>132</v>
      </c>
      <c r="O35" s="167">
        <v>3</v>
      </c>
    </row>
    <row r="36" spans="1:15" ht="21">
      <c r="A36" s="175"/>
      <c r="B36" s="176"/>
      <c r="C36" s="225" t="s">
        <v>133</v>
      </c>
      <c r="D36" s="226"/>
      <c r="E36" s="226"/>
      <c r="F36" s="226"/>
      <c r="G36" s="227"/>
      <c r="L36" s="177" t="s">
        <v>133</v>
      </c>
      <c r="O36" s="167">
        <v>3</v>
      </c>
    </row>
    <row r="37" spans="1:104" ht="20.25">
      <c r="A37" s="168">
        <v>22</v>
      </c>
      <c r="B37" s="169" t="s">
        <v>134</v>
      </c>
      <c r="C37" s="170" t="s">
        <v>135</v>
      </c>
      <c r="D37" s="171" t="s">
        <v>102</v>
      </c>
      <c r="E37" s="172">
        <v>1</v>
      </c>
      <c r="F37" s="172"/>
      <c r="G37" s="173">
        <f>E37*F37</f>
        <v>0</v>
      </c>
      <c r="H37" s="203">
        <v>15</v>
      </c>
      <c r="I37" s="173">
        <f>(H37+100)*G37/100</f>
        <v>0</v>
      </c>
      <c r="O37" s="167">
        <v>2</v>
      </c>
      <c r="AA37" s="145">
        <v>12</v>
      </c>
      <c r="AB37" s="145">
        <v>1</v>
      </c>
      <c r="AC37" s="145">
        <v>66</v>
      </c>
      <c r="AZ37" s="145">
        <v>2</v>
      </c>
      <c r="BA37" s="145">
        <f>IF(AZ37=1,G37,0)</f>
        <v>0</v>
      </c>
      <c r="BB37" s="145">
        <f>IF(AZ37=2,G37,0)</f>
        <v>0</v>
      </c>
      <c r="BC37" s="145">
        <f>IF(AZ37=3,G37,0)</f>
        <v>0</v>
      </c>
      <c r="BD37" s="145">
        <f>IF(AZ37=4,G37,0)</f>
        <v>0</v>
      </c>
      <c r="BE37" s="145">
        <f>IF(AZ37=5,G37,0)</f>
        <v>0</v>
      </c>
      <c r="CA37" s="174">
        <v>12</v>
      </c>
      <c r="CB37" s="174">
        <v>1</v>
      </c>
      <c r="CZ37" s="145">
        <v>0</v>
      </c>
    </row>
    <row r="38" spans="1:104" ht="20.25">
      <c r="A38" s="168">
        <v>23</v>
      </c>
      <c r="B38" s="169" t="s">
        <v>136</v>
      </c>
      <c r="C38" s="170" t="s">
        <v>137</v>
      </c>
      <c r="D38" s="171" t="s">
        <v>102</v>
      </c>
      <c r="E38" s="172">
        <v>1</v>
      </c>
      <c r="F38" s="172"/>
      <c r="G38" s="173">
        <f>E38*F38</f>
        <v>0</v>
      </c>
      <c r="H38" s="203">
        <v>15</v>
      </c>
      <c r="I38" s="173">
        <f>(H38+100)*G38/100</f>
        <v>0</v>
      </c>
      <c r="O38" s="167">
        <v>2</v>
      </c>
      <c r="AA38" s="145">
        <v>12</v>
      </c>
      <c r="AB38" s="145">
        <v>1</v>
      </c>
      <c r="AC38" s="145">
        <v>83</v>
      </c>
      <c r="AZ38" s="145">
        <v>2</v>
      </c>
      <c r="BA38" s="145">
        <f>IF(AZ38=1,G38,0)</f>
        <v>0</v>
      </c>
      <c r="BB38" s="145">
        <f>IF(AZ38=2,G38,0)</f>
        <v>0</v>
      </c>
      <c r="BC38" s="145">
        <f>IF(AZ38=3,G38,0)</f>
        <v>0</v>
      </c>
      <c r="BD38" s="145">
        <f>IF(AZ38=4,G38,0)</f>
        <v>0</v>
      </c>
      <c r="BE38" s="145">
        <f>IF(AZ38=5,G38,0)</f>
        <v>0</v>
      </c>
      <c r="CA38" s="174">
        <v>12</v>
      </c>
      <c r="CB38" s="174">
        <v>1</v>
      </c>
      <c r="CZ38" s="145">
        <v>0</v>
      </c>
    </row>
    <row r="39" spans="1:104" ht="12.75">
      <c r="A39" s="168">
        <v>24</v>
      </c>
      <c r="B39" s="169" t="s">
        <v>138</v>
      </c>
      <c r="C39" s="170" t="s">
        <v>139</v>
      </c>
      <c r="D39" s="171" t="s">
        <v>88</v>
      </c>
      <c r="E39" s="172">
        <v>0.00919</v>
      </c>
      <c r="F39" s="172"/>
      <c r="G39" s="173">
        <f>E39*F39</f>
        <v>0</v>
      </c>
      <c r="H39" s="203">
        <v>15</v>
      </c>
      <c r="I39" s="173">
        <f>(H39+100)*G39/100</f>
        <v>0</v>
      </c>
      <c r="O39" s="167">
        <v>2</v>
      </c>
      <c r="AA39" s="145">
        <v>7</v>
      </c>
      <c r="AB39" s="145">
        <v>1001</v>
      </c>
      <c r="AC39" s="145">
        <v>5</v>
      </c>
      <c r="AZ39" s="145">
        <v>2</v>
      </c>
      <c r="BA39" s="145">
        <f>IF(AZ39=1,G39,0)</f>
        <v>0</v>
      </c>
      <c r="BB39" s="145">
        <f>IF(AZ39=2,G39,0)</f>
        <v>0</v>
      </c>
      <c r="BC39" s="145">
        <f>IF(AZ39=3,G39,0)</f>
        <v>0</v>
      </c>
      <c r="BD39" s="145">
        <f>IF(AZ39=4,G39,0)</f>
        <v>0</v>
      </c>
      <c r="BE39" s="145">
        <f>IF(AZ39=5,G39,0)</f>
        <v>0</v>
      </c>
      <c r="CA39" s="174">
        <v>7</v>
      </c>
      <c r="CB39" s="174">
        <v>1001</v>
      </c>
      <c r="CZ39" s="145">
        <v>0</v>
      </c>
    </row>
    <row r="40" spans="1:57" ht="12.75">
      <c r="A40" s="178"/>
      <c r="B40" s="179" t="s">
        <v>76</v>
      </c>
      <c r="C40" s="180" t="str">
        <f>CONCATENATE(B29," ",C29)</f>
        <v>731 Kotelny</v>
      </c>
      <c r="D40" s="181"/>
      <c r="E40" s="182"/>
      <c r="F40" s="183"/>
      <c r="G40" s="184">
        <f>SUM(G29:G39)</f>
        <v>0</v>
      </c>
      <c r="I40" s="184">
        <f>SUM(I29:I39)</f>
        <v>0</v>
      </c>
      <c r="O40" s="167">
        <v>4</v>
      </c>
      <c r="BA40" s="185">
        <f>SUM(BA29:BA39)</f>
        <v>0</v>
      </c>
      <c r="BB40" s="185">
        <f>SUM(BB29:BB39)</f>
        <v>0</v>
      </c>
      <c r="BC40" s="185">
        <f>SUM(BC29:BC39)</f>
        <v>0</v>
      </c>
      <c r="BD40" s="185">
        <f>SUM(BD29:BD39)</f>
        <v>0</v>
      </c>
      <c r="BE40" s="185">
        <f>SUM(BE29:BE39)</f>
        <v>0</v>
      </c>
    </row>
    <row r="41" spans="1:15" ht="12.75">
      <c r="A41" s="160" t="s">
        <v>74</v>
      </c>
      <c r="B41" s="161" t="s">
        <v>140</v>
      </c>
      <c r="C41" s="162" t="s">
        <v>141</v>
      </c>
      <c r="D41" s="163"/>
      <c r="E41" s="164"/>
      <c r="F41" s="164"/>
      <c r="G41" s="165"/>
      <c r="H41" s="202"/>
      <c r="I41" s="166"/>
      <c r="O41" s="167">
        <v>1</v>
      </c>
    </row>
    <row r="42" spans="1:104" ht="12.75">
      <c r="A42" s="168">
        <v>25</v>
      </c>
      <c r="B42" s="169" t="s">
        <v>142</v>
      </c>
      <c r="C42" s="170" t="s">
        <v>143</v>
      </c>
      <c r="D42" s="171" t="s">
        <v>102</v>
      </c>
      <c r="E42" s="172">
        <v>1</v>
      </c>
      <c r="F42" s="172"/>
      <c r="G42" s="173">
        <f aca="true" t="shared" si="7" ref="G42:G49">E42*F42</f>
        <v>0</v>
      </c>
      <c r="H42" s="203">
        <v>15</v>
      </c>
      <c r="I42" s="173">
        <f aca="true" t="shared" si="8" ref="I42:I49">(H42+100)*G42/100</f>
        <v>0</v>
      </c>
      <c r="O42" s="167">
        <v>2</v>
      </c>
      <c r="AA42" s="145">
        <v>1</v>
      </c>
      <c r="AB42" s="145">
        <v>7</v>
      </c>
      <c r="AC42" s="145">
        <v>7</v>
      </c>
      <c r="AZ42" s="145">
        <v>2</v>
      </c>
      <c r="BA42" s="145">
        <f aca="true" t="shared" si="9" ref="BA42:BA49">IF(AZ42=1,G42,0)</f>
        <v>0</v>
      </c>
      <c r="BB42" s="145">
        <f aca="true" t="shared" si="10" ref="BB42:BB49">IF(AZ42=2,G42,0)</f>
        <v>0</v>
      </c>
      <c r="BC42" s="145">
        <f aca="true" t="shared" si="11" ref="BC42:BC49">IF(AZ42=3,G42,0)</f>
        <v>0</v>
      </c>
      <c r="BD42" s="145">
        <f aca="true" t="shared" si="12" ref="BD42:BD49">IF(AZ42=4,G42,0)</f>
        <v>0</v>
      </c>
      <c r="BE42" s="145">
        <f aca="true" t="shared" si="13" ref="BE42:BE49">IF(AZ42=5,G42,0)</f>
        <v>0</v>
      </c>
      <c r="CA42" s="174">
        <v>1</v>
      </c>
      <c r="CB42" s="174">
        <v>7</v>
      </c>
      <c r="CZ42" s="145">
        <v>0.0088</v>
      </c>
    </row>
    <row r="43" spans="1:104" ht="20.25">
      <c r="A43" s="168">
        <v>26</v>
      </c>
      <c r="B43" s="169" t="s">
        <v>144</v>
      </c>
      <c r="C43" s="170" t="s">
        <v>145</v>
      </c>
      <c r="D43" s="171" t="s">
        <v>102</v>
      </c>
      <c r="E43" s="172">
        <v>1</v>
      </c>
      <c r="F43" s="172"/>
      <c r="G43" s="173">
        <f t="shared" si="7"/>
        <v>0</v>
      </c>
      <c r="H43" s="203">
        <v>15</v>
      </c>
      <c r="I43" s="173">
        <f t="shared" si="8"/>
        <v>0</v>
      </c>
      <c r="O43" s="167">
        <v>2</v>
      </c>
      <c r="AA43" s="145">
        <v>1</v>
      </c>
      <c r="AB43" s="145">
        <v>7</v>
      </c>
      <c r="AC43" s="145">
        <v>7</v>
      </c>
      <c r="AZ43" s="145">
        <v>2</v>
      </c>
      <c r="BA43" s="145">
        <f t="shared" si="9"/>
        <v>0</v>
      </c>
      <c r="BB43" s="145">
        <f t="shared" si="10"/>
        <v>0</v>
      </c>
      <c r="BC43" s="145">
        <f t="shared" si="11"/>
        <v>0</v>
      </c>
      <c r="BD43" s="145">
        <f t="shared" si="12"/>
        <v>0</v>
      </c>
      <c r="BE43" s="145">
        <f t="shared" si="13"/>
        <v>0</v>
      </c>
      <c r="CA43" s="174">
        <v>1</v>
      </c>
      <c r="CB43" s="174">
        <v>7</v>
      </c>
      <c r="CZ43" s="145">
        <v>0</v>
      </c>
    </row>
    <row r="44" spans="1:104" ht="20.25">
      <c r="A44" s="168">
        <v>27</v>
      </c>
      <c r="B44" s="169" t="s">
        <v>146</v>
      </c>
      <c r="C44" s="170" t="s">
        <v>147</v>
      </c>
      <c r="D44" s="171" t="s">
        <v>125</v>
      </c>
      <c r="E44" s="172">
        <v>1</v>
      </c>
      <c r="F44" s="172"/>
      <c r="G44" s="173">
        <f t="shared" si="7"/>
        <v>0</v>
      </c>
      <c r="H44" s="203">
        <v>15</v>
      </c>
      <c r="I44" s="173">
        <f t="shared" si="8"/>
        <v>0</v>
      </c>
      <c r="O44" s="167">
        <v>2</v>
      </c>
      <c r="AA44" s="145">
        <v>1</v>
      </c>
      <c r="AB44" s="145">
        <v>7</v>
      </c>
      <c r="AC44" s="145">
        <v>7</v>
      </c>
      <c r="AZ44" s="145">
        <v>2</v>
      </c>
      <c r="BA44" s="145">
        <f t="shared" si="9"/>
        <v>0</v>
      </c>
      <c r="BB44" s="145">
        <f t="shared" si="10"/>
        <v>0</v>
      </c>
      <c r="BC44" s="145">
        <f t="shared" si="11"/>
        <v>0</v>
      </c>
      <c r="BD44" s="145">
        <f t="shared" si="12"/>
        <v>0</v>
      </c>
      <c r="BE44" s="145">
        <f t="shared" si="13"/>
        <v>0</v>
      </c>
      <c r="CA44" s="174">
        <v>1</v>
      </c>
      <c r="CB44" s="174">
        <v>7</v>
      </c>
      <c r="CZ44" s="145">
        <v>0.0034</v>
      </c>
    </row>
    <row r="45" spans="1:104" ht="12.75">
      <c r="A45" s="168">
        <v>28</v>
      </c>
      <c r="B45" s="169" t="s">
        <v>148</v>
      </c>
      <c r="C45" s="170" t="s">
        <v>149</v>
      </c>
      <c r="D45" s="171" t="s">
        <v>125</v>
      </c>
      <c r="E45" s="172">
        <v>2</v>
      </c>
      <c r="F45" s="172"/>
      <c r="G45" s="173">
        <f t="shared" si="7"/>
        <v>0</v>
      </c>
      <c r="H45" s="203">
        <v>15</v>
      </c>
      <c r="I45" s="173">
        <f t="shared" si="8"/>
        <v>0</v>
      </c>
      <c r="O45" s="167">
        <v>2</v>
      </c>
      <c r="AA45" s="145">
        <v>1</v>
      </c>
      <c r="AB45" s="145">
        <v>7</v>
      </c>
      <c r="AC45" s="145">
        <v>7</v>
      </c>
      <c r="AZ45" s="145">
        <v>2</v>
      </c>
      <c r="BA45" s="145">
        <f t="shared" si="9"/>
        <v>0</v>
      </c>
      <c r="BB45" s="145">
        <f t="shared" si="10"/>
        <v>0</v>
      </c>
      <c r="BC45" s="145">
        <f t="shared" si="11"/>
        <v>0</v>
      </c>
      <c r="BD45" s="145">
        <f t="shared" si="12"/>
        <v>0</v>
      </c>
      <c r="BE45" s="145">
        <f t="shared" si="13"/>
        <v>0</v>
      </c>
      <c r="CA45" s="174">
        <v>1</v>
      </c>
      <c r="CB45" s="174">
        <v>7</v>
      </c>
      <c r="CZ45" s="145">
        <v>0.00053</v>
      </c>
    </row>
    <row r="46" spans="1:104" ht="12.75">
      <c r="A46" s="168">
        <v>29</v>
      </c>
      <c r="B46" s="169" t="s">
        <v>150</v>
      </c>
      <c r="C46" s="170" t="s">
        <v>151</v>
      </c>
      <c r="D46" s="171" t="s">
        <v>125</v>
      </c>
      <c r="E46" s="172">
        <v>2</v>
      </c>
      <c r="F46" s="172"/>
      <c r="G46" s="173">
        <f t="shared" si="7"/>
        <v>0</v>
      </c>
      <c r="H46" s="203">
        <v>15</v>
      </c>
      <c r="I46" s="173">
        <f t="shared" si="8"/>
        <v>0</v>
      </c>
      <c r="O46" s="167">
        <v>2</v>
      </c>
      <c r="AA46" s="145">
        <v>1</v>
      </c>
      <c r="AB46" s="145">
        <v>7</v>
      </c>
      <c r="AC46" s="145">
        <v>7</v>
      </c>
      <c r="AZ46" s="145">
        <v>2</v>
      </c>
      <c r="BA46" s="145">
        <f t="shared" si="9"/>
        <v>0</v>
      </c>
      <c r="BB46" s="145">
        <f t="shared" si="10"/>
        <v>0</v>
      </c>
      <c r="BC46" s="145">
        <f t="shared" si="11"/>
        <v>0</v>
      </c>
      <c r="BD46" s="145">
        <f t="shared" si="12"/>
        <v>0</v>
      </c>
      <c r="BE46" s="145">
        <f t="shared" si="13"/>
        <v>0</v>
      </c>
      <c r="CA46" s="174">
        <v>1</v>
      </c>
      <c r="CB46" s="174">
        <v>7</v>
      </c>
      <c r="CZ46" s="145">
        <v>0</v>
      </c>
    </row>
    <row r="47" spans="1:104" ht="12.75">
      <c r="A47" s="168">
        <v>30</v>
      </c>
      <c r="B47" s="169" t="s">
        <v>152</v>
      </c>
      <c r="C47" s="170" t="s">
        <v>153</v>
      </c>
      <c r="D47" s="171" t="s">
        <v>102</v>
      </c>
      <c r="E47" s="172">
        <v>1</v>
      </c>
      <c r="F47" s="172"/>
      <c r="G47" s="173">
        <f t="shared" si="7"/>
        <v>0</v>
      </c>
      <c r="H47" s="203">
        <v>15</v>
      </c>
      <c r="I47" s="173">
        <f t="shared" si="8"/>
        <v>0</v>
      </c>
      <c r="O47" s="167">
        <v>2</v>
      </c>
      <c r="AA47" s="145">
        <v>3</v>
      </c>
      <c r="AB47" s="145">
        <v>7</v>
      </c>
      <c r="AC47" s="145">
        <v>48466204</v>
      </c>
      <c r="AZ47" s="145">
        <v>2</v>
      </c>
      <c r="BA47" s="145">
        <f t="shared" si="9"/>
        <v>0</v>
      </c>
      <c r="BB47" s="145">
        <f t="shared" si="10"/>
        <v>0</v>
      </c>
      <c r="BC47" s="145">
        <f t="shared" si="11"/>
        <v>0</v>
      </c>
      <c r="BD47" s="145">
        <f t="shared" si="12"/>
        <v>0</v>
      </c>
      <c r="BE47" s="145">
        <f t="shared" si="13"/>
        <v>0</v>
      </c>
      <c r="CA47" s="174">
        <v>3</v>
      </c>
      <c r="CB47" s="174">
        <v>7</v>
      </c>
      <c r="CZ47" s="145">
        <v>0.0051</v>
      </c>
    </row>
    <row r="48" spans="1:104" ht="20.25">
      <c r="A48" s="168">
        <v>31</v>
      </c>
      <c r="B48" s="169" t="s">
        <v>154</v>
      </c>
      <c r="C48" s="170" t="s">
        <v>155</v>
      </c>
      <c r="D48" s="171" t="s">
        <v>102</v>
      </c>
      <c r="E48" s="172">
        <v>1</v>
      </c>
      <c r="F48" s="172"/>
      <c r="G48" s="173">
        <f t="shared" si="7"/>
        <v>0</v>
      </c>
      <c r="H48" s="203">
        <v>15</v>
      </c>
      <c r="I48" s="173">
        <f t="shared" si="8"/>
        <v>0</v>
      </c>
      <c r="O48" s="167">
        <v>2</v>
      </c>
      <c r="AA48" s="145">
        <v>3</v>
      </c>
      <c r="AB48" s="145">
        <v>7</v>
      </c>
      <c r="AC48" s="145">
        <v>48466605</v>
      </c>
      <c r="AZ48" s="145">
        <v>2</v>
      </c>
      <c r="BA48" s="145">
        <f t="shared" si="9"/>
        <v>0</v>
      </c>
      <c r="BB48" s="145">
        <f t="shared" si="10"/>
        <v>0</v>
      </c>
      <c r="BC48" s="145">
        <f t="shared" si="11"/>
        <v>0</v>
      </c>
      <c r="BD48" s="145">
        <f t="shared" si="12"/>
        <v>0</v>
      </c>
      <c r="BE48" s="145">
        <f t="shared" si="13"/>
        <v>0</v>
      </c>
      <c r="CA48" s="174">
        <v>3</v>
      </c>
      <c r="CB48" s="174">
        <v>7</v>
      </c>
      <c r="CZ48" s="145">
        <v>0.0059</v>
      </c>
    </row>
    <row r="49" spans="1:104" ht="20.25">
      <c r="A49" s="168">
        <v>32</v>
      </c>
      <c r="B49" s="169" t="s">
        <v>156</v>
      </c>
      <c r="C49" s="170" t="s">
        <v>157</v>
      </c>
      <c r="D49" s="171" t="s">
        <v>102</v>
      </c>
      <c r="E49" s="172">
        <v>1</v>
      </c>
      <c r="F49" s="172"/>
      <c r="G49" s="173">
        <f t="shared" si="7"/>
        <v>0</v>
      </c>
      <c r="H49" s="203">
        <v>15</v>
      </c>
      <c r="I49" s="173">
        <f t="shared" si="8"/>
        <v>0</v>
      </c>
      <c r="O49" s="167">
        <v>2</v>
      </c>
      <c r="AA49" s="145">
        <v>12</v>
      </c>
      <c r="AB49" s="145">
        <v>1</v>
      </c>
      <c r="AC49" s="145">
        <v>64</v>
      </c>
      <c r="AZ49" s="145">
        <v>2</v>
      </c>
      <c r="BA49" s="145">
        <f t="shared" si="9"/>
        <v>0</v>
      </c>
      <c r="BB49" s="145">
        <f t="shared" si="10"/>
        <v>0</v>
      </c>
      <c r="BC49" s="145">
        <f t="shared" si="11"/>
        <v>0</v>
      </c>
      <c r="BD49" s="145">
        <f t="shared" si="12"/>
        <v>0</v>
      </c>
      <c r="BE49" s="145">
        <f t="shared" si="13"/>
        <v>0</v>
      </c>
      <c r="CA49" s="174">
        <v>12</v>
      </c>
      <c r="CB49" s="174">
        <v>1</v>
      </c>
      <c r="CZ49" s="145">
        <v>0</v>
      </c>
    </row>
    <row r="50" spans="1:15" ht="21">
      <c r="A50" s="175"/>
      <c r="B50" s="176"/>
      <c r="C50" s="225" t="s">
        <v>158</v>
      </c>
      <c r="D50" s="226"/>
      <c r="E50" s="226"/>
      <c r="F50" s="226"/>
      <c r="G50" s="227"/>
      <c r="L50" s="177" t="s">
        <v>158</v>
      </c>
      <c r="O50" s="167">
        <v>3</v>
      </c>
    </row>
    <row r="51" spans="1:104" ht="20.25">
      <c r="A51" s="168">
        <v>33</v>
      </c>
      <c r="B51" s="169" t="s">
        <v>159</v>
      </c>
      <c r="C51" s="170" t="s">
        <v>160</v>
      </c>
      <c r="D51" s="171" t="s">
        <v>102</v>
      </c>
      <c r="E51" s="172">
        <v>1</v>
      </c>
      <c r="F51" s="172"/>
      <c r="G51" s="173">
        <f>E51*F51</f>
        <v>0</v>
      </c>
      <c r="H51" s="203">
        <v>15</v>
      </c>
      <c r="I51" s="173">
        <f>(H51+100)*G51/100</f>
        <v>0</v>
      </c>
      <c r="O51" s="167">
        <v>2</v>
      </c>
      <c r="AA51" s="145">
        <v>12</v>
      </c>
      <c r="AB51" s="145">
        <v>1</v>
      </c>
      <c r="AC51" s="145">
        <v>111</v>
      </c>
      <c r="AZ51" s="145">
        <v>2</v>
      </c>
      <c r="BA51" s="145">
        <f>IF(AZ51=1,G51,0)</f>
        <v>0</v>
      </c>
      <c r="BB51" s="145">
        <f>IF(AZ51=2,G51,0)</f>
        <v>0</v>
      </c>
      <c r="BC51" s="145">
        <f>IF(AZ51=3,G51,0)</f>
        <v>0</v>
      </c>
      <c r="BD51" s="145">
        <f>IF(AZ51=4,G51,0)</f>
        <v>0</v>
      </c>
      <c r="BE51" s="145">
        <f>IF(AZ51=5,G51,0)</f>
        <v>0</v>
      </c>
      <c r="CA51" s="174">
        <v>12</v>
      </c>
      <c r="CB51" s="174">
        <v>1</v>
      </c>
      <c r="CZ51" s="145">
        <v>0</v>
      </c>
    </row>
    <row r="52" spans="1:104" ht="20.25">
      <c r="A52" s="168">
        <v>34</v>
      </c>
      <c r="B52" s="169" t="s">
        <v>161</v>
      </c>
      <c r="C52" s="170" t="s">
        <v>162</v>
      </c>
      <c r="D52" s="171" t="s">
        <v>102</v>
      </c>
      <c r="E52" s="172">
        <v>1</v>
      </c>
      <c r="F52" s="172"/>
      <c r="G52" s="173">
        <f>E52*F52</f>
        <v>0</v>
      </c>
      <c r="H52" s="203">
        <v>15</v>
      </c>
      <c r="I52" s="173">
        <f>(H52+100)*G52/100</f>
        <v>0</v>
      </c>
      <c r="O52" s="167">
        <v>2</v>
      </c>
      <c r="AA52" s="145">
        <v>12</v>
      </c>
      <c r="AB52" s="145">
        <v>1</v>
      </c>
      <c r="AC52" s="145">
        <v>113</v>
      </c>
      <c r="AZ52" s="145">
        <v>2</v>
      </c>
      <c r="BA52" s="145">
        <f>IF(AZ52=1,G52,0)</f>
        <v>0</v>
      </c>
      <c r="BB52" s="145">
        <f>IF(AZ52=2,G52,0)</f>
        <v>0</v>
      </c>
      <c r="BC52" s="145">
        <f>IF(AZ52=3,G52,0)</f>
        <v>0</v>
      </c>
      <c r="BD52" s="145">
        <f>IF(AZ52=4,G52,0)</f>
        <v>0</v>
      </c>
      <c r="BE52" s="145">
        <f>IF(AZ52=5,G52,0)</f>
        <v>0</v>
      </c>
      <c r="CA52" s="174">
        <v>12</v>
      </c>
      <c r="CB52" s="174">
        <v>1</v>
      </c>
      <c r="CZ52" s="145">
        <v>0.00296</v>
      </c>
    </row>
    <row r="53" spans="1:104" ht="20.25">
      <c r="A53" s="168">
        <v>35</v>
      </c>
      <c r="B53" s="169" t="s">
        <v>163</v>
      </c>
      <c r="C53" s="170" t="s">
        <v>164</v>
      </c>
      <c r="D53" s="171" t="s">
        <v>102</v>
      </c>
      <c r="E53" s="172">
        <v>1</v>
      </c>
      <c r="F53" s="172"/>
      <c r="G53" s="173">
        <f>E53*F53</f>
        <v>0</v>
      </c>
      <c r="H53" s="203">
        <v>15</v>
      </c>
      <c r="I53" s="173">
        <f>(H53+100)*G53/100</f>
        <v>0</v>
      </c>
      <c r="O53" s="167">
        <v>2</v>
      </c>
      <c r="AA53" s="145">
        <v>12</v>
      </c>
      <c r="AB53" s="145">
        <v>1</v>
      </c>
      <c r="AC53" s="145">
        <v>114</v>
      </c>
      <c r="AZ53" s="145">
        <v>2</v>
      </c>
      <c r="BA53" s="145">
        <f>IF(AZ53=1,G53,0)</f>
        <v>0</v>
      </c>
      <c r="BB53" s="145">
        <f>IF(AZ53=2,G53,0)</f>
        <v>0</v>
      </c>
      <c r="BC53" s="145">
        <f>IF(AZ53=3,G53,0)</f>
        <v>0</v>
      </c>
      <c r="BD53" s="145">
        <f>IF(AZ53=4,G53,0)</f>
        <v>0</v>
      </c>
      <c r="BE53" s="145">
        <f>IF(AZ53=5,G53,0)</f>
        <v>0</v>
      </c>
      <c r="CA53" s="174">
        <v>12</v>
      </c>
      <c r="CB53" s="174">
        <v>1</v>
      </c>
      <c r="CZ53" s="145">
        <v>0.00316</v>
      </c>
    </row>
    <row r="54" spans="1:104" ht="12.75">
      <c r="A54" s="168">
        <v>36</v>
      </c>
      <c r="B54" s="169" t="s">
        <v>165</v>
      </c>
      <c r="C54" s="170" t="s">
        <v>166</v>
      </c>
      <c r="D54" s="171" t="s">
        <v>88</v>
      </c>
      <c r="E54" s="172">
        <v>0.03038</v>
      </c>
      <c r="F54" s="172"/>
      <c r="G54" s="173">
        <f>E54*F54</f>
        <v>0</v>
      </c>
      <c r="H54" s="203">
        <v>15</v>
      </c>
      <c r="I54" s="173">
        <f>(H54+100)*G54/100</f>
        <v>0</v>
      </c>
      <c r="O54" s="167">
        <v>2</v>
      </c>
      <c r="AA54" s="145">
        <v>7</v>
      </c>
      <c r="AB54" s="145">
        <v>1001</v>
      </c>
      <c r="AC54" s="145">
        <v>5</v>
      </c>
      <c r="AZ54" s="145">
        <v>2</v>
      </c>
      <c r="BA54" s="145">
        <f>IF(AZ54=1,G54,0)</f>
        <v>0</v>
      </c>
      <c r="BB54" s="145">
        <f>IF(AZ54=2,G54,0)</f>
        <v>0</v>
      </c>
      <c r="BC54" s="145">
        <f>IF(AZ54=3,G54,0)</f>
        <v>0</v>
      </c>
      <c r="BD54" s="145">
        <f>IF(AZ54=4,G54,0)</f>
        <v>0</v>
      </c>
      <c r="BE54" s="145">
        <f>IF(AZ54=5,G54,0)</f>
        <v>0</v>
      </c>
      <c r="CA54" s="174">
        <v>7</v>
      </c>
      <c r="CB54" s="174">
        <v>1001</v>
      </c>
      <c r="CZ54" s="145">
        <v>0</v>
      </c>
    </row>
    <row r="55" spans="1:57" ht="12.75">
      <c r="A55" s="178"/>
      <c r="B55" s="179" t="s">
        <v>76</v>
      </c>
      <c r="C55" s="180" t="str">
        <f>CONCATENATE(B41," ",C41)</f>
        <v>732 Strojovny</v>
      </c>
      <c r="D55" s="181"/>
      <c r="E55" s="182"/>
      <c r="F55" s="183"/>
      <c r="G55" s="184">
        <f>SUM(G41:G54)</f>
        <v>0</v>
      </c>
      <c r="I55" s="184">
        <f>SUM(I41:I54)</f>
        <v>0</v>
      </c>
      <c r="O55" s="167">
        <v>4</v>
      </c>
      <c r="BA55" s="185">
        <f>SUM(BA41:BA54)</f>
        <v>0</v>
      </c>
      <c r="BB55" s="185">
        <f>SUM(BB41:BB54)</f>
        <v>0</v>
      </c>
      <c r="BC55" s="185">
        <f>SUM(BC41:BC54)</f>
        <v>0</v>
      </c>
      <c r="BD55" s="185">
        <f>SUM(BD41:BD54)</f>
        <v>0</v>
      </c>
      <c r="BE55" s="185">
        <f>SUM(BE41:BE54)</f>
        <v>0</v>
      </c>
    </row>
    <row r="56" spans="1:15" ht="12.75">
      <c r="A56" s="160" t="s">
        <v>74</v>
      </c>
      <c r="B56" s="161" t="s">
        <v>167</v>
      </c>
      <c r="C56" s="162" t="s">
        <v>168</v>
      </c>
      <c r="D56" s="163"/>
      <c r="E56" s="164"/>
      <c r="F56" s="164"/>
      <c r="G56" s="165"/>
      <c r="H56" s="202"/>
      <c r="I56" s="166"/>
      <c r="O56" s="167">
        <v>1</v>
      </c>
    </row>
    <row r="57" spans="1:104" ht="12.75">
      <c r="A57" s="168">
        <v>37</v>
      </c>
      <c r="B57" s="169" t="s">
        <v>169</v>
      </c>
      <c r="C57" s="170" t="s">
        <v>170</v>
      </c>
      <c r="D57" s="171" t="s">
        <v>83</v>
      </c>
      <c r="E57" s="172">
        <v>10</v>
      </c>
      <c r="F57" s="172"/>
      <c r="G57" s="173">
        <f>E57*F57</f>
        <v>0</v>
      </c>
      <c r="H57" s="203">
        <v>15</v>
      </c>
      <c r="I57" s="173">
        <f>(H57+100)*G57/100</f>
        <v>0</v>
      </c>
      <c r="O57" s="167">
        <v>2</v>
      </c>
      <c r="AA57" s="145">
        <v>1</v>
      </c>
      <c r="AB57" s="145">
        <v>7</v>
      </c>
      <c r="AC57" s="145">
        <v>7</v>
      </c>
      <c r="AZ57" s="145">
        <v>2</v>
      </c>
      <c r="BA57" s="145">
        <f>IF(AZ57=1,G57,0)</f>
        <v>0</v>
      </c>
      <c r="BB57" s="145">
        <f>IF(AZ57=2,G57,0)</f>
        <v>0</v>
      </c>
      <c r="BC57" s="145">
        <f>IF(AZ57=3,G57,0)</f>
        <v>0</v>
      </c>
      <c r="BD57" s="145">
        <f>IF(AZ57=4,G57,0)</f>
        <v>0</v>
      </c>
      <c r="BE57" s="145">
        <f>IF(AZ57=5,G57,0)</f>
        <v>0</v>
      </c>
      <c r="CA57" s="174">
        <v>1</v>
      </c>
      <c r="CB57" s="174">
        <v>7</v>
      </c>
      <c r="CZ57" s="145">
        <v>0.00621</v>
      </c>
    </row>
    <row r="58" spans="1:104" ht="12.75">
      <c r="A58" s="168">
        <v>38</v>
      </c>
      <c r="B58" s="169" t="s">
        <v>171</v>
      </c>
      <c r="C58" s="170" t="s">
        <v>172</v>
      </c>
      <c r="D58" s="171" t="s">
        <v>83</v>
      </c>
      <c r="E58" s="172">
        <v>10</v>
      </c>
      <c r="F58" s="172"/>
      <c r="G58" s="173">
        <f>E58*F58</f>
        <v>0</v>
      </c>
      <c r="H58" s="203">
        <v>15</v>
      </c>
      <c r="I58" s="173">
        <f>(H58+100)*G58/100</f>
        <v>0</v>
      </c>
      <c r="O58" s="167">
        <v>2</v>
      </c>
      <c r="AA58" s="145">
        <v>1</v>
      </c>
      <c r="AB58" s="145">
        <v>7</v>
      </c>
      <c r="AC58" s="145">
        <v>7</v>
      </c>
      <c r="AZ58" s="145">
        <v>2</v>
      </c>
      <c r="BA58" s="145">
        <f>IF(AZ58=1,G58,0)</f>
        <v>0</v>
      </c>
      <c r="BB58" s="145">
        <f>IF(AZ58=2,G58,0)</f>
        <v>0</v>
      </c>
      <c r="BC58" s="145">
        <f>IF(AZ58=3,G58,0)</f>
        <v>0</v>
      </c>
      <c r="BD58" s="145">
        <f>IF(AZ58=4,G58,0)</f>
        <v>0</v>
      </c>
      <c r="BE58" s="145">
        <f>IF(AZ58=5,G58,0)</f>
        <v>0</v>
      </c>
      <c r="CA58" s="174">
        <v>1</v>
      </c>
      <c r="CB58" s="174">
        <v>7</v>
      </c>
      <c r="CZ58" s="145">
        <v>0</v>
      </c>
    </row>
    <row r="59" spans="1:104" ht="12.75">
      <c r="A59" s="168">
        <v>39</v>
      </c>
      <c r="B59" s="169" t="s">
        <v>173</v>
      </c>
      <c r="C59" s="170" t="s">
        <v>174</v>
      </c>
      <c r="D59" s="171" t="s">
        <v>88</v>
      </c>
      <c r="E59" s="172">
        <v>0.0621</v>
      </c>
      <c r="F59" s="172"/>
      <c r="G59" s="173">
        <f>E59*F59</f>
        <v>0</v>
      </c>
      <c r="H59" s="203">
        <v>15</v>
      </c>
      <c r="I59" s="173">
        <f>(H59+100)*G59/100</f>
        <v>0</v>
      </c>
      <c r="O59" s="167">
        <v>2</v>
      </c>
      <c r="AA59" s="145">
        <v>7</v>
      </c>
      <c r="AB59" s="145">
        <v>1001</v>
      </c>
      <c r="AC59" s="145">
        <v>5</v>
      </c>
      <c r="AZ59" s="145">
        <v>2</v>
      </c>
      <c r="BA59" s="145">
        <f>IF(AZ59=1,G59,0)</f>
        <v>0</v>
      </c>
      <c r="BB59" s="145">
        <f>IF(AZ59=2,G59,0)</f>
        <v>0</v>
      </c>
      <c r="BC59" s="145">
        <f>IF(AZ59=3,G59,0)</f>
        <v>0</v>
      </c>
      <c r="BD59" s="145">
        <f>IF(AZ59=4,G59,0)</f>
        <v>0</v>
      </c>
      <c r="BE59" s="145">
        <f>IF(AZ59=5,G59,0)</f>
        <v>0</v>
      </c>
      <c r="CA59" s="174">
        <v>7</v>
      </c>
      <c r="CB59" s="174">
        <v>1001</v>
      </c>
      <c r="CZ59" s="145">
        <v>0</v>
      </c>
    </row>
    <row r="60" spans="1:57" ht="12.75">
      <c r="A60" s="178"/>
      <c r="B60" s="179" t="s">
        <v>76</v>
      </c>
      <c r="C60" s="180" t="str">
        <f>CONCATENATE(B56," ",C56)</f>
        <v>733 Rozvod potrubí</v>
      </c>
      <c r="D60" s="181"/>
      <c r="E60" s="182"/>
      <c r="F60" s="183"/>
      <c r="G60" s="184">
        <f>SUM(G56:G59)</f>
        <v>0</v>
      </c>
      <c r="I60" s="184">
        <f>SUM(I56:I59)</f>
        <v>0</v>
      </c>
      <c r="O60" s="167">
        <v>4</v>
      </c>
      <c r="BA60" s="185">
        <f>SUM(BA56:BA59)</f>
        <v>0</v>
      </c>
      <c r="BB60" s="185">
        <f>SUM(BB56:BB59)</f>
        <v>0</v>
      </c>
      <c r="BC60" s="185">
        <f>SUM(BC56:BC59)</f>
        <v>0</v>
      </c>
      <c r="BD60" s="185">
        <f>SUM(BD56:BD59)</f>
        <v>0</v>
      </c>
      <c r="BE60" s="185">
        <f>SUM(BE56:BE59)</f>
        <v>0</v>
      </c>
    </row>
    <row r="61" spans="1:15" ht="12.75">
      <c r="A61" s="160" t="s">
        <v>74</v>
      </c>
      <c r="B61" s="161" t="s">
        <v>175</v>
      </c>
      <c r="C61" s="162" t="s">
        <v>176</v>
      </c>
      <c r="D61" s="163"/>
      <c r="E61" s="164"/>
      <c r="F61" s="164"/>
      <c r="G61" s="165"/>
      <c r="H61" s="202"/>
      <c r="I61" s="166"/>
      <c r="O61" s="167">
        <v>1</v>
      </c>
    </row>
    <row r="62" spans="1:104" ht="12.75">
      <c r="A62" s="168">
        <v>40</v>
      </c>
      <c r="B62" s="169" t="s">
        <v>177</v>
      </c>
      <c r="C62" s="170" t="s">
        <v>178</v>
      </c>
      <c r="D62" s="171" t="s">
        <v>102</v>
      </c>
      <c r="E62" s="172">
        <v>2</v>
      </c>
      <c r="F62" s="172"/>
      <c r="G62" s="173">
        <f aca="true" t="shared" si="14" ref="G62:G81">E62*F62</f>
        <v>0</v>
      </c>
      <c r="H62" s="203">
        <v>15</v>
      </c>
      <c r="I62" s="173">
        <f aca="true" t="shared" si="15" ref="I62:I81">(H62+100)*G62/100</f>
        <v>0</v>
      </c>
      <c r="O62" s="167">
        <v>2</v>
      </c>
      <c r="AA62" s="145">
        <v>1</v>
      </c>
      <c r="AB62" s="145">
        <v>7</v>
      </c>
      <c r="AC62" s="145">
        <v>7</v>
      </c>
      <c r="AZ62" s="145">
        <v>2</v>
      </c>
      <c r="BA62" s="145">
        <f aca="true" t="shared" si="16" ref="BA62:BA81">IF(AZ62=1,G62,0)</f>
        <v>0</v>
      </c>
      <c r="BB62" s="145">
        <f aca="true" t="shared" si="17" ref="BB62:BB81">IF(AZ62=2,G62,0)</f>
        <v>0</v>
      </c>
      <c r="BC62" s="145">
        <f aca="true" t="shared" si="18" ref="BC62:BC81">IF(AZ62=3,G62,0)</f>
        <v>0</v>
      </c>
      <c r="BD62" s="145">
        <f aca="true" t="shared" si="19" ref="BD62:BD81">IF(AZ62=4,G62,0)</f>
        <v>0</v>
      </c>
      <c r="BE62" s="145">
        <f aca="true" t="shared" si="20" ref="BE62:BE81">IF(AZ62=5,G62,0)</f>
        <v>0</v>
      </c>
      <c r="CA62" s="174">
        <v>1</v>
      </c>
      <c r="CB62" s="174">
        <v>7</v>
      </c>
      <c r="CZ62" s="145">
        <v>0</v>
      </c>
    </row>
    <row r="63" spans="1:104" ht="12.75">
      <c r="A63" s="168">
        <v>41</v>
      </c>
      <c r="B63" s="169" t="s">
        <v>179</v>
      </c>
      <c r="C63" s="170" t="s">
        <v>180</v>
      </c>
      <c r="D63" s="171" t="s">
        <v>102</v>
      </c>
      <c r="E63" s="172">
        <v>3</v>
      </c>
      <c r="F63" s="172"/>
      <c r="G63" s="173">
        <f t="shared" si="14"/>
        <v>0</v>
      </c>
      <c r="H63" s="203">
        <v>15</v>
      </c>
      <c r="I63" s="173">
        <f t="shared" si="15"/>
        <v>0</v>
      </c>
      <c r="O63" s="167">
        <v>2</v>
      </c>
      <c r="AA63" s="145">
        <v>1</v>
      </c>
      <c r="AB63" s="145">
        <v>7</v>
      </c>
      <c r="AC63" s="145">
        <v>7</v>
      </c>
      <c r="AZ63" s="145">
        <v>2</v>
      </c>
      <c r="BA63" s="145">
        <f t="shared" si="16"/>
        <v>0</v>
      </c>
      <c r="BB63" s="145">
        <f t="shared" si="17"/>
        <v>0</v>
      </c>
      <c r="BC63" s="145">
        <f t="shared" si="18"/>
        <v>0</v>
      </c>
      <c r="BD63" s="145">
        <f t="shared" si="19"/>
        <v>0</v>
      </c>
      <c r="BE63" s="145">
        <f t="shared" si="20"/>
        <v>0</v>
      </c>
      <c r="CA63" s="174">
        <v>1</v>
      </c>
      <c r="CB63" s="174">
        <v>7</v>
      </c>
      <c r="CZ63" s="145">
        <v>0</v>
      </c>
    </row>
    <row r="64" spans="1:104" ht="12.75">
      <c r="A64" s="168">
        <v>42</v>
      </c>
      <c r="B64" s="169" t="s">
        <v>181</v>
      </c>
      <c r="C64" s="170" t="s">
        <v>182</v>
      </c>
      <c r="D64" s="171" t="s">
        <v>102</v>
      </c>
      <c r="E64" s="172">
        <v>1</v>
      </c>
      <c r="F64" s="172"/>
      <c r="G64" s="173">
        <f t="shared" si="14"/>
        <v>0</v>
      </c>
      <c r="H64" s="203">
        <v>15</v>
      </c>
      <c r="I64" s="173">
        <f t="shared" si="15"/>
        <v>0</v>
      </c>
      <c r="O64" s="167">
        <v>2</v>
      </c>
      <c r="AA64" s="145">
        <v>1</v>
      </c>
      <c r="AB64" s="145">
        <v>7</v>
      </c>
      <c r="AC64" s="145">
        <v>7</v>
      </c>
      <c r="AZ64" s="145">
        <v>2</v>
      </c>
      <c r="BA64" s="145">
        <f t="shared" si="16"/>
        <v>0</v>
      </c>
      <c r="BB64" s="145">
        <f t="shared" si="17"/>
        <v>0</v>
      </c>
      <c r="BC64" s="145">
        <f t="shared" si="18"/>
        <v>0</v>
      </c>
      <c r="BD64" s="145">
        <f t="shared" si="19"/>
        <v>0</v>
      </c>
      <c r="BE64" s="145">
        <f t="shared" si="20"/>
        <v>0</v>
      </c>
      <c r="CA64" s="174">
        <v>1</v>
      </c>
      <c r="CB64" s="174">
        <v>7</v>
      </c>
      <c r="CZ64" s="145">
        <v>0</v>
      </c>
    </row>
    <row r="65" spans="1:104" ht="12.75">
      <c r="A65" s="168">
        <v>43</v>
      </c>
      <c r="B65" s="169" t="s">
        <v>183</v>
      </c>
      <c r="C65" s="170" t="s">
        <v>184</v>
      </c>
      <c r="D65" s="171" t="s">
        <v>102</v>
      </c>
      <c r="E65" s="172">
        <v>13</v>
      </c>
      <c r="F65" s="172"/>
      <c r="G65" s="173">
        <f t="shared" si="14"/>
        <v>0</v>
      </c>
      <c r="H65" s="203">
        <v>15</v>
      </c>
      <c r="I65" s="173">
        <f t="shared" si="15"/>
        <v>0</v>
      </c>
      <c r="O65" s="167">
        <v>2</v>
      </c>
      <c r="AA65" s="145">
        <v>1</v>
      </c>
      <c r="AB65" s="145">
        <v>7</v>
      </c>
      <c r="AC65" s="145">
        <v>7</v>
      </c>
      <c r="AZ65" s="145">
        <v>2</v>
      </c>
      <c r="BA65" s="145">
        <f t="shared" si="16"/>
        <v>0</v>
      </c>
      <c r="BB65" s="145">
        <f t="shared" si="17"/>
        <v>0</v>
      </c>
      <c r="BC65" s="145">
        <f t="shared" si="18"/>
        <v>0</v>
      </c>
      <c r="BD65" s="145">
        <f t="shared" si="19"/>
        <v>0</v>
      </c>
      <c r="BE65" s="145">
        <f t="shared" si="20"/>
        <v>0</v>
      </c>
      <c r="CA65" s="174">
        <v>1</v>
      </c>
      <c r="CB65" s="174">
        <v>7</v>
      </c>
      <c r="CZ65" s="145">
        <v>0</v>
      </c>
    </row>
    <row r="66" spans="1:104" ht="12.75">
      <c r="A66" s="168">
        <v>44</v>
      </c>
      <c r="B66" s="169" t="s">
        <v>185</v>
      </c>
      <c r="C66" s="170" t="s">
        <v>186</v>
      </c>
      <c r="D66" s="171" t="s">
        <v>102</v>
      </c>
      <c r="E66" s="172">
        <v>1</v>
      </c>
      <c r="F66" s="172"/>
      <c r="G66" s="173">
        <f t="shared" si="14"/>
        <v>0</v>
      </c>
      <c r="H66" s="203">
        <v>15</v>
      </c>
      <c r="I66" s="173">
        <f t="shared" si="15"/>
        <v>0</v>
      </c>
      <c r="O66" s="167">
        <v>2</v>
      </c>
      <c r="AA66" s="145">
        <v>1</v>
      </c>
      <c r="AB66" s="145">
        <v>7</v>
      </c>
      <c r="AC66" s="145">
        <v>7</v>
      </c>
      <c r="AZ66" s="145">
        <v>2</v>
      </c>
      <c r="BA66" s="145">
        <f t="shared" si="16"/>
        <v>0</v>
      </c>
      <c r="BB66" s="145">
        <f t="shared" si="17"/>
        <v>0</v>
      </c>
      <c r="BC66" s="145">
        <f t="shared" si="18"/>
        <v>0</v>
      </c>
      <c r="BD66" s="145">
        <f t="shared" si="19"/>
        <v>0</v>
      </c>
      <c r="BE66" s="145">
        <f t="shared" si="20"/>
        <v>0</v>
      </c>
      <c r="CA66" s="174">
        <v>1</v>
      </c>
      <c r="CB66" s="174">
        <v>7</v>
      </c>
      <c r="CZ66" s="145">
        <v>0</v>
      </c>
    </row>
    <row r="67" spans="1:104" ht="12.75">
      <c r="A67" s="168">
        <v>45</v>
      </c>
      <c r="B67" s="169" t="s">
        <v>187</v>
      </c>
      <c r="C67" s="170" t="s">
        <v>188</v>
      </c>
      <c r="D67" s="171" t="s">
        <v>102</v>
      </c>
      <c r="E67" s="172">
        <v>5</v>
      </c>
      <c r="F67" s="172"/>
      <c r="G67" s="173">
        <f t="shared" si="14"/>
        <v>0</v>
      </c>
      <c r="H67" s="203">
        <v>15</v>
      </c>
      <c r="I67" s="173">
        <f t="shared" si="15"/>
        <v>0</v>
      </c>
      <c r="O67" s="167">
        <v>2</v>
      </c>
      <c r="AA67" s="145">
        <v>1</v>
      </c>
      <c r="AB67" s="145">
        <v>7</v>
      </c>
      <c r="AC67" s="145">
        <v>7</v>
      </c>
      <c r="AZ67" s="145">
        <v>2</v>
      </c>
      <c r="BA67" s="145">
        <f t="shared" si="16"/>
        <v>0</v>
      </c>
      <c r="BB67" s="145">
        <f t="shared" si="17"/>
        <v>0</v>
      </c>
      <c r="BC67" s="145">
        <f t="shared" si="18"/>
        <v>0</v>
      </c>
      <c r="BD67" s="145">
        <f t="shared" si="19"/>
        <v>0</v>
      </c>
      <c r="BE67" s="145">
        <f t="shared" si="20"/>
        <v>0</v>
      </c>
      <c r="CA67" s="174">
        <v>1</v>
      </c>
      <c r="CB67" s="174">
        <v>7</v>
      </c>
      <c r="CZ67" s="145">
        <v>0.00066</v>
      </c>
    </row>
    <row r="68" spans="1:104" ht="12.75">
      <c r="A68" s="168">
        <v>46</v>
      </c>
      <c r="B68" s="169" t="s">
        <v>189</v>
      </c>
      <c r="C68" s="170" t="s">
        <v>190</v>
      </c>
      <c r="D68" s="171" t="s">
        <v>102</v>
      </c>
      <c r="E68" s="172">
        <v>2</v>
      </c>
      <c r="F68" s="172"/>
      <c r="G68" s="173">
        <f t="shared" si="14"/>
        <v>0</v>
      </c>
      <c r="H68" s="203">
        <v>15</v>
      </c>
      <c r="I68" s="173">
        <f t="shared" si="15"/>
        <v>0</v>
      </c>
      <c r="O68" s="167">
        <v>2</v>
      </c>
      <c r="AA68" s="145">
        <v>1</v>
      </c>
      <c r="AB68" s="145">
        <v>7</v>
      </c>
      <c r="AC68" s="145">
        <v>7</v>
      </c>
      <c r="AZ68" s="145">
        <v>2</v>
      </c>
      <c r="BA68" s="145">
        <f t="shared" si="16"/>
        <v>0</v>
      </c>
      <c r="BB68" s="145">
        <f t="shared" si="17"/>
        <v>0</v>
      </c>
      <c r="BC68" s="145">
        <f t="shared" si="18"/>
        <v>0</v>
      </c>
      <c r="BD68" s="145">
        <f t="shared" si="19"/>
        <v>0</v>
      </c>
      <c r="BE68" s="145">
        <f t="shared" si="20"/>
        <v>0</v>
      </c>
      <c r="CA68" s="174">
        <v>1</v>
      </c>
      <c r="CB68" s="174">
        <v>7</v>
      </c>
      <c r="CZ68" s="145">
        <v>0.00297</v>
      </c>
    </row>
    <row r="69" spans="1:104" ht="12.75">
      <c r="A69" s="168">
        <v>47</v>
      </c>
      <c r="B69" s="169" t="s">
        <v>191</v>
      </c>
      <c r="C69" s="170" t="s">
        <v>192</v>
      </c>
      <c r="D69" s="171" t="s">
        <v>102</v>
      </c>
      <c r="E69" s="172">
        <v>4</v>
      </c>
      <c r="F69" s="172"/>
      <c r="G69" s="173">
        <f t="shared" si="14"/>
        <v>0</v>
      </c>
      <c r="H69" s="203">
        <v>15</v>
      </c>
      <c r="I69" s="173">
        <f t="shared" si="15"/>
        <v>0</v>
      </c>
      <c r="O69" s="167">
        <v>2</v>
      </c>
      <c r="AA69" s="145">
        <v>1</v>
      </c>
      <c r="AB69" s="145">
        <v>7</v>
      </c>
      <c r="AC69" s="145">
        <v>7</v>
      </c>
      <c r="AZ69" s="145">
        <v>2</v>
      </c>
      <c r="BA69" s="145">
        <f t="shared" si="16"/>
        <v>0</v>
      </c>
      <c r="BB69" s="145">
        <f t="shared" si="17"/>
        <v>0</v>
      </c>
      <c r="BC69" s="145">
        <f t="shared" si="18"/>
        <v>0</v>
      </c>
      <c r="BD69" s="145">
        <f t="shared" si="19"/>
        <v>0</v>
      </c>
      <c r="BE69" s="145">
        <f t="shared" si="20"/>
        <v>0</v>
      </c>
      <c r="CA69" s="174">
        <v>1</v>
      </c>
      <c r="CB69" s="174">
        <v>7</v>
      </c>
      <c r="CZ69" s="145">
        <v>6E-05</v>
      </c>
    </row>
    <row r="70" spans="1:104" ht="12.75">
      <c r="A70" s="168">
        <v>48</v>
      </c>
      <c r="B70" s="169" t="s">
        <v>193</v>
      </c>
      <c r="C70" s="170" t="s">
        <v>194</v>
      </c>
      <c r="D70" s="171" t="s">
        <v>102</v>
      </c>
      <c r="E70" s="172">
        <v>7</v>
      </c>
      <c r="F70" s="172"/>
      <c r="G70" s="173">
        <f t="shared" si="14"/>
        <v>0</v>
      </c>
      <c r="H70" s="203">
        <v>15</v>
      </c>
      <c r="I70" s="173">
        <f t="shared" si="15"/>
        <v>0</v>
      </c>
      <c r="O70" s="167">
        <v>2</v>
      </c>
      <c r="AA70" s="145">
        <v>1</v>
      </c>
      <c r="AB70" s="145">
        <v>7</v>
      </c>
      <c r="AC70" s="145">
        <v>7</v>
      </c>
      <c r="AZ70" s="145">
        <v>2</v>
      </c>
      <c r="BA70" s="145">
        <f t="shared" si="16"/>
        <v>0</v>
      </c>
      <c r="BB70" s="145">
        <f t="shared" si="17"/>
        <v>0</v>
      </c>
      <c r="BC70" s="145">
        <f t="shared" si="18"/>
        <v>0</v>
      </c>
      <c r="BD70" s="145">
        <f t="shared" si="19"/>
        <v>0</v>
      </c>
      <c r="BE70" s="145">
        <f t="shared" si="20"/>
        <v>0</v>
      </c>
      <c r="CA70" s="174">
        <v>1</v>
      </c>
      <c r="CB70" s="174">
        <v>7</v>
      </c>
      <c r="CZ70" s="145">
        <v>0.00051</v>
      </c>
    </row>
    <row r="71" spans="1:104" ht="12.75">
      <c r="A71" s="168">
        <v>49</v>
      </c>
      <c r="B71" s="169" t="s">
        <v>195</v>
      </c>
      <c r="C71" s="170" t="s">
        <v>196</v>
      </c>
      <c r="D71" s="171" t="s">
        <v>102</v>
      </c>
      <c r="E71" s="172">
        <v>2</v>
      </c>
      <c r="F71" s="172"/>
      <c r="G71" s="173">
        <f t="shared" si="14"/>
        <v>0</v>
      </c>
      <c r="H71" s="203">
        <v>15</v>
      </c>
      <c r="I71" s="173">
        <f t="shared" si="15"/>
        <v>0</v>
      </c>
      <c r="O71" s="167">
        <v>2</v>
      </c>
      <c r="AA71" s="145">
        <v>1</v>
      </c>
      <c r="AB71" s="145">
        <v>7</v>
      </c>
      <c r="AC71" s="145">
        <v>7</v>
      </c>
      <c r="AZ71" s="145">
        <v>2</v>
      </c>
      <c r="BA71" s="145">
        <f t="shared" si="16"/>
        <v>0</v>
      </c>
      <c r="BB71" s="145">
        <f t="shared" si="17"/>
        <v>0</v>
      </c>
      <c r="BC71" s="145">
        <f t="shared" si="18"/>
        <v>0</v>
      </c>
      <c r="BD71" s="145">
        <f t="shared" si="19"/>
        <v>0</v>
      </c>
      <c r="BE71" s="145">
        <f t="shared" si="20"/>
        <v>0</v>
      </c>
      <c r="CA71" s="174">
        <v>1</v>
      </c>
      <c r="CB71" s="174">
        <v>7</v>
      </c>
      <c r="CZ71" s="145">
        <v>0.00021</v>
      </c>
    </row>
    <row r="72" spans="1:104" ht="12.75">
      <c r="A72" s="168">
        <v>50</v>
      </c>
      <c r="B72" s="169" t="s">
        <v>197</v>
      </c>
      <c r="C72" s="170" t="s">
        <v>198</v>
      </c>
      <c r="D72" s="171" t="s">
        <v>102</v>
      </c>
      <c r="E72" s="172">
        <v>3</v>
      </c>
      <c r="F72" s="172"/>
      <c r="G72" s="173">
        <f t="shared" si="14"/>
        <v>0</v>
      </c>
      <c r="H72" s="203">
        <v>15</v>
      </c>
      <c r="I72" s="173">
        <f t="shared" si="15"/>
        <v>0</v>
      </c>
      <c r="O72" s="167">
        <v>2</v>
      </c>
      <c r="AA72" s="145">
        <v>1</v>
      </c>
      <c r="AB72" s="145">
        <v>7</v>
      </c>
      <c r="AC72" s="145">
        <v>7</v>
      </c>
      <c r="AZ72" s="145">
        <v>2</v>
      </c>
      <c r="BA72" s="145">
        <f t="shared" si="16"/>
        <v>0</v>
      </c>
      <c r="BB72" s="145">
        <f t="shared" si="17"/>
        <v>0</v>
      </c>
      <c r="BC72" s="145">
        <f t="shared" si="18"/>
        <v>0</v>
      </c>
      <c r="BD72" s="145">
        <f t="shared" si="19"/>
        <v>0</v>
      </c>
      <c r="BE72" s="145">
        <f t="shared" si="20"/>
        <v>0</v>
      </c>
      <c r="CA72" s="174">
        <v>1</v>
      </c>
      <c r="CB72" s="174">
        <v>7</v>
      </c>
      <c r="CZ72" s="145">
        <v>0.00024</v>
      </c>
    </row>
    <row r="73" spans="1:104" ht="12.75">
      <c r="A73" s="168">
        <v>51</v>
      </c>
      <c r="B73" s="169" t="s">
        <v>199</v>
      </c>
      <c r="C73" s="170" t="s">
        <v>200</v>
      </c>
      <c r="D73" s="171" t="s">
        <v>102</v>
      </c>
      <c r="E73" s="172">
        <v>2</v>
      </c>
      <c r="F73" s="172"/>
      <c r="G73" s="173">
        <f t="shared" si="14"/>
        <v>0</v>
      </c>
      <c r="H73" s="203">
        <v>15</v>
      </c>
      <c r="I73" s="173">
        <f t="shared" si="15"/>
        <v>0</v>
      </c>
      <c r="O73" s="167">
        <v>2</v>
      </c>
      <c r="AA73" s="145">
        <v>3</v>
      </c>
      <c r="AB73" s="145">
        <v>7</v>
      </c>
      <c r="AC73" s="145">
        <v>42260614</v>
      </c>
      <c r="AZ73" s="145">
        <v>2</v>
      </c>
      <c r="BA73" s="145">
        <f t="shared" si="16"/>
        <v>0</v>
      </c>
      <c r="BB73" s="145">
        <f t="shared" si="17"/>
        <v>0</v>
      </c>
      <c r="BC73" s="145">
        <f t="shared" si="18"/>
        <v>0</v>
      </c>
      <c r="BD73" s="145">
        <f t="shared" si="19"/>
        <v>0</v>
      </c>
      <c r="BE73" s="145">
        <f t="shared" si="20"/>
        <v>0</v>
      </c>
      <c r="CA73" s="174">
        <v>3</v>
      </c>
      <c r="CB73" s="174">
        <v>7</v>
      </c>
      <c r="CZ73" s="145">
        <v>8E-05</v>
      </c>
    </row>
    <row r="74" spans="1:104" ht="12.75">
      <c r="A74" s="168">
        <v>52</v>
      </c>
      <c r="B74" s="169" t="s">
        <v>201</v>
      </c>
      <c r="C74" s="170" t="s">
        <v>202</v>
      </c>
      <c r="D74" s="171" t="s">
        <v>102</v>
      </c>
      <c r="E74" s="172">
        <v>2</v>
      </c>
      <c r="F74" s="172"/>
      <c r="G74" s="173">
        <f t="shared" si="14"/>
        <v>0</v>
      </c>
      <c r="H74" s="203">
        <v>15</v>
      </c>
      <c r="I74" s="173">
        <f t="shared" si="15"/>
        <v>0</v>
      </c>
      <c r="O74" s="167">
        <v>2</v>
      </c>
      <c r="AA74" s="145">
        <v>3</v>
      </c>
      <c r="AB74" s="145">
        <v>7</v>
      </c>
      <c r="AC74" s="145">
        <v>551135443</v>
      </c>
      <c r="AZ74" s="145">
        <v>2</v>
      </c>
      <c r="BA74" s="145">
        <f t="shared" si="16"/>
        <v>0</v>
      </c>
      <c r="BB74" s="145">
        <f t="shared" si="17"/>
        <v>0</v>
      </c>
      <c r="BC74" s="145">
        <f t="shared" si="18"/>
        <v>0</v>
      </c>
      <c r="BD74" s="145">
        <f t="shared" si="19"/>
        <v>0</v>
      </c>
      <c r="BE74" s="145">
        <f t="shared" si="20"/>
        <v>0</v>
      </c>
      <c r="CA74" s="174">
        <v>3</v>
      </c>
      <c r="CB74" s="174">
        <v>7</v>
      </c>
      <c r="CZ74" s="145">
        <v>0.00034</v>
      </c>
    </row>
    <row r="75" spans="1:104" ht="12.75">
      <c r="A75" s="168">
        <v>53</v>
      </c>
      <c r="B75" s="169" t="s">
        <v>203</v>
      </c>
      <c r="C75" s="170" t="s">
        <v>204</v>
      </c>
      <c r="D75" s="171" t="s">
        <v>102</v>
      </c>
      <c r="E75" s="172">
        <v>9</v>
      </c>
      <c r="F75" s="172"/>
      <c r="G75" s="173">
        <f t="shared" si="14"/>
        <v>0</v>
      </c>
      <c r="H75" s="203">
        <v>15</v>
      </c>
      <c r="I75" s="173">
        <f t="shared" si="15"/>
        <v>0</v>
      </c>
      <c r="O75" s="167">
        <v>2</v>
      </c>
      <c r="AA75" s="145">
        <v>3</v>
      </c>
      <c r="AB75" s="145">
        <v>7</v>
      </c>
      <c r="AC75" s="145">
        <v>551135444</v>
      </c>
      <c r="AZ75" s="145">
        <v>2</v>
      </c>
      <c r="BA75" s="145">
        <f t="shared" si="16"/>
        <v>0</v>
      </c>
      <c r="BB75" s="145">
        <f t="shared" si="17"/>
        <v>0</v>
      </c>
      <c r="BC75" s="145">
        <f t="shared" si="18"/>
        <v>0</v>
      </c>
      <c r="BD75" s="145">
        <f t="shared" si="19"/>
        <v>0</v>
      </c>
      <c r="BE75" s="145">
        <f t="shared" si="20"/>
        <v>0</v>
      </c>
      <c r="CA75" s="174">
        <v>3</v>
      </c>
      <c r="CB75" s="174">
        <v>7</v>
      </c>
      <c r="CZ75" s="145">
        <v>0.00053</v>
      </c>
    </row>
    <row r="76" spans="1:104" ht="12.75">
      <c r="A76" s="168">
        <v>54</v>
      </c>
      <c r="B76" s="169" t="s">
        <v>205</v>
      </c>
      <c r="C76" s="170" t="s">
        <v>206</v>
      </c>
      <c r="D76" s="171" t="s">
        <v>102</v>
      </c>
      <c r="E76" s="172">
        <v>3</v>
      </c>
      <c r="F76" s="172"/>
      <c r="G76" s="173">
        <f t="shared" si="14"/>
        <v>0</v>
      </c>
      <c r="H76" s="203">
        <v>15</v>
      </c>
      <c r="I76" s="173">
        <f t="shared" si="15"/>
        <v>0</v>
      </c>
      <c r="O76" s="167">
        <v>2</v>
      </c>
      <c r="AA76" s="145">
        <v>3</v>
      </c>
      <c r="AB76" s="145">
        <v>7</v>
      </c>
      <c r="AC76" s="145">
        <v>5511356971</v>
      </c>
      <c r="AZ76" s="145">
        <v>2</v>
      </c>
      <c r="BA76" s="145">
        <f t="shared" si="16"/>
        <v>0</v>
      </c>
      <c r="BB76" s="145">
        <f t="shared" si="17"/>
        <v>0</v>
      </c>
      <c r="BC76" s="145">
        <f t="shared" si="18"/>
        <v>0</v>
      </c>
      <c r="BD76" s="145">
        <f t="shared" si="19"/>
        <v>0</v>
      </c>
      <c r="BE76" s="145">
        <f t="shared" si="20"/>
        <v>0</v>
      </c>
      <c r="CA76" s="174">
        <v>3</v>
      </c>
      <c r="CB76" s="174">
        <v>7</v>
      </c>
      <c r="CZ76" s="145">
        <v>0.00019</v>
      </c>
    </row>
    <row r="77" spans="1:104" ht="12.75">
      <c r="A77" s="168">
        <v>55</v>
      </c>
      <c r="B77" s="169" t="s">
        <v>207</v>
      </c>
      <c r="C77" s="170" t="s">
        <v>208</v>
      </c>
      <c r="D77" s="171" t="s">
        <v>102</v>
      </c>
      <c r="E77" s="172">
        <v>2</v>
      </c>
      <c r="F77" s="172"/>
      <c r="G77" s="173">
        <f t="shared" si="14"/>
        <v>0</v>
      </c>
      <c r="H77" s="203">
        <v>15</v>
      </c>
      <c r="I77" s="173">
        <f t="shared" si="15"/>
        <v>0</v>
      </c>
      <c r="O77" s="167">
        <v>2</v>
      </c>
      <c r="AA77" s="145">
        <v>3</v>
      </c>
      <c r="AB77" s="145">
        <v>7</v>
      </c>
      <c r="AC77" s="145">
        <v>551135733</v>
      </c>
      <c r="AZ77" s="145">
        <v>2</v>
      </c>
      <c r="BA77" s="145">
        <f t="shared" si="16"/>
        <v>0</v>
      </c>
      <c r="BB77" s="145">
        <f t="shared" si="17"/>
        <v>0</v>
      </c>
      <c r="BC77" s="145">
        <f t="shared" si="18"/>
        <v>0</v>
      </c>
      <c r="BD77" s="145">
        <f t="shared" si="19"/>
        <v>0</v>
      </c>
      <c r="BE77" s="145">
        <f t="shared" si="20"/>
        <v>0</v>
      </c>
      <c r="CA77" s="174">
        <v>3</v>
      </c>
      <c r="CB77" s="174">
        <v>7</v>
      </c>
      <c r="CZ77" s="145">
        <v>0.00034</v>
      </c>
    </row>
    <row r="78" spans="1:104" ht="12.75">
      <c r="A78" s="168">
        <v>56</v>
      </c>
      <c r="B78" s="169" t="s">
        <v>209</v>
      </c>
      <c r="C78" s="170" t="s">
        <v>210</v>
      </c>
      <c r="D78" s="171" t="s">
        <v>102</v>
      </c>
      <c r="E78" s="172">
        <v>2</v>
      </c>
      <c r="F78" s="172"/>
      <c r="G78" s="173">
        <f t="shared" si="14"/>
        <v>0</v>
      </c>
      <c r="H78" s="203">
        <v>15</v>
      </c>
      <c r="I78" s="173">
        <f t="shared" si="15"/>
        <v>0</v>
      </c>
      <c r="O78" s="167">
        <v>2</v>
      </c>
      <c r="AA78" s="145">
        <v>3</v>
      </c>
      <c r="AB78" s="145">
        <v>7</v>
      </c>
      <c r="AC78" s="145">
        <v>5511361551</v>
      </c>
      <c r="AZ78" s="145">
        <v>2</v>
      </c>
      <c r="BA78" s="145">
        <f t="shared" si="16"/>
        <v>0</v>
      </c>
      <c r="BB78" s="145">
        <f t="shared" si="17"/>
        <v>0</v>
      </c>
      <c r="BC78" s="145">
        <f t="shared" si="18"/>
        <v>0</v>
      </c>
      <c r="BD78" s="145">
        <f t="shared" si="19"/>
        <v>0</v>
      </c>
      <c r="BE78" s="145">
        <f t="shared" si="20"/>
        <v>0</v>
      </c>
      <c r="CA78" s="174">
        <v>3</v>
      </c>
      <c r="CB78" s="174">
        <v>7</v>
      </c>
      <c r="CZ78" s="145">
        <v>0.00046</v>
      </c>
    </row>
    <row r="79" spans="1:104" ht="20.25">
      <c r="A79" s="168">
        <v>57</v>
      </c>
      <c r="B79" s="169" t="s">
        <v>211</v>
      </c>
      <c r="C79" s="170" t="s">
        <v>212</v>
      </c>
      <c r="D79" s="171" t="s">
        <v>102</v>
      </c>
      <c r="E79" s="172">
        <v>1</v>
      </c>
      <c r="F79" s="172"/>
      <c r="G79" s="173">
        <f t="shared" si="14"/>
        <v>0</v>
      </c>
      <c r="H79" s="203">
        <v>15</v>
      </c>
      <c r="I79" s="173">
        <f t="shared" si="15"/>
        <v>0</v>
      </c>
      <c r="O79" s="167">
        <v>2</v>
      </c>
      <c r="AA79" s="145">
        <v>12</v>
      </c>
      <c r="AB79" s="145">
        <v>1</v>
      </c>
      <c r="AC79" s="145">
        <v>35</v>
      </c>
      <c r="AZ79" s="145">
        <v>2</v>
      </c>
      <c r="BA79" s="145">
        <f t="shared" si="16"/>
        <v>0</v>
      </c>
      <c r="BB79" s="145">
        <f t="shared" si="17"/>
        <v>0</v>
      </c>
      <c r="BC79" s="145">
        <f t="shared" si="18"/>
        <v>0</v>
      </c>
      <c r="BD79" s="145">
        <f t="shared" si="19"/>
        <v>0</v>
      </c>
      <c r="BE79" s="145">
        <f t="shared" si="20"/>
        <v>0</v>
      </c>
      <c r="CA79" s="174">
        <v>12</v>
      </c>
      <c r="CB79" s="174">
        <v>1</v>
      </c>
      <c r="CZ79" s="145">
        <v>0</v>
      </c>
    </row>
    <row r="80" spans="1:104" ht="12.75">
      <c r="A80" s="168">
        <v>58</v>
      </c>
      <c r="B80" s="169" t="s">
        <v>213</v>
      </c>
      <c r="C80" s="170" t="s">
        <v>214</v>
      </c>
      <c r="D80" s="171" t="s">
        <v>102</v>
      </c>
      <c r="E80" s="172">
        <v>1</v>
      </c>
      <c r="F80" s="172"/>
      <c r="G80" s="173">
        <f t="shared" si="14"/>
        <v>0</v>
      </c>
      <c r="H80" s="203">
        <v>15</v>
      </c>
      <c r="I80" s="173">
        <f t="shared" si="15"/>
        <v>0</v>
      </c>
      <c r="O80" s="167">
        <v>2</v>
      </c>
      <c r="AA80" s="145">
        <v>12</v>
      </c>
      <c r="AB80" s="145">
        <v>1</v>
      </c>
      <c r="AC80" s="145">
        <v>40</v>
      </c>
      <c r="AZ80" s="145">
        <v>2</v>
      </c>
      <c r="BA80" s="145">
        <f t="shared" si="16"/>
        <v>0</v>
      </c>
      <c r="BB80" s="145">
        <f t="shared" si="17"/>
        <v>0</v>
      </c>
      <c r="BC80" s="145">
        <f t="shared" si="18"/>
        <v>0</v>
      </c>
      <c r="BD80" s="145">
        <f t="shared" si="19"/>
        <v>0</v>
      </c>
      <c r="BE80" s="145">
        <f t="shared" si="20"/>
        <v>0</v>
      </c>
      <c r="CA80" s="174">
        <v>12</v>
      </c>
      <c r="CB80" s="174">
        <v>1</v>
      </c>
      <c r="CZ80" s="145">
        <v>0</v>
      </c>
    </row>
    <row r="81" spans="1:104" ht="12.75">
      <c r="A81" s="168">
        <v>59</v>
      </c>
      <c r="B81" s="169" t="s">
        <v>215</v>
      </c>
      <c r="C81" s="170" t="s">
        <v>216</v>
      </c>
      <c r="D81" s="171" t="s">
        <v>88</v>
      </c>
      <c r="E81" s="172">
        <v>0.02197</v>
      </c>
      <c r="F81" s="172"/>
      <c r="G81" s="173">
        <f t="shared" si="14"/>
        <v>0</v>
      </c>
      <c r="H81" s="203">
        <v>15</v>
      </c>
      <c r="I81" s="173">
        <f t="shared" si="15"/>
        <v>0</v>
      </c>
      <c r="O81" s="167">
        <v>2</v>
      </c>
      <c r="AA81" s="145">
        <v>7</v>
      </c>
      <c r="AB81" s="145">
        <v>1001</v>
      </c>
      <c r="AC81" s="145">
        <v>5</v>
      </c>
      <c r="AZ81" s="145">
        <v>2</v>
      </c>
      <c r="BA81" s="145">
        <f t="shared" si="16"/>
        <v>0</v>
      </c>
      <c r="BB81" s="145">
        <f t="shared" si="17"/>
        <v>0</v>
      </c>
      <c r="BC81" s="145">
        <f t="shared" si="18"/>
        <v>0</v>
      </c>
      <c r="BD81" s="145">
        <f t="shared" si="19"/>
        <v>0</v>
      </c>
      <c r="BE81" s="145">
        <f t="shared" si="20"/>
        <v>0</v>
      </c>
      <c r="CA81" s="174">
        <v>7</v>
      </c>
      <c r="CB81" s="174">
        <v>1001</v>
      </c>
      <c r="CZ81" s="145">
        <v>0</v>
      </c>
    </row>
    <row r="82" spans="1:57" ht="12.75">
      <c r="A82" s="178"/>
      <c r="B82" s="179" t="s">
        <v>76</v>
      </c>
      <c r="C82" s="180" t="str">
        <f>CONCATENATE(B61," ",C61)</f>
        <v>734 Armatury</v>
      </c>
      <c r="D82" s="181"/>
      <c r="E82" s="182"/>
      <c r="F82" s="183"/>
      <c r="G82" s="184">
        <f>SUM(G61:G81)</f>
        <v>0</v>
      </c>
      <c r="I82" s="184">
        <f>SUM(I61:I81)</f>
        <v>0</v>
      </c>
      <c r="O82" s="167">
        <v>4</v>
      </c>
      <c r="BA82" s="185">
        <f>SUM(BA61:BA81)</f>
        <v>0</v>
      </c>
      <c r="BB82" s="185">
        <f>SUM(BB61:BB81)</f>
        <v>0</v>
      </c>
      <c r="BC82" s="185">
        <f>SUM(BC61:BC81)</f>
        <v>0</v>
      </c>
      <c r="BD82" s="185">
        <f>SUM(BD61:BD81)</f>
        <v>0</v>
      </c>
      <c r="BE82" s="185">
        <f>SUM(BE61:BE81)</f>
        <v>0</v>
      </c>
    </row>
    <row r="83" spans="1:15" ht="12.75">
      <c r="A83" s="160" t="s">
        <v>74</v>
      </c>
      <c r="B83" s="161" t="s">
        <v>217</v>
      </c>
      <c r="C83" s="162" t="s">
        <v>218</v>
      </c>
      <c r="D83" s="163"/>
      <c r="E83" s="164"/>
      <c r="F83" s="164"/>
      <c r="G83" s="165"/>
      <c r="H83" s="202"/>
      <c r="I83" s="166"/>
      <c r="O83" s="167">
        <v>1</v>
      </c>
    </row>
    <row r="84" spans="1:104" ht="12.75">
      <c r="A84" s="168">
        <v>60</v>
      </c>
      <c r="B84" s="169" t="s">
        <v>219</v>
      </c>
      <c r="C84" s="170" t="s">
        <v>220</v>
      </c>
      <c r="D84" s="171" t="s">
        <v>83</v>
      </c>
      <c r="E84" s="172">
        <v>45</v>
      </c>
      <c r="F84" s="172"/>
      <c r="G84" s="173">
        <f aca="true" t="shared" si="21" ref="G84:G98">E84*F84</f>
        <v>0</v>
      </c>
      <c r="H84" s="203">
        <v>15</v>
      </c>
      <c r="I84" s="173">
        <f aca="true" t="shared" si="22" ref="I84:I98">(H84+100)*G84/100</f>
        <v>0</v>
      </c>
      <c r="O84" s="167">
        <v>2</v>
      </c>
      <c r="AA84" s="145">
        <v>1</v>
      </c>
      <c r="AB84" s="145">
        <v>7</v>
      </c>
      <c r="AC84" s="145">
        <v>7</v>
      </c>
      <c r="AZ84" s="145">
        <v>2</v>
      </c>
      <c r="BA84" s="145">
        <f aca="true" t="shared" si="23" ref="BA84:BA98">IF(AZ84=1,G84,0)</f>
        <v>0</v>
      </c>
      <c r="BB84" s="145">
        <f aca="true" t="shared" si="24" ref="BB84:BB98">IF(AZ84=2,G84,0)</f>
        <v>0</v>
      </c>
      <c r="BC84" s="145">
        <f aca="true" t="shared" si="25" ref="BC84:BC98">IF(AZ84=3,G84,0)</f>
        <v>0</v>
      </c>
      <c r="BD84" s="145">
        <f aca="true" t="shared" si="26" ref="BD84:BD98">IF(AZ84=4,G84,0)</f>
        <v>0</v>
      </c>
      <c r="BE84" s="145">
        <f aca="true" t="shared" si="27" ref="BE84:BE98">IF(AZ84=5,G84,0)</f>
        <v>0</v>
      </c>
      <c r="CA84" s="174">
        <v>1</v>
      </c>
      <c r="CB84" s="174">
        <v>7</v>
      </c>
      <c r="CZ84" s="145">
        <v>8E-05</v>
      </c>
    </row>
    <row r="85" spans="1:104" ht="20.25">
      <c r="A85" s="168">
        <v>61</v>
      </c>
      <c r="B85" s="169" t="s">
        <v>221</v>
      </c>
      <c r="C85" s="170" t="s">
        <v>222</v>
      </c>
      <c r="D85" s="171" t="s">
        <v>223</v>
      </c>
      <c r="E85" s="172">
        <v>100</v>
      </c>
      <c r="F85" s="172"/>
      <c r="G85" s="173">
        <f t="shared" si="21"/>
        <v>0</v>
      </c>
      <c r="H85" s="203">
        <v>15</v>
      </c>
      <c r="I85" s="173">
        <f t="shared" si="22"/>
        <v>0</v>
      </c>
      <c r="O85" s="167">
        <v>2</v>
      </c>
      <c r="AA85" s="145">
        <v>1</v>
      </c>
      <c r="AB85" s="145">
        <v>7</v>
      </c>
      <c r="AC85" s="145">
        <v>7</v>
      </c>
      <c r="AZ85" s="145">
        <v>2</v>
      </c>
      <c r="BA85" s="145">
        <f t="shared" si="23"/>
        <v>0</v>
      </c>
      <c r="BB85" s="145">
        <f t="shared" si="24"/>
        <v>0</v>
      </c>
      <c r="BC85" s="145">
        <f t="shared" si="25"/>
        <v>0</v>
      </c>
      <c r="BD85" s="145">
        <f t="shared" si="26"/>
        <v>0</v>
      </c>
      <c r="BE85" s="145">
        <f t="shared" si="27"/>
        <v>0</v>
      </c>
      <c r="CA85" s="174">
        <v>1</v>
      </c>
      <c r="CB85" s="174">
        <v>7</v>
      </c>
      <c r="CZ85" s="145">
        <v>0.0006</v>
      </c>
    </row>
    <row r="86" spans="1:104" ht="12.75">
      <c r="A86" s="168">
        <v>62</v>
      </c>
      <c r="B86" s="169" t="s">
        <v>224</v>
      </c>
      <c r="C86" s="170" t="s">
        <v>225</v>
      </c>
      <c r="D86" s="171" t="s">
        <v>83</v>
      </c>
      <c r="E86" s="172">
        <v>110</v>
      </c>
      <c r="F86" s="172"/>
      <c r="G86" s="173">
        <f t="shared" si="21"/>
        <v>0</v>
      </c>
      <c r="H86" s="203">
        <v>15</v>
      </c>
      <c r="I86" s="173">
        <f t="shared" si="22"/>
        <v>0</v>
      </c>
      <c r="O86" s="167">
        <v>2</v>
      </c>
      <c r="AA86" s="145">
        <v>1</v>
      </c>
      <c r="AB86" s="145">
        <v>0</v>
      </c>
      <c r="AC86" s="145">
        <v>0</v>
      </c>
      <c r="AZ86" s="145">
        <v>2</v>
      </c>
      <c r="BA86" s="145">
        <f t="shared" si="23"/>
        <v>0</v>
      </c>
      <c r="BB86" s="145">
        <f t="shared" si="24"/>
        <v>0</v>
      </c>
      <c r="BC86" s="145">
        <f t="shared" si="25"/>
        <v>0</v>
      </c>
      <c r="BD86" s="145">
        <f t="shared" si="26"/>
        <v>0</v>
      </c>
      <c r="BE86" s="145">
        <f t="shared" si="27"/>
        <v>0</v>
      </c>
      <c r="CA86" s="174">
        <v>1</v>
      </c>
      <c r="CB86" s="174">
        <v>0</v>
      </c>
      <c r="CZ86" s="145">
        <v>0.00031</v>
      </c>
    </row>
    <row r="87" spans="1:104" ht="20.25">
      <c r="A87" s="168">
        <v>63</v>
      </c>
      <c r="B87" s="169" t="s">
        <v>226</v>
      </c>
      <c r="C87" s="170" t="s">
        <v>227</v>
      </c>
      <c r="D87" s="171" t="s">
        <v>223</v>
      </c>
      <c r="E87" s="172">
        <v>8</v>
      </c>
      <c r="F87" s="172"/>
      <c r="G87" s="173">
        <f t="shared" si="21"/>
        <v>0</v>
      </c>
      <c r="H87" s="203">
        <v>15</v>
      </c>
      <c r="I87" s="173">
        <f t="shared" si="22"/>
        <v>0</v>
      </c>
      <c r="O87" s="167">
        <v>2</v>
      </c>
      <c r="AA87" s="145">
        <v>1</v>
      </c>
      <c r="AB87" s="145">
        <v>7</v>
      </c>
      <c r="AC87" s="145">
        <v>7</v>
      </c>
      <c r="AZ87" s="145">
        <v>2</v>
      </c>
      <c r="BA87" s="145">
        <f t="shared" si="23"/>
        <v>0</v>
      </c>
      <c r="BB87" s="145">
        <f t="shared" si="24"/>
        <v>0</v>
      </c>
      <c r="BC87" s="145">
        <f t="shared" si="25"/>
        <v>0</v>
      </c>
      <c r="BD87" s="145">
        <f t="shared" si="26"/>
        <v>0</v>
      </c>
      <c r="BE87" s="145">
        <f t="shared" si="27"/>
        <v>0</v>
      </c>
      <c r="CA87" s="174">
        <v>1</v>
      </c>
      <c r="CB87" s="174">
        <v>7</v>
      </c>
      <c r="CZ87" s="145">
        <v>0.00074</v>
      </c>
    </row>
    <row r="88" spans="1:104" ht="20.25">
      <c r="A88" s="168">
        <v>64</v>
      </c>
      <c r="B88" s="169" t="s">
        <v>226</v>
      </c>
      <c r="C88" s="170" t="s">
        <v>228</v>
      </c>
      <c r="D88" s="171" t="s">
        <v>223</v>
      </c>
      <c r="E88" s="172">
        <v>81</v>
      </c>
      <c r="F88" s="172"/>
      <c r="G88" s="173">
        <f t="shared" si="21"/>
        <v>0</v>
      </c>
      <c r="H88" s="203">
        <v>15</v>
      </c>
      <c r="I88" s="173">
        <f t="shared" si="22"/>
        <v>0</v>
      </c>
      <c r="O88" s="167">
        <v>2</v>
      </c>
      <c r="AA88" s="145">
        <v>1</v>
      </c>
      <c r="AB88" s="145">
        <v>7</v>
      </c>
      <c r="AC88" s="145">
        <v>7</v>
      </c>
      <c r="AZ88" s="145">
        <v>2</v>
      </c>
      <c r="BA88" s="145">
        <f t="shared" si="23"/>
        <v>0</v>
      </c>
      <c r="BB88" s="145">
        <f t="shared" si="24"/>
        <v>0</v>
      </c>
      <c r="BC88" s="145">
        <f t="shared" si="25"/>
        <v>0</v>
      </c>
      <c r="BD88" s="145">
        <f t="shared" si="26"/>
        <v>0</v>
      </c>
      <c r="BE88" s="145">
        <f t="shared" si="27"/>
        <v>0</v>
      </c>
      <c r="CA88" s="174">
        <v>1</v>
      </c>
      <c r="CB88" s="174">
        <v>7</v>
      </c>
      <c r="CZ88" s="145">
        <v>0.00056</v>
      </c>
    </row>
    <row r="89" spans="1:104" ht="20.25">
      <c r="A89" s="168">
        <v>65</v>
      </c>
      <c r="B89" s="169" t="s">
        <v>226</v>
      </c>
      <c r="C89" s="170" t="s">
        <v>229</v>
      </c>
      <c r="D89" s="171" t="s">
        <v>223</v>
      </c>
      <c r="E89" s="172">
        <v>11</v>
      </c>
      <c r="F89" s="172"/>
      <c r="G89" s="173">
        <f t="shared" si="21"/>
        <v>0</v>
      </c>
      <c r="H89" s="203">
        <v>15</v>
      </c>
      <c r="I89" s="173">
        <f t="shared" si="22"/>
        <v>0</v>
      </c>
      <c r="O89" s="167">
        <v>2</v>
      </c>
      <c r="AA89" s="145">
        <v>1</v>
      </c>
      <c r="AB89" s="145">
        <v>7</v>
      </c>
      <c r="AC89" s="145">
        <v>7</v>
      </c>
      <c r="AZ89" s="145">
        <v>2</v>
      </c>
      <c r="BA89" s="145">
        <f t="shared" si="23"/>
        <v>0</v>
      </c>
      <c r="BB89" s="145">
        <f t="shared" si="24"/>
        <v>0</v>
      </c>
      <c r="BC89" s="145">
        <f t="shared" si="25"/>
        <v>0</v>
      </c>
      <c r="BD89" s="145">
        <f t="shared" si="26"/>
        <v>0</v>
      </c>
      <c r="BE89" s="145">
        <f t="shared" si="27"/>
        <v>0</v>
      </c>
      <c r="CA89" s="174">
        <v>1</v>
      </c>
      <c r="CB89" s="174">
        <v>7</v>
      </c>
      <c r="CZ89" s="145">
        <v>0.00045</v>
      </c>
    </row>
    <row r="90" spans="1:104" ht="20.25">
      <c r="A90" s="168">
        <v>66</v>
      </c>
      <c r="B90" s="169" t="s">
        <v>230</v>
      </c>
      <c r="C90" s="170" t="s">
        <v>231</v>
      </c>
      <c r="D90" s="171" t="s">
        <v>75</v>
      </c>
      <c r="E90" s="172">
        <v>1</v>
      </c>
      <c r="F90" s="172"/>
      <c r="G90" s="173">
        <f t="shared" si="21"/>
        <v>0</v>
      </c>
      <c r="H90" s="203">
        <v>15</v>
      </c>
      <c r="I90" s="173">
        <f t="shared" si="22"/>
        <v>0</v>
      </c>
      <c r="O90" s="167">
        <v>2</v>
      </c>
      <c r="AA90" s="145">
        <v>1</v>
      </c>
      <c r="AB90" s="145">
        <v>7</v>
      </c>
      <c r="AC90" s="145">
        <v>7</v>
      </c>
      <c r="AZ90" s="145">
        <v>2</v>
      </c>
      <c r="BA90" s="145">
        <f t="shared" si="23"/>
        <v>0</v>
      </c>
      <c r="BB90" s="145">
        <f t="shared" si="24"/>
        <v>0</v>
      </c>
      <c r="BC90" s="145">
        <f t="shared" si="25"/>
        <v>0</v>
      </c>
      <c r="BD90" s="145">
        <f t="shared" si="26"/>
        <v>0</v>
      </c>
      <c r="BE90" s="145">
        <f t="shared" si="27"/>
        <v>0</v>
      </c>
      <c r="CA90" s="174">
        <v>1</v>
      </c>
      <c r="CB90" s="174">
        <v>7</v>
      </c>
      <c r="CZ90" s="145">
        <v>0.0034</v>
      </c>
    </row>
    <row r="91" spans="1:104" ht="20.25">
      <c r="A91" s="168">
        <v>67</v>
      </c>
      <c r="B91" s="169" t="s">
        <v>232</v>
      </c>
      <c r="C91" s="170" t="s">
        <v>233</v>
      </c>
      <c r="D91" s="171" t="s">
        <v>75</v>
      </c>
      <c r="E91" s="172">
        <v>1</v>
      </c>
      <c r="F91" s="172"/>
      <c r="G91" s="173">
        <f t="shared" si="21"/>
        <v>0</v>
      </c>
      <c r="H91" s="203">
        <v>15</v>
      </c>
      <c r="I91" s="173">
        <f t="shared" si="22"/>
        <v>0</v>
      </c>
      <c r="O91" s="167">
        <v>2</v>
      </c>
      <c r="AA91" s="145">
        <v>1</v>
      </c>
      <c r="AB91" s="145">
        <v>7</v>
      </c>
      <c r="AC91" s="145">
        <v>7</v>
      </c>
      <c r="AZ91" s="145">
        <v>2</v>
      </c>
      <c r="BA91" s="145">
        <f t="shared" si="23"/>
        <v>0</v>
      </c>
      <c r="BB91" s="145">
        <f t="shared" si="24"/>
        <v>0</v>
      </c>
      <c r="BC91" s="145">
        <f t="shared" si="25"/>
        <v>0</v>
      </c>
      <c r="BD91" s="145">
        <f t="shared" si="26"/>
        <v>0</v>
      </c>
      <c r="BE91" s="145">
        <f t="shared" si="27"/>
        <v>0</v>
      </c>
      <c r="CA91" s="174">
        <v>1</v>
      </c>
      <c r="CB91" s="174">
        <v>7</v>
      </c>
      <c r="CZ91" s="145">
        <v>0.015</v>
      </c>
    </row>
    <row r="92" spans="1:104" ht="12.75">
      <c r="A92" s="168">
        <v>68</v>
      </c>
      <c r="B92" s="169" t="s">
        <v>234</v>
      </c>
      <c r="C92" s="170" t="s">
        <v>235</v>
      </c>
      <c r="D92" s="171" t="s">
        <v>75</v>
      </c>
      <c r="E92" s="172">
        <v>2</v>
      </c>
      <c r="F92" s="172"/>
      <c r="G92" s="173">
        <f t="shared" si="21"/>
        <v>0</v>
      </c>
      <c r="H92" s="203">
        <v>15</v>
      </c>
      <c r="I92" s="173">
        <f t="shared" si="22"/>
        <v>0</v>
      </c>
      <c r="O92" s="167">
        <v>2</v>
      </c>
      <c r="AA92" s="145">
        <v>1</v>
      </c>
      <c r="AB92" s="145">
        <v>7</v>
      </c>
      <c r="AC92" s="145">
        <v>7</v>
      </c>
      <c r="AZ92" s="145">
        <v>2</v>
      </c>
      <c r="BA92" s="145">
        <f t="shared" si="23"/>
        <v>0</v>
      </c>
      <c r="BB92" s="145">
        <f t="shared" si="24"/>
        <v>0</v>
      </c>
      <c r="BC92" s="145">
        <f t="shared" si="25"/>
        <v>0</v>
      </c>
      <c r="BD92" s="145">
        <f t="shared" si="26"/>
        <v>0</v>
      </c>
      <c r="BE92" s="145">
        <f t="shared" si="27"/>
        <v>0</v>
      </c>
      <c r="CA92" s="174">
        <v>1</v>
      </c>
      <c r="CB92" s="174">
        <v>7</v>
      </c>
      <c r="CZ92" s="145">
        <v>0</v>
      </c>
    </row>
    <row r="93" spans="1:104" ht="12.75">
      <c r="A93" s="168">
        <v>69</v>
      </c>
      <c r="B93" s="169" t="s">
        <v>236</v>
      </c>
      <c r="C93" s="170" t="s">
        <v>237</v>
      </c>
      <c r="D93" s="171" t="s">
        <v>83</v>
      </c>
      <c r="E93" s="172">
        <v>680</v>
      </c>
      <c r="F93" s="172"/>
      <c r="G93" s="173">
        <f t="shared" si="21"/>
        <v>0</v>
      </c>
      <c r="H93" s="203">
        <v>15</v>
      </c>
      <c r="I93" s="173">
        <f t="shared" si="22"/>
        <v>0</v>
      </c>
      <c r="O93" s="167">
        <v>2</v>
      </c>
      <c r="AA93" s="145">
        <v>12</v>
      </c>
      <c r="AB93" s="145">
        <v>0</v>
      </c>
      <c r="AC93" s="145">
        <v>68</v>
      </c>
      <c r="AZ93" s="145">
        <v>2</v>
      </c>
      <c r="BA93" s="145">
        <f t="shared" si="23"/>
        <v>0</v>
      </c>
      <c r="BB93" s="145">
        <f t="shared" si="24"/>
        <v>0</v>
      </c>
      <c r="BC93" s="145">
        <f t="shared" si="25"/>
        <v>0</v>
      </c>
      <c r="BD93" s="145">
        <f t="shared" si="26"/>
        <v>0</v>
      </c>
      <c r="BE93" s="145">
        <f t="shared" si="27"/>
        <v>0</v>
      </c>
      <c r="CA93" s="174">
        <v>12</v>
      </c>
      <c r="CB93" s="174">
        <v>0</v>
      </c>
      <c r="CZ93" s="145">
        <v>0</v>
      </c>
    </row>
    <row r="94" spans="1:104" ht="12.75">
      <c r="A94" s="168">
        <v>70</v>
      </c>
      <c r="B94" s="169" t="s">
        <v>238</v>
      </c>
      <c r="C94" s="170" t="s">
        <v>239</v>
      </c>
      <c r="D94" s="171" t="s">
        <v>125</v>
      </c>
      <c r="E94" s="172">
        <v>1</v>
      </c>
      <c r="F94" s="172"/>
      <c r="G94" s="173">
        <f t="shared" si="21"/>
        <v>0</v>
      </c>
      <c r="H94" s="203">
        <v>15</v>
      </c>
      <c r="I94" s="173">
        <f t="shared" si="22"/>
        <v>0</v>
      </c>
      <c r="O94" s="167">
        <v>2</v>
      </c>
      <c r="AA94" s="145">
        <v>12</v>
      </c>
      <c r="AB94" s="145">
        <v>0</v>
      </c>
      <c r="AC94" s="145">
        <v>82</v>
      </c>
      <c r="AZ94" s="145">
        <v>2</v>
      </c>
      <c r="BA94" s="145">
        <f t="shared" si="23"/>
        <v>0</v>
      </c>
      <c r="BB94" s="145">
        <f t="shared" si="24"/>
        <v>0</v>
      </c>
      <c r="BC94" s="145">
        <f t="shared" si="25"/>
        <v>0</v>
      </c>
      <c r="BD94" s="145">
        <f t="shared" si="26"/>
        <v>0</v>
      </c>
      <c r="BE94" s="145">
        <f t="shared" si="27"/>
        <v>0</v>
      </c>
      <c r="CA94" s="174">
        <v>12</v>
      </c>
      <c r="CB94" s="174">
        <v>0</v>
      </c>
      <c r="CZ94" s="145">
        <v>0</v>
      </c>
    </row>
    <row r="95" spans="1:104" ht="12.75">
      <c r="A95" s="168">
        <v>71</v>
      </c>
      <c r="B95" s="169" t="s">
        <v>240</v>
      </c>
      <c r="C95" s="170" t="s">
        <v>241</v>
      </c>
      <c r="D95" s="171" t="s">
        <v>125</v>
      </c>
      <c r="E95" s="172">
        <v>1</v>
      </c>
      <c r="F95" s="172"/>
      <c r="G95" s="173">
        <f t="shared" si="21"/>
        <v>0</v>
      </c>
      <c r="H95" s="203">
        <v>15</v>
      </c>
      <c r="I95" s="173">
        <f t="shared" si="22"/>
        <v>0</v>
      </c>
      <c r="O95" s="167">
        <v>2</v>
      </c>
      <c r="AA95" s="145">
        <v>12</v>
      </c>
      <c r="AB95" s="145">
        <v>0</v>
      </c>
      <c r="AC95" s="145">
        <v>73</v>
      </c>
      <c r="AZ95" s="145">
        <v>2</v>
      </c>
      <c r="BA95" s="145">
        <f t="shared" si="23"/>
        <v>0</v>
      </c>
      <c r="BB95" s="145">
        <f t="shared" si="24"/>
        <v>0</v>
      </c>
      <c r="BC95" s="145">
        <f t="shared" si="25"/>
        <v>0</v>
      </c>
      <c r="BD95" s="145">
        <f t="shared" si="26"/>
        <v>0</v>
      </c>
      <c r="BE95" s="145">
        <f t="shared" si="27"/>
        <v>0</v>
      </c>
      <c r="CA95" s="174">
        <v>12</v>
      </c>
      <c r="CB95" s="174">
        <v>0</v>
      </c>
      <c r="CZ95" s="145">
        <v>0</v>
      </c>
    </row>
    <row r="96" spans="1:104" ht="12.75">
      <c r="A96" s="168">
        <v>72</v>
      </c>
      <c r="B96" s="169" t="s">
        <v>242</v>
      </c>
      <c r="C96" s="170" t="s">
        <v>243</v>
      </c>
      <c r="D96" s="171" t="s">
        <v>244</v>
      </c>
      <c r="E96" s="172">
        <v>24</v>
      </c>
      <c r="F96" s="172"/>
      <c r="G96" s="173">
        <f t="shared" si="21"/>
        <v>0</v>
      </c>
      <c r="H96" s="203">
        <v>15</v>
      </c>
      <c r="I96" s="173">
        <f t="shared" si="22"/>
        <v>0</v>
      </c>
      <c r="O96" s="167">
        <v>2</v>
      </c>
      <c r="AA96" s="145">
        <v>12</v>
      </c>
      <c r="AB96" s="145">
        <v>0</v>
      </c>
      <c r="AC96" s="145">
        <v>67</v>
      </c>
      <c r="AZ96" s="145">
        <v>2</v>
      </c>
      <c r="BA96" s="145">
        <f t="shared" si="23"/>
        <v>0</v>
      </c>
      <c r="BB96" s="145">
        <f t="shared" si="24"/>
        <v>0</v>
      </c>
      <c r="BC96" s="145">
        <f t="shared" si="25"/>
        <v>0</v>
      </c>
      <c r="BD96" s="145">
        <f t="shared" si="26"/>
        <v>0</v>
      </c>
      <c r="BE96" s="145">
        <f t="shared" si="27"/>
        <v>0</v>
      </c>
      <c r="CA96" s="174">
        <v>12</v>
      </c>
      <c r="CB96" s="174">
        <v>0</v>
      </c>
      <c r="CZ96" s="145">
        <v>0</v>
      </c>
    </row>
    <row r="97" spans="1:104" ht="20.25">
      <c r="A97" s="168">
        <v>73</v>
      </c>
      <c r="B97" s="169" t="s">
        <v>245</v>
      </c>
      <c r="C97" s="170" t="s">
        <v>246</v>
      </c>
      <c r="D97" s="171" t="s">
        <v>102</v>
      </c>
      <c r="E97" s="172">
        <v>4</v>
      </c>
      <c r="F97" s="172"/>
      <c r="G97" s="173">
        <f t="shared" si="21"/>
        <v>0</v>
      </c>
      <c r="H97" s="203">
        <v>15</v>
      </c>
      <c r="I97" s="173">
        <f t="shared" si="22"/>
        <v>0</v>
      </c>
      <c r="O97" s="167">
        <v>2</v>
      </c>
      <c r="AA97" s="145">
        <v>12</v>
      </c>
      <c r="AB97" s="145">
        <v>1</v>
      </c>
      <c r="AC97" s="145">
        <v>71</v>
      </c>
      <c r="AZ97" s="145">
        <v>2</v>
      </c>
      <c r="BA97" s="145">
        <f t="shared" si="23"/>
        <v>0</v>
      </c>
      <c r="BB97" s="145">
        <f t="shared" si="24"/>
        <v>0</v>
      </c>
      <c r="BC97" s="145">
        <f t="shared" si="25"/>
        <v>0</v>
      </c>
      <c r="BD97" s="145">
        <f t="shared" si="26"/>
        <v>0</v>
      </c>
      <c r="BE97" s="145">
        <f t="shared" si="27"/>
        <v>0</v>
      </c>
      <c r="CA97" s="174">
        <v>12</v>
      </c>
      <c r="CB97" s="174">
        <v>1</v>
      </c>
      <c r="CZ97" s="145">
        <v>0.0055</v>
      </c>
    </row>
    <row r="98" spans="1:104" ht="12.75">
      <c r="A98" s="168">
        <v>74</v>
      </c>
      <c r="B98" s="169" t="s">
        <v>247</v>
      </c>
      <c r="C98" s="170" t="s">
        <v>248</v>
      </c>
      <c r="D98" s="171" t="s">
        <v>88</v>
      </c>
      <c r="E98" s="172">
        <v>1.3017</v>
      </c>
      <c r="F98" s="172"/>
      <c r="G98" s="173">
        <f t="shared" si="21"/>
        <v>0</v>
      </c>
      <c r="H98" s="203">
        <v>15</v>
      </c>
      <c r="I98" s="173">
        <f t="shared" si="22"/>
        <v>0</v>
      </c>
      <c r="O98" s="167">
        <v>2</v>
      </c>
      <c r="AA98" s="145">
        <v>7</v>
      </c>
      <c r="AB98" s="145">
        <v>1002</v>
      </c>
      <c r="AC98" s="145">
        <v>5</v>
      </c>
      <c r="AZ98" s="145">
        <v>2</v>
      </c>
      <c r="BA98" s="145">
        <f t="shared" si="23"/>
        <v>0</v>
      </c>
      <c r="BB98" s="145">
        <f t="shared" si="24"/>
        <v>0</v>
      </c>
      <c r="BC98" s="145">
        <f t="shared" si="25"/>
        <v>0</v>
      </c>
      <c r="BD98" s="145">
        <f t="shared" si="26"/>
        <v>0</v>
      </c>
      <c r="BE98" s="145">
        <f t="shared" si="27"/>
        <v>0</v>
      </c>
      <c r="CA98" s="174">
        <v>7</v>
      </c>
      <c r="CB98" s="174">
        <v>1002</v>
      </c>
      <c r="CZ98" s="145">
        <v>0</v>
      </c>
    </row>
    <row r="99" spans="1:57" ht="12.75">
      <c r="A99" s="178"/>
      <c r="B99" s="179" t="s">
        <v>76</v>
      </c>
      <c r="C99" s="180" t="str">
        <f>CONCATENATE(B83," ",C83)</f>
        <v>736 Podlahové vytápění</v>
      </c>
      <c r="D99" s="181"/>
      <c r="E99" s="182"/>
      <c r="F99" s="183"/>
      <c r="G99" s="184">
        <f>SUM(G83:G98)</f>
        <v>0</v>
      </c>
      <c r="I99" s="184">
        <f>SUM(I83:I98)</f>
        <v>0</v>
      </c>
      <c r="O99" s="167">
        <v>4</v>
      </c>
      <c r="BA99" s="185">
        <f>SUM(BA83:BA98)</f>
        <v>0</v>
      </c>
      <c r="BB99" s="185">
        <f>SUM(BB83:BB98)</f>
        <v>0</v>
      </c>
      <c r="BC99" s="185">
        <f>SUM(BC83:BC98)</f>
        <v>0</v>
      </c>
      <c r="BD99" s="185">
        <f>SUM(BD83:BD98)</f>
        <v>0</v>
      </c>
      <c r="BE99" s="185">
        <f>SUM(BE83:BE98)</f>
        <v>0</v>
      </c>
    </row>
    <row r="100" ht="12.75">
      <c r="E100" s="145"/>
    </row>
    <row r="101" ht="12.75">
      <c r="E101" s="145"/>
    </row>
    <row r="102" ht="12.75">
      <c r="E102" s="145"/>
    </row>
    <row r="103" ht="12.75">
      <c r="E103" s="145"/>
    </row>
    <row r="104" ht="12.75">
      <c r="E104" s="145"/>
    </row>
    <row r="105" ht="12.75">
      <c r="E105" s="145"/>
    </row>
    <row r="106" ht="12.75">
      <c r="E106" s="145"/>
    </row>
    <row r="107" ht="12.75">
      <c r="E107" s="145"/>
    </row>
    <row r="108" ht="12.75">
      <c r="E108" s="145"/>
    </row>
    <row r="109" ht="12.75">
      <c r="E109" s="145"/>
    </row>
    <row r="110" ht="12.75">
      <c r="E110" s="145"/>
    </row>
    <row r="111" ht="12.75">
      <c r="E111" s="145"/>
    </row>
    <row r="112" ht="12.75">
      <c r="E112" s="145"/>
    </row>
    <row r="113" ht="12.75">
      <c r="E113" s="145"/>
    </row>
    <row r="114" ht="12.75">
      <c r="E114" s="145"/>
    </row>
    <row r="115" ht="12.75">
      <c r="E115" s="145"/>
    </row>
    <row r="116" ht="12.75">
      <c r="E116" s="145"/>
    </row>
    <row r="117" ht="12.75">
      <c r="E117" s="145"/>
    </row>
    <row r="118" ht="12.75">
      <c r="E118" s="145"/>
    </row>
    <row r="119" ht="12.75">
      <c r="E119" s="145"/>
    </row>
    <row r="120" ht="12.75">
      <c r="E120" s="145"/>
    </row>
    <row r="121" ht="12.75">
      <c r="E121" s="145"/>
    </row>
    <row r="122" ht="12.75">
      <c r="E122" s="145"/>
    </row>
    <row r="123" spans="1:7" ht="12.75">
      <c r="A123" s="186"/>
      <c r="B123" s="186"/>
      <c r="C123" s="186"/>
      <c r="D123" s="186"/>
      <c r="E123" s="186"/>
      <c r="F123" s="186"/>
      <c r="G123" s="186"/>
    </row>
    <row r="124" spans="1:7" ht="12.75">
      <c r="A124" s="186"/>
      <c r="B124" s="186"/>
      <c r="C124" s="186"/>
      <c r="D124" s="186"/>
      <c r="E124" s="186"/>
      <c r="F124" s="186"/>
      <c r="G124" s="186"/>
    </row>
    <row r="125" spans="1:7" ht="12.75">
      <c r="A125" s="186"/>
      <c r="B125" s="186"/>
      <c r="C125" s="186"/>
      <c r="D125" s="186"/>
      <c r="E125" s="186"/>
      <c r="F125" s="186"/>
      <c r="G125" s="186"/>
    </row>
    <row r="126" spans="1:7" ht="12.75">
      <c r="A126" s="186"/>
      <c r="B126" s="186"/>
      <c r="C126" s="186"/>
      <c r="D126" s="186"/>
      <c r="E126" s="186"/>
      <c r="F126" s="186"/>
      <c r="G126" s="186"/>
    </row>
    <row r="127" ht="12.75">
      <c r="E127" s="145"/>
    </row>
    <row r="128" ht="12.75">
      <c r="E128" s="145"/>
    </row>
    <row r="129" ht="12.75">
      <c r="E129" s="145"/>
    </row>
    <row r="130" ht="12.75">
      <c r="E130" s="145"/>
    </row>
    <row r="131" ht="12.75">
      <c r="E131" s="145"/>
    </row>
    <row r="132" ht="12.75">
      <c r="E132" s="145"/>
    </row>
    <row r="133" ht="12.75">
      <c r="E133" s="145"/>
    </row>
    <row r="134" ht="12.75">
      <c r="E134" s="145"/>
    </row>
    <row r="135" ht="12.75">
      <c r="E135" s="145"/>
    </row>
    <row r="136" ht="12.75">
      <c r="E136" s="145"/>
    </row>
    <row r="137" ht="12.75">
      <c r="E137" s="145"/>
    </row>
    <row r="138" ht="12.75">
      <c r="E138" s="145"/>
    </row>
    <row r="139" ht="12.75">
      <c r="E139" s="145"/>
    </row>
    <row r="140" ht="12.75">
      <c r="E140" s="145"/>
    </row>
    <row r="141" ht="12.75">
      <c r="E141" s="145"/>
    </row>
    <row r="142" ht="12.75">
      <c r="E142" s="145"/>
    </row>
    <row r="143" ht="12.75">
      <c r="E143" s="145"/>
    </row>
    <row r="144" ht="12.75">
      <c r="E144" s="145"/>
    </row>
    <row r="145" ht="12.75">
      <c r="E145" s="145"/>
    </row>
    <row r="146" ht="12.75">
      <c r="E146" s="145"/>
    </row>
    <row r="147" ht="12.75">
      <c r="E147" s="145"/>
    </row>
    <row r="148" ht="12.75">
      <c r="E148" s="145"/>
    </row>
    <row r="149" ht="12.75">
      <c r="E149" s="145"/>
    </row>
    <row r="150" ht="12.75">
      <c r="E150" s="145"/>
    </row>
    <row r="151" ht="12.75">
      <c r="E151" s="145"/>
    </row>
    <row r="152" ht="12.75">
      <c r="E152" s="145"/>
    </row>
    <row r="153" ht="12.75">
      <c r="E153" s="145"/>
    </row>
    <row r="154" ht="12.75">
      <c r="E154" s="145"/>
    </row>
    <row r="155" ht="12.75">
      <c r="E155" s="145"/>
    </row>
    <row r="156" ht="12.75">
      <c r="E156" s="145"/>
    </row>
    <row r="157" ht="12.75">
      <c r="E157" s="145"/>
    </row>
    <row r="158" spans="1:2" ht="12.75">
      <c r="A158" s="187"/>
      <c r="B158" s="187"/>
    </row>
    <row r="159" spans="1:7" ht="12.75">
      <c r="A159" s="186"/>
      <c r="B159" s="186"/>
      <c r="C159" s="189"/>
      <c r="D159" s="189"/>
      <c r="E159" s="190"/>
      <c r="F159" s="189"/>
      <c r="G159" s="191"/>
    </row>
    <row r="160" spans="1:7" ht="12.75">
      <c r="A160" s="192"/>
      <c r="B160" s="192"/>
      <c r="C160" s="186"/>
      <c r="D160" s="186"/>
      <c r="E160" s="193"/>
      <c r="F160" s="186"/>
      <c r="G160" s="186"/>
    </row>
    <row r="161" spans="1:7" ht="12.75">
      <c r="A161" s="186"/>
      <c r="B161" s="186"/>
      <c r="C161" s="186"/>
      <c r="D161" s="186"/>
      <c r="E161" s="193"/>
      <c r="F161" s="186"/>
      <c r="G161" s="186"/>
    </row>
    <row r="162" spans="1:7" ht="12.75">
      <c r="A162" s="186"/>
      <c r="B162" s="186"/>
      <c r="C162" s="186"/>
      <c r="D162" s="186"/>
      <c r="E162" s="193"/>
      <c r="F162" s="186"/>
      <c r="G162" s="186"/>
    </row>
    <row r="163" spans="1:7" ht="12.75">
      <c r="A163" s="186"/>
      <c r="B163" s="186"/>
      <c r="C163" s="186"/>
      <c r="D163" s="186"/>
      <c r="E163" s="193"/>
      <c r="F163" s="186"/>
      <c r="G163" s="186"/>
    </row>
    <row r="164" spans="1:7" ht="12.75">
      <c r="A164" s="186"/>
      <c r="B164" s="186"/>
      <c r="C164" s="186"/>
      <c r="D164" s="186"/>
      <c r="E164" s="193"/>
      <c r="F164" s="186"/>
      <c r="G164" s="186"/>
    </row>
    <row r="165" spans="1:7" ht="12.75">
      <c r="A165" s="186"/>
      <c r="B165" s="186"/>
      <c r="C165" s="186"/>
      <c r="D165" s="186"/>
      <c r="E165" s="193"/>
      <c r="F165" s="186"/>
      <c r="G165" s="186"/>
    </row>
    <row r="166" spans="1:7" ht="12.75">
      <c r="A166" s="186"/>
      <c r="B166" s="186"/>
      <c r="C166" s="186"/>
      <c r="D166" s="186"/>
      <c r="E166" s="193"/>
      <c r="F166" s="186"/>
      <c r="G166" s="186"/>
    </row>
    <row r="167" spans="1:7" ht="12.75">
      <c r="A167" s="186"/>
      <c r="B167" s="186"/>
      <c r="C167" s="186"/>
      <c r="D167" s="186"/>
      <c r="E167" s="193"/>
      <c r="F167" s="186"/>
      <c r="G167" s="186"/>
    </row>
    <row r="168" spans="1:7" ht="12.75">
      <c r="A168" s="186"/>
      <c r="B168" s="186"/>
      <c r="C168" s="186"/>
      <c r="D168" s="186"/>
      <c r="E168" s="193"/>
      <c r="F168" s="186"/>
      <c r="G168" s="186"/>
    </row>
    <row r="169" spans="1:7" ht="12.75">
      <c r="A169" s="186"/>
      <c r="B169" s="186"/>
      <c r="C169" s="186"/>
      <c r="D169" s="186"/>
      <c r="E169" s="193"/>
      <c r="F169" s="186"/>
      <c r="G169" s="186"/>
    </row>
    <row r="170" spans="1:7" ht="12.75">
      <c r="A170" s="186"/>
      <c r="B170" s="186"/>
      <c r="C170" s="186"/>
      <c r="D170" s="186"/>
      <c r="E170" s="193"/>
      <c r="F170" s="186"/>
      <c r="G170" s="186"/>
    </row>
    <row r="171" spans="1:7" ht="12.75">
      <c r="A171" s="186"/>
      <c r="B171" s="186"/>
      <c r="C171" s="186"/>
      <c r="D171" s="186"/>
      <c r="E171" s="193"/>
      <c r="F171" s="186"/>
      <c r="G171" s="186"/>
    </row>
    <row r="172" spans="1:7" ht="12.75">
      <c r="A172" s="186"/>
      <c r="B172" s="186"/>
      <c r="C172" s="186"/>
      <c r="D172" s="186"/>
      <c r="E172" s="193"/>
      <c r="F172" s="186"/>
      <c r="G172" s="186"/>
    </row>
  </sheetData>
  <sheetProtection/>
  <mergeCells count="9">
    <mergeCell ref="C50:G50"/>
    <mergeCell ref="C33:G33"/>
    <mergeCell ref="C34:G34"/>
    <mergeCell ref="C35:G35"/>
    <mergeCell ref="C36:G36"/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scale="85" r:id="rId1"/>
  <headerFooter alignWithMargins="0">
    <oddFooter>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Vaše jméno</dc:creator>
  <cp:keywords/>
  <dc:description/>
  <cp:lastModifiedBy>Jaroslav Dvorak</cp:lastModifiedBy>
  <cp:lastPrinted>2013-03-03T21:44:29Z</cp:lastPrinted>
  <dcterms:created xsi:type="dcterms:W3CDTF">2012-11-08T07:22:01Z</dcterms:created>
  <dcterms:modified xsi:type="dcterms:W3CDTF">2013-10-30T08:59:52Z</dcterms:modified>
  <cp:category/>
  <cp:version/>
  <cp:contentType/>
  <cp:contentStatus/>
</cp:coreProperties>
</file>