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 firstSheet="1" activeTab="1"/>
  </bookViews>
  <sheets>
    <sheet name="Rekapitulace stavby" sheetId="1" state="veryHidden" r:id="rId1"/>
    <sheet name="SO 401 - Meteostanice (T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401 - Meteostanice (TR...'!$C$129:$K$247</definedName>
    <definedName name="_xlnm.Print_Area" localSheetId="1">'SO 401 - Meteostanice (TR...'!$C$4:$J$76,'SO 401 - Meteostanice (TR...'!$C$82:$J$111,'SO 401 - Meteostanice (TR...'!$C$117:$K$247</definedName>
    <definedName name="_xlnm.Print_Titles" localSheetId="1">'SO 401 - Meteostanice (TR...'!$129:$129</definedName>
  </definedNames>
  <calcPr/>
</workbook>
</file>

<file path=xl/calcChain.xml><?xml version="1.0" encoding="utf-8"?>
<calcChain xmlns="http://schemas.openxmlformats.org/spreadsheetml/2006/main">
  <c i="2" r="J39"/>
  <c r="J38"/>
  <c i="1" r="AY95"/>
  <c i="2" r="J37"/>
  <c i="1" r="AX95"/>
  <c i="2"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4"/>
  <c r="BH234"/>
  <c r="BG234"/>
  <c r="BF234"/>
  <c r="T234"/>
  <c r="T233"/>
  <c r="R234"/>
  <c r="R233"/>
  <c r="P234"/>
  <c r="P233"/>
  <c r="BK234"/>
  <c r="BK233"/>
  <c r="J233"/>
  <c r="J234"/>
  <c r="BE234"/>
  <c r="J100"/>
  <c r="BI230"/>
  <c r="BH230"/>
  <c r="BG230"/>
  <c r="BF230"/>
  <c r="T230"/>
  <c r="R230"/>
  <c r="P230"/>
  <c r="BK230"/>
  <c r="J230"/>
  <c r="BE230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T170"/>
  <c r="R171"/>
  <c r="R170"/>
  <c r="P171"/>
  <c r="P170"/>
  <c r="BK171"/>
  <c r="BK170"/>
  <c r="J170"/>
  <c r="J171"/>
  <c r="BE171"/>
  <c r="J99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3"/>
  <c r="BH133"/>
  <c r="BG133"/>
  <c r="BF133"/>
  <c r="T133"/>
  <c r="T132"/>
  <c r="T131"/>
  <c r="T130"/>
  <c r="R133"/>
  <c r="R132"/>
  <c r="R131"/>
  <c r="R130"/>
  <c r="P133"/>
  <c r="P132"/>
  <c r="P131"/>
  <c r="P130"/>
  <c i="1" r="AU95"/>
  <c i="2" r="BK133"/>
  <c r="BK132"/>
  <c r="J132"/>
  <c r="BK131"/>
  <c r="J131"/>
  <c r="BK130"/>
  <c r="J130"/>
  <c r="J96"/>
  <c r="J133"/>
  <c r="BE133"/>
  <c r="J98"/>
  <c r="J97"/>
  <c r="J127"/>
  <c r="J126"/>
  <c r="F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F39"/>
  <c i="1" r="BD95"/>
  <c i="2" r="BH104"/>
  <c r="F38"/>
  <c i="1" r="BC95"/>
  <c i="2" r="BG104"/>
  <c r="F37"/>
  <c i="1" r="BB95"/>
  <c i="2" r="BF104"/>
  <c r="J36"/>
  <c i="1" r="AW95"/>
  <c i="2" r="F36"/>
  <c i="1" r="BA95"/>
  <c i="2" r="BE104"/>
  <c r="J30"/>
  <c r="J109"/>
  <c r="J103"/>
  <c r="J111"/>
  <c r="J31"/>
  <c r="J32"/>
  <c i="1" r="AG95"/>
  <c i="2" r="BE109"/>
  <c r="J35"/>
  <c i="1" r="AV95"/>
  <c i="2" r="F35"/>
  <c i="1" r="AZ95"/>
  <c i="2" r="J92"/>
  <c r="J91"/>
  <c r="F91"/>
  <c r="F89"/>
  <c r="E87"/>
  <c r="J41"/>
  <c r="J18"/>
  <c r="E18"/>
  <c r="F127"/>
  <c r="F92"/>
  <c r="J17"/>
  <c r="J12"/>
  <c r="J124"/>
  <c r="J89"/>
  <c r="E7"/>
  <c r="E120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<sst xmlns="http://schemas.openxmlformats.org/spreadsheetml/2006/main">
  <si>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</si>
  <si>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</si>
  <si>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</si>
  <si>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</si>
  <si>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</si>
  <si>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{4a2118a8-d242-4ea5-878e-894d9be4bd62}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</si>
  <si>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</si>
  <si>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</si>
  <si>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</si>
  <si>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</si>
  <si>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</si>
  <si>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</si>
  <si>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</si>
  <si>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</si>
  <si>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</si>
  <si>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</si>
  <si>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</si>
  <si>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SILNICE II/343 VRŠOV - TRHOVÁ KAMENICE</t>
  </si>
  <si>
    <t>0,1</t>
  </si>
  <si>
    <t>KSO:</t>
  </si>
  <si>
    <t>813 39 71</t>
  </si>
  <si>
    <t>CC-CZ:</t>
  </si>
  <si>
    <t>21129</t>
  </si>
  <si>
    <t>1</t>
  </si>
  <si>
    <t>Místo:</t>
  </si>
  <si>
    <t>TRHOVÁ KANENICE</t>
  </si>
  <si>
    <t>Datum:</t>
  </si>
  <si>
    <t>24. 4. 2019</t>
  </si>
  <si>
    <t>10</t>
  </si>
  <si>
    <t>CZ-CPV:</t>
  </si>
  <si>
    <t>44000000-0</t>
  </si>
  <si>
    <t>CZ-CPA:</t>
  </si>
  <si>
    <t>42.11.20</t>
  </si>
  <si>
    <t>100</t>
  </si>
  <si>
    <t>Zadavatel:</t>
  </si>
  <si>
    <t>IČ:</t>
  </si>
  <si>
    <t>Pardubický kraj</t>
  </si>
  <si>
    <t>DIČ:</t>
  </si>
  <si>
    <t>Uchazeč:</t>
  </si>
  <si>
    <t>Vyplň údaj</t>
  </si>
  <si>
    <t>Projektant:</t>
  </si>
  <si>
    <t>OPTIMA spol. s.r.o., Žižkova 738,Vysoké Mýto</t>
  </si>
  <si>
    <t>True</t>
  </si>
  <si>
    <t>Zpracovatel:</t>
  </si>
  <si>
    <t>Ing. M. Urban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</si>
  <si>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</si>
  <si>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</si>
  <si>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</si>
  <si>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</si>
  <si>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</si>
  <si>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</si>
  <si>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</si>
  <si>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</si>
  <si>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</si>
  <si>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</si>
  <si>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</si>
  <si>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</si>
  <si>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</si>
  <si>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</si>
  <si>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</si>
  <si>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</si>
  <si>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</si>
  <si>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</si>
  <si>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</si>
  <si>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</si>
  <si>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</si>
  <si>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</si>
  <si>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</si>
  <si>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</si>
  <si>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</si>
  <si>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</si>
  <si>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</si>
  <si>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</si>
  <si>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</si>
  <si>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</si>
  <si>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</si>
  <si>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</si>
  <si>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</si>
  <si>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</si>
  <si>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</si>
  <si>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</si>
  <si>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</si>
  <si>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</si>
  <si>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</si>
  <si>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</si>
  <si>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</si>
  <si>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</si>
  <si>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</si>
  <si>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</si>
  <si>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</si>
  <si>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</si>
  <si>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401</t>
  </si>
  <si>
    <t>Meteostanice (TRAVNÁ)</t>
  </si>
  <si>
    <t>STA</t>
  </si>
  <si>
    <t>{bf3cc0e7-8498-4095-8407-7043ef661b0c}</t>
  </si>
  <si>
    <t>2</t>
  </si>
  <si>
    <t>ODPAD_ER</t>
  </si>
  <si>
    <t>Zemina pro odvoz na skládku - základ ER</t>
  </si>
  <si>
    <t>m3</t>
  </si>
  <si>
    <t>0,072</t>
  </si>
  <si>
    <t>ODPAD_ŠACHTY</t>
  </si>
  <si>
    <t>Zemina pro odvoz na skládku - z kabel šachet</t>
  </si>
  <si>
    <t>0,288</t>
  </si>
  <si>
    <t>KRYCÍ LIST SOUPISU PRACÍ</t>
  </si>
  <si>
    <t>ODPAD_ZÁKLAD_METEO</t>
  </si>
  <si>
    <t>Zemina pro odvoz na skládku - základ meteostanice</t>
  </si>
  <si>
    <t>3,168</t>
  </si>
  <si>
    <t>RÝHA_ZEM</t>
  </si>
  <si>
    <t>RÝHA nezpevněný terén</t>
  </si>
  <si>
    <t>m</t>
  </si>
  <si>
    <t>183,5</t>
  </si>
  <si>
    <t>3</t>
  </si>
  <si>
    <t>Objekt:</t>
  </si>
  <si>
    <t>SO 401 - Meteostanice (TRAVNÁ)</t>
  </si>
  <si>
    <t xml:space="preserve"> 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</si>
  <si>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</si>
  <si>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</si>
  <si>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</si>
  <si>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</si>
  <si>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</si>
  <si>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</si>
  <si>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</si>
  <si>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</si>
  <si>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01 - Přípojka NN</t>
  </si>
  <si>
    <t xml:space="preserve">    02 - Meteostanice</t>
  </si>
  <si>
    <t>VRN - Vedlejší rozpočtové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</si>
  <si>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</si>
  <si>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</si>
  <si>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</si>
  <si>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</si>
  <si>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</si>
  <si>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</si>
  <si>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</si>
  <si>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</si>
  <si>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</si>
  <si>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</si>
  <si>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</si>
  <si>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</si>
  <si>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</si>
  <si>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</si>
  <si>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</si>
  <si>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</si>
  <si>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</si>
  <si>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</si>
  <si>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</si>
  <si>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</si>
  <si>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</si>
  <si>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</si>
  <si>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</si>
  <si>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</si>
  <si>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</si>
  <si>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</si>
  <si>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01</t>
  </si>
  <si>
    <t>Přípojka NN</t>
  </si>
  <si>
    <t>K</t>
  </si>
  <si>
    <t>131718</t>
  </si>
  <si>
    <t>HLOUBENÍ JAM ZAPAŽ I NEPAŽ TŘ 1-4 S ODVOZEM DO 20KM</t>
  </si>
  <si>
    <t>M3</t>
  </si>
  <si>
    <t>4</t>
  </si>
  <si>
    <t>1084714475</t>
  </si>
  <si>
    <t>VV</t>
  </si>
  <si>
    <t>"jáma pod pilíř skříně (elektroměrová)"0,4*0,225*0,8</t>
  </si>
  <si>
    <t>"jáma kabelové šachty"0,6*0,6*0,8</t>
  </si>
  <si>
    <t>"startovací jáma pro protlak"2,5*1,5*1,55</t>
  </si>
  <si>
    <t>"koncová/pomocná jáma pro protlak"1,5*1,5*1,56</t>
  </si>
  <si>
    <t>Součet</t>
  </si>
  <si>
    <t>13293A</t>
  </si>
  <si>
    <t>HLOUBENÍ RÝH ŠÍŘ DO 2M PAŽ I NEPAŽ TŘ. III - BEZ DOPRAVY</t>
  </si>
  <si>
    <t>OTSKP-SPK 2015</t>
  </si>
  <si>
    <t>-847647293</t>
  </si>
  <si>
    <t>"rýha v nezpevněném terénu řez 1."(RÝHA_ZEM)*1,0*0,35</t>
  </si>
  <si>
    <t>17120</t>
  </si>
  <si>
    <t>ULOŽENÍ SYPANINY DO NÁSYPŮ A NA SKLÁDKY BEZ ZHUT</t>
  </si>
  <si>
    <t>2117641160</t>
  </si>
  <si>
    <t>17411</t>
  </si>
  <si>
    <t>ZÁSYP JAM A RÝH ZEMINOU SE ZHUT</t>
  </si>
  <si>
    <t>-1862133498</t>
  </si>
  <si>
    <t>"startovací jáma pro protlak"(2,5*1,5*1,55)</t>
  </si>
  <si>
    <t>"koncová/pomocná jáma pro protlak"(1,5*1,5*1,56)</t>
  </si>
  <si>
    <t>5</t>
  </si>
  <si>
    <t>18214</t>
  </si>
  <si>
    <t>ÚPRAVA POVRCHŮ SROVNÁNÍM ÚZEMÍ V TL DO 0,25M</t>
  </si>
  <si>
    <t>M2</t>
  </si>
  <si>
    <t>1916643900</t>
  </si>
  <si>
    <t>"startovací jáma pro protlak"(2,5*1,55)</t>
  </si>
  <si>
    <t>"koncová/pomocná jáma pro protlak"(1,5*1,56)</t>
  </si>
  <si>
    <t>"rýha v nezpevněném terénu řez 1."(RÝHA_ZEM)*1,0</t>
  </si>
  <si>
    <t>6</t>
  </si>
  <si>
    <t>14113</t>
  </si>
  <si>
    <t>PROTLAČOVÁNÍ OCELOVÉHO POTRUBÍ DN DO 200MM</t>
  </si>
  <si>
    <t>M</t>
  </si>
  <si>
    <t>-1750804037</t>
  </si>
  <si>
    <t>"řízený prostup pod komunikací - protlak v hloubce 1,3m od obrusné vrstvý"9</t>
  </si>
  <si>
    <t>7</t>
  </si>
  <si>
    <t>742123</t>
  </si>
  <si>
    <t>PODZEM KABEL VEDENÍ N.N. DO 1KV CU DO CHRÁNIČKY</t>
  </si>
  <si>
    <t>-2000064957</t>
  </si>
  <si>
    <t>"CYKY-J 4x10 do ER"10</t>
  </si>
  <si>
    <t>"CYKY-J 3x6 z ER do rozvaděče meteo"(190*1,15)+(2*5)</t>
  </si>
  <si>
    <t>8</t>
  </si>
  <si>
    <t>742511</t>
  </si>
  <si>
    <t>UKONČENÍ KABEL SOUBORU SMRŠŤ ZÁKLOPKOU</t>
  </si>
  <si>
    <t>KUS</t>
  </si>
  <si>
    <t>-1233997917</t>
  </si>
  <si>
    <t>9</t>
  </si>
  <si>
    <t>R898311</t>
  </si>
  <si>
    <t>KABEL KOMORY DO 1,5M2</t>
  </si>
  <si>
    <t>2010957126</t>
  </si>
  <si>
    <t>"KABELOVÁ KOMORA PŘED PATKOU METEOSTANICE"1</t>
  </si>
  <si>
    <t>742615</t>
  </si>
  <si>
    <t>KRYTÍ KABELŮ VÝSTRAŽNOU FÓLIÍ ŠÍŘ 33CM</t>
  </si>
  <si>
    <t>1873867391</t>
  </si>
  <si>
    <t>"rýha v nezpevněném terénu řez 1.+2."RÝHA_ZEM+6,5</t>
  </si>
  <si>
    <t>11</t>
  </si>
  <si>
    <t>47802706</t>
  </si>
  <si>
    <t>EL.ROZVADEC ER311 (pilíř)</t>
  </si>
  <si>
    <t>ks</t>
  </si>
  <si>
    <t>-30744582</t>
  </si>
  <si>
    <t>12</t>
  </si>
  <si>
    <t>74271</t>
  </si>
  <si>
    <t>MĚŘENÍ KABELŮ</t>
  </si>
  <si>
    <t>KČ</t>
  </si>
  <si>
    <t>-187955185</t>
  </si>
  <si>
    <t>13</t>
  </si>
  <si>
    <t>745511</t>
  </si>
  <si>
    <t>UZEMŇOVACÍ VEDENÍ V ZEMI</t>
  </si>
  <si>
    <t>1796287905</t>
  </si>
  <si>
    <t>02</t>
  </si>
  <si>
    <t>Meteostanice</t>
  </si>
  <si>
    <t>14</t>
  </si>
  <si>
    <t>1885864520</t>
  </si>
  <si>
    <t>"pro stožár meteostanice 8 - pro základ"1,2*1,2*2,2</t>
  </si>
  <si>
    <t>22695</t>
  </si>
  <si>
    <t>VÝDŘEVA ZÁPOROVÉHO PAŽENÍ DOČASNÁ (KUBATURA)</t>
  </si>
  <si>
    <t>-581172747</t>
  </si>
  <si>
    <t>"pažení základu"1.25*1.25*2</t>
  </si>
  <si>
    <t>16</t>
  </si>
  <si>
    <t>45152</t>
  </si>
  <si>
    <t>PODKL A VÝPLŇ VRSTVY Z KAMENIVA DRCENÉHO</t>
  </si>
  <si>
    <t>CS OTSKP</t>
  </si>
  <si>
    <t>-1527273232</t>
  </si>
  <si>
    <t>"podkladní vrstva základu"1.2*1.2*0.2</t>
  </si>
  <si>
    <t>17</t>
  </si>
  <si>
    <t>272368</t>
  </si>
  <si>
    <t>VÝZTUŽ ZÁKLADŮ ZE SVAŘ SÍTÍ</t>
  </si>
  <si>
    <t>T</t>
  </si>
  <si>
    <t>-908509786</t>
  </si>
  <si>
    <t>"přidaná výstuž základové konstruke stožáru"0,020</t>
  </si>
  <si>
    <t>18</t>
  </si>
  <si>
    <t>272315</t>
  </si>
  <si>
    <t>ZÁKLADY Z PROSTÉHO BETONU DO C30/37 (B37) - XF4 odolný chloridům</t>
  </si>
  <si>
    <t>794075624</t>
  </si>
  <si>
    <t>"pro stožár meteostanice 10m - pro základ"1,2*1,2*2,0</t>
  </si>
  <si>
    <t>19</t>
  </si>
  <si>
    <t>755444</t>
  </si>
  <si>
    <t>METEOSTANICE</t>
  </si>
  <si>
    <t>KOMPLET</t>
  </si>
  <si>
    <t>-352393923</t>
  </si>
  <si>
    <t xml:space="preserve">"Žárově zinkovaný stožár výšky,protikorozní ochrana IIIA nebo IIIB dle TP19B - RAL 7001 -  10,0m"1</t>
  </si>
  <si>
    <t>"Rozvaděč bude ve stupni krytí min. IP 54 dle PPK-ITS s konstrukcí uchycení na sloup - nerez provedení"1</t>
  </si>
  <si>
    <t>"datalogger meteostanice (3G/4G modem, licence, veškeré komponenty a interface pro připojení uvedených atmosférických nebo vozovkového senzoru)"1</t>
  </si>
  <si>
    <t xml:space="preserve">"senzor teploty a vlhkosti vzduchu (včetně radiačního krytu)  -Stupeň krytí:IP 66"1</t>
  </si>
  <si>
    <t xml:space="preserve">          -Rozsah měření: 0 – 100 %, -80 až +60 °C</t>
  </si>
  <si>
    <t xml:space="preserve">          -Přesnost: ±1,0 %, ±0,2 °C </t>
  </si>
  <si>
    <t xml:space="preserve">          -Komunikační rozhraní: RS485</t>
  </si>
  <si>
    <t xml:space="preserve">          -Stupeň krytí: IP 66</t>
  </si>
  <si>
    <t xml:space="preserve">          -Napájení: 7 – 28 VDC</t>
  </si>
  <si>
    <t>"senzor srážek"1</t>
  </si>
  <si>
    <t xml:space="preserve">          -Měření srážek metodou: on/off</t>
  </si>
  <si>
    <t xml:space="preserve">          -Intenzity a úhrnu srážek</t>
  </si>
  <si>
    <t xml:space="preserve">          -Zjišťování druhu srážek: Déšť</t>
  </si>
  <si>
    <t xml:space="preserve">          -Spolu s teplotou a relativní vlhkostí: Déšť, sníh s deštěm, smíšené srážky, sníh </t>
  </si>
  <si>
    <t>"Dohledová kamera pevná s IR reflektorem včetně výložníku - dodávka a montáž"2</t>
  </si>
  <si>
    <t xml:space="preserve">          -Citlivost – barva:0.002 Lux @ (F1.2), 0.0027 Lux @ (F1.4), 0 Lux with IR</t>
  </si>
  <si>
    <t xml:space="preserve">          -Rozlišení obrazu:1920 x 1080 Mpx / 1280 x 960 Mpx</t>
  </si>
  <si>
    <t xml:space="preserve">          -Max počet snímků za sek.(M-xPEG):1920 x 1080 @ 50fps H.264 / MJPEG</t>
  </si>
  <si>
    <t xml:space="preserve">          -Komunikační rozhraní:RJ-45 10M/100M Ethernet</t>
  </si>
  <si>
    <t xml:space="preserve">          -Rozsah teplot:od -40 °C do +60 °C</t>
  </si>
  <si>
    <t xml:space="preserve">          -Spotřeba:10 – 20 W</t>
  </si>
  <si>
    <t xml:space="preserve">          -Stupeň krytí:IP 67</t>
  </si>
  <si>
    <t>"Senzor rychlosti a směru větru"1</t>
  </si>
  <si>
    <t xml:space="preserve">          -Rozsah měření rychlosti:            0,4 – 75 m/s (1,4 – 270 km/h)</t>
  </si>
  <si>
    <t xml:space="preserve">          -Přenos měření rychlosti:           ± 0,35 m/s</t>
  </si>
  <si>
    <t xml:space="preserve">          -Rozsah měření směru větru:    0 – 360°</t>
  </si>
  <si>
    <t xml:space="preserve">          -Přesnost měření směru větru: ± 3°</t>
  </si>
  <si>
    <t xml:space="preserve">          -Rozsah pracovních teplot: od   -50°C do + 55°C</t>
  </si>
  <si>
    <t>Práce:</t>
  </si>
  <si>
    <t>Integrace meteostanice do vyšších nadřazených systémů</t>
  </si>
  <si>
    <t>Předintegrace a dílenská příprava součástí meteosystému</t>
  </si>
  <si>
    <t>Montáž, kompletace, SW nastavení meteosystému</t>
  </si>
  <si>
    <t>Práce technik (16hod.)</t>
  </si>
  <si>
    <t>Práce plošinou (4hod.)</t>
  </si>
  <si>
    <t>Práce jeřáb (2hod.)</t>
  </si>
  <si>
    <t>"komplet"1</t>
  </si>
  <si>
    <t>20</t>
  </si>
  <si>
    <t>919114</t>
  </si>
  <si>
    <t>ŘEZÁNÍ ASFALTOVÉHO KRYTU VOZOVEK TL DO 200MM</t>
  </si>
  <si>
    <t>-1749442961</t>
  </si>
  <si>
    <t>ŘEZ_VOZ</t>
  </si>
  <si>
    <t xml:space="preserve">"vřezávka do komunikace "  5</t>
  </si>
  <si>
    <t>931312</t>
  </si>
  <si>
    <t>TĚSNĚNÍ DILATAČ SPAR ASF ZÁLIVKOU PRŮŘ DO 200MM2</t>
  </si>
  <si>
    <t>-129114410</t>
  </si>
  <si>
    <t>"vřezávka do komunikace "ŘEZ_VOZ</t>
  </si>
  <si>
    <t>22</t>
  </si>
  <si>
    <t>75544-1</t>
  </si>
  <si>
    <t>METEOSONDA -vozovkový senzor</t>
  </si>
  <si>
    <t>-1976832591</t>
  </si>
  <si>
    <t>"vozovkový senzor pro teplotu a stav vozovky"1</t>
  </si>
  <si>
    <t xml:space="preserve">          -stavy povrchu vozovky (suchá / vlhká / mokrá / zbytková sůl / sníh / námraza)</t>
  </si>
  <si>
    <t xml:space="preserve">          -Rozsah měření:-40 až +60 °C</t>
  </si>
  <si>
    <t xml:space="preserve">          -Přesnost: ±0,2 °C </t>
  </si>
  <si>
    <t xml:space="preserve">          -Stupeň krytí:IP 68</t>
  </si>
  <si>
    <t>včetně kalibrace senzoru</t>
  </si>
  <si>
    <t>"dodávka a montáž VOZOVKOVÉHO senzorů - komplet"1</t>
  </si>
  <si>
    <t>32</t>
  </si>
  <si>
    <t>75544-2</t>
  </si>
  <si>
    <t>METEOSONDA -hloubkový senzor</t>
  </si>
  <si>
    <t>-1074608959</t>
  </si>
  <si>
    <t>"hloubkový senzor teploty vozovky -30m kabel"1</t>
  </si>
  <si>
    <t>"dodávka a montáž HLOUBKOVÉHO senzorů - komplet"1</t>
  </si>
  <si>
    <t>Vedlejší rozpočtové náklady</t>
  </si>
  <si>
    <t>24</t>
  </si>
  <si>
    <t>02320</t>
  </si>
  <si>
    <t>SLUŽBY PRO OBJEDNATELE - SPOJOVÉ PROSTŘEDKY</t>
  </si>
  <si>
    <t>KS</t>
  </si>
  <si>
    <t>-1187053640</t>
  </si>
  <si>
    <t>zřízení, umístění a zprovoznění elektroměrového rozvaděče,HDS svod,</t>
  </si>
  <si>
    <t>25</t>
  </si>
  <si>
    <t>02720</t>
  </si>
  <si>
    <t>POMOC PRÁCE ZŘÍZ NEBO ZAJIŠŤ REGULACI A OCHRANU DOPRAVY, dopravní opatření během výstavby dle potřeb zhotovitele a vč. návrhu a projednání, dodávka, montáž a demontáž přechodné dopravního značení</t>
  </si>
  <si>
    <t>262144</t>
  </si>
  <si>
    <t>737813195</t>
  </si>
  <si>
    <t>26</t>
  </si>
  <si>
    <t>02910</t>
  </si>
  <si>
    <t xml:space="preserve">OSTATNÍ POŽADAVKY - ZEMĚMĚŘIČSKÁ MĚŘENÍ ZAMĚŘENÍ  TRASY KABELOVÉHO VEDENÍ DLE SOUŘADNIC A OSTATNÍ DALŠÍ POTŘEBNÁ ZAMĚŘENÍ</t>
  </si>
  <si>
    <t>1721466441</t>
  </si>
  <si>
    <t>27</t>
  </si>
  <si>
    <t>02911</t>
  </si>
  <si>
    <t>OSTATNÍ POŽADAVKY - GEODETICKÉ ZAMĚŘENÍ, geod. zaměření skutečného provedení</t>
  </si>
  <si>
    <t>HM</t>
  </si>
  <si>
    <t>89294612</t>
  </si>
  <si>
    <t>28</t>
  </si>
  <si>
    <t>02940</t>
  </si>
  <si>
    <t>OSTATNÍ POŽADAVKY - VYPRACOVÁNÍ DOKUMENTACE, vypracování dokumenatce RDS</t>
  </si>
  <si>
    <t>625143735</t>
  </si>
  <si>
    <t>29</t>
  </si>
  <si>
    <t>02944</t>
  </si>
  <si>
    <t>OSTAT POŽADAVKY - DOKUMENTACE SKUTEČ PROVEDENÍ V DIGIT FORMĚ</t>
  </si>
  <si>
    <t>830409167</t>
  </si>
  <si>
    <t>31</t>
  </si>
  <si>
    <t>1764837125</t>
  </si>
  <si>
    <t>30</t>
  </si>
  <si>
    <t>014102</t>
  </si>
  <si>
    <t>POPLATKY ZA SKLÁDKU</t>
  </si>
  <si>
    <t>-1005943852</t>
  </si>
  <si>
    <t>"suť celková"ODPAD_CELEK*1,9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</si>
</sst>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2" borderId="22" xfId="0" applyNumberFormat="1" applyFont="1" applyFill="1" applyBorder="1" applyAlignment="1" applyProtection="1">
      <alignment vertical="center"/>
      <protection locked="0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22</v>
      </c>
      <c r="AO7" s="21"/>
      <c r="AP7" s="21"/>
      <c r="AQ7" s="21"/>
      <c r="AR7" s="19"/>
      <c r="BE7" s="30"/>
      <c r="BS7" s="16" t="s">
        <v>23</v>
      </c>
    </row>
    <row r="8" ht="12" customHeight="1">
      <c r="B8" s="20"/>
      <c r="C8" s="21"/>
      <c r="D8" s="31" t="s">
        <v>24</v>
      </c>
      <c r="E8" s="21"/>
      <c r="F8" s="21"/>
      <c r="G8" s="21"/>
      <c r="H8" s="21"/>
      <c r="I8" s="21"/>
      <c r="J8" s="21"/>
      <c r="K8" s="26" t="s">
        <v>25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26</v>
      </c>
      <c r="AL8" s="21"/>
      <c r="AM8" s="21"/>
      <c r="AN8" s="32" t="s">
        <v>27</v>
      </c>
      <c r="AO8" s="21"/>
      <c r="AP8" s="21"/>
      <c r="AQ8" s="21"/>
      <c r="AR8" s="19"/>
      <c r="BE8" s="30"/>
      <c r="BS8" s="16" t="s">
        <v>28</v>
      </c>
    </row>
    <row r="9" ht="29.28" customHeight="1">
      <c r="B9" s="20"/>
      <c r="C9" s="21"/>
      <c r="D9" s="25" t="s">
        <v>29</v>
      </c>
      <c r="E9" s="21"/>
      <c r="F9" s="21"/>
      <c r="G9" s="21"/>
      <c r="H9" s="21"/>
      <c r="I9" s="21"/>
      <c r="J9" s="21"/>
      <c r="K9" s="33" t="s">
        <v>30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31</v>
      </c>
      <c r="AL9" s="21"/>
      <c r="AM9" s="21"/>
      <c r="AN9" s="33" t="s">
        <v>32</v>
      </c>
      <c r="AO9" s="21"/>
      <c r="AP9" s="21"/>
      <c r="AQ9" s="21"/>
      <c r="AR9" s="19"/>
      <c r="BE9" s="30"/>
      <c r="BS9" s="16" t="s">
        <v>33</v>
      </c>
    </row>
    <row r="10" ht="12" customHeight="1">
      <c r="B10" s="20"/>
      <c r="C10" s="21"/>
      <c r="D10" s="31" t="s">
        <v>34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18</v>
      </c>
    </row>
    <row r="11" ht="18.48" customHeight="1">
      <c r="B11" s="20"/>
      <c r="C11" s="21"/>
      <c r="D11" s="21"/>
      <c r="E11" s="26" t="s">
        <v>36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18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ht="12" customHeight="1">
      <c r="B13" s="20"/>
      <c r="C13" s="21"/>
      <c r="D13" s="31" t="s">
        <v>38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35</v>
      </c>
      <c r="AL13" s="21"/>
      <c r="AM13" s="21"/>
      <c r="AN13" s="34" t="s">
        <v>39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4" t="s">
        <v>39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37</v>
      </c>
      <c r="AL14" s="21"/>
      <c r="AM14" s="21"/>
      <c r="AN14" s="34" t="s">
        <v>39</v>
      </c>
      <c r="AO14" s="21"/>
      <c r="AP14" s="21"/>
      <c r="AQ14" s="21"/>
      <c r="AR14" s="19"/>
      <c r="BE14" s="30"/>
      <c r="BS14" s="16" t="s">
        <v>18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40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41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42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43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44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45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1" customFormat="1" ht="25.92" customHeight="1">
      <c r="B26" s="38"/>
      <c r="C26" s="39"/>
      <c r="D26" s="40" t="s">
        <v>46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49</v>
      </c>
      <c r="AL28" s="44"/>
      <c r="AM28" s="44"/>
      <c r="AN28" s="44"/>
      <c r="AO28" s="44"/>
      <c r="AP28" s="39"/>
      <c r="AQ28" s="39"/>
      <c r="AR28" s="43"/>
      <c r="BE28" s="30"/>
    </row>
    <row r="29" s="2" customFormat="1" ht="14.4" customHeight="1">
      <c r="B29" s="45"/>
      <c r="C29" s="46"/>
      <c r="D29" s="31" t="s">
        <v>50</v>
      </c>
      <c r="E29" s="46"/>
      <c r="F29" s="31" t="s">
        <v>51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1" t="s">
        <v>52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1" t="s">
        <v>53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1" t="s">
        <v>54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1" t="s">
        <v>55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1" customFormat="1" ht="25.92" customHeight="1">
      <c r="B35" s="38"/>
      <c r="C35" s="51"/>
      <c r="D35" s="52" t="s">
        <v>56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57</v>
      </c>
      <c r="U35" s="53"/>
      <c r="V35" s="53"/>
      <c r="W35" s="53"/>
      <c r="X35" s="55" t="s">
        <v>58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8"/>
      <c r="C49" s="39"/>
      <c r="D49" s="58" t="s">
        <v>59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60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8"/>
      <c r="C60" s="39"/>
      <c r="D60" s="60" t="s">
        <v>61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62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61</v>
      </c>
      <c r="AI60" s="41"/>
      <c r="AJ60" s="41"/>
      <c r="AK60" s="41"/>
      <c r="AL60" s="41"/>
      <c r="AM60" s="60" t="s">
        <v>62</v>
      </c>
      <c r="AN60" s="41"/>
      <c r="AO60" s="41"/>
      <c r="AP60" s="39"/>
      <c r="AQ60" s="39"/>
      <c r="AR60" s="43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8"/>
      <c r="C64" s="39"/>
      <c r="D64" s="58" t="s">
        <v>63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64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8"/>
      <c r="C75" s="39"/>
      <c r="D75" s="60" t="s">
        <v>61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62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61</v>
      </c>
      <c r="AI75" s="41"/>
      <c r="AJ75" s="41"/>
      <c r="AK75" s="41"/>
      <c r="AL75" s="41"/>
      <c r="AM75" s="60" t="s">
        <v>62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2" t="s">
        <v>65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1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2019/04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MODERNIZACE SILNICE II/343 VRŠOV - TRHOVÁ KAMENICE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1" t="s">
        <v>24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>TRHOVÁ KANENICE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26</v>
      </c>
      <c r="AJ87" s="39"/>
      <c r="AK87" s="39"/>
      <c r="AL87" s="39"/>
      <c r="AM87" s="74" t="str">
        <f>IF(AN8= "","",AN8)</f>
        <v>24. 4. 2019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27.9" customHeight="1">
      <c r="B89" s="38"/>
      <c r="C89" s="31" t="s">
        <v>34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>Pardubický kraj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40</v>
      </c>
      <c r="AJ89" s="39"/>
      <c r="AK89" s="39"/>
      <c r="AL89" s="39"/>
      <c r="AM89" s="75" t="str">
        <f>IF(E17="","",E17)</f>
        <v>OPTIMA spol. s.r.o., Žižkova 738,Vysoké Mýto</v>
      </c>
      <c r="AN89" s="66"/>
      <c r="AO89" s="66"/>
      <c r="AP89" s="66"/>
      <c r="AQ89" s="39"/>
      <c r="AR89" s="43"/>
      <c r="AS89" s="76" t="s">
        <v>66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1" t="s">
        <v>38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43</v>
      </c>
      <c r="AJ90" s="39"/>
      <c r="AK90" s="39"/>
      <c r="AL90" s="39"/>
      <c r="AM90" s="75" t="str">
        <f>IF(E20="","",E20)</f>
        <v>Ing. M. Urban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67</v>
      </c>
      <c r="D92" s="89"/>
      <c r="E92" s="89"/>
      <c r="F92" s="89"/>
      <c r="G92" s="89"/>
      <c r="H92" s="90"/>
      <c r="I92" s="91" t="s">
        <v>68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69</v>
      </c>
      <c r="AH92" s="89"/>
      <c r="AI92" s="89"/>
      <c r="AJ92" s="89"/>
      <c r="AK92" s="89"/>
      <c r="AL92" s="89"/>
      <c r="AM92" s="89"/>
      <c r="AN92" s="91" t="s">
        <v>70</v>
      </c>
      <c r="AO92" s="89"/>
      <c r="AP92" s="93"/>
      <c r="AQ92" s="94" t="s">
        <v>71</v>
      </c>
      <c r="AR92" s="43"/>
      <c r="AS92" s="95" t="s">
        <v>72</v>
      </c>
      <c r="AT92" s="96" t="s">
        <v>73</v>
      </c>
      <c r="AU92" s="96" t="s">
        <v>74</v>
      </c>
      <c r="AV92" s="96" t="s">
        <v>75</v>
      </c>
      <c r="AW92" s="96" t="s">
        <v>76</v>
      </c>
      <c r="AX92" s="96" t="s">
        <v>77</v>
      </c>
      <c r="AY92" s="96" t="s">
        <v>78</v>
      </c>
      <c r="AZ92" s="96" t="s">
        <v>79</v>
      </c>
      <c r="BA92" s="96" t="s">
        <v>80</v>
      </c>
      <c r="BB92" s="96" t="s">
        <v>81</v>
      </c>
      <c r="BC92" s="96" t="s">
        <v>82</v>
      </c>
      <c r="BD92" s="97" t="s">
        <v>83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84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ROUND(AG95,2)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ROUND(AS95,2)</f>
        <v>0</v>
      </c>
      <c r="AT94" s="109">
        <f>ROUND(SUM(AV94:AW94),2)</f>
        <v>0</v>
      </c>
      <c r="AU94" s="110">
        <f>ROUND(AU95,5)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ROUND(AZ95,2)</f>
        <v>0</v>
      </c>
      <c r="BA94" s="109">
        <f>ROUND(BA95,2)</f>
        <v>0</v>
      </c>
      <c r="BB94" s="109">
        <f>ROUND(BB95,2)</f>
        <v>0</v>
      </c>
      <c r="BC94" s="109">
        <f>ROUND(BC95,2)</f>
        <v>0</v>
      </c>
      <c r="BD94" s="111">
        <f>ROUND(BD95,2)</f>
        <v>0</v>
      </c>
      <c r="BS94" s="112" t="s">
        <v>85</v>
      </c>
      <c r="BT94" s="112" t="s">
        <v>86</v>
      </c>
      <c r="BU94" s="113" t="s">
        <v>87</v>
      </c>
      <c r="BV94" s="112" t="s">
        <v>88</v>
      </c>
      <c r="BW94" s="112" t="s">
        <v>5</v>
      </c>
      <c r="BX94" s="112" t="s">
        <v>89</v>
      </c>
      <c r="CL94" s="112" t="s">
        <v>20</v>
      </c>
    </row>
    <row r="95" s="6" customFormat="1" ht="16.5" customHeight="1">
      <c r="A95" s="114" t="s">
        <v>90</v>
      </c>
      <c r="B95" s="115"/>
      <c r="C95" s="116"/>
      <c r="D95" s="117" t="s">
        <v>91</v>
      </c>
      <c r="E95" s="117"/>
      <c r="F95" s="117"/>
      <c r="G95" s="117"/>
      <c r="H95" s="117"/>
      <c r="I95" s="118"/>
      <c r="J95" s="117" t="s">
        <v>92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'SO 401 - Meteostanice (TR...'!J32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93</v>
      </c>
      <c r="AR95" s="121"/>
      <c r="AS95" s="122">
        <v>0</v>
      </c>
      <c r="AT95" s="123">
        <f>ROUND(SUM(AV95:AW95),2)</f>
        <v>0</v>
      </c>
      <c r="AU95" s="124">
        <f>'SO 401 - Meteostanice (TR...'!P130</f>
        <v>0</v>
      </c>
      <c r="AV95" s="123">
        <f>'SO 401 - Meteostanice (TR...'!J35</f>
        <v>0</v>
      </c>
      <c r="AW95" s="123">
        <f>'SO 401 - Meteostanice (TR...'!J36</f>
        <v>0</v>
      </c>
      <c r="AX95" s="123">
        <f>'SO 401 - Meteostanice (TR...'!J37</f>
        <v>0</v>
      </c>
      <c r="AY95" s="123">
        <f>'SO 401 - Meteostanice (TR...'!J38</f>
        <v>0</v>
      </c>
      <c r="AZ95" s="123">
        <f>'SO 401 - Meteostanice (TR...'!F35</f>
        <v>0</v>
      </c>
      <c r="BA95" s="123">
        <f>'SO 401 - Meteostanice (TR...'!F36</f>
        <v>0</v>
      </c>
      <c r="BB95" s="123">
        <f>'SO 401 - Meteostanice (TR...'!F37</f>
        <v>0</v>
      </c>
      <c r="BC95" s="123">
        <f>'SO 401 - Meteostanice (TR...'!F38</f>
        <v>0</v>
      </c>
      <c r="BD95" s="125">
        <f>'SO 401 - Meteostanice (TR...'!F39</f>
        <v>0</v>
      </c>
      <c r="BT95" s="126" t="s">
        <v>23</v>
      </c>
      <c r="BV95" s="126" t="s">
        <v>88</v>
      </c>
      <c r="BW95" s="126" t="s">
        <v>94</v>
      </c>
      <c r="BX95" s="126" t="s">
        <v>5</v>
      </c>
      <c r="CL95" s="126" t="s">
        <v>1</v>
      </c>
      <c r="CM95" s="126" t="s">
        <v>95</v>
      </c>
    </row>
    <row r="96" s="1" customFormat="1" ht="30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</row>
    <row r="97" s="1" customFormat="1" ht="6.96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43"/>
    </row>
  </sheetData>
  <sheetProtection sheet="1" formatColumns="0" formatRows="0" objects="1" scenarios="1" spinCount="100000" saltValue="e8wwb+3LbviULtgQAeiooawFJmZNO7NqIJTIQeRg206MELmxOwRu7/Yjp/Yz7XfCDZjjqnj4PWUeVzBFzMCpjQ==" hashValue="rzJThGVhEE+13S9TTWgne8k3URnHLt4hQ6ldW6NshWfbS0vSiqRokiwYy4mNA8EE9AE373mXPvGW22jjCBXKT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SO 401 - Meteostanice (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94</v>
      </c>
      <c r="AZ2" s="128" t="s">
        <v>96</v>
      </c>
      <c r="BA2" s="128" t="s">
        <v>97</v>
      </c>
      <c r="BB2" s="128" t="s">
        <v>98</v>
      </c>
      <c r="BC2" s="128" t="s">
        <v>99</v>
      </c>
      <c r="BD2" s="128" t="s">
        <v>95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9"/>
      <c r="AT3" s="16" t="s">
        <v>95</v>
      </c>
      <c r="AZ3" s="128" t="s">
        <v>100</v>
      </c>
      <c r="BA3" s="128" t="s">
        <v>101</v>
      </c>
      <c r="BB3" s="128" t="s">
        <v>98</v>
      </c>
      <c r="BC3" s="128" t="s">
        <v>102</v>
      </c>
      <c r="BD3" s="128" t="s">
        <v>95</v>
      </c>
    </row>
    <row r="4" ht="24.96" customHeight="1">
      <c r="B4" s="19"/>
      <c r="D4" s="132" t="s">
        <v>103</v>
      </c>
      <c r="L4" s="19"/>
      <c r="M4" s="133" t="s">
        <v>10</v>
      </c>
      <c r="AT4" s="16" t="s">
        <v>4</v>
      </c>
      <c r="AZ4" s="128" t="s">
        <v>104</v>
      </c>
      <c r="BA4" s="128" t="s">
        <v>105</v>
      </c>
      <c r="BB4" s="128" t="s">
        <v>98</v>
      </c>
      <c r="BC4" s="128" t="s">
        <v>106</v>
      </c>
      <c r="BD4" s="128" t="s">
        <v>95</v>
      </c>
    </row>
    <row r="5" ht="6.96" customHeight="1">
      <c r="B5" s="19"/>
      <c r="L5" s="19"/>
      <c r="AZ5" s="128" t="s">
        <v>107</v>
      </c>
      <c r="BA5" s="128" t="s">
        <v>108</v>
      </c>
      <c r="BB5" s="128" t="s">
        <v>109</v>
      </c>
      <c r="BC5" s="128" t="s">
        <v>110</v>
      </c>
      <c r="BD5" s="128" t="s">
        <v>111</v>
      </c>
    </row>
    <row r="6" ht="12" customHeight="1">
      <c r="B6" s="19"/>
      <c r="D6" s="134" t="s">
        <v>16</v>
      </c>
      <c r="L6" s="19"/>
    </row>
    <row r="7" ht="16.5" customHeight="1">
      <c r="B7" s="19"/>
      <c r="E7" s="135" t="str">
        <f>'Rekapitulace stavby'!K6</f>
        <v>MODERNIZACE SILNICE II/343 VRŠOV - TRHOVÁ KAMENICE</v>
      </c>
      <c r="F7" s="134"/>
      <c r="G7" s="134"/>
      <c r="H7" s="134"/>
      <c r="L7" s="19"/>
    </row>
    <row r="8" s="1" customFormat="1" ht="12" customHeight="1">
      <c r="B8" s="43"/>
      <c r="D8" s="134" t="s">
        <v>112</v>
      </c>
      <c r="I8" s="136"/>
      <c r="L8" s="43"/>
    </row>
    <row r="9" s="1" customFormat="1" ht="36.96" customHeight="1">
      <c r="B9" s="43"/>
      <c r="E9" s="137" t="s">
        <v>113</v>
      </c>
      <c r="F9" s="1"/>
      <c r="G9" s="1"/>
      <c r="H9" s="1"/>
      <c r="I9" s="136"/>
      <c r="L9" s="43"/>
    </row>
    <row r="10" s="1" customFormat="1">
      <c r="B10" s="43"/>
      <c r="I10" s="136"/>
      <c r="L10" s="43"/>
    </row>
    <row r="11" s="1" customFormat="1" ht="12" customHeight="1">
      <c r="B11" s="43"/>
      <c r="D11" s="134" t="s">
        <v>19</v>
      </c>
      <c r="F11" s="138" t="s">
        <v>1</v>
      </c>
      <c r="I11" s="139" t="s">
        <v>21</v>
      </c>
      <c r="J11" s="138" t="s">
        <v>1</v>
      </c>
      <c r="L11" s="43"/>
    </row>
    <row r="12" s="1" customFormat="1" ht="12" customHeight="1">
      <c r="B12" s="43"/>
      <c r="D12" s="134" t="s">
        <v>24</v>
      </c>
      <c r="F12" s="138" t="s">
        <v>114</v>
      </c>
      <c r="I12" s="139" t="s">
        <v>26</v>
      </c>
      <c r="J12" s="140" t="str">
        <f>'Rekapitulace stavby'!AN8</f>
        <v>24. 4. 2019</v>
      </c>
      <c r="L12" s="43"/>
    </row>
    <row r="13" s="1" customFormat="1" ht="10.8" customHeight="1">
      <c r="B13" s="43"/>
      <c r="I13" s="136"/>
      <c r="L13" s="43"/>
    </row>
    <row r="14" s="1" customFormat="1" ht="12" customHeight="1">
      <c r="B14" s="43"/>
      <c r="D14" s="134" t="s">
        <v>34</v>
      </c>
      <c r="I14" s="139" t="s">
        <v>35</v>
      </c>
      <c r="J14" s="138" t="s">
        <v>1</v>
      </c>
      <c r="L14" s="43"/>
    </row>
    <row r="15" s="1" customFormat="1" ht="18" customHeight="1">
      <c r="B15" s="43"/>
      <c r="E15" s="138" t="s">
        <v>36</v>
      </c>
      <c r="I15" s="139" t="s">
        <v>37</v>
      </c>
      <c r="J15" s="138" t="s">
        <v>1</v>
      </c>
      <c r="L15" s="43"/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38</v>
      </c>
      <c r="I17" s="139" t="s">
        <v>35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38"/>
      <c r="G18" s="138"/>
      <c r="H18" s="138"/>
      <c r="I18" s="139" t="s">
        <v>37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40</v>
      </c>
      <c r="I20" s="139" t="s">
        <v>35</v>
      </c>
      <c r="J20" s="138" t="s">
        <v>1</v>
      </c>
      <c r="L20" s="43"/>
    </row>
    <row r="21" s="1" customFormat="1" ht="18" customHeight="1">
      <c r="B21" s="43"/>
      <c r="E21" s="138" t="s">
        <v>41</v>
      </c>
      <c r="I21" s="139" t="s">
        <v>37</v>
      </c>
      <c r="J21" s="138" t="s">
        <v>1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43</v>
      </c>
      <c r="I23" s="139" t="s">
        <v>35</v>
      </c>
      <c r="J23" s="138" t="s">
        <v>1</v>
      </c>
      <c r="L23" s="43"/>
    </row>
    <row r="24" s="1" customFormat="1" ht="18" customHeight="1">
      <c r="B24" s="43"/>
      <c r="E24" s="138" t="s">
        <v>44</v>
      </c>
      <c r="I24" s="139" t="s">
        <v>37</v>
      </c>
      <c r="J24" s="138" t="s">
        <v>1</v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45</v>
      </c>
      <c r="I26" s="136"/>
      <c r="L26" s="43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4"/>
      <c r="J29" s="78"/>
      <c r="K29" s="78"/>
      <c r="L29" s="43"/>
    </row>
    <row r="30" s="1" customFormat="1" ht="14.4" customHeight="1">
      <c r="B30" s="43"/>
      <c r="D30" s="138" t="s">
        <v>115</v>
      </c>
      <c r="I30" s="136"/>
      <c r="J30" s="145">
        <f>J96</f>
        <v>0</v>
      </c>
      <c r="L30" s="43"/>
    </row>
    <row r="31" s="1" customFormat="1" ht="14.4" customHeight="1">
      <c r="B31" s="43"/>
      <c r="D31" s="146" t="s">
        <v>116</v>
      </c>
      <c r="I31" s="136"/>
      <c r="J31" s="145">
        <f>J103</f>
        <v>0</v>
      </c>
      <c r="L31" s="43"/>
    </row>
    <row r="32" s="1" customFormat="1" ht="25.44" customHeight="1">
      <c r="B32" s="43"/>
      <c r="D32" s="147" t="s">
        <v>46</v>
      </c>
      <c r="I32" s="136"/>
      <c r="J32" s="148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4"/>
      <c r="J33" s="78"/>
      <c r="K33" s="78"/>
      <c r="L33" s="43"/>
    </row>
    <row r="34" s="1" customFormat="1" ht="14.4" customHeight="1">
      <c r="B34" s="43"/>
      <c r="F34" s="149" t="s">
        <v>48</v>
      </c>
      <c r="I34" s="150" t="s">
        <v>47</v>
      </c>
      <c r="J34" s="149" t="s">
        <v>49</v>
      </c>
      <c r="L34" s="43"/>
    </row>
    <row r="35" s="1" customFormat="1" ht="14.4" customHeight="1">
      <c r="B35" s="43"/>
      <c r="D35" s="151" t="s">
        <v>50</v>
      </c>
      <c r="E35" s="134" t="s">
        <v>51</v>
      </c>
      <c r="F35" s="152">
        <f>ROUND((SUM(BE103:BE110) + SUM(BE130:BE247)),  2)</f>
        <v>0</v>
      </c>
      <c r="I35" s="153">
        <v>0.20999999999999999</v>
      </c>
      <c r="J35" s="152">
        <f>ROUND(((SUM(BE103:BE110) + SUM(BE130:BE247))*I35),  2)</f>
        <v>0</v>
      </c>
      <c r="L35" s="43"/>
    </row>
    <row r="36" s="1" customFormat="1" ht="14.4" customHeight="1">
      <c r="B36" s="43"/>
      <c r="E36" s="134" t="s">
        <v>52</v>
      </c>
      <c r="F36" s="152">
        <f>ROUND((SUM(BF103:BF110) + SUM(BF130:BF247)),  2)</f>
        <v>0</v>
      </c>
      <c r="I36" s="153">
        <v>0.14999999999999999</v>
      </c>
      <c r="J36" s="152">
        <f>ROUND(((SUM(BF103:BF110) + SUM(BF130:BF247))*I36),  2)</f>
        <v>0</v>
      </c>
      <c r="L36" s="43"/>
    </row>
    <row r="37" hidden="1" s="1" customFormat="1" ht="14.4" customHeight="1">
      <c r="B37" s="43"/>
      <c r="E37" s="134" t="s">
        <v>53</v>
      </c>
      <c r="F37" s="152">
        <f>ROUND((SUM(BG103:BG110) + SUM(BG130:BG247)),  2)</f>
        <v>0</v>
      </c>
      <c r="I37" s="153">
        <v>0.20999999999999999</v>
      </c>
      <c r="J37" s="152">
        <f>0</f>
        <v>0</v>
      </c>
      <c r="L37" s="43"/>
    </row>
    <row r="38" hidden="1" s="1" customFormat="1" ht="14.4" customHeight="1">
      <c r="B38" s="43"/>
      <c r="E38" s="134" t="s">
        <v>54</v>
      </c>
      <c r="F38" s="152">
        <f>ROUND((SUM(BH103:BH110) + SUM(BH130:BH247)),  2)</f>
        <v>0</v>
      </c>
      <c r="I38" s="153">
        <v>0.14999999999999999</v>
      </c>
      <c r="J38" s="152">
        <f>0</f>
        <v>0</v>
      </c>
      <c r="L38" s="43"/>
    </row>
    <row r="39" hidden="1" s="1" customFormat="1" ht="14.4" customHeight="1">
      <c r="B39" s="43"/>
      <c r="E39" s="134" t="s">
        <v>55</v>
      </c>
      <c r="F39" s="152">
        <f>ROUND((SUM(BI103:BI110) + SUM(BI130:BI247)),  2)</f>
        <v>0</v>
      </c>
      <c r="I39" s="153">
        <v>0</v>
      </c>
      <c r="J39" s="152">
        <f>0</f>
        <v>0</v>
      </c>
      <c r="L39" s="43"/>
    </row>
    <row r="40" s="1" customFormat="1" ht="6.96" customHeight="1">
      <c r="B40" s="43"/>
      <c r="I40" s="136"/>
      <c r="L40" s="43"/>
    </row>
    <row r="41" s="1" customFormat="1" ht="25.44" customHeight="1">
      <c r="B41" s="43"/>
      <c r="C41" s="154"/>
      <c r="D41" s="155" t="s">
        <v>56</v>
      </c>
      <c r="E41" s="156"/>
      <c r="F41" s="156"/>
      <c r="G41" s="157" t="s">
        <v>57</v>
      </c>
      <c r="H41" s="158" t="s">
        <v>58</v>
      </c>
      <c r="I41" s="159"/>
      <c r="J41" s="160">
        <f>SUM(J32:J39)</f>
        <v>0</v>
      </c>
      <c r="K41" s="161"/>
      <c r="L41" s="43"/>
    </row>
    <row r="42" s="1" customFormat="1" ht="14.4" customHeight="1">
      <c r="B42" s="43"/>
      <c r="I42" s="136"/>
      <c r="L42" s="43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3"/>
      <c r="D50" s="162" t="s">
        <v>59</v>
      </c>
      <c r="E50" s="163"/>
      <c r="F50" s="163"/>
      <c r="G50" s="162" t="s">
        <v>60</v>
      </c>
      <c r="H50" s="163"/>
      <c r="I50" s="164"/>
      <c r="J50" s="163"/>
      <c r="K50" s="163"/>
      <c r="L50" s="4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3"/>
      <c r="D61" s="165" t="s">
        <v>61</v>
      </c>
      <c r="E61" s="166"/>
      <c r="F61" s="167" t="s">
        <v>62</v>
      </c>
      <c r="G61" s="165" t="s">
        <v>61</v>
      </c>
      <c r="H61" s="166"/>
      <c r="I61" s="168"/>
      <c r="J61" s="169" t="s">
        <v>62</v>
      </c>
      <c r="K61" s="166"/>
      <c r="L61" s="43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3"/>
      <c r="D65" s="162" t="s">
        <v>63</v>
      </c>
      <c r="E65" s="163"/>
      <c r="F65" s="163"/>
      <c r="G65" s="162" t="s">
        <v>64</v>
      </c>
      <c r="H65" s="163"/>
      <c r="I65" s="164"/>
      <c r="J65" s="163"/>
      <c r="K65" s="163"/>
      <c r="L65" s="43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3"/>
      <c r="D76" s="165" t="s">
        <v>61</v>
      </c>
      <c r="E76" s="166"/>
      <c r="F76" s="167" t="s">
        <v>62</v>
      </c>
      <c r="G76" s="165" t="s">
        <v>61</v>
      </c>
      <c r="H76" s="166"/>
      <c r="I76" s="168"/>
      <c r="J76" s="169" t="s">
        <v>62</v>
      </c>
      <c r="K76" s="166"/>
      <c r="L76" s="43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3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3"/>
    </row>
    <row r="82" s="1" customFormat="1" ht="24.96" customHeight="1">
      <c r="B82" s="38"/>
      <c r="C82" s="22" t="s">
        <v>117</v>
      </c>
      <c r="D82" s="39"/>
      <c r="E82" s="39"/>
      <c r="F82" s="39"/>
      <c r="G82" s="39"/>
      <c r="H82" s="39"/>
      <c r="I82" s="136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6"/>
      <c r="J83" s="39"/>
      <c r="K83" s="39"/>
      <c r="L83" s="43"/>
    </row>
    <row r="84" s="1" customFormat="1" ht="12" customHeight="1">
      <c r="B84" s="38"/>
      <c r="C84" s="31" t="s">
        <v>16</v>
      </c>
      <c r="D84" s="39"/>
      <c r="E84" s="39"/>
      <c r="F84" s="39"/>
      <c r="G84" s="39"/>
      <c r="H84" s="39"/>
      <c r="I84" s="136"/>
      <c r="J84" s="39"/>
      <c r="K84" s="39"/>
      <c r="L84" s="43"/>
    </row>
    <row r="85" s="1" customFormat="1" ht="16.5" customHeight="1">
      <c r="B85" s="38"/>
      <c r="C85" s="39"/>
      <c r="D85" s="39"/>
      <c r="E85" s="176" t="str">
        <f>E7</f>
        <v>MODERNIZACE SILNICE II/343 VRŠOV - TRHOVÁ KAMENICE</v>
      </c>
      <c r="F85" s="31"/>
      <c r="G85" s="31"/>
      <c r="H85" s="31"/>
      <c r="I85" s="136"/>
      <c r="J85" s="39"/>
      <c r="K85" s="39"/>
      <c r="L85" s="43"/>
    </row>
    <row r="86" s="1" customFormat="1" ht="12" customHeight="1">
      <c r="B86" s="38"/>
      <c r="C86" s="31" t="s">
        <v>112</v>
      </c>
      <c r="D86" s="39"/>
      <c r="E86" s="39"/>
      <c r="F86" s="39"/>
      <c r="G86" s="39"/>
      <c r="H86" s="39"/>
      <c r="I86" s="136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SO 401 - Meteostanice (TRAVNÁ)</v>
      </c>
      <c r="F87" s="39"/>
      <c r="G87" s="39"/>
      <c r="H87" s="39"/>
      <c r="I87" s="136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6"/>
      <c r="J88" s="39"/>
      <c r="K88" s="39"/>
      <c r="L88" s="43"/>
    </row>
    <row r="89" s="1" customFormat="1" ht="12" customHeight="1">
      <c r="B89" s="38"/>
      <c r="C89" s="31" t="s">
        <v>24</v>
      </c>
      <c r="D89" s="39"/>
      <c r="E89" s="39"/>
      <c r="F89" s="26" t="str">
        <f>F12</f>
        <v xml:space="preserve"> </v>
      </c>
      <c r="G89" s="39"/>
      <c r="H89" s="39"/>
      <c r="I89" s="139" t="s">
        <v>26</v>
      </c>
      <c r="J89" s="74" t="str">
        <f>IF(J12="","",J12)</f>
        <v>24. 4. 2019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6"/>
      <c r="J90" s="39"/>
      <c r="K90" s="39"/>
      <c r="L90" s="43"/>
    </row>
    <row r="91" s="1" customFormat="1" ht="43.05" customHeight="1">
      <c r="B91" s="38"/>
      <c r="C91" s="31" t="s">
        <v>34</v>
      </c>
      <c r="D91" s="39"/>
      <c r="E91" s="39"/>
      <c r="F91" s="26" t="str">
        <f>E15</f>
        <v>Pardubický kraj</v>
      </c>
      <c r="G91" s="39"/>
      <c r="H91" s="39"/>
      <c r="I91" s="139" t="s">
        <v>40</v>
      </c>
      <c r="J91" s="36" t="str">
        <f>E21</f>
        <v>OPTIMA spol. s.r.o., Žižkova 738,Vysoké Mýto</v>
      </c>
      <c r="K91" s="39"/>
      <c r="L91" s="43"/>
    </row>
    <row r="92" s="1" customFormat="1" ht="15.15" customHeight="1">
      <c r="B92" s="38"/>
      <c r="C92" s="31" t="s">
        <v>38</v>
      </c>
      <c r="D92" s="39"/>
      <c r="E92" s="39"/>
      <c r="F92" s="26" t="str">
        <f>IF(E18="","",E18)</f>
        <v>Vyplň údaj</v>
      </c>
      <c r="G92" s="39"/>
      <c r="H92" s="39"/>
      <c r="I92" s="139" t="s">
        <v>43</v>
      </c>
      <c r="J92" s="36" t="str">
        <f>E24</f>
        <v>Ing. M. Urban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6"/>
      <c r="J93" s="39"/>
      <c r="K93" s="39"/>
      <c r="L93" s="43"/>
    </row>
    <row r="94" s="1" customFormat="1" ht="29.28" customHeight="1">
      <c r="B94" s="38"/>
      <c r="C94" s="177" t="s">
        <v>118</v>
      </c>
      <c r="D94" s="178"/>
      <c r="E94" s="178"/>
      <c r="F94" s="178"/>
      <c r="G94" s="178"/>
      <c r="H94" s="178"/>
      <c r="I94" s="179"/>
      <c r="J94" s="180" t="s">
        <v>119</v>
      </c>
      <c r="K94" s="178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6"/>
      <c r="J95" s="39"/>
      <c r="K95" s="39"/>
      <c r="L95" s="43"/>
    </row>
    <row r="96" s="1" customFormat="1" ht="22.8" customHeight="1">
      <c r="B96" s="38"/>
      <c r="C96" s="181" t="s">
        <v>120</v>
      </c>
      <c r="D96" s="39"/>
      <c r="E96" s="39"/>
      <c r="F96" s="39"/>
      <c r="G96" s="39"/>
      <c r="H96" s="39"/>
      <c r="I96" s="136"/>
      <c r="J96" s="105">
        <f>J130</f>
        <v>0</v>
      </c>
      <c r="K96" s="39"/>
      <c r="L96" s="43"/>
      <c r="AU96" s="16" t="s">
        <v>121</v>
      </c>
    </row>
    <row r="97" s="8" customFormat="1" ht="24.96" customHeight="1">
      <c r="B97" s="182"/>
      <c r="C97" s="183"/>
      <c r="D97" s="184" t="s">
        <v>122</v>
      </c>
      <c r="E97" s="185"/>
      <c r="F97" s="185"/>
      <c r="G97" s="185"/>
      <c r="H97" s="185"/>
      <c r="I97" s="186"/>
      <c r="J97" s="187">
        <f>J131</f>
        <v>0</v>
      </c>
      <c r="K97" s="183"/>
      <c r="L97" s="188"/>
    </row>
    <row r="98" s="9" customFormat="1" ht="19.92" customHeight="1">
      <c r="B98" s="189"/>
      <c r="C98" s="190"/>
      <c r="D98" s="191" t="s">
        <v>123</v>
      </c>
      <c r="E98" s="192"/>
      <c r="F98" s="192"/>
      <c r="G98" s="192"/>
      <c r="H98" s="192"/>
      <c r="I98" s="193"/>
      <c r="J98" s="194">
        <f>J132</f>
        <v>0</v>
      </c>
      <c r="K98" s="190"/>
      <c r="L98" s="195"/>
    </row>
    <row r="99" s="9" customFormat="1" ht="19.92" customHeight="1">
      <c r="B99" s="189"/>
      <c r="C99" s="190"/>
      <c r="D99" s="191" t="s">
        <v>124</v>
      </c>
      <c r="E99" s="192"/>
      <c r="F99" s="192"/>
      <c r="G99" s="192"/>
      <c r="H99" s="192"/>
      <c r="I99" s="193"/>
      <c r="J99" s="194">
        <f>J170</f>
        <v>0</v>
      </c>
      <c r="K99" s="190"/>
      <c r="L99" s="195"/>
    </row>
    <row r="100" s="8" customFormat="1" ht="24.96" customHeight="1">
      <c r="B100" s="182"/>
      <c r="C100" s="183"/>
      <c r="D100" s="184" t="s">
        <v>125</v>
      </c>
      <c r="E100" s="185"/>
      <c r="F100" s="185"/>
      <c r="G100" s="185"/>
      <c r="H100" s="185"/>
      <c r="I100" s="186"/>
      <c r="J100" s="187">
        <f>J233</f>
        <v>0</v>
      </c>
      <c r="K100" s="183"/>
      <c r="L100" s="188"/>
    </row>
    <row r="101" s="1" customFormat="1" ht="21.84" customHeight="1">
      <c r="B101" s="38"/>
      <c r="C101" s="39"/>
      <c r="D101" s="39"/>
      <c r="E101" s="39"/>
      <c r="F101" s="39"/>
      <c r="G101" s="39"/>
      <c r="H101" s="39"/>
      <c r="I101" s="136"/>
      <c r="J101" s="39"/>
      <c r="K101" s="39"/>
      <c r="L101" s="43"/>
    </row>
    <row r="102" s="1" customFormat="1" ht="6.96" customHeight="1">
      <c r="B102" s="38"/>
      <c r="C102" s="39"/>
      <c r="D102" s="39"/>
      <c r="E102" s="39"/>
      <c r="F102" s="39"/>
      <c r="G102" s="39"/>
      <c r="H102" s="39"/>
      <c r="I102" s="136"/>
      <c r="J102" s="39"/>
      <c r="K102" s="39"/>
      <c r="L102" s="43"/>
    </row>
    <row r="103" s="1" customFormat="1" ht="29.28" customHeight="1">
      <c r="B103" s="38"/>
      <c r="C103" s="181" t="s">
        <v>126</v>
      </c>
      <c r="D103" s="39"/>
      <c r="E103" s="39"/>
      <c r="F103" s="39"/>
      <c r="G103" s="39"/>
      <c r="H103" s="39"/>
      <c r="I103" s="136"/>
      <c r="J103" s="196">
        <f>ROUND(J104 + J105 + J106 + J107 + J108 + J109,2)</f>
        <v>0</v>
      </c>
      <c r="K103" s="39"/>
      <c r="L103" s="43"/>
      <c r="N103" s="197" t="s">
        <v>50</v>
      </c>
    </row>
    <row r="104" s="1" customFormat="1" ht="18" customHeight="1">
      <c r="B104" s="38"/>
      <c r="C104" s="39"/>
      <c r="D104" s="198" t="s">
        <v>127</v>
      </c>
      <c r="E104" s="199"/>
      <c r="F104" s="199"/>
      <c r="G104" s="39"/>
      <c r="H104" s="39"/>
      <c r="I104" s="136"/>
      <c r="J104" s="200">
        <v>0</v>
      </c>
      <c r="K104" s="39"/>
      <c r="L104" s="201"/>
      <c r="M104" s="136"/>
      <c r="N104" s="202" t="s">
        <v>51</v>
      </c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203" t="s">
        <v>128</v>
      </c>
      <c r="AZ104" s="136"/>
      <c r="BA104" s="136"/>
      <c r="BB104" s="136"/>
      <c r="BC104" s="136"/>
      <c r="BD104" s="136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03" t="s">
        <v>23</v>
      </c>
      <c r="BK104" s="136"/>
      <c r="BL104" s="136"/>
      <c r="BM104" s="136"/>
    </row>
    <row r="105" s="1" customFormat="1" ht="18" customHeight="1">
      <c r="B105" s="38"/>
      <c r="C105" s="39"/>
      <c r="D105" s="198" t="s">
        <v>129</v>
      </c>
      <c r="E105" s="199"/>
      <c r="F105" s="199"/>
      <c r="G105" s="39"/>
      <c r="H105" s="39"/>
      <c r="I105" s="136"/>
      <c r="J105" s="200">
        <v>0</v>
      </c>
      <c r="K105" s="39"/>
      <c r="L105" s="201"/>
      <c r="M105" s="136"/>
      <c r="N105" s="202" t="s">
        <v>51</v>
      </c>
      <c r="O105" s="136"/>
      <c r="P105" s="136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203" t="s">
        <v>128</v>
      </c>
      <c r="AZ105" s="136"/>
      <c r="BA105" s="136"/>
      <c r="BB105" s="136"/>
      <c r="BC105" s="136"/>
      <c r="BD105" s="136"/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03" t="s">
        <v>23</v>
      </c>
      <c r="BK105" s="136"/>
      <c r="BL105" s="136"/>
      <c r="BM105" s="136"/>
    </row>
    <row r="106" s="1" customFormat="1" ht="18" customHeight="1">
      <c r="B106" s="38"/>
      <c r="C106" s="39"/>
      <c r="D106" s="198" t="s">
        <v>130</v>
      </c>
      <c r="E106" s="199"/>
      <c r="F106" s="199"/>
      <c r="G106" s="39"/>
      <c r="H106" s="39"/>
      <c r="I106" s="136"/>
      <c r="J106" s="200">
        <v>0</v>
      </c>
      <c r="K106" s="39"/>
      <c r="L106" s="201"/>
      <c r="M106" s="136"/>
      <c r="N106" s="202" t="s">
        <v>51</v>
      </c>
      <c r="O106" s="136"/>
      <c r="P106" s="136"/>
      <c r="Q106" s="136"/>
      <c r="R106" s="13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203" t="s">
        <v>128</v>
      </c>
      <c r="AZ106" s="136"/>
      <c r="BA106" s="136"/>
      <c r="BB106" s="136"/>
      <c r="BC106" s="136"/>
      <c r="BD106" s="136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23</v>
      </c>
      <c r="BK106" s="136"/>
      <c r="BL106" s="136"/>
      <c r="BM106" s="136"/>
    </row>
    <row r="107" s="1" customFormat="1" ht="18" customHeight="1">
      <c r="B107" s="38"/>
      <c r="C107" s="39"/>
      <c r="D107" s="198" t="s">
        <v>131</v>
      </c>
      <c r="E107" s="199"/>
      <c r="F107" s="199"/>
      <c r="G107" s="39"/>
      <c r="H107" s="39"/>
      <c r="I107" s="136"/>
      <c r="J107" s="200">
        <v>0</v>
      </c>
      <c r="K107" s="39"/>
      <c r="L107" s="201"/>
      <c r="M107" s="136"/>
      <c r="N107" s="202" t="s">
        <v>51</v>
      </c>
      <c r="O107" s="136"/>
      <c r="P107" s="136"/>
      <c r="Q107" s="136"/>
      <c r="R107" s="136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203" t="s">
        <v>128</v>
      </c>
      <c r="AZ107" s="136"/>
      <c r="BA107" s="136"/>
      <c r="BB107" s="136"/>
      <c r="BC107" s="136"/>
      <c r="BD107" s="136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23</v>
      </c>
      <c r="BK107" s="136"/>
      <c r="BL107" s="136"/>
      <c r="BM107" s="136"/>
    </row>
    <row r="108" s="1" customFormat="1" ht="18" customHeight="1">
      <c r="B108" s="38"/>
      <c r="C108" s="39"/>
      <c r="D108" s="198" t="s">
        <v>132</v>
      </c>
      <c r="E108" s="199"/>
      <c r="F108" s="199"/>
      <c r="G108" s="39"/>
      <c r="H108" s="39"/>
      <c r="I108" s="136"/>
      <c r="J108" s="200">
        <v>0</v>
      </c>
      <c r="K108" s="39"/>
      <c r="L108" s="201"/>
      <c r="M108" s="136"/>
      <c r="N108" s="202" t="s">
        <v>51</v>
      </c>
      <c r="O108" s="136"/>
      <c r="P108" s="136"/>
      <c r="Q108" s="136"/>
      <c r="R108" s="136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203" t="s">
        <v>128</v>
      </c>
      <c r="AZ108" s="136"/>
      <c r="BA108" s="136"/>
      <c r="BB108" s="136"/>
      <c r="BC108" s="136"/>
      <c r="BD108" s="136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23</v>
      </c>
      <c r="BK108" s="136"/>
      <c r="BL108" s="136"/>
      <c r="BM108" s="136"/>
    </row>
    <row r="109" s="1" customFormat="1" ht="18" customHeight="1">
      <c r="B109" s="38"/>
      <c r="C109" s="39"/>
      <c r="D109" s="199" t="s">
        <v>133</v>
      </c>
      <c r="E109" s="39"/>
      <c r="F109" s="39"/>
      <c r="G109" s="39"/>
      <c r="H109" s="39"/>
      <c r="I109" s="136"/>
      <c r="J109" s="200">
        <f>ROUND(J30*T109,2)</f>
        <v>0</v>
      </c>
      <c r="K109" s="39"/>
      <c r="L109" s="201"/>
      <c r="M109" s="136"/>
      <c r="N109" s="202" t="s">
        <v>51</v>
      </c>
      <c r="O109" s="136"/>
      <c r="P109" s="136"/>
      <c r="Q109" s="136"/>
      <c r="R109" s="136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203" t="s">
        <v>134</v>
      </c>
      <c r="AZ109" s="136"/>
      <c r="BA109" s="136"/>
      <c r="BB109" s="136"/>
      <c r="BC109" s="136"/>
      <c r="BD109" s="136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23</v>
      </c>
      <c r="BK109" s="136"/>
      <c r="BL109" s="136"/>
      <c r="BM109" s="136"/>
    </row>
    <row r="110" s="1" customFormat="1">
      <c r="B110" s="38"/>
      <c r="C110" s="39"/>
      <c r="D110" s="39"/>
      <c r="E110" s="39"/>
      <c r="F110" s="39"/>
      <c r="G110" s="39"/>
      <c r="H110" s="39"/>
      <c r="I110" s="136"/>
      <c r="J110" s="39"/>
      <c r="K110" s="39"/>
      <c r="L110" s="43"/>
    </row>
    <row r="111" s="1" customFormat="1" ht="29.28" customHeight="1">
      <c r="B111" s="38"/>
      <c r="C111" s="205" t="s">
        <v>135</v>
      </c>
      <c r="D111" s="178"/>
      <c r="E111" s="178"/>
      <c r="F111" s="178"/>
      <c r="G111" s="178"/>
      <c r="H111" s="178"/>
      <c r="I111" s="179"/>
      <c r="J111" s="206">
        <f>ROUND(J96+J103,2)</f>
        <v>0</v>
      </c>
      <c r="K111" s="178"/>
      <c r="L111" s="43"/>
    </row>
    <row r="112" s="1" customFormat="1" ht="6.96" customHeight="1">
      <c r="B112" s="61"/>
      <c r="C112" s="62"/>
      <c r="D112" s="62"/>
      <c r="E112" s="62"/>
      <c r="F112" s="62"/>
      <c r="G112" s="62"/>
      <c r="H112" s="62"/>
      <c r="I112" s="172"/>
      <c r="J112" s="62"/>
      <c r="K112" s="62"/>
      <c r="L112" s="43"/>
    </row>
    <row r="116" s="1" customFormat="1" ht="6.96" customHeight="1">
      <c r="B116" s="63"/>
      <c r="C116" s="64"/>
      <c r="D116" s="64"/>
      <c r="E116" s="64"/>
      <c r="F116" s="64"/>
      <c r="G116" s="64"/>
      <c r="H116" s="64"/>
      <c r="I116" s="175"/>
      <c r="J116" s="64"/>
      <c r="K116" s="64"/>
      <c r="L116" s="43"/>
    </row>
    <row r="117" s="1" customFormat="1" ht="24.96" customHeight="1">
      <c r="B117" s="38"/>
      <c r="C117" s="22" t="s">
        <v>136</v>
      </c>
      <c r="D117" s="39"/>
      <c r="E117" s="39"/>
      <c r="F117" s="39"/>
      <c r="G117" s="39"/>
      <c r="H117" s="39"/>
      <c r="I117" s="136"/>
      <c r="J117" s="39"/>
      <c r="K117" s="39"/>
      <c r="L117" s="43"/>
    </row>
    <row r="118" s="1" customFormat="1" ht="6.96" customHeight="1">
      <c r="B118" s="38"/>
      <c r="C118" s="39"/>
      <c r="D118" s="39"/>
      <c r="E118" s="39"/>
      <c r="F118" s="39"/>
      <c r="G118" s="39"/>
      <c r="H118" s="39"/>
      <c r="I118" s="136"/>
      <c r="J118" s="39"/>
      <c r="K118" s="39"/>
      <c r="L118" s="43"/>
    </row>
    <row r="119" s="1" customFormat="1" ht="12" customHeight="1">
      <c r="B119" s="38"/>
      <c r="C119" s="31" t="s">
        <v>16</v>
      </c>
      <c r="D119" s="39"/>
      <c r="E119" s="39"/>
      <c r="F119" s="39"/>
      <c r="G119" s="39"/>
      <c r="H119" s="39"/>
      <c r="I119" s="136"/>
      <c r="J119" s="39"/>
      <c r="K119" s="39"/>
      <c r="L119" s="43"/>
    </row>
    <row r="120" s="1" customFormat="1" ht="16.5" customHeight="1">
      <c r="B120" s="38"/>
      <c r="C120" s="39"/>
      <c r="D120" s="39"/>
      <c r="E120" s="176" t="str">
        <f>E7</f>
        <v>MODERNIZACE SILNICE II/343 VRŠOV - TRHOVÁ KAMENICE</v>
      </c>
      <c r="F120" s="31"/>
      <c r="G120" s="31"/>
      <c r="H120" s="31"/>
      <c r="I120" s="136"/>
      <c r="J120" s="39"/>
      <c r="K120" s="39"/>
      <c r="L120" s="43"/>
    </row>
    <row r="121" s="1" customFormat="1" ht="12" customHeight="1">
      <c r="B121" s="38"/>
      <c r="C121" s="31" t="s">
        <v>112</v>
      </c>
      <c r="D121" s="39"/>
      <c r="E121" s="39"/>
      <c r="F121" s="39"/>
      <c r="G121" s="39"/>
      <c r="H121" s="39"/>
      <c r="I121" s="136"/>
      <c r="J121" s="39"/>
      <c r="K121" s="39"/>
      <c r="L121" s="43"/>
    </row>
    <row r="122" s="1" customFormat="1" ht="16.5" customHeight="1">
      <c r="B122" s="38"/>
      <c r="C122" s="39"/>
      <c r="D122" s="39"/>
      <c r="E122" s="71" t="str">
        <f>E9</f>
        <v>SO 401 - Meteostanice (TRAVNÁ)</v>
      </c>
      <c r="F122" s="39"/>
      <c r="G122" s="39"/>
      <c r="H122" s="39"/>
      <c r="I122" s="136"/>
      <c r="J122" s="39"/>
      <c r="K122" s="39"/>
      <c r="L122" s="43"/>
    </row>
    <row r="123" s="1" customFormat="1" ht="6.96" customHeight="1">
      <c r="B123" s="38"/>
      <c r="C123" s="39"/>
      <c r="D123" s="39"/>
      <c r="E123" s="39"/>
      <c r="F123" s="39"/>
      <c r="G123" s="39"/>
      <c r="H123" s="39"/>
      <c r="I123" s="136"/>
      <c r="J123" s="39"/>
      <c r="K123" s="39"/>
      <c r="L123" s="43"/>
    </row>
    <row r="124" s="1" customFormat="1" ht="12" customHeight="1">
      <c r="B124" s="38"/>
      <c r="C124" s="31" t="s">
        <v>24</v>
      </c>
      <c r="D124" s="39"/>
      <c r="E124" s="39"/>
      <c r="F124" s="26" t="str">
        <f>F12</f>
        <v xml:space="preserve"> </v>
      </c>
      <c r="G124" s="39"/>
      <c r="H124" s="39"/>
      <c r="I124" s="139" t="s">
        <v>26</v>
      </c>
      <c r="J124" s="74" t="str">
        <f>IF(J12="","",J12)</f>
        <v>24. 4. 2019</v>
      </c>
      <c r="K124" s="39"/>
      <c r="L124" s="43"/>
    </row>
    <row r="125" s="1" customFormat="1" ht="6.96" customHeight="1">
      <c r="B125" s="38"/>
      <c r="C125" s="39"/>
      <c r="D125" s="39"/>
      <c r="E125" s="39"/>
      <c r="F125" s="39"/>
      <c r="G125" s="39"/>
      <c r="H125" s="39"/>
      <c r="I125" s="136"/>
      <c r="J125" s="39"/>
      <c r="K125" s="39"/>
      <c r="L125" s="43"/>
    </row>
    <row r="126" s="1" customFormat="1" ht="43.05" customHeight="1">
      <c r="B126" s="38"/>
      <c r="C126" s="31" t="s">
        <v>34</v>
      </c>
      <c r="D126" s="39"/>
      <c r="E126" s="39"/>
      <c r="F126" s="26" t="str">
        <f>E15</f>
        <v>Pardubický kraj</v>
      </c>
      <c r="G126" s="39"/>
      <c r="H126" s="39"/>
      <c r="I126" s="139" t="s">
        <v>40</v>
      </c>
      <c r="J126" s="36" t="str">
        <f>E21</f>
        <v>OPTIMA spol. s.r.o., Žižkova 738,Vysoké Mýto</v>
      </c>
      <c r="K126" s="39"/>
      <c r="L126" s="43"/>
    </row>
    <row r="127" s="1" customFormat="1" ht="15.15" customHeight="1">
      <c r="B127" s="38"/>
      <c r="C127" s="31" t="s">
        <v>38</v>
      </c>
      <c r="D127" s="39"/>
      <c r="E127" s="39"/>
      <c r="F127" s="26" t="str">
        <f>IF(E18="","",E18)</f>
        <v>Vyplň údaj</v>
      </c>
      <c r="G127" s="39"/>
      <c r="H127" s="39"/>
      <c r="I127" s="139" t="s">
        <v>43</v>
      </c>
      <c r="J127" s="36" t="str">
        <f>E24</f>
        <v>Ing. M. Urban</v>
      </c>
      <c r="K127" s="39"/>
      <c r="L127" s="43"/>
    </row>
    <row r="128" s="1" customFormat="1" ht="10.32" customHeight="1">
      <c r="B128" s="38"/>
      <c r="C128" s="39"/>
      <c r="D128" s="39"/>
      <c r="E128" s="39"/>
      <c r="F128" s="39"/>
      <c r="G128" s="39"/>
      <c r="H128" s="39"/>
      <c r="I128" s="136"/>
      <c r="J128" s="39"/>
      <c r="K128" s="39"/>
      <c r="L128" s="43"/>
    </row>
    <row r="129" s="10" customFormat="1" ht="29.28" customHeight="1">
      <c r="B129" s="207"/>
      <c r="C129" s="208" t="s">
        <v>137</v>
      </c>
      <c r="D129" s="209" t="s">
        <v>71</v>
      </c>
      <c r="E129" s="209" t="s">
        <v>67</v>
      </c>
      <c r="F129" s="209" t="s">
        <v>68</v>
      </c>
      <c r="G129" s="209" t="s">
        <v>138</v>
      </c>
      <c r="H129" s="209" t="s">
        <v>139</v>
      </c>
      <c r="I129" s="210" t="s">
        <v>140</v>
      </c>
      <c r="J129" s="211" t="s">
        <v>119</v>
      </c>
      <c r="K129" s="212" t="s">
        <v>141</v>
      </c>
      <c r="L129" s="213"/>
      <c r="M129" s="95" t="s">
        <v>1</v>
      </c>
      <c r="N129" s="96" t="s">
        <v>50</v>
      </c>
      <c r="O129" s="96" t="s">
        <v>142</v>
      </c>
      <c r="P129" s="96" t="s">
        <v>143</v>
      </c>
      <c r="Q129" s="96" t="s">
        <v>144</v>
      </c>
      <c r="R129" s="96" t="s">
        <v>145</v>
      </c>
      <c r="S129" s="96" t="s">
        <v>146</v>
      </c>
      <c r="T129" s="97" t="s">
        <v>147</v>
      </c>
    </row>
    <row r="130" s="1" customFormat="1" ht="22.8" customHeight="1">
      <c r="B130" s="38"/>
      <c r="C130" s="102" t="s">
        <v>148</v>
      </c>
      <c r="D130" s="39"/>
      <c r="E130" s="39"/>
      <c r="F130" s="39"/>
      <c r="G130" s="39"/>
      <c r="H130" s="39"/>
      <c r="I130" s="136"/>
      <c r="J130" s="214">
        <f>BK130</f>
        <v>0</v>
      </c>
      <c r="K130" s="39"/>
      <c r="L130" s="43"/>
      <c r="M130" s="98"/>
      <c r="N130" s="99"/>
      <c r="O130" s="99"/>
      <c r="P130" s="215">
        <f>P131+P233</f>
        <v>0</v>
      </c>
      <c r="Q130" s="99"/>
      <c r="R130" s="215">
        <f>R131+R233</f>
        <v>24.416899999999998</v>
      </c>
      <c r="S130" s="99"/>
      <c r="T130" s="216">
        <f>T131+T233</f>
        <v>0.92527199999999987</v>
      </c>
      <c r="AT130" s="16" t="s">
        <v>85</v>
      </c>
      <c r="AU130" s="16" t="s">
        <v>121</v>
      </c>
      <c r="BK130" s="217">
        <f>BK131+BK233</f>
        <v>0</v>
      </c>
    </row>
    <row r="131" s="11" customFormat="1" ht="25.92" customHeight="1">
      <c r="B131" s="218"/>
      <c r="C131" s="219"/>
      <c r="D131" s="220" t="s">
        <v>85</v>
      </c>
      <c r="E131" s="221" t="s">
        <v>149</v>
      </c>
      <c r="F131" s="221" t="s">
        <v>150</v>
      </c>
      <c r="G131" s="219"/>
      <c r="H131" s="219"/>
      <c r="I131" s="222"/>
      <c r="J131" s="223">
        <f>BK131</f>
        <v>0</v>
      </c>
      <c r="K131" s="219"/>
      <c r="L131" s="224"/>
      <c r="M131" s="225"/>
      <c r="N131" s="226"/>
      <c r="O131" s="226"/>
      <c r="P131" s="227">
        <f>P132+P170</f>
        <v>0</v>
      </c>
      <c r="Q131" s="226"/>
      <c r="R131" s="227">
        <f>R132+R170</f>
        <v>24.416899999999998</v>
      </c>
      <c r="S131" s="226"/>
      <c r="T131" s="228">
        <f>T132+T170</f>
        <v>0.92527199999999987</v>
      </c>
      <c r="AR131" s="229" t="s">
        <v>23</v>
      </c>
      <c r="AT131" s="230" t="s">
        <v>85</v>
      </c>
      <c r="AU131" s="230" t="s">
        <v>86</v>
      </c>
      <c r="AY131" s="229" t="s">
        <v>151</v>
      </c>
      <c r="BK131" s="231">
        <f>BK132+BK170</f>
        <v>0</v>
      </c>
    </row>
    <row r="132" s="11" customFormat="1" ht="22.8" customHeight="1">
      <c r="B132" s="218"/>
      <c r="C132" s="219"/>
      <c r="D132" s="220" t="s">
        <v>85</v>
      </c>
      <c r="E132" s="232" t="s">
        <v>152</v>
      </c>
      <c r="F132" s="232" t="s">
        <v>153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SUM(P133:P169)</f>
        <v>0</v>
      </c>
      <c r="Q132" s="226"/>
      <c r="R132" s="227">
        <f>SUM(R133:R169)</f>
        <v>18.3977</v>
      </c>
      <c r="S132" s="226"/>
      <c r="T132" s="228">
        <f>SUM(T133:T169)</f>
        <v>0.69717599999999991</v>
      </c>
      <c r="AR132" s="229" t="s">
        <v>23</v>
      </c>
      <c r="AT132" s="230" t="s">
        <v>85</v>
      </c>
      <c r="AU132" s="230" t="s">
        <v>23</v>
      </c>
      <c r="AY132" s="229" t="s">
        <v>151</v>
      </c>
      <c r="BK132" s="231">
        <f>SUM(BK133:BK169)</f>
        <v>0</v>
      </c>
    </row>
    <row r="133" s="1" customFormat="1" ht="24" customHeight="1">
      <c r="B133" s="38"/>
      <c r="C133" s="234" t="s">
        <v>23</v>
      </c>
      <c r="D133" s="234" t="s">
        <v>154</v>
      </c>
      <c r="E133" s="235" t="s">
        <v>155</v>
      </c>
      <c r="F133" s="236" t="s">
        <v>156</v>
      </c>
      <c r="G133" s="237" t="s">
        <v>157</v>
      </c>
      <c r="H133" s="238">
        <v>9.6829999999999998</v>
      </c>
      <c r="I133" s="239"/>
      <c r="J133" s="240">
        <f>ROUND(I133*H133,2)</f>
        <v>0</v>
      </c>
      <c r="K133" s="236" t="s">
        <v>1</v>
      </c>
      <c r="L133" s="43"/>
      <c r="M133" s="241" t="s">
        <v>1</v>
      </c>
      <c r="N133" s="242" t="s">
        <v>51</v>
      </c>
      <c r="O133" s="86"/>
      <c r="P133" s="243">
        <f>O133*H133</f>
        <v>0</v>
      </c>
      <c r="Q133" s="243">
        <v>1.8999999999999999</v>
      </c>
      <c r="R133" s="243">
        <f>Q133*H133</f>
        <v>18.3977</v>
      </c>
      <c r="S133" s="243">
        <v>0.071999999999999995</v>
      </c>
      <c r="T133" s="244">
        <f>S133*H133</f>
        <v>0.69717599999999991</v>
      </c>
      <c r="AR133" s="245" t="s">
        <v>158</v>
      </c>
      <c r="AT133" s="245" t="s">
        <v>154</v>
      </c>
      <c r="AU133" s="245" t="s">
        <v>95</v>
      </c>
      <c r="AY133" s="16" t="s">
        <v>151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23</v>
      </c>
      <c r="BK133" s="246">
        <f>ROUND(I133*H133,2)</f>
        <v>0</v>
      </c>
      <c r="BL133" s="16" t="s">
        <v>158</v>
      </c>
      <c r="BM133" s="245" t="s">
        <v>159</v>
      </c>
    </row>
    <row r="134" s="12" customFormat="1">
      <c r="B134" s="247"/>
      <c r="C134" s="248"/>
      <c r="D134" s="249" t="s">
        <v>160</v>
      </c>
      <c r="E134" s="250" t="s">
        <v>96</v>
      </c>
      <c r="F134" s="251" t="s">
        <v>161</v>
      </c>
      <c r="G134" s="248"/>
      <c r="H134" s="252">
        <v>0.071999999999999995</v>
      </c>
      <c r="I134" s="253"/>
      <c r="J134" s="248"/>
      <c r="K134" s="248"/>
      <c r="L134" s="254"/>
      <c r="M134" s="255"/>
      <c r="N134" s="256"/>
      <c r="O134" s="256"/>
      <c r="P134" s="256"/>
      <c r="Q134" s="256"/>
      <c r="R134" s="256"/>
      <c r="S134" s="256"/>
      <c r="T134" s="257"/>
      <c r="AT134" s="258" t="s">
        <v>160</v>
      </c>
      <c r="AU134" s="258" t="s">
        <v>95</v>
      </c>
      <c r="AV134" s="12" t="s">
        <v>95</v>
      </c>
      <c r="AW134" s="12" t="s">
        <v>42</v>
      </c>
      <c r="AX134" s="12" t="s">
        <v>86</v>
      </c>
      <c r="AY134" s="258" t="s">
        <v>151</v>
      </c>
    </row>
    <row r="135" s="12" customFormat="1">
      <c r="B135" s="247"/>
      <c r="C135" s="248"/>
      <c r="D135" s="249" t="s">
        <v>160</v>
      </c>
      <c r="E135" s="250" t="s">
        <v>100</v>
      </c>
      <c r="F135" s="251" t="s">
        <v>162</v>
      </c>
      <c r="G135" s="248"/>
      <c r="H135" s="252">
        <v>0.28799999999999998</v>
      </c>
      <c r="I135" s="253"/>
      <c r="J135" s="248"/>
      <c r="K135" s="248"/>
      <c r="L135" s="254"/>
      <c r="M135" s="255"/>
      <c r="N135" s="256"/>
      <c r="O135" s="256"/>
      <c r="P135" s="256"/>
      <c r="Q135" s="256"/>
      <c r="R135" s="256"/>
      <c r="S135" s="256"/>
      <c r="T135" s="257"/>
      <c r="AT135" s="258" t="s">
        <v>160</v>
      </c>
      <c r="AU135" s="258" t="s">
        <v>95</v>
      </c>
      <c r="AV135" s="12" t="s">
        <v>95</v>
      </c>
      <c r="AW135" s="12" t="s">
        <v>42</v>
      </c>
      <c r="AX135" s="12" t="s">
        <v>86</v>
      </c>
      <c r="AY135" s="258" t="s">
        <v>151</v>
      </c>
    </row>
    <row r="136" s="12" customFormat="1">
      <c r="B136" s="247"/>
      <c r="C136" s="248"/>
      <c r="D136" s="249" t="s">
        <v>160</v>
      </c>
      <c r="E136" s="250" t="s">
        <v>1</v>
      </c>
      <c r="F136" s="251" t="s">
        <v>163</v>
      </c>
      <c r="G136" s="248"/>
      <c r="H136" s="252">
        <v>5.8129999999999997</v>
      </c>
      <c r="I136" s="253"/>
      <c r="J136" s="248"/>
      <c r="K136" s="248"/>
      <c r="L136" s="254"/>
      <c r="M136" s="255"/>
      <c r="N136" s="256"/>
      <c r="O136" s="256"/>
      <c r="P136" s="256"/>
      <c r="Q136" s="256"/>
      <c r="R136" s="256"/>
      <c r="S136" s="256"/>
      <c r="T136" s="257"/>
      <c r="AT136" s="258" t="s">
        <v>160</v>
      </c>
      <c r="AU136" s="258" t="s">
        <v>95</v>
      </c>
      <c r="AV136" s="12" t="s">
        <v>95</v>
      </c>
      <c r="AW136" s="12" t="s">
        <v>42</v>
      </c>
      <c r="AX136" s="12" t="s">
        <v>86</v>
      </c>
      <c r="AY136" s="258" t="s">
        <v>151</v>
      </c>
    </row>
    <row r="137" s="12" customFormat="1">
      <c r="B137" s="247"/>
      <c r="C137" s="248"/>
      <c r="D137" s="249" t="s">
        <v>160</v>
      </c>
      <c r="E137" s="250" t="s">
        <v>1</v>
      </c>
      <c r="F137" s="251" t="s">
        <v>164</v>
      </c>
      <c r="G137" s="248"/>
      <c r="H137" s="252">
        <v>3.5099999999999998</v>
      </c>
      <c r="I137" s="253"/>
      <c r="J137" s="248"/>
      <c r="K137" s="248"/>
      <c r="L137" s="254"/>
      <c r="M137" s="255"/>
      <c r="N137" s="256"/>
      <c r="O137" s="256"/>
      <c r="P137" s="256"/>
      <c r="Q137" s="256"/>
      <c r="R137" s="256"/>
      <c r="S137" s="256"/>
      <c r="T137" s="257"/>
      <c r="AT137" s="258" t="s">
        <v>160</v>
      </c>
      <c r="AU137" s="258" t="s">
        <v>95</v>
      </c>
      <c r="AV137" s="12" t="s">
        <v>95</v>
      </c>
      <c r="AW137" s="12" t="s">
        <v>42</v>
      </c>
      <c r="AX137" s="12" t="s">
        <v>86</v>
      </c>
      <c r="AY137" s="258" t="s">
        <v>151</v>
      </c>
    </row>
    <row r="138" s="13" customFormat="1">
      <c r="B138" s="259"/>
      <c r="C138" s="260"/>
      <c r="D138" s="249" t="s">
        <v>160</v>
      </c>
      <c r="E138" s="261" t="s">
        <v>1</v>
      </c>
      <c r="F138" s="262" t="s">
        <v>165</v>
      </c>
      <c r="G138" s="260"/>
      <c r="H138" s="263">
        <v>9.6829999999999998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AT138" s="269" t="s">
        <v>160</v>
      </c>
      <c r="AU138" s="269" t="s">
        <v>95</v>
      </c>
      <c r="AV138" s="13" t="s">
        <v>158</v>
      </c>
      <c r="AW138" s="13" t="s">
        <v>42</v>
      </c>
      <c r="AX138" s="13" t="s">
        <v>23</v>
      </c>
      <c r="AY138" s="269" t="s">
        <v>151</v>
      </c>
    </row>
    <row r="139" s="1" customFormat="1" ht="24" customHeight="1">
      <c r="B139" s="38"/>
      <c r="C139" s="234" t="s">
        <v>95</v>
      </c>
      <c r="D139" s="234" t="s">
        <v>154</v>
      </c>
      <c r="E139" s="235" t="s">
        <v>166</v>
      </c>
      <c r="F139" s="236" t="s">
        <v>167</v>
      </c>
      <c r="G139" s="237" t="s">
        <v>157</v>
      </c>
      <c r="H139" s="238">
        <v>64.224999999999994</v>
      </c>
      <c r="I139" s="239"/>
      <c r="J139" s="240">
        <f>ROUND(I139*H139,2)</f>
        <v>0</v>
      </c>
      <c r="K139" s="236" t="s">
        <v>168</v>
      </c>
      <c r="L139" s="43"/>
      <c r="M139" s="241" t="s">
        <v>1</v>
      </c>
      <c r="N139" s="242" t="s">
        <v>51</v>
      </c>
      <c r="O139" s="86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AR139" s="245" t="s">
        <v>158</v>
      </c>
      <c r="AT139" s="245" t="s">
        <v>154</v>
      </c>
      <c r="AU139" s="245" t="s">
        <v>95</v>
      </c>
      <c r="AY139" s="16" t="s">
        <v>151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23</v>
      </c>
      <c r="BK139" s="246">
        <f>ROUND(I139*H139,2)</f>
        <v>0</v>
      </c>
      <c r="BL139" s="16" t="s">
        <v>158</v>
      </c>
      <c r="BM139" s="245" t="s">
        <v>169</v>
      </c>
    </row>
    <row r="140" s="12" customFormat="1">
      <c r="B140" s="247"/>
      <c r="C140" s="248"/>
      <c r="D140" s="249" t="s">
        <v>160</v>
      </c>
      <c r="E140" s="250" t="s">
        <v>1</v>
      </c>
      <c r="F140" s="251" t="s">
        <v>170</v>
      </c>
      <c r="G140" s="248"/>
      <c r="H140" s="252">
        <v>64.224999999999994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AT140" s="258" t="s">
        <v>160</v>
      </c>
      <c r="AU140" s="258" t="s">
        <v>95</v>
      </c>
      <c r="AV140" s="12" t="s">
        <v>95</v>
      </c>
      <c r="AW140" s="12" t="s">
        <v>42</v>
      </c>
      <c r="AX140" s="12" t="s">
        <v>86</v>
      </c>
      <c r="AY140" s="258" t="s">
        <v>151</v>
      </c>
    </row>
    <row r="141" s="13" customFormat="1">
      <c r="B141" s="259"/>
      <c r="C141" s="260"/>
      <c r="D141" s="249" t="s">
        <v>160</v>
      </c>
      <c r="E141" s="261" t="s">
        <v>1</v>
      </c>
      <c r="F141" s="262" t="s">
        <v>165</v>
      </c>
      <c r="G141" s="260"/>
      <c r="H141" s="263">
        <v>64.224999999999994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AT141" s="269" t="s">
        <v>160</v>
      </c>
      <c r="AU141" s="269" t="s">
        <v>95</v>
      </c>
      <c r="AV141" s="13" t="s">
        <v>158</v>
      </c>
      <c r="AW141" s="13" t="s">
        <v>42</v>
      </c>
      <c r="AX141" s="13" t="s">
        <v>23</v>
      </c>
      <c r="AY141" s="269" t="s">
        <v>151</v>
      </c>
    </row>
    <row r="142" s="1" customFormat="1" ht="24" customHeight="1">
      <c r="B142" s="38"/>
      <c r="C142" s="234" t="s">
        <v>111</v>
      </c>
      <c r="D142" s="234" t="s">
        <v>154</v>
      </c>
      <c r="E142" s="235" t="s">
        <v>171</v>
      </c>
      <c r="F142" s="236" t="s">
        <v>172</v>
      </c>
      <c r="G142" s="237" t="s">
        <v>157</v>
      </c>
      <c r="H142" s="238">
        <v>64.224999999999994</v>
      </c>
      <c r="I142" s="239"/>
      <c r="J142" s="240">
        <f>ROUND(I142*H142,2)</f>
        <v>0</v>
      </c>
      <c r="K142" s="236" t="s">
        <v>1</v>
      </c>
      <c r="L142" s="43"/>
      <c r="M142" s="241" t="s">
        <v>1</v>
      </c>
      <c r="N142" s="242" t="s">
        <v>51</v>
      </c>
      <c r="O142" s="86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AR142" s="245" t="s">
        <v>158</v>
      </c>
      <c r="AT142" s="245" t="s">
        <v>154</v>
      </c>
      <c r="AU142" s="245" t="s">
        <v>95</v>
      </c>
      <c r="AY142" s="16" t="s">
        <v>151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23</v>
      </c>
      <c r="BK142" s="246">
        <f>ROUND(I142*H142,2)</f>
        <v>0</v>
      </c>
      <c r="BL142" s="16" t="s">
        <v>158</v>
      </c>
      <c r="BM142" s="245" t="s">
        <v>173</v>
      </c>
    </row>
    <row r="143" s="12" customFormat="1">
      <c r="B143" s="247"/>
      <c r="C143" s="248"/>
      <c r="D143" s="249" t="s">
        <v>160</v>
      </c>
      <c r="E143" s="250" t="s">
        <v>1</v>
      </c>
      <c r="F143" s="251" t="s">
        <v>170</v>
      </c>
      <c r="G143" s="248"/>
      <c r="H143" s="252">
        <v>64.224999999999994</v>
      </c>
      <c r="I143" s="253"/>
      <c r="J143" s="248"/>
      <c r="K143" s="248"/>
      <c r="L143" s="254"/>
      <c r="M143" s="255"/>
      <c r="N143" s="256"/>
      <c r="O143" s="256"/>
      <c r="P143" s="256"/>
      <c r="Q143" s="256"/>
      <c r="R143" s="256"/>
      <c r="S143" s="256"/>
      <c r="T143" s="257"/>
      <c r="AT143" s="258" t="s">
        <v>160</v>
      </c>
      <c r="AU143" s="258" t="s">
        <v>95</v>
      </c>
      <c r="AV143" s="12" t="s">
        <v>95</v>
      </c>
      <c r="AW143" s="12" t="s">
        <v>42</v>
      </c>
      <c r="AX143" s="12" t="s">
        <v>86</v>
      </c>
      <c r="AY143" s="258" t="s">
        <v>151</v>
      </c>
    </row>
    <row r="144" s="13" customFormat="1">
      <c r="B144" s="259"/>
      <c r="C144" s="260"/>
      <c r="D144" s="249" t="s">
        <v>160</v>
      </c>
      <c r="E144" s="261" t="s">
        <v>1</v>
      </c>
      <c r="F144" s="262" t="s">
        <v>165</v>
      </c>
      <c r="G144" s="260"/>
      <c r="H144" s="263">
        <v>64.224999999999994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AT144" s="269" t="s">
        <v>160</v>
      </c>
      <c r="AU144" s="269" t="s">
        <v>95</v>
      </c>
      <c r="AV144" s="13" t="s">
        <v>158</v>
      </c>
      <c r="AW144" s="13" t="s">
        <v>42</v>
      </c>
      <c r="AX144" s="13" t="s">
        <v>23</v>
      </c>
      <c r="AY144" s="269" t="s">
        <v>151</v>
      </c>
    </row>
    <row r="145" s="1" customFormat="1" ht="16.5" customHeight="1">
      <c r="B145" s="38"/>
      <c r="C145" s="234" t="s">
        <v>158</v>
      </c>
      <c r="D145" s="234" t="s">
        <v>154</v>
      </c>
      <c r="E145" s="235" t="s">
        <v>174</v>
      </c>
      <c r="F145" s="236" t="s">
        <v>175</v>
      </c>
      <c r="G145" s="237" t="s">
        <v>157</v>
      </c>
      <c r="H145" s="238">
        <v>73.548000000000002</v>
      </c>
      <c r="I145" s="239"/>
      <c r="J145" s="240">
        <f>ROUND(I145*H145,2)</f>
        <v>0</v>
      </c>
      <c r="K145" s="236" t="s">
        <v>1</v>
      </c>
      <c r="L145" s="43"/>
      <c r="M145" s="241" t="s">
        <v>1</v>
      </c>
      <c r="N145" s="242" t="s">
        <v>51</v>
      </c>
      <c r="O145" s="86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AR145" s="245" t="s">
        <v>158</v>
      </c>
      <c r="AT145" s="245" t="s">
        <v>154</v>
      </c>
      <c r="AU145" s="245" t="s">
        <v>95</v>
      </c>
      <c r="AY145" s="16" t="s">
        <v>151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23</v>
      </c>
      <c r="BK145" s="246">
        <f>ROUND(I145*H145,2)</f>
        <v>0</v>
      </c>
      <c r="BL145" s="16" t="s">
        <v>158</v>
      </c>
      <c r="BM145" s="245" t="s">
        <v>176</v>
      </c>
    </row>
    <row r="146" s="12" customFormat="1">
      <c r="B146" s="247"/>
      <c r="C146" s="248"/>
      <c r="D146" s="249" t="s">
        <v>160</v>
      </c>
      <c r="E146" s="250" t="s">
        <v>1</v>
      </c>
      <c r="F146" s="251" t="s">
        <v>177</v>
      </c>
      <c r="G146" s="248"/>
      <c r="H146" s="252">
        <v>5.8129999999999997</v>
      </c>
      <c r="I146" s="253"/>
      <c r="J146" s="248"/>
      <c r="K146" s="248"/>
      <c r="L146" s="254"/>
      <c r="M146" s="255"/>
      <c r="N146" s="256"/>
      <c r="O146" s="256"/>
      <c r="P146" s="256"/>
      <c r="Q146" s="256"/>
      <c r="R146" s="256"/>
      <c r="S146" s="256"/>
      <c r="T146" s="257"/>
      <c r="AT146" s="258" t="s">
        <v>160</v>
      </c>
      <c r="AU146" s="258" t="s">
        <v>95</v>
      </c>
      <c r="AV146" s="12" t="s">
        <v>95</v>
      </c>
      <c r="AW146" s="12" t="s">
        <v>42</v>
      </c>
      <c r="AX146" s="12" t="s">
        <v>86</v>
      </c>
      <c r="AY146" s="258" t="s">
        <v>151</v>
      </c>
    </row>
    <row r="147" s="12" customFormat="1">
      <c r="B147" s="247"/>
      <c r="C147" s="248"/>
      <c r="D147" s="249" t="s">
        <v>160</v>
      </c>
      <c r="E147" s="250" t="s">
        <v>1</v>
      </c>
      <c r="F147" s="251" t="s">
        <v>178</v>
      </c>
      <c r="G147" s="248"/>
      <c r="H147" s="252">
        <v>3.5099999999999998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AT147" s="258" t="s">
        <v>160</v>
      </c>
      <c r="AU147" s="258" t="s">
        <v>95</v>
      </c>
      <c r="AV147" s="12" t="s">
        <v>95</v>
      </c>
      <c r="AW147" s="12" t="s">
        <v>42</v>
      </c>
      <c r="AX147" s="12" t="s">
        <v>86</v>
      </c>
      <c r="AY147" s="258" t="s">
        <v>151</v>
      </c>
    </row>
    <row r="148" s="12" customFormat="1">
      <c r="B148" s="247"/>
      <c r="C148" s="248"/>
      <c r="D148" s="249" t="s">
        <v>160</v>
      </c>
      <c r="E148" s="250" t="s">
        <v>1</v>
      </c>
      <c r="F148" s="251" t="s">
        <v>170</v>
      </c>
      <c r="G148" s="248"/>
      <c r="H148" s="252">
        <v>64.224999999999994</v>
      </c>
      <c r="I148" s="253"/>
      <c r="J148" s="248"/>
      <c r="K148" s="248"/>
      <c r="L148" s="254"/>
      <c r="M148" s="255"/>
      <c r="N148" s="256"/>
      <c r="O148" s="256"/>
      <c r="P148" s="256"/>
      <c r="Q148" s="256"/>
      <c r="R148" s="256"/>
      <c r="S148" s="256"/>
      <c r="T148" s="257"/>
      <c r="AT148" s="258" t="s">
        <v>160</v>
      </c>
      <c r="AU148" s="258" t="s">
        <v>95</v>
      </c>
      <c r="AV148" s="12" t="s">
        <v>95</v>
      </c>
      <c r="AW148" s="12" t="s">
        <v>42</v>
      </c>
      <c r="AX148" s="12" t="s">
        <v>86</v>
      </c>
      <c r="AY148" s="258" t="s">
        <v>151</v>
      </c>
    </row>
    <row r="149" s="13" customFormat="1">
      <c r="B149" s="259"/>
      <c r="C149" s="260"/>
      <c r="D149" s="249" t="s">
        <v>160</v>
      </c>
      <c r="E149" s="261" t="s">
        <v>1</v>
      </c>
      <c r="F149" s="262" t="s">
        <v>165</v>
      </c>
      <c r="G149" s="260"/>
      <c r="H149" s="263">
        <v>73.548000000000002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AT149" s="269" t="s">
        <v>160</v>
      </c>
      <c r="AU149" s="269" t="s">
        <v>95</v>
      </c>
      <c r="AV149" s="13" t="s">
        <v>158</v>
      </c>
      <c r="AW149" s="13" t="s">
        <v>42</v>
      </c>
      <c r="AX149" s="13" t="s">
        <v>23</v>
      </c>
      <c r="AY149" s="269" t="s">
        <v>151</v>
      </c>
    </row>
    <row r="150" s="1" customFormat="1" ht="24" customHeight="1">
      <c r="B150" s="38"/>
      <c r="C150" s="234" t="s">
        <v>179</v>
      </c>
      <c r="D150" s="234" t="s">
        <v>154</v>
      </c>
      <c r="E150" s="235" t="s">
        <v>180</v>
      </c>
      <c r="F150" s="236" t="s">
        <v>181</v>
      </c>
      <c r="G150" s="237" t="s">
        <v>182</v>
      </c>
      <c r="H150" s="238">
        <v>189.715</v>
      </c>
      <c r="I150" s="239"/>
      <c r="J150" s="240">
        <f>ROUND(I150*H150,2)</f>
        <v>0</v>
      </c>
      <c r="K150" s="236" t="s">
        <v>1</v>
      </c>
      <c r="L150" s="43"/>
      <c r="M150" s="241" t="s">
        <v>1</v>
      </c>
      <c r="N150" s="242" t="s">
        <v>51</v>
      </c>
      <c r="O150" s="86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AR150" s="245" t="s">
        <v>158</v>
      </c>
      <c r="AT150" s="245" t="s">
        <v>154</v>
      </c>
      <c r="AU150" s="245" t="s">
        <v>95</v>
      </c>
      <c r="AY150" s="16" t="s">
        <v>151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23</v>
      </c>
      <c r="BK150" s="246">
        <f>ROUND(I150*H150,2)</f>
        <v>0</v>
      </c>
      <c r="BL150" s="16" t="s">
        <v>158</v>
      </c>
      <c r="BM150" s="245" t="s">
        <v>183</v>
      </c>
    </row>
    <row r="151" s="12" customFormat="1">
      <c r="B151" s="247"/>
      <c r="C151" s="248"/>
      <c r="D151" s="249" t="s">
        <v>160</v>
      </c>
      <c r="E151" s="250" t="s">
        <v>1</v>
      </c>
      <c r="F151" s="251" t="s">
        <v>184</v>
      </c>
      <c r="G151" s="248"/>
      <c r="H151" s="252">
        <v>3.875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AT151" s="258" t="s">
        <v>160</v>
      </c>
      <c r="AU151" s="258" t="s">
        <v>95</v>
      </c>
      <c r="AV151" s="12" t="s">
        <v>95</v>
      </c>
      <c r="AW151" s="12" t="s">
        <v>42</v>
      </c>
      <c r="AX151" s="12" t="s">
        <v>86</v>
      </c>
      <c r="AY151" s="258" t="s">
        <v>151</v>
      </c>
    </row>
    <row r="152" s="12" customFormat="1">
      <c r="B152" s="247"/>
      <c r="C152" s="248"/>
      <c r="D152" s="249" t="s">
        <v>160</v>
      </c>
      <c r="E152" s="250" t="s">
        <v>1</v>
      </c>
      <c r="F152" s="251" t="s">
        <v>185</v>
      </c>
      <c r="G152" s="248"/>
      <c r="H152" s="252">
        <v>2.3399999999999999</v>
      </c>
      <c r="I152" s="253"/>
      <c r="J152" s="248"/>
      <c r="K152" s="248"/>
      <c r="L152" s="254"/>
      <c r="M152" s="255"/>
      <c r="N152" s="256"/>
      <c r="O152" s="256"/>
      <c r="P152" s="256"/>
      <c r="Q152" s="256"/>
      <c r="R152" s="256"/>
      <c r="S152" s="256"/>
      <c r="T152" s="257"/>
      <c r="AT152" s="258" t="s">
        <v>160</v>
      </c>
      <c r="AU152" s="258" t="s">
        <v>95</v>
      </c>
      <c r="AV152" s="12" t="s">
        <v>95</v>
      </c>
      <c r="AW152" s="12" t="s">
        <v>42</v>
      </c>
      <c r="AX152" s="12" t="s">
        <v>86</v>
      </c>
      <c r="AY152" s="258" t="s">
        <v>151</v>
      </c>
    </row>
    <row r="153" s="12" customFormat="1">
      <c r="B153" s="247"/>
      <c r="C153" s="248"/>
      <c r="D153" s="249" t="s">
        <v>160</v>
      </c>
      <c r="E153" s="250" t="s">
        <v>1</v>
      </c>
      <c r="F153" s="251" t="s">
        <v>186</v>
      </c>
      <c r="G153" s="248"/>
      <c r="H153" s="252">
        <v>183.5</v>
      </c>
      <c r="I153" s="253"/>
      <c r="J153" s="248"/>
      <c r="K153" s="248"/>
      <c r="L153" s="254"/>
      <c r="M153" s="255"/>
      <c r="N153" s="256"/>
      <c r="O153" s="256"/>
      <c r="P153" s="256"/>
      <c r="Q153" s="256"/>
      <c r="R153" s="256"/>
      <c r="S153" s="256"/>
      <c r="T153" s="257"/>
      <c r="AT153" s="258" t="s">
        <v>160</v>
      </c>
      <c r="AU153" s="258" t="s">
        <v>95</v>
      </c>
      <c r="AV153" s="12" t="s">
        <v>95</v>
      </c>
      <c r="AW153" s="12" t="s">
        <v>42</v>
      </c>
      <c r="AX153" s="12" t="s">
        <v>86</v>
      </c>
      <c r="AY153" s="258" t="s">
        <v>151</v>
      </c>
    </row>
    <row r="154" s="13" customFormat="1">
      <c r="B154" s="259"/>
      <c r="C154" s="260"/>
      <c r="D154" s="249" t="s">
        <v>160</v>
      </c>
      <c r="E154" s="261" t="s">
        <v>1</v>
      </c>
      <c r="F154" s="262" t="s">
        <v>165</v>
      </c>
      <c r="G154" s="260"/>
      <c r="H154" s="263">
        <v>189.715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AT154" s="269" t="s">
        <v>160</v>
      </c>
      <c r="AU154" s="269" t="s">
        <v>95</v>
      </c>
      <c r="AV154" s="13" t="s">
        <v>158</v>
      </c>
      <c r="AW154" s="13" t="s">
        <v>42</v>
      </c>
      <c r="AX154" s="13" t="s">
        <v>23</v>
      </c>
      <c r="AY154" s="269" t="s">
        <v>151</v>
      </c>
    </row>
    <row r="155" s="1" customFormat="1" ht="24" customHeight="1">
      <c r="B155" s="38"/>
      <c r="C155" s="234" t="s">
        <v>187</v>
      </c>
      <c r="D155" s="234" t="s">
        <v>154</v>
      </c>
      <c r="E155" s="235" t="s">
        <v>188</v>
      </c>
      <c r="F155" s="236" t="s">
        <v>189</v>
      </c>
      <c r="G155" s="237" t="s">
        <v>190</v>
      </c>
      <c r="H155" s="238">
        <v>9</v>
      </c>
      <c r="I155" s="239"/>
      <c r="J155" s="240">
        <f>ROUND(I155*H155,2)</f>
        <v>0</v>
      </c>
      <c r="K155" s="236" t="s">
        <v>168</v>
      </c>
      <c r="L155" s="43"/>
      <c r="M155" s="241" t="s">
        <v>1</v>
      </c>
      <c r="N155" s="242" t="s">
        <v>51</v>
      </c>
      <c r="O155" s="86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45" t="s">
        <v>158</v>
      </c>
      <c r="AT155" s="245" t="s">
        <v>154</v>
      </c>
      <c r="AU155" s="245" t="s">
        <v>95</v>
      </c>
      <c r="AY155" s="16" t="s">
        <v>151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23</v>
      </c>
      <c r="BK155" s="246">
        <f>ROUND(I155*H155,2)</f>
        <v>0</v>
      </c>
      <c r="BL155" s="16" t="s">
        <v>158</v>
      </c>
      <c r="BM155" s="245" t="s">
        <v>191</v>
      </c>
    </row>
    <row r="156" s="12" customFormat="1">
      <c r="B156" s="247"/>
      <c r="C156" s="248"/>
      <c r="D156" s="249" t="s">
        <v>160</v>
      </c>
      <c r="E156" s="250" t="s">
        <v>1</v>
      </c>
      <c r="F156" s="251" t="s">
        <v>192</v>
      </c>
      <c r="G156" s="248"/>
      <c r="H156" s="252">
        <v>9</v>
      </c>
      <c r="I156" s="253"/>
      <c r="J156" s="248"/>
      <c r="K156" s="248"/>
      <c r="L156" s="254"/>
      <c r="M156" s="255"/>
      <c r="N156" s="256"/>
      <c r="O156" s="256"/>
      <c r="P156" s="256"/>
      <c r="Q156" s="256"/>
      <c r="R156" s="256"/>
      <c r="S156" s="256"/>
      <c r="T156" s="257"/>
      <c r="AT156" s="258" t="s">
        <v>160</v>
      </c>
      <c r="AU156" s="258" t="s">
        <v>95</v>
      </c>
      <c r="AV156" s="12" t="s">
        <v>95</v>
      </c>
      <c r="AW156" s="12" t="s">
        <v>42</v>
      </c>
      <c r="AX156" s="12" t="s">
        <v>23</v>
      </c>
      <c r="AY156" s="258" t="s">
        <v>151</v>
      </c>
    </row>
    <row r="157" s="1" customFormat="1" ht="24" customHeight="1">
      <c r="B157" s="38"/>
      <c r="C157" s="234" t="s">
        <v>193</v>
      </c>
      <c r="D157" s="234" t="s">
        <v>154</v>
      </c>
      <c r="E157" s="235" t="s">
        <v>194</v>
      </c>
      <c r="F157" s="236" t="s">
        <v>195</v>
      </c>
      <c r="G157" s="237" t="s">
        <v>190</v>
      </c>
      <c r="H157" s="238">
        <v>238.5</v>
      </c>
      <c r="I157" s="239"/>
      <c r="J157" s="240">
        <f>ROUND(I157*H157,2)</f>
        <v>0</v>
      </c>
      <c r="K157" s="236" t="s">
        <v>1</v>
      </c>
      <c r="L157" s="43"/>
      <c r="M157" s="241" t="s">
        <v>1</v>
      </c>
      <c r="N157" s="242" t="s">
        <v>51</v>
      </c>
      <c r="O157" s="86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AR157" s="245" t="s">
        <v>158</v>
      </c>
      <c r="AT157" s="245" t="s">
        <v>154</v>
      </c>
      <c r="AU157" s="245" t="s">
        <v>95</v>
      </c>
      <c r="AY157" s="16" t="s">
        <v>151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23</v>
      </c>
      <c r="BK157" s="246">
        <f>ROUND(I157*H157,2)</f>
        <v>0</v>
      </c>
      <c r="BL157" s="16" t="s">
        <v>158</v>
      </c>
      <c r="BM157" s="245" t="s">
        <v>196</v>
      </c>
    </row>
    <row r="158" s="12" customFormat="1">
      <c r="B158" s="247"/>
      <c r="C158" s="248"/>
      <c r="D158" s="249" t="s">
        <v>160</v>
      </c>
      <c r="E158" s="250" t="s">
        <v>1</v>
      </c>
      <c r="F158" s="251" t="s">
        <v>197</v>
      </c>
      <c r="G158" s="248"/>
      <c r="H158" s="252">
        <v>10</v>
      </c>
      <c r="I158" s="253"/>
      <c r="J158" s="248"/>
      <c r="K158" s="248"/>
      <c r="L158" s="254"/>
      <c r="M158" s="255"/>
      <c r="N158" s="256"/>
      <c r="O158" s="256"/>
      <c r="P158" s="256"/>
      <c r="Q158" s="256"/>
      <c r="R158" s="256"/>
      <c r="S158" s="256"/>
      <c r="T158" s="257"/>
      <c r="AT158" s="258" t="s">
        <v>160</v>
      </c>
      <c r="AU158" s="258" t="s">
        <v>95</v>
      </c>
      <c r="AV158" s="12" t="s">
        <v>95</v>
      </c>
      <c r="AW158" s="12" t="s">
        <v>42</v>
      </c>
      <c r="AX158" s="12" t="s">
        <v>86</v>
      </c>
      <c r="AY158" s="258" t="s">
        <v>151</v>
      </c>
    </row>
    <row r="159" s="12" customFormat="1">
      <c r="B159" s="247"/>
      <c r="C159" s="248"/>
      <c r="D159" s="249" t="s">
        <v>160</v>
      </c>
      <c r="E159" s="250" t="s">
        <v>1</v>
      </c>
      <c r="F159" s="251" t="s">
        <v>198</v>
      </c>
      <c r="G159" s="248"/>
      <c r="H159" s="252">
        <v>228.5</v>
      </c>
      <c r="I159" s="253"/>
      <c r="J159" s="248"/>
      <c r="K159" s="248"/>
      <c r="L159" s="254"/>
      <c r="M159" s="255"/>
      <c r="N159" s="256"/>
      <c r="O159" s="256"/>
      <c r="P159" s="256"/>
      <c r="Q159" s="256"/>
      <c r="R159" s="256"/>
      <c r="S159" s="256"/>
      <c r="T159" s="257"/>
      <c r="AT159" s="258" t="s">
        <v>160</v>
      </c>
      <c r="AU159" s="258" t="s">
        <v>95</v>
      </c>
      <c r="AV159" s="12" t="s">
        <v>95</v>
      </c>
      <c r="AW159" s="12" t="s">
        <v>42</v>
      </c>
      <c r="AX159" s="12" t="s">
        <v>86</v>
      </c>
      <c r="AY159" s="258" t="s">
        <v>151</v>
      </c>
    </row>
    <row r="160" s="13" customFormat="1">
      <c r="B160" s="259"/>
      <c r="C160" s="260"/>
      <c r="D160" s="249" t="s">
        <v>160</v>
      </c>
      <c r="E160" s="261" t="s">
        <v>1</v>
      </c>
      <c r="F160" s="262" t="s">
        <v>165</v>
      </c>
      <c r="G160" s="260"/>
      <c r="H160" s="263">
        <v>238.5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AT160" s="269" t="s">
        <v>160</v>
      </c>
      <c r="AU160" s="269" t="s">
        <v>95</v>
      </c>
      <c r="AV160" s="13" t="s">
        <v>158</v>
      </c>
      <c r="AW160" s="13" t="s">
        <v>42</v>
      </c>
      <c r="AX160" s="13" t="s">
        <v>23</v>
      </c>
      <c r="AY160" s="269" t="s">
        <v>151</v>
      </c>
    </row>
    <row r="161" s="1" customFormat="1" ht="16.5" customHeight="1">
      <c r="B161" s="38"/>
      <c r="C161" s="234" t="s">
        <v>199</v>
      </c>
      <c r="D161" s="234" t="s">
        <v>154</v>
      </c>
      <c r="E161" s="235" t="s">
        <v>200</v>
      </c>
      <c r="F161" s="236" t="s">
        <v>201</v>
      </c>
      <c r="G161" s="237" t="s">
        <v>202</v>
      </c>
      <c r="H161" s="238">
        <v>5</v>
      </c>
      <c r="I161" s="239"/>
      <c r="J161" s="240">
        <f>ROUND(I161*H161,2)</f>
        <v>0</v>
      </c>
      <c r="K161" s="236" t="s">
        <v>1</v>
      </c>
      <c r="L161" s="43"/>
      <c r="M161" s="241" t="s">
        <v>1</v>
      </c>
      <c r="N161" s="242" t="s">
        <v>51</v>
      </c>
      <c r="O161" s="86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AR161" s="245" t="s">
        <v>158</v>
      </c>
      <c r="AT161" s="245" t="s">
        <v>154</v>
      </c>
      <c r="AU161" s="245" t="s">
        <v>95</v>
      </c>
      <c r="AY161" s="16" t="s">
        <v>151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23</v>
      </c>
      <c r="BK161" s="246">
        <f>ROUND(I161*H161,2)</f>
        <v>0</v>
      </c>
      <c r="BL161" s="16" t="s">
        <v>158</v>
      </c>
      <c r="BM161" s="245" t="s">
        <v>203</v>
      </c>
    </row>
    <row r="162" s="1" customFormat="1" ht="16.5" customHeight="1">
      <c r="B162" s="38"/>
      <c r="C162" s="234" t="s">
        <v>204</v>
      </c>
      <c r="D162" s="234" t="s">
        <v>154</v>
      </c>
      <c r="E162" s="235" t="s">
        <v>205</v>
      </c>
      <c r="F162" s="236" t="s">
        <v>206</v>
      </c>
      <c r="G162" s="237" t="s">
        <v>202</v>
      </c>
      <c r="H162" s="238">
        <v>1</v>
      </c>
      <c r="I162" s="239"/>
      <c r="J162" s="240">
        <f>ROUND(I162*H162,2)</f>
        <v>0</v>
      </c>
      <c r="K162" s="236" t="s">
        <v>1</v>
      </c>
      <c r="L162" s="43"/>
      <c r="M162" s="241" t="s">
        <v>1</v>
      </c>
      <c r="N162" s="242" t="s">
        <v>51</v>
      </c>
      <c r="O162" s="86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AR162" s="245" t="s">
        <v>158</v>
      </c>
      <c r="AT162" s="245" t="s">
        <v>154</v>
      </c>
      <c r="AU162" s="245" t="s">
        <v>95</v>
      </c>
      <c r="AY162" s="16" t="s">
        <v>151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23</v>
      </c>
      <c r="BK162" s="246">
        <f>ROUND(I162*H162,2)</f>
        <v>0</v>
      </c>
      <c r="BL162" s="16" t="s">
        <v>158</v>
      </c>
      <c r="BM162" s="245" t="s">
        <v>207</v>
      </c>
    </row>
    <row r="163" s="12" customFormat="1">
      <c r="B163" s="247"/>
      <c r="C163" s="248"/>
      <c r="D163" s="249" t="s">
        <v>160</v>
      </c>
      <c r="E163" s="250" t="s">
        <v>1</v>
      </c>
      <c r="F163" s="251" t="s">
        <v>208</v>
      </c>
      <c r="G163" s="248"/>
      <c r="H163" s="252">
        <v>1</v>
      </c>
      <c r="I163" s="253"/>
      <c r="J163" s="248"/>
      <c r="K163" s="248"/>
      <c r="L163" s="254"/>
      <c r="M163" s="255"/>
      <c r="N163" s="256"/>
      <c r="O163" s="256"/>
      <c r="P163" s="256"/>
      <c r="Q163" s="256"/>
      <c r="R163" s="256"/>
      <c r="S163" s="256"/>
      <c r="T163" s="257"/>
      <c r="AT163" s="258" t="s">
        <v>160</v>
      </c>
      <c r="AU163" s="258" t="s">
        <v>95</v>
      </c>
      <c r="AV163" s="12" t="s">
        <v>95</v>
      </c>
      <c r="AW163" s="12" t="s">
        <v>42</v>
      </c>
      <c r="AX163" s="12" t="s">
        <v>23</v>
      </c>
      <c r="AY163" s="258" t="s">
        <v>151</v>
      </c>
    </row>
    <row r="164" s="1" customFormat="1" ht="16.5" customHeight="1">
      <c r="B164" s="38"/>
      <c r="C164" s="234" t="s">
        <v>28</v>
      </c>
      <c r="D164" s="234" t="s">
        <v>154</v>
      </c>
      <c r="E164" s="235" t="s">
        <v>209</v>
      </c>
      <c r="F164" s="236" t="s">
        <v>210</v>
      </c>
      <c r="G164" s="237" t="s">
        <v>190</v>
      </c>
      <c r="H164" s="238">
        <v>190</v>
      </c>
      <c r="I164" s="239"/>
      <c r="J164" s="240">
        <f>ROUND(I164*H164,2)</f>
        <v>0</v>
      </c>
      <c r="K164" s="236" t="s">
        <v>1</v>
      </c>
      <c r="L164" s="43"/>
      <c r="M164" s="241" t="s">
        <v>1</v>
      </c>
      <c r="N164" s="242" t="s">
        <v>51</v>
      </c>
      <c r="O164" s="86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AR164" s="245" t="s">
        <v>158</v>
      </c>
      <c r="AT164" s="245" t="s">
        <v>154</v>
      </c>
      <c r="AU164" s="245" t="s">
        <v>95</v>
      </c>
      <c r="AY164" s="16" t="s">
        <v>151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23</v>
      </c>
      <c r="BK164" s="246">
        <f>ROUND(I164*H164,2)</f>
        <v>0</v>
      </c>
      <c r="BL164" s="16" t="s">
        <v>158</v>
      </c>
      <c r="BM164" s="245" t="s">
        <v>211</v>
      </c>
    </row>
    <row r="165" s="12" customFormat="1">
      <c r="B165" s="247"/>
      <c r="C165" s="248"/>
      <c r="D165" s="249" t="s">
        <v>160</v>
      </c>
      <c r="E165" s="250" t="s">
        <v>1</v>
      </c>
      <c r="F165" s="251" t="s">
        <v>212</v>
      </c>
      <c r="G165" s="248"/>
      <c r="H165" s="252">
        <v>190</v>
      </c>
      <c r="I165" s="253"/>
      <c r="J165" s="248"/>
      <c r="K165" s="248"/>
      <c r="L165" s="254"/>
      <c r="M165" s="255"/>
      <c r="N165" s="256"/>
      <c r="O165" s="256"/>
      <c r="P165" s="256"/>
      <c r="Q165" s="256"/>
      <c r="R165" s="256"/>
      <c r="S165" s="256"/>
      <c r="T165" s="257"/>
      <c r="AT165" s="258" t="s">
        <v>160</v>
      </c>
      <c r="AU165" s="258" t="s">
        <v>95</v>
      </c>
      <c r="AV165" s="12" t="s">
        <v>95</v>
      </c>
      <c r="AW165" s="12" t="s">
        <v>42</v>
      </c>
      <c r="AX165" s="12" t="s">
        <v>86</v>
      </c>
      <c r="AY165" s="258" t="s">
        <v>151</v>
      </c>
    </row>
    <row r="166" s="13" customFormat="1">
      <c r="B166" s="259"/>
      <c r="C166" s="260"/>
      <c r="D166" s="249" t="s">
        <v>160</v>
      </c>
      <c r="E166" s="261" t="s">
        <v>1</v>
      </c>
      <c r="F166" s="262" t="s">
        <v>165</v>
      </c>
      <c r="G166" s="260"/>
      <c r="H166" s="263">
        <v>190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AT166" s="269" t="s">
        <v>160</v>
      </c>
      <c r="AU166" s="269" t="s">
        <v>95</v>
      </c>
      <c r="AV166" s="13" t="s">
        <v>158</v>
      </c>
      <c r="AW166" s="13" t="s">
        <v>42</v>
      </c>
      <c r="AX166" s="13" t="s">
        <v>23</v>
      </c>
      <c r="AY166" s="269" t="s">
        <v>151</v>
      </c>
    </row>
    <row r="167" s="1" customFormat="1" ht="16.5" customHeight="1">
      <c r="B167" s="38"/>
      <c r="C167" s="270" t="s">
        <v>213</v>
      </c>
      <c r="D167" s="270" t="s">
        <v>190</v>
      </c>
      <c r="E167" s="271" t="s">
        <v>214</v>
      </c>
      <c r="F167" s="272" t="s">
        <v>215</v>
      </c>
      <c r="G167" s="273" t="s">
        <v>216</v>
      </c>
      <c r="H167" s="274">
        <v>1</v>
      </c>
      <c r="I167" s="275"/>
      <c r="J167" s="276">
        <f>ROUND(I167*H167,2)</f>
        <v>0</v>
      </c>
      <c r="K167" s="272" t="s">
        <v>1</v>
      </c>
      <c r="L167" s="277"/>
      <c r="M167" s="278" t="s">
        <v>1</v>
      </c>
      <c r="N167" s="279" t="s">
        <v>51</v>
      </c>
      <c r="O167" s="86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AR167" s="245" t="s">
        <v>199</v>
      </c>
      <c r="AT167" s="245" t="s">
        <v>190</v>
      </c>
      <c r="AU167" s="245" t="s">
        <v>95</v>
      </c>
      <c r="AY167" s="16" t="s">
        <v>151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23</v>
      </c>
      <c r="BK167" s="246">
        <f>ROUND(I167*H167,2)</f>
        <v>0</v>
      </c>
      <c r="BL167" s="16" t="s">
        <v>158</v>
      </c>
      <c r="BM167" s="245" t="s">
        <v>217</v>
      </c>
    </row>
    <row r="168" s="1" customFormat="1" ht="16.5" customHeight="1">
      <c r="B168" s="38"/>
      <c r="C168" s="234" t="s">
        <v>218</v>
      </c>
      <c r="D168" s="234" t="s">
        <v>154</v>
      </c>
      <c r="E168" s="235" t="s">
        <v>219</v>
      </c>
      <c r="F168" s="236" t="s">
        <v>220</v>
      </c>
      <c r="G168" s="237" t="s">
        <v>221</v>
      </c>
      <c r="H168" s="238">
        <v>1</v>
      </c>
      <c r="I168" s="239"/>
      <c r="J168" s="240">
        <f>ROUND(I168*H168,2)</f>
        <v>0</v>
      </c>
      <c r="K168" s="236" t="s">
        <v>1</v>
      </c>
      <c r="L168" s="43"/>
      <c r="M168" s="241" t="s">
        <v>1</v>
      </c>
      <c r="N168" s="242" t="s">
        <v>51</v>
      </c>
      <c r="O168" s="86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AR168" s="245" t="s">
        <v>158</v>
      </c>
      <c r="AT168" s="245" t="s">
        <v>154</v>
      </c>
      <c r="AU168" s="245" t="s">
        <v>95</v>
      </c>
      <c r="AY168" s="16" t="s">
        <v>151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23</v>
      </c>
      <c r="BK168" s="246">
        <f>ROUND(I168*H168,2)</f>
        <v>0</v>
      </c>
      <c r="BL168" s="16" t="s">
        <v>158</v>
      </c>
      <c r="BM168" s="245" t="s">
        <v>222</v>
      </c>
    </row>
    <row r="169" s="1" customFormat="1" ht="16.5" customHeight="1">
      <c r="B169" s="38"/>
      <c r="C169" s="234" t="s">
        <v>223</v>
      </c>
      <c r="D169" s="234" t="s">
        <v>154</v>
      </c>
      <c r="E169" s="235" t="s">
        <v>224</v>
      </c>
      <c r="F169" s="236" t="s">
        <v>225</v>
      </c>
      <c r="G169" s="237" t="s">
        <v>190</v>
      </c>
      <c r="H169" s="238">
        <v>30</v>
      </c>
      <c r="I169" s="239"/>
      <c r="J169" s="240">
        <f>ROUND(I169*H169,2)</f>
        <v>0</v>
      </c>
      <c r="K169" s="236" t="s">
        <v>1</v>
      </c>
      <c r="L169" s="43"/>
      <c r="M169" s="241" t="s">
        <v>1</v>
      </c>
      <c r="N169" s="242" t="s">
        <v>51</v>
      </c>
      <c r="O169" s="86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AR169" s="245" t="s">
        <v>158</v>
      </c>
      <c r="AT169" s="245" t="s">
        <v>154</v>
      </c>
      <c r="AU169" s="245" t="s">
        <v>95</v>
      </c>
      <c r="AY169" s="16" t="s">
        <v>151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23</v>
      </c>
      <c r="BK169" s="246">
        <f>ROUND(I169*H169,2)</f>
        <v>0</v>
      </c>
      <c r="BL169" s="16" t="s">
        <v>158</v>
      </c>
      <c r="BM169" s="245" t="s">
        <v>226</v>
      </c>
    </row>
    <row r="170" s="11" customFormat="1" ht="22.8" customHeight="1">
      <c r="B170" s="218"/>
      <c r="C170" s="219"/>
      <c r="D170" s="220" t="s">
        <v>85</v>
      </c>
      <c r="E170" s="232" t="s">
        <v>227</v>
      </c>
      <c r="F170" s="232" t="s">
        <v>228</v>
      </c>
      <c r="G170" s="219"/>
      <c r="H170" s="219"/>
      <c r="I170" s="222"/>
      <c r="J170" s="233">
        <f>BK170</f>
        <v>0</v>
      </c>
      <c r="K170" s="219"/>
      <c r="L170" s="224"/>
      <c r="M170" s="225"/>
      <c r="N170" s="226"/>
      <c r="O170" s="226"/>
      <c r="P170" s="227">
        <f>SUM(P171:P232)</f>
        <v>0</v>
      </c>
      <c r="Q170" s="226"/>
      <c r="R170" s="227">
        <f>SUM(R171:R232)</f>
        <v>6.0191999999999997</v>
      </c>
      <c r="S170" s="226"/>
      <c r="T170" s="228">
        <f>SUM(T171:T232)</f>
        <v>0.22809599999999999</v>
      </c>
      <c r="AR170" s="229" t="s">
        <v>23</v>
      </c>
      <c r="AT170" s="230" t="s">
        <v>85</v>
      </c>
      <c r="AU170" s="230" t="s">
        <v>23</v>
      </c>
      <c r="AY170" s="229" t="s">
        <v>151</v>
      </c>
      <c r="BK170" s="231">
        <f>SUM(BK171:BK232)</f>
        <v>0</v>
      </c>
    </row>
    <row r="171" s="1" customFormat="1" ht="24" customHeight="1">
      <c r="B171" s="38"/>
      <c r="C171" s="234" t="s">
        <v>229</v>
      </c>
      <c r="D171" s="234" t="s">
        <v>154</v>
      </c>
      <c r="E171" s="235" t="s">
        <v>155</v>
      </c>
      <c r="F171" s="236" t="s">
        <v>156</v>
      </c>
      <c r="G171" s="237" t="s">
        <v>157</v>
      </c>
      <c r="H171" s="238">
        <v>3.1680000000000001</v>
      </c>
      <c r="I171" s="239"/>
      <c r="J171" s="240">
        <f>ROUND(I171*H171,2)</f>
        <v>0</v>
      </c>
      <c r="K171" s="236" t="s">
        <v>1</v>
      </c>
      <c r="L171" s="43"/>
      <c r="M171" s="241" t="s">
        <v>1</v>
      </c>
      <c r="N171" s="242" t="s">
        <v>51</v>
      </c>
      <c r="O171" s="86"/>
      <c r="P171" s="243">
        <f>O171*H171</f>
        <v>0</v>
      </c>
      <c r="Q171" s="243">
        <v>1.8999999999999999</v>
      </c>
      <c r="R171" s="243">
        <f>Q171*H171</f>
        <v>6.0191999999999997</v>
      </c>
      <c r="S171" s="243">
        <v>0.071999999999999995</v>
      </c>
      <c r="T171" s="244">
        <f>S171*H171</f>
        <v>0.22809599999999999</v>
      </c>
      <c r="AR171" s="245" t="s">
        <v>158</v>
      </c>
      <c r="AT171" s="245" t="s">
        <v>154</v>
      </c>
      <c r="AU171" s="245" t="s">
        <v>95</v>
      </c>
      <c r="AY171" s="16" t="s">
        <v>151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23</v>
      </c>
      <c r="BK171" s="246">
        <f>ROUND(I171*H171,2)</f>
        <v>0</v>
      </c>
      <c r="BL171" s="16" t="s">
        <v>158</v>
      </c>
      <c r="BM171" s="245" t="s">
        <v>230</v>
      </c>
    </row>
    <row r="172" s="12" customFormat="1">
      <c r="B172" s="247"/>
      <c r="C172" s="248"/>
      <c r="D172" s="249" t="s">
        <v>160</v>
      </c>
      <c r="E172" s="250" t="s">
        <v>104</v>
      </c>
      <c r="F172" s="251" t="s">
        <v>231</v>
      </c>
      <c r="G172" s="248"/>
      <c r="H172" s="252">
        <v>3.1680000000000001</v>
      </c>
      <c r="I172" s="253"/>
      <c r="J172" s="248"/>
      <c r="K172" s="248"/>
      <c r="L172" s="254"/>
      <c r="M172" s="255"/>
      <c r="N172" s="256"/>
      <c r="O172" s="256"/>
      <c r="P172" s="256"/>
      <c r="Q172" s="256"/>
      <c r="R172" s="256"/>
      <c r="S172" s="256"/>
      <c r="T172" s="257"/>
      <c r="AT172" s="258" t="s">
        <v>160</v>
      </c>
      <c r="AU172" s="258" t="s">
        <v>95</v>
      </c>
      <c r="AV172" s="12" t="s">
        <v>95</v>
      </c>
      <c r="AW172" s="12" t="s">
        <v>42</v>
      </c>
      <c r="AX172" s="12" t="s">
        <v>23</v>
      </c>
      <c r="AY172" s="258" t="s">
        <v>151</v>
      </c>
    </row>
    <row r="173" s="1" customFormat="1" ht="24" customHeight="1">
      <c r="B173" s="38"/>
      <c r="C173" s="234" t="s">
        <v>8</v>
      </c>
      <c r="D173" s="234" t="s">
        <v>154</v>
      </c>
      <c r="E173" s="235" t="s">
        <v>232</v>
      </c>
      <c r="F173" s="236" t="s">
        <v>233</v>
      </c>
      <c r="G173" s="237" t="s">
        <v>157</v>
      </c>
      <c r="H173" s="238">
        <v>3.125</v>
      </c>
      <c r="I173" s="239"/>
      <c r="J173" s="240">
        <f>ROUND(I173*H173,2)</f>
        <v>0</v>
      </c>
      <c r="K173" s="236" t="s">
        <v>168</v>
      </c>
      <c r="L173" s="43"/>
      <c r="M173" s="241" t="s">
        <v>1</v>
      </c>
      <c r="N173" s="242" t="s">
        <v>51</v>
      </c>
      <c r="O173" s="86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AR173" s="245" t="s">
        <v>158</v>
      </c>
      <c r="AT173" s="245" t="s">
        <v>154</v>
      </c>
      <c r="AU173" s="245" t="s">
        <v>95</v>
      </c>
      <c r="AY173" s="16" t="s">
        <v>151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23</v>
      </c>
      <c r="BK173" s="246">
        <f>ROUND(I173*H173,2)</f>
        <v>0</v>
      </c>
      <c r="BL173" s="16" t="s">
        <v>158</v>
      </c>
      <c r="BM173" s="245" t="s">
        <v>234</v>
      </c>
    </row>
    <row r="174" s="12" customFormat="1">
      <c r="B174" s="247"/>
      <c r="C174" s="248"/>
      <c r="D174" s="249" t="s">
        <v>160</v>
      </c>
      <c r="E174" s="250" t="s">
        <v>1</v>
      </c>
      <c r="F174" s="251" t="s">
        <v>235</v>
      </c>
      <c r="G174" s="248"/>
      <c r="H174" s="252">
        <v>3.125</v>
      </c>
      <c r="I174" s="253"/>
      <c r="J174" s="248"/>
      <c r="K174" s="248"/>
      <c r="L174" s="254"/>
      <c r="M174" s="255"/>
      <c r="N174" s="256"/>
      <c r="O174" s="256"/>
      <c r="P174" s="256"/>
      <c r="Q174" s="256"/>
      <c r="R174" s="256"/>
      <c r="S174" s="256"/>
      <c r="T174" s="257"/>
      <c r="AT174" s="258" t="s">
        <v>160</v>
      </c>
      <c r="AU174" s="258" t="s">
        <v>95</v>
      </c>
      <c r="AV174" s="12" t="s">
        <v>95</v>
      </c>
      <c r="AW174" s="12" t="s">
        <v>42</v>
      </c>
      <c r="AX174" s="12" t="s">
        <v>23</v>
      </c>
      <c r="AY174" s="258" t="s">
        <v>151</v>
      </c>
    </row>
    <row r="175" s="1" customFormat="1" ht="16.5" customHeight="1">
      <c r="B175" s="38"/>
      <c r="C175" s="234" t="s">
        <v>236</v>
      </c>
      <c r="D175" s="234" t="s">
        <v>154</v>
      </c>
      <c r="E175" s="235" t="s">
        <v>237</v>
      </c>
      <c r="F175" s="236" t="s">
        <v>238</v>
      </c>
      <c r="G175" s="237" t="s">
        <v>157</v>
      </c>
      <c r="H175" s="238">
        <v>0.28799999999999998</v>
      </c>
      <c r="I175" s="239"/>
      <c r="J175" s="240">
        <f>ROUND(I175*H175,2)</f>
        <v>0</v>
      </c>
      <c r="K175" s="236" t="s">
        <v>239</v>
      </c>
      <c r="L175" s="43"/>
      <c r="M175" s="241" t="s">
        <v>1</v>
      </c>
      <c r="N175" s="242" t="s">
        <v>51</v>
      </c>
      <c r="O175" s="86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AR175" s="245" t="s">
        <v>158</v>
      </c>
      <c r="AT175" s="245" t="s">
        <v>154</v>
      </c>
      <c r="AU175" s="245" t="s">
        <v>95</v>
      </c>
      <c r="AY175" s="16" t="s">
        <v>151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23</v>
      </c>
      <c r="BK175" s="246">
        <f>ROUND(I175*H175,2)</f>
        <v>0</v>
      </c>
      <c r="BL175" s="16" t="s">
        <v>158</v>
      </c>
      <c r="BM175" s="245" t="s">
        <v>240</v>
      </c>
    </row>
    <row r="176" s="12" customFormat="1">
      <c r="B176" s="247"/>
      <c r="C176" s="248"/>
      <c r="D176" s="249" t="s">
        <v>160</v>
      </c>
      <c r="E176" s="250" t="s">
        <v>1</v>
      </c>
      <c r="F176" s="251" t="s">
        <v>241</v>
      </c>
      <c r="G176" s="248"/>
      <c r="H176" s="252">
        <v>0.28799999999999998</v>
      </c>
      <c r="I176" s="253"/>
      <c r="J176" s="248"/>
      <c r="K176" s="248"/>
      <c r="L176" s="254"/>
      <c r="M176" s="255"/>
      <c r="N176" s="256"/>
      <c r="O176" s="256"/>
      <c r="P176" s="256"/>
      <c r="Q176" s="256"/>
      <c r="R176" s="256"/>
      <c r="S176" s="256"/>
      <c r="T176" s="257"/>
      <c r="AT176" s="258" t="s">
        <v>160</v>
      </c>
      <c r="AU176" s="258" t="s">
        <v>95</v>
      </c>
      <c r="AV176" s="12" t="s">
        <v>95</v>
      </c>
      <c r="AW176" s="12" t="s">
        <v>42</v>
      </c>
      <c r="AX176" s="12" t="s">
        <v>23</v>
      </c>
      <c r="AY176" s="258" t="s">
        <v>151</v>
      </c>
    </row>
    <row r="177" s="1" customFormat="1" ht="16.5" customHeight="1">
      <c r="B177" s="38"/>
      <c r="C177" s="234" t="s">
        <v>242</v>
      </c>
      <c r="D177" s="234" t="s">
        <v>154</v>
      </c>
      <c r="E177" s="235" t="s">
        <v>243</v>
      </c>
      <c r="F177" s="236" t="s">
        <v>244</v>
      </c>
      <c r="G177" s="237" t="s">
        <v>245</v>
      </c>
      <c r="H177" s="238">
        <v>0.02</v>
      </c>
      <c r="I177" s="239"/>
      <c r="J177" s="240">
        <f>ROUND(I177*H177,2)</f>
        <v>0</v>
      </c>
      <c r="K177" s="236" t="s">
        <v>168</v>
      </c>
      <c r="L177" s="43"/>
      <c r="M177" s="241" t="s">
        <v>1</v>
      </c>
      <c r="N177" s="242" t="s">
        <v>51</v>
      </c>
      <c r="O177" s="86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AR177" s="245" t="s">
        <v>158</v>
      </c>
      <c r="AT177" s="245" t="s">
        <v>154</v>
      </c>
      <c r="AU177" s="245" t="s">
        <v>95</v>
      </c>
      <c r="AY177" s="16" t="s">
        <v>151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23</v>
      </c>
      <c r="BK177" s="246">
        <f>ROUND(I177*H177,2)</f>
        <v>0</v>
      </c>
      <c r="BL177" s="16" t="s">
        <v>158</v>
      </c>
      <c r="BM177" s="245" t="s">
        <v>246</v>
      </c>
    </row>
    <row r="178" s="12" customFormat="1">
      <c r="B178" s="247"/>
      <c r="C178" s="248"/>
      <c r="D178" s="249" t="s">
        <v>160</v>
      </c>
      <c r="E178" s="250" t="s">
        <v>1</v>
      </c>
      <c r="F178" s="251" t="s">
        <v>247</v>
      </c>
      <c r="G178" s="248"/>
      <c r="H178" s="252">
        <v>0.02</v>
      </c>
      <c r="I178" s="253"/>
      <c r="J178" s="248"/>
      <c r="K178" s="248"/>
      <c r="L178" s="254"/>
      <c r="M178" s="255"/>
      <c r="N178" s="256"/>
      <c r="O178" s="256"/>
      <c r="P178" s="256"/>
      <c r="Q178" s="256"/>
      <c r="R178" s="256"/>
      <c r="S178" s="256"/>
      <c r="T178" s="257"/>
      <c r="AT178" s="258" t="s">
        <v>160</v>
      </c>
      <c r="AU178" s="258" t="s">
        <v>95</v>
      </c>
      <c r="AV178" s="12" t="s">
        <v>95</v>
      </c>
      <c r="AW178" s="12" t="s">
        <v>42</v>
      </c>
      <c r="AX178" s="12" t="s">
        <v>23</v>
      </c>
      <c r="AY178" s="258" t="s">
        <v>151</v>
      </c>
    </row>
    <row r="179" s="1" customFormat="1" ht="24" customHeight="1">
      <c r="B179" s="38"/>
      <c r="C179" s="234" t="s">
        <v>248</v>
      </c>
      <c r="D179" s="234" t="s">
        <v>154</v>
      </c>
      <c r="E179" s="235" t="s">
        <v>249</v>
      </c>
      <c r="F179" s="236" t="s">
        <v>250</v>
      </c>
      <c r="G179" s="237" t="s">
        <v>157</v>
      </c>
      <c r="H179" s="238">
        <v>2.8799999999999999</v>
      </c>
      <c r="I179" s="239"/>
      <c r="J179" s="240">
        <f>ROUND(I179*H179,2)</f>
        <v>0</v>
      </c>
      <c r="K179" s="236" t="s">
        <v>168</v>
      </c>
      <c r="L179" s="43"/>
      <c r="M179" s="241" t="s">
        <v>1</v>
      </c>
      <c r="N179" s="242" t="s">
        <v>51</v>
      </c>
      <c r="O179" s="86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AR179" s="245" t="s">
        <v>158</v>
      </c>
      <c r="AT179" s="245" t="s">
        <v>154</v>
      </c>
      <c r="AU179" s="245" t="s">
        <v>95</v>
      </c>
      <c r="AY179" s="16" t="s">
        <v>151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23</v>
      </c>
      <c r="BK179" s="246">
        <f>ROUND(I179*H179,2)</f>
        <v>0</v>
      </c>
      <c r="BL179" s="16" t="s">
        <v>158</v>
      </c>
      <c r="BM179" s="245" t="s">
        <v>251</v>
      </c>
    </row>
    <row r="180" s="12" customFormat="1">
      <c r="B180" s="247"/>
      <c r="C180" s="248"/>
      <c r="D180" s="249" t="s">
        <v>160</v>
      </c>
      <c r="E180" s="250" t="s">
        <v>1</v>
      </c>
      <c r="F180" s="251" t="s">
        <v>252</v>
      </c>
      <c r="G180" s="248"/>
      <c r="H180" s="252">
        <v>2.8799999999999999</v>
      </c>
      <c r="I180" s="253"/>
      <c r="J180" s="248"/>
      <c r="K180" s="248"/>
      <c r="L180" s="254"/>
      <c r="M180" s="255"/>
      <c r="N180" s="256"/>
      <c r="O180" s="256"/>
      <c r="P180" s="256"/>
      <c r="Q180" s="256"/>
      <c r="R180" s="256"/>
      <c r="S180" s="256"/>
      <c r="T180" s="257"/>
      <c r="AT180" s="258" t="s">
        <v>160</v>
      </c>
      <c r="AU180" s="258" t="s">
        <v>95</v>
      </c>
      <c r="AV180" s="12" t="s">
        <v>95</v>
      </c>
      <c r="AW180" s="12" t="s">
        <v>42</v>
      </c>
      <c r="AX180" s="12" t="s">
        <v>23</v>
      </c>
      <c r="AY180" s="258" t="s">
        <v>151</v>
      </c>
    </row>
    <row r="181" s="1" customFormat="1" ht="16.5" customHeight="1">
      <c r="B181" s="38"/>
      <c r="C181" s="234" t="s">
        <v>253</v>
      </c>
      <c r="D181" s="234" t="s">
        <v>154</v>
      </c>
      <c r="E181" s="235" t="s">
        <v>254</v>
      </c>
      <c r="F181" s="236" t="s">
        <v>255</v>
      </c>
      <c r="G181" s="237" t="s">
        <v>256</v>
      </c>
      <c r="H181" s="238">
        <v>1</v>
      </c>
      <c r="I181" s="239"/>
      <c r="J181" s="240">
        <f>ROUND(I181*H181,2)</f>
        <v>0</v>
      </c>
      <c r="K181" s="236" t="s">
        <v>1</v>
      </c>
      <c r="L181" s="43"/>
      <c r="M181" s="241" t="s">
        <v>1</v>
      </c>
      <c r="N181" s="242" t="s">
        <v>51</v>
      </c>
      <c r="O181" s="86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AR181" s="245" t="s">
        <v>158</v>
      </c>
      <c r="AT181" s="245" t="s">
        <v>154</v>
      </c>
      <c r="AU181" s="245" t="s">
        <v>95</v>
      </c>
      <c r="AY181" s="16" t="s">
        <v>151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23</v>
      </c>
      <c r="BK181" s="246">
        <f>ROUND(I181*H181,2)</f>
        <v>0</v>
      </c>
      <c r="BL181" s="16" t="s">
        <v>158</v>
      </c>
      <c r="BM181" s="245" t="s">
        <v>257</v>
      </c>
    </row>
    <row r="182" s="12" customFormat="1">
      <c r="B182" s="247"/>
      <c r="C182" s="248"/>
      <c r="D182" s="249" t="s">
        <v>160</v>
      </c>
      <c r="E182" s="250" t="s">
        <v>1</v>
      </c>
      <c r="F182" s="251" t="s">
        <v>258</v>
      </c>
      <c r="G182" s="248"/>
      <c r="H182" s="252">
        <v>1</v>
      </c>
      <c r="I182" s="253"/>
      <c r="J182" s="248"/>
      <c r="K182" s="248"/>
      <c r="L182" s="254"/>
      <c r="M182" s="255"/>
      <c r="N182" s="256"/>
      <c r="O182" s="256"/>
      <c r="P182" s="256"/>
      <c r="Q182" s="256"/>
      <c r="R182" s="256"/>
      <c r="S182" s="256"/>
      <c r="T182" s="257"/>
      <c r="AT182" s="258" t="s">
        <v>160</v>
      </c>
      <c r="AU182" s="258" t="s">
        <v>95</v>
      </c>
      <c r="AV182" s="12" t="s">
        <v>95</v>
      </c>
      <c r="AW182" s="12" t="s">
        <v>42</v>
      </c>
      <c r="AX182" s="12" t="s">
        <v>86</v>
      </c>
      <c r="AY182" s="258" t="s">
        <v>151</v>
      </c>
    </row>
    <row r="183" s="12" customFormat="1">
      <c r="B183" s="247"/>
      <c r="C183" s="248"/>
      <c r="D183" s="249" t="s">
        <v>160</v>
      </c>
      <c r="E183" s="250" t="s">
        <v>1</v>
      </c>
      <c r="F183" s="251" t="s">
        <v>259</v>
      </c>
      <c r="G183" s="248"/>
      <c r="H183" s="252">
        <v>1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AT183" s="258" t="s">
        <v>160</v>
      </c>
      <c r="AU183" s="258" t="s">
        <v>95</v>
      </c>
      <c r="AV183" s="12" t="s">
        <v>95</v>
      </c>
      <c r="AW183" s="12" t="s">
        <v>42</v>
      </c>
      <c r="AX183" s="12" t="s">
        <v>86</v>
      </c>
      <c r="AY183" s="258" t="s">
        <v>151</v>
      </c>
    </row>
    <row r="184" s="12" customFormat="1">
      <c r="B184" s="247"/>
      <c r="C184" s="248"/>
      <c r="D184" s="249" t="s">
        <v>160</v>
      </c>
      <c r="E184" s="250" t="s">
        <v>1</v>
      </c>
      <c r="F184" s="251" t="s">
        <v>260</v>
      </c>
      <c r="G184" s="248"/>
      <c r="H184" s="252">
        <v>1</v>
      </c>
      <c r="I184" s="253"/>
      <c r="J184" s="248"/>
      <c r="K184" s="248"/>
      <c r="L184" s="254"/>
      <c r="M184" s="255"/>
      <c r="N184" s="256"/>
      <c r="O184" s="256"/>
      <c r="P184" s="256"/>
      <c r="Q184" s="256"/>
      <c r="R184" s="256"/>
      <c r="S184" s="256"/>
      <c r="T184" s="257"/>
      <c r="AT184" s="258" t="s">
        <v>160</v>
      </c>
      <c r="AU184" s="258" t="s">
        <v>95</v>
      </c>
      <c r="AV184" s="12" t="s">
        <v>95</v>
      </c>
      <c r="AW184" s="12" t="s">
        <v>42</v>
      </c>
      <c r="AX184" s="12" t="s">
        <v>86</v>
      </c>
      <c r="AY184" s="258" t="s">
        <v>151</v>
      </c>
    </row>
    <row r="185" s="12" customFormat="1">
      <c r="B185" s="247"/>
      <c r="C185" s="248"/>
      <c r="D185" s="249" t="s">
        <v>160</v>
      </c>
      <c r="E185" s="250" t="s">
        <v>1</v>
      </c>
      <c r="F185" s="251" t="s">
        <v>261</v>
      </c>
      <c r="G185" s="248"/>
      <c r="H185" s="252">
        <v>1</v>
      </c>
      <c r="I185" s="253"/>
      <c r="J185" s="248"/>
      <c r="K185" s="248"/>
      <c r="L185" s="254"/>
      <c r="M185" s="255"/>
      <c r="N185" s="256"/>
      <c r="O185" s="256"/>
      <c r="P185" s="256"/>
      <c r="Q185" s="256"/>
      <c r="R185" s="256"/>
      <c r="S185" s="256"/>
      <c r="T185" s="257"/>
      <c r="AT185" s="258" t="s">
        <v>160</v>
      </c>
      <c r="AU185" s="258" t="s">
        <v>95</v>
      </c>
      <c r="AV185" s="12" t="s">
        <v>95</v>
      </c>
      <c r="AW185" s="12" t="s">
        <v>42</v>
      </c>
      <c r="AX185" s="12" t="s">
        <v>86</v>
      </c>
      <c r="AY185" s="258" t="s">
        <v>151</v>
      </c>
    </row>
    <row r="186" s="14" customFormat="1">
      <c r="B186" s="280"/>
      <c r="C186" s="281"/>
      <c r="D186" s="249" t="s">
        <v>160</v>
      </c>
      <c r="E186" s="282" t="s">
        <v>1</v>
      </c>
      <c r="F186" s="283" t="s">
        <v>262</v>
      </c>
      <c r="G186" s="281"/>
      <c r="H186" s="282" t="s">
        <v>1</v>
      </c>
      <c r="I186" s="284"/>
      <c r="J186" s="281"/>
      <c r="K186" s="281"/>
      <c r="L186" s="285"/>
      <c r="M186" s="286"/>
      <c r="N186" s="287"/>
      <c r="O186" s="287"/>
      <c r="P186" s="287"/>
      <c r="Q186" s="287"/>
      <c r="R186" s="287"/>
      <c r="S186" s="287"/>
      <c r="T186" s="288"/>
      <c r="AT186" s="289" t="s">
        <v>160</v>
      </c>
      <c r="AU186" s="289" t="s">
        <v>95</v>
      </c>
      <c r="AV186" s="14" t="s">
        <v>23</v>
      </c>
      <c r="AW186" s="14" t="s">
        <v>42</v>
      </c>
      <c r="AX186" s="14" t="s">
        <v>86</v>
      </c>
      <c r="AY186" s="289" t="s">
        <v>151</v>
      </c>
    </row>
    <row r="187" s="14" customFormat="1">
      <c r="B187" s="280"/>
      <c r="C187" s="281"/>
      <c r="D187" s="249" t="s">
        <v>160</v>
      </c>
      <c r="E187" s="282" t="s">
        <v>1</v>
      </c>
      <c r="F187" s="283" t="s">
        <v>263</v>
      </c>
      <c r="G187" s="281"/>
      <c r="H187" s="282" t="s">
        <v>1</v>
      </c>
      <c r="I187" s="284"/>
      <c r="J187" s="281"/>
      <c r="K187" s="281"/>
      <c r="L187" s="285"/>
      <c r="M187" s="286"/>
      <c r="N187" s="287"/>
      <c r="O187" s="287"/>
      <c r="P187" s="287"/>
      <c r="Q187" s="287"/>
      <c r="R187" s="287"/>
      <c r="S187" s="287"/>
      <c r="T187" s="288"/>
      <c r="AT187" s="289" t="s">
        <v>160</v>
      </c>
      <c r="AU187" s="289" t="s">
        <v>95</v>
      </c>
      <c r="AV187" s="14" t="s">
        <v>23</v>
      </c>
      <c r="AW187" s="14" t="s">
        <v>42</v>
      </c>
      <c r="AX187" s="14" t="s">
        <v>86</v>
      </c>
      <c r="AY187" s="289" t="s">
        <v>151</v>
      </c>
    </row>
    <row r="188" s="14" customFormat="1">
      <c r="B188" s="280"/>
      <c r="C188" s="281"/>
      <c r="D188" s="249" t="s">
        <v>160</v>
      </c>
      <c r="E188" s="282" t="s">
        <v>1</v>
      </c>
      <c r="F188" s="283" t="s">
        <v>264</v>
      </c>
      <c r="G188" s="281"/>
      <c r="H188" s="282" t="s">
        <v>1</v>
      </c>
      <c r="I188" s="284"/>
      <c r="J188" s="281"/>
      <c r="K188" s="281"/>
      <c r="L188" s="285"/>
      <c r="M188" s="286"/>
      <c r="N188" s="287"/>
      <c r="O188" s="287"/>
      <c r="P188" s="287"/>
      <c r="Q188" s="287"/>
      <c r="R188" s="287"/>
      <c r="S188" s="287"/>
      <c r="T188" s="288"/>
      <c r="AT188" s="289" t="s">
        <v>160</v>
      </c>
      <c r="AU188" s="289" t="s">
        <v>95</v>
      </c>
      <c r="AV188" s="14" t="s">
        <v>23</v>
      </c>
      <c r="AW188" s="14" t="s">
        <v>42</v>
      </c>
      <c r="AX188" s="14" t="s">
        <v>86</v>
      </c>
      <c r="AY188" s="289" t="s">
        <v>151</v>
      </c>
    </row>
    <row r="189" s="14" customFormat="1">
      <c r="B189" s="280"/>
      <c r="C189" s="281"/>
      <c r="D189" s="249" t="s">
        <v>160</v>
      </c>
      <c r="E189" s="282" t="s">
        <v>1</v>
      </c>
      <c r="F189" s="283" t="s">
        <v>265</v>
      </c>
      <c r="G189" s="281"/>
      <c r="H189" s="282" t="s">
        <v>1</v>
      </c>
      <c r="I189" s="284"/>
      <c r="J189" s="281"/>
      <c r="K189" s="281"/>
      <c r="L189" s="285"/>
      <c r="M189" s="286"/>
      <c r="N189" s="287"/>
      <c r="O189" s="287"/>
      <c r="P189" s="287"/>
      <c r="Q189" s="287"/>
      <c r="R189" s="287"/>
      <c r="S189" s="287"/>
      <c r="T189" s="288"/>
      <c r="AT189" s="289" t="s">
        <v>160</v>
      </c>
      <c r="AU189" s="289" t="s">
        <v>95</v>
      </c>
      <c r="AV189" s="14" t="s">
        <v>23</v>
      </c>
      <c r="AW189" s="14" t="s">
        <v>42</v>
      </c>
      <c r="AX189" s="14" t="s">
        <v>86</v>
      </c>
      <c r="AY189" s="289" t="s">
        <v>151</v>
      </c>
    </row>
    <row r="190" s="14" customFormat="1">
      <c r="B190" s="280"/>
      <c r="C190" s="281"/>
      <c r="D190" s="249" t="s">
        <v>160</v>
      </c>
      <c r="E190" s="282" t="s">
        <v>1</v>
      </c>
      <c r="F190" s="283" t="s">
        <v>266</v>
      </c>
      <c r="G190" s="281"/>
      <c r="H190" s="282" t="s">
        <v>1</v>
      </c>
      <c r="I190" s="284"/>
      <c r="J190" s="281"/>
      <c r="K190" s="281"/>
      <c r="L190" s="285"/>
      <c r="M190" s="286"/>
      <c r="N190" s="287"/>
      <c r="O190" s="287"/>
      <c r="P190" s="287"/>
      <c r="Q190" s="287"/>
      <c r="R190" s="287"/>
      <c r="S190" s="287"/>
      <c r="T190" s="288"/>
      <c r="AT190" s="289" t="s">
        <v>160</v>
      </c>
      <c r="AU190" s="289" t="s">
        <v>95</v>
      </c>
      <c r="AV190" s="14" t="s">
        <v>23</v>
      </c>
      <c r="AW190" s="14" t="s">
        <v>42</v>
      </c>
      <c r="AX190" s="14" t="s">
        <v>86</v>
      </c>
      <c r="AY190" s="289" t="s">
        <v>151</v>
      </c>
    </row>
    <row r="191" s="12" customFormat="1">
      <c r="B191" s="247"/>
      <c r="C191" s="248"/>
      <c r="D191" s="249" t="s">
        <v>160</v>
      </c>
      <c r="E191" s="250" t="s">
        <v>1</v>
      </c>
      <c r="F191" s="251" t="s">
        <v>267</v>
      </c>
      <c r="G191" s="248"/>
      <c r="H191" s="252">
        <v>1</v>
      </c>
      <c r="I191" s="253"/>
      <c r="J191" s="248"/>
      <c r="K191" s="248"/>
      <c r="L191" s="254"/>
      <c r="M191" s="255"/>
      <c r="N191" s="256"/>
      <c r="O191" s="256"/>
      <c r="P191" s="256"/>
      <c r="Q191" s="256"/>
      <c r="R191" s="256"/>
      <c r="S191" s="256"/>
      <c r="T191" s="257"/>
      <c r="AT191" s="258" t="s">
        <v>160</v>
      </c>
      <c r="AU191" s="258" t="s">
        <v>95</v>
      </c>
      <c r="AV191" s="12" t="s">
        <v>95</v>
      </c>
      <c r="AW191" s="12" t="s">
        <v>42</v>
      </c>
      <c r="AX191" s="12" t="s">
        <v>86</v>
      </c>
      <c r="AY191" s="258" t="s">
        <v>151</v>
      </c>
    </row>
    <row r="192" s="14" customFormat="1">
      <c r="B192" s="280"/>
      <c r="C192" s="281"/>
      <c r="D192" s="249" t="s">
        <v>160</v>
      </c>
      <c r="E192" s="282" t="s">
        <v>1</v>
      </c>
      <c r="F192" s="283" t="s">
        <v>268</v>
      </c>
      <c r="G192" s="281"/>
      <c r="H192" s="282" t="s">
        <v>1</v>
      </c>
      <c r="I192" s="284"/>
      <c r="J192" s="281"/>
      <c r="K192" s="281"/>
      <c r="L192" s="285"/>
      <c r="M192" s="286"/>
      <c r="N192" s="287"/>
      <c r="O192" s="287"/>
      <c r="P192" s="287"/>
      <c r="Q192" s="287"/>
      <c r="R192" s="287"/>
      <c r="S192" s="287"/>
      <c r="T192" s="288"/>
      <c r="AT192" s="289" t="s">
        <v>160</v>
      </c>
      <c r="AU192" s="289" t="s">
        <v>95</v>
      </c>
      <c r="AV192" s="14" t="s">
        <v>23</v>
      </c>
      <c r="AW192" s="14" t="s">
        <v>42</v>
      </c>
      <c r="AX192" s="14" t="s">
        <v>86</v>
      </c>
      <c r="AY192" s="289" t="s">
        <v>151</v>
      </c>
    </row>
    <row r="193" s="14" customFormat="1">
      <c r="B193" s="280"/>
      <c r="C193" s="281"/>
      <c r="D193" s="249" t="s">
        <v>160</v>
      </c>
      <c r="E193" s="282" t="s">
        <v>1</v>
      </c>
      <c r="F193" s="283" t="s">
        <v>269</v>
      </c>
      <c r="G193" s="281"/>
      <c r="H193" s="282" t="s">
        <v>1</v>
      </c>
      <c r="I193" s="284"/>
      <c r="J193" s="281"/>
      <c r="K193" s="281"/>
      <c r="L193" s="285"/>
      <c r="M193" s="286"/>
      <c r="N193" s="287"/>
      <c r="O193" s="287"/>
      <c r="P193" s="287"/>
      <c r="Q193" s="287"/>
      <c r="R193" s="287"/>
      <c r="S193" s="287"/>
      <c r="T193" s="288"/>
      <c r="AT193" s="289" t="s">
        <v>160</v>
      </c>
      <c r="AU193" s="289" t="s">
        <v>95</v>
      </c>
      <c r="AV193" s="14" t="s">
        <v>23</v>
      </c>
      <c r="AW193" s="14" t="s">
        <v>42</v>
      </c>
      <c r="AX193" s="14" t="s">
        <v>86</v>
      </c>
      <c r="AY193" s="289" t="s">
        <v>151</v>
      </c>
    </row>
    <row r="194" s="14" customFormat="1">
      <c r="B194" s="280"/>
      <c r="C194" s="281"/>
      <c r="D194" s="249" t="s">
        <v>160</v>
      </c>
      <c r="E194" s="282" t="s">
        <v>1</v>
      </c>
      <c r="F194" s="283" t="s">
        <v>270</v>
      </c>
      <c r="G194" s="281"/>
      <c r="H194" s="282" t="s">
        <v>1</v>
      </c>
      <c r="I194" s="284"/>
      <c r="J194" s="281"/>
      <c r="K194" s="281"/>
      <c r="L194" s="285"/>
      <c r="M194" s="286"/>
      <c r="N194" s="287"/>
      <c r="O194" s="287"/>
      <c r="P194" s="287"/>
      <c r="Q194" s="287"/>
      <c r="R194" s="287"/>
      <c r="S194" s="287"/>
      <c r="T194" s="288"/>
      <c r="AT194" s="289" t="s">
        <v>160</v>
      </c>
      <c r="AU194" s="289" t="s">
        <v>95</v>
      </c>
      <c r="AV194" s="14" t="s">
        <v>23</v>
      </c>
      <c r="AW194" s="14" t="s">
        <v>42</v>
      </c>
      <c r="AX194" s="14" t="s">
        <v>86</v>
      </c>
      <c r="AY194" s="289" t="s">
        <v>151</v>
      </c>
    </row>
    <row r="195" s="14" customFormat="1">
      <c r="B195" s="280"/>
      <c r="C195" s="281"/>
      <c r="D195" s="249" t="s">
        <v>160</v>
      </c>
      <c r="E195" s="282" t="s">
        <v>1</v>
      </c>
      <c r="F195" s="283" t="s">
        <v>271</v>
      </c>
      <c r="G195" s="281"/>
      <c r="H195" s="282" t="s">
        <v>1</v>
      </c>
      <c r="I195" s="284"/>
      <c r="J195" s="281"/>
      <c r="K195" s="281"/>
      <c r="L195" s="285"/>
      <c r="M195" s="286"/>
      <c r="N195" s="287"/>
      <c r="O195" s="287"/>
      <c r="P195" s="287"/>
      <c r="Q195" s="287"/>
      <c r="R195" s="287"/>
      <c r="S195" s="287"/>
      <c r="T195" s="288"/>
      <c r="AT195" s="289" t="s">
        <v>160</v>
      </c>
      <c r="AU195" s="289" t="s">
        <v>95</v>
      </c>
      <c r="AV195" s="14" t="s">
        <v>23</v>
      </c>
      <c r="AW195" s="14" t="s">
        <v>42</v>
      </c>
      <c r="AX195" s="14" t="s">
        <v>86</v>
      </c>
      <c r="AY195" s="289" t="s">
        <v>151</v>
      </c>
    </row>
    <row r="196" s="12" customFormat="1">
      <c r="B196" s="247"/>
      <c r="C196" s="248"/>
      <c r="D196" s="249" t="s">
        <v>160</v>
      </c>
      <c r="E196" s="250" t="s">
        <v>1</v>
      </c>
      <c r="F196" s="251" t="s">
        <v>272</v>
      </c>
      <c r="G196" s="248"/>
      <c r="H196" s="252">
        <v>2</v>
      </c>
      <c r="I196" s="253"/>
      <c r="J196" s="248"/>
      <c r="K196" s="248"/>
      <c r="L196" s="254"/>
      <c r="M196" s="255"/>
      <c r="N196" s="256"/>
      <c r="O196" s="256"/>
      <c r="P196" s="256"/>
      <c r="Q196" s="256"/>
      <c r="R196" s="256"/>
      <c r="S196" s="256"/>
      <c r="T196" s="257"/>
      <c r="AT196" s="258" t="s">
        <v>160</v>
      </c>
      <c r="AU196" s="258" t="s">
        <v>95</v>
      </c>
      <c r="AV196" s="12" t="s">
        <v>95</v>
      </c>
      <c r="AW196" s="12" t="s">
        <v>42</v>
      </c>
      <c r="AX196" s="12" t="s">
        <v>86</v>
      </c>
      <c r="AY196" s="258" t="s">
        <v>151</v>
      </c>
    </row>
    <row r="197" s="14" customFormat="1">
      <c r="B197" s="280"/>
      <c r="C197" s="281"/>
      <c r="D197" s="249" t="s">
        <v>160</v>
      </c>
      <c r="E197" s="282" t="s">
        <v>1</v>
      </c>
      <c r="F197" s="283" t="s">
        <v>273</v>
      </c>
      <c r="G197" s="281"/>
      <c r="H197" s="282" t="s">
        <v>1</v>
      </c>
      <c r="I197" s="284"/>
      <c r="J197" s="281"/>
      <c r="K197" s="281"/>
      <c r="L197" s="285"/>
      <c r="M197" s="286"/>
      <c r="N197" s="287"/>
      <c r="O197" s="287"/>
      <c r="P197" s="287"/>
      <c r="Q197" s="287"/>
      <c r="R197" s="287"/>
      <c r="S197" s="287"/>
      <c r="T197" s="288"/>
      <c r="AT197" s="289" t="s">
        <v>160</v>
      </c>
      <c r="AU197" s="289" t="s">
        <v>95</v>
      </c>
      <c r="AV197" s="14" t="s">
        <v>23</v>
      </c>
      <c r="AW197" s="14" t="s">
        <v>42</v>
      </c>
      <c r="AX197" s="14" t="s">
        <v>86</v>
      </c>
      <c r="AY197" s="289" t="s">
        <v>151</v>
      </c>
    </row>
    <row r="198" s="14" customFormat="1">
      <c r="B198" s="280"/>
      <c r="C198" s="281"/>
      <c r="D198" s="249" t="s">
        <v>160</v>
      </c>
      <c r="E198" s="282" t="s">
        <v>1</v>
      </c>
      <c r="F198" s="283" t="s">
        <v>274</v>
      </c>
      <c r="G198" s="281"/>
      <c r="H198" s="282" t="s">
        <v>1</v>
      </c>
      <c r="I198" s="284"/>
      <c r="J198" s="281"/>
      <c r="K198" s="281"/>
      <c r="L198" s="285"/>
      <c r="M198" s="286"/>
      <c r="N198" s="287"/>
      <c r="O198" s="287"/>
      <c r="P198" s="287"/>
      <c r="Q198" s="287"/>
      <c r="R198" s="287"/>
      <c r="S198" s="287"/>
      <c r="T198" s="288"/>
      <c r="AT198" s="289" t="s">
        <v>160</v>
      </c>
      <c r="AU198" s="289" t="s">
        <v>95</v>
      </c>
      <c r="AV198" s="14" t="s">
        <v>23</v>
      </c>
      <c r="AW198" s="14" t="s">
        <v>42</v>
      </c>
      <c r="AX198" s="14" t="s">
        <v>86</v>
      </c>
      <c r="AY198" s="289" t="s">
        <v>151</v>
      </c>
    </row>
    <row r="199" s="14" customFormat="1">
      <c r="B199" s="280"/>
      <c r="C199" s="281"/>
      <c r="D199" s="249" t="s">
        <v>160</v>
      </c>
      <c r="E199" s="282" t="s">
        <v>1</v>
      </c>
      <c r="F199" s="283" t="s">
        <v>275</v>
      </c>
      <c r="G199" s="281"/>
      <c r="H199" s="282" t="s">
        <v>1</v>
      </c>
      <c r="I199" s="284"/>
      <c r="J199" s="281"/>
      <c r="K199" s="281"/>
      <c r="L199" s="285"/>
      <c r="M199" s="286"/>
      <c r="N199" s="287"/>
      <c r="O199" s="287"/>
      <c r="P199" s="287"/>
      <c r="Q199" s="287"/>
      <c r="R199" s="287"/>
      <c r="S199" s="287"/>
      <c r="T199" s="288"/>
      <c r="AT199" s="289" t="s">
        <v>160</v>
      </c>
      <c r="AU199" s="289" t="s">
        <v>95</v>
      </c>
      <c r="AV199" s="14" t="s">
        <v>23</v>
      </c>
      <c r="AW199" s="14" t="s">
        <v>42</v>
      </c>
      <c r="AX199" s="14" t="s">
        <v>86</v>
      </c>
      <c r="AY199" s="289" t="s">
        <v>151</v>
      </c>
    </row>
    <row r="200" s="14" customFormat="1">
      <c r="B200" s="280"/>
      <c r="C200" s="281"/>
      <c r="D200" s="249" t="s">
        <v>160</v>
      </c>
      <c r="E200" s="282" t="s">
        <v>1</v>
      </c>
      <c r="F200" s="283" t="s">
        <v>276</v>
      </c>
      <c r="G200" s="281"/>
      <c r="H200" s="282" t="s">
        <v>1</v>
      </c>
      <c r="I200" s="284"/>
      <c r="J200" s="281"/>
      <c r="K200" s="281"/>
      <c r="L200" s="285"/>
      <c r="M200" s="286"/>
      <c r="N200" s="287"/>
      <c r="O200" s="287"/>
      <c r="P200" s="287"/>
      <c r="Q200" s="287"/>
      <c r="R200" s="287"/>
      <c r="S200" s="287"/>
      <c r="T200" s="288"/>
      <c r="AT200" s="289" t="s">
        <v>160</v>
      </c>
      <c r="AU200" s="289" t="s">
        <v>95</v>
      </c>
      <c r="AV200" s="14" t="s">
        <v>23</v>
      </c>
      <c r="AW200" s="14" t="s">
        <v>42</v>
      </c>
      <c r="AX200" s="14" t="s">
        <v>86</v>
      </c>
      <c r="AY200" s="289" t="s">
        <v>151</v>
      </c>
    </row>
    <row r="201" s="14" customFormat="1">
      <c r="B201" s="280"/>
      <c r="C201" s="281"/>
      <c r="D201" s="249" t="s">
        <v>160</v>
      </c>
      <c r="E201" s="282" t="s">
        <v>1</v>
      </c>
      <c r="F201" s="283" t="s">
        <v>277</v>
      </c>
      <c r="G201" s="281"/>
      <c r="H201" s="282" t="s">
        <v>1</v>
      </c>
      <c r="I201" s="284"/>
      <c r="J201" s="281"/>
      <c r="K201" s="281"/>
      <c r="L201" s="285"/>
      <c r="M201" s="286"/>
      <c r="N201" s="287"/>
      <c r="O201" s="287"/>
      <c r="P201" s="287"/>
      <c r="Q201" s="287"/>
      <c r="R201" s="287"/>
      <c r="S201" s="287"/>
      <c r="T201" s="288"/>
      <c r="AT201" s="289" t="s">
        <v>160</v>
      </c>
      <c r="AU201" s="289" t="s">
        <v>95</v>
      </c>
      <c r="AV201" s="14" t="s">
        <v>23</v>
      </c>
      <c r="AW201" s="14" t="s">
        <v>42</v>
      </c>
      <c r="AX201" s="14" t="s">
        <v>86</v>
      </c>
      <c r="AY201" s="289" t="s">
        <v>151</v>
      </c>
    </row>
    <row r="202" s="14" customFormat="1">
      <c r="B202" s="280"/>
      <c r="C202" s="281"/>
      <c r="D202" s="249" t="s">
        <v>160</v>
      </c>
      <c r="E202" s="282" t="s">
        <v>1</v>
      </c>
      <c r="F202" s="283" t="s">
        <v>278</v>
      </c>
      <c r="G202" s="281"/>
      <c r="H202" s="282" t="s">
        <v>1</v>
      </c>
      <c r="I202" s="284"/>
      <c r="J202" s="281"/>
      <c r="K202" s="281"/>
      <c r="L202" s="285"/>
      <c r="M202" s="286"/>
      <c r="N202" s="287"/>
      <c r="O202" s="287"/>
      <c r="P202" s="287"/>
      <c r="Q202" s="287"/>
      <c r="R202" s="287"/>
      <c r="S202" s="287"/>
      <c r="T202" s="288"/>
      <c r="AT202" s="289" t="s">
        <v>160</v>
      </c>
      <c r="AU202" s="289" t="s">
        <v>95</v>
      </c>
      <c r="AV202" s="14" t="s">
        <v>23</v>
      </c>
      <c r="AW202" s="14" t="s">
        <v>42</v>
      </c>
      <c r="AX202" s="14" t="s">
        <v>86</v>
      </c>
      <c r="AY202" s="289" t="s">
        <v>151</v>
      </c>
    </row>
    <row r="203" s="14" customFormat="1">
      <c r="B203" s="280"/>
      <c r="C203" s="281"/>
      <c r="D203" s="249" t="s">
        <v>160</v>
      </c>
      <c r="E203" s="282" t="s">
        <v>1</v>
      </c>
      <c r="F203" s="283" t="s">
        <v>279</v>
      </c>
      <c r="G203" s="281"/>
      <c r="H203" s="282" t="s">
        <v>1</v>
      </c>
      <c r="I203" s="284"/>
      <c r="J203" s="281"/>
      <c r="K203" s="281"/>
      <c r="L203" s="285"/>
      <c r="M203" s="286"/>
      <c r="N203" s="287"/>
      <c r="O203" s="287"/>
      <c r="P203" s="287"/>
      <c r="Q203" s="287"/>
      <c r="R203" s="287"/>
      <c r="S203" s="287"/>
      <c r="T203" s="288"/>
      <c r="AT203" s="289" t="s">
        <v>160</v>
      </c>
      <c r="AU203" s="289" t="s">
        <v>95</v>
      </c>
      <c r="AV203" s="14" t="s">
        <v>23</v>
      </c>
      <c r="AW203" s="14" t="s">
        <v>42</v>
      </c>
      <c r="AX203" s="14" t="s">
        <v>86</v>
      </c>
      <c r="AY203" s="289" t="s">
        <v>151</v>
      </c>
    </row>
    <row r="204" s="12" customFormat="1">
      <c r="B204" s="247"/>
      <c r="C204" s="248"/>
      <c r="D204" s="249" t="s">
        <v>160</v>
      </c>
      <c r="E204" s="250" t="s">
        <v>1</v>
      </c>
      <c r="F204" s="251" t="s">
        <v>280</v>
      </c>
      <c r="G204" s="248"/>
      <c r="H204" s="252">
        <v>1</v>
      </c>
      <c r="I204" s="253"/>
      <c r="J204" s="248"/>
      <c r="K204" s="248"/>
      <c r="L204" s="254"/>
      <c r="M204" s="255"/>
      <c r="N204" s="256"/>
      <c r="O204" s="256"/>
      <c r="P204" s="256"/>
      <c r="Q204" s="256"/>
      <c r="R204" s="256"/>
      <c r="S204" s="256"/>
      <c r="T204" s="257"/>
      <c r="AT204" s="258" t="s">
        <v>160</v>
      </c>
      <c r="AU204" s="258" t="s">
        <v>95</v>
      </c>
      <c r="AV204" s="12" t="s">
        <v>95</v>
      </c>
      <c r="AW204" s="12" t="s">
        <v>42</v>
      </c>
      <c r="AX204" s="12" t="s">
        <v>86</v>
      </c>
      <c r="AY204" s="258" t="s">
        <v>151</v>
      </c>
    </row>
    <row r="205" s="14" customFormat="1">
      <c r="B205" s="280"/>
      <c r="C205" s="281"/>
      <c r="D205" s="249" t="s">
        <v>160</v>
      </c>
      <c r="E205" s="282" t="s">
        <v>1</v>
      </c>
      <c r="F205" s="283" t="s">
        <v>281</v>
      </c>
      <c r="G205" s="281"/>
      <c r="H205" s="282" t="s">
        <v>1</v>
      </c>
      <c r="I205" s="284"/>
      <c r="J205" s="281"/>
      <c r="K205" s="281"/>
      <c r="L205" s="285"/>
      <c r="M205" s="286"/>
      <c r="N205" s="287"/>
      <c r="O205" s="287"/>
      <c r="P205" s="287"/>
      <c r="Q205" s="287"/>
      <c r="R205" s="287"/>
      <c r="S205" s="287"/>
      <c r="T205" s="288"/>
      <c r="AT205" s="289" t="s">
        <v>160</v>
      </c>
      <c r="AU205" s="289" t="s">
        <v>95</v>
      </c>
      <c r="AV205" s="14" t="s">
        <v>23</v>
      </c>
      <c r="AW205" s="14" t="s">
        <v>42</v>
      </c>
      <c r="AX205" s="14" t="s">
        <v>86</v>
      </c>
      <c r="AY205" s="289" t="s">
        <v>151</v>
      </c>
    </row>
    <row r="206" s="14" customFormat="1">
      <c r="B206" s="280"/>
      <c r="C206" s="281"/>
      <c r="D206" s="249" t="s">
        <v>160</v>
      </c>
      <c r="E206" s="282" t="s">
        <v>1</v>
      </c>
      <c r="F206" s="283" t="s">
        <v>282</v>
      </c>
      <c r="G206" s="281"/>
      <c r="H206" s="282" t="s">
        <v>1</v>
      </c>
      <c r="I206" s="284"/>
      <c r="J206" s="281"/>
      <c r="K206" s="281"/>
      <c r="L206" s="285"/>
      <c r="M206" s="286"/>
      <c r="N206" s="287"/>
      <c r="O206" s="287"/>
      <c r="P206" s="287"/>
      <c r="Q206" s="287"/>
      <c r="R206" s="287"/>
      <c r="S206" s="287"/>
      <c r="T206" s="288"/>
      <c r="AT206" s="289" t="s">
        <v>160</v>
      </c>
      <c r="AU206" s="289" t="s">
        <v>95</v>
      </c>
      <c r="AV206" s="14" t="s">
        <v>23</v>
      </c>
      <c r="AW206" s="14" t="s">
        <v>42</v>
      </c>
      <c r="AX206" s="14" t="s">
        <v>86</v>
      </c>
      <c r="AY206" s="289" t="s">
        <v>151</v>
      </c>
    </row>
    <row r="207" s="14" customFormat="1">
      <c r="B207" s="280"/>
      <c r="C207" s="281"/>
      <c r="D207" s="249" t="s">
        <v>160</v>
      </c>
      <c r="E207" s="282" t="s">
        <v>1</v>
      </c>
      <c r="F207" s="283" t="s">
        <v>283</v>
      </c>
      <c r="G207" s="281"/>
      <c r="H207" s="282" t="s">
        <v>1</v>
      </c>
      <c r="I207" s="284"/>
      <c r="J207" s="281"/>
      <c r="K207" s="281"/>
      <c r="L207" s="285"/>
      <c r="M207" s="286"/>
      <c r="N207" s="287"/>
      <c r="O207" s="287"/>
      <c r="P207" s="287"/>
      <c r="Q207" s="287"/>
      <c r="R207" s="287"/>
      <c r="S207" s="287"/>
      <c r="T207" s="288"/>
      <c r="AT207" s="289" t="s">
        <v>160</v>
      </c>
      <c r="AU207" s="289" t="s">
        <v>95</v>
      </c>
      <c r="AV207" s="14" t="s">
        <v>23</v>
      </c>
      <c r="AW207" s="14" t="s">
        <v>42</v>
      </c>
      <c r="AX207" s="14" t="s">
        <v>86</v>
      </c>
      <c r="AY207" s="289" t="s">
        <v>151</v>
      </c>
    </row>
    <row r="208" s="14" customFormat="1">
      <c r="B208" s="280"/>
      <c r="C208" s="281"/>
      <c r="D208" s="249" t="s">
        <v>160</v>
      </c>
      <c r="E208" s="282" t="s">
        <v>1</v>
      </c>
      <c r="F208" s="283" t="s">
        <v>284</v>
      </c>
      <c r="G208" s="281"/>
      <c r="H208" s="282" t="s">
        <v>1</v>
      </c>
      <c r="I208" s="284"/>
      <c r="J208" s="281"/>
      <c r="K208" s="281"/>
      <c r="L208" s="285"/>
      <c r="M208" s="286"/>
      <c r="N208" s="287"/>
      <c r="O208" s="287"/>
      <c r="P208" s="287"/>
      <c r="Q208" s="287"/>
      <c r="R208" s="287"/>
      <c r="S208" s="287"/>
      <c r="T208" s="288"/>
      <c r="AT208" s="289" t="s">
        <v>160</v>
      </c>
      <c r="AU208" s="289" t="s">
        <v>95</v>
      </c>
      <c r="AV208" s="14" t="s">
        <v>23</v>
      </c>
      <c r="AW208" s="14" t="s">
        <v>42</v>
      </c>
      <c r="AX208" s="14" t="s">
        <v>86</v>
      </c>
      <c r="AY208" s="289" t="s">
        <v>151</v>
      </c>
    </row>
    <row r="209" s="14" customFormat="1">
      <c r="B209" s="280"/>
      <c r="C209" s="281"/>
      <c r="D209" s="249" t="s">
        <v>160</v>
      </c>
      <c r="E209" s="282" t="s">
        <v>1</v>
      </c>
      <c r="F209" s="283" t="s">
        <v>285</v>
      </c>
      <c r="G209" s="281"/>
      <c r="H209" s="282" t="s">
        <v>1</v>
      </c>
      <c r="I209" s="284"/>
      <c r="J209" s="281"/>
      <c r="K209" s="281"/>
      <c r="L209" s="285"/>
      <c r="M209" s="286"/>
      <c r="N209" s="287"/>
      <c r="O209" s="287"/>
      <c r="P209" s="287"/>
      <c r="Q209" s="287"/>
      <c r="R209" s="287"/>
      <c r="S209" s="287"/>
      <c r="T209" s="288"/>
      <c r="AT209" s="289" t="s">
        <v>160</v>
      </c>
      <c r="AU209" s="289" t="s">
        <v>95</v>
      </c>
      <c r="AV209" s="14" t="s">
        <v>23</v>
      </c>
      <c r="AW209" s="14" t="s">
        <v>42</v>
      </c>
      <c r="AX209" s="14" t="s">
        <v>86</v>
      </c>
      <c r="AY209" s="289" t="s">
        <v>151</v>
      </c>
    </row>
    <row r="210" s="14" customFormat="1">
      <c r="B210" s="280"/>
      <c r="C210" s="281"/>
      <c r="D210" s="249" t="s">
        <v>160</v>
      </c>
      <c r="E210" s="282" t="s">
        <v>1</v>
      </c>
      <c r="F210" s="283" t="s">
        <v>286</v>
      </c>
      <c r="G210" s="281"/>
      <c r="H210" s="282" t="s">
        <v>1</v>
      </c>
      <c r="I210" s="284"/>
      <c r="J210" s="281"/>
      <c r="K210" s="281"/>
      <c r="L210" s="285"/>
      <c r="M210" s="286"/>
      <c r="N210" s="287"/>
      <c r="O210" s="287"/>
      <c r="P210" s="287"/>
      <c r="Q210" s="287"/>
      <c r="R210" s="287"/>
      <c r="S210" s="287"/>
      <c r="T210" s="288"/>
      <c r="AT210" s="289" t="s">
        <v>160</v>
      </c>
      <c r="AU210" s="289" t="s">
        <v>95</v>
      </c>
      <c r="AV210" s="14" t="s">
        <v>23</v>
      </c>
      <c r="AW210" s="14" t="s">
        <v>42</v>
      </c>
      <c r="AX210" s="14" t="s">
        <v>86</v>
      </c>
      <c r="AY210" s="289" t="s">
        <v>151</v>
      </c>
    </row>
    <row r="211" s="14" customFormat="1">
      <c r="B211" s="280"/>
      <c r="C211" s="281"/>
      <c r="D211" s="249" t="s">
        <v>160</v>
      </c>
      <c r="E211" s="282" t="s">
        <v>1</v>
      </c>
      <c r="F211" s="283" t="s">
        <v>287</v>
      </c>
      <c r="G211" s="281"/>
      <c r="H211" s="282" t="s">
        <v>1</v>
      </c>
      <c r="I211" s="284"/>
      <c r="J211" s="281"/>
      <c r="K211" s="281"/>
      <c r="L211" s="285"/>
      <c r="M211" s="286"/>
      <c r="N211" s="287"/>
      <c r="O211" s="287"/>
      <c r="P211" s="287"/>
      <c r="Q211" s="287"/>
      <c r="R211" s="287"/>
      <c r="S211" s="287"/>
      <c r="T211" s="288"/>
      <c r="AT211" s="289" t="s">
        <v>160</v>
      </c>
      <c r="AU211" s="289" t="s">
        <v>95</v>
      </c>
      <c r="AV211" s="14" t="s">
        <v>23</v>
      </c>
      <c r="AW211" s="14" t="s">
        <v>42</v>
      </c>
      <c r="AX211" s="14" t="s">
        <v>86</v>
      </c>
      <c r="AY211" s="289" t="s">
        <v>151</v>
      </c>
    </row>
    <row r="212" s="14" customFormat="1">
      <c r="B212" s="280"/>
      <c r="C212" s="281"/>
      <c r="D212" s="249" t="s">
        <v>160</v>
      </c>
      <c r="E212" s="282" t="s">
        <v>1</v>
      </c>
      <c r="F212" s="283" t="s">
        <v>288</v>
      </c>
      <c r="G212" s="281"/>
      <c r="H212" s="282" t="s">
        <v>1</v>
      </c>
      <c r="I212" s="284"/>
      <c r="J212" s="281"/>
      <c r="K212" s="281"/>
      <c r="L212" s="285"/>
      <c r="M212" s="286"/>
      <c r="N212" s="287"/>
      <c r="O212" s="287"/>
      <c r="P212" s="287"/>
      <c r="Q212" s="287"/>
      <c r="R212" s="287"/>
      <c r="S212" s="287"/>
      <c r="T212" s="288"/>
      <c r="AT212" s="289" t="s">
        <v>160</v>
      </c>
      <c r="AU212" s="289" t="s">
        <v>95</v>
      </c>
      <c r="AV212" s="14" t="s">
        <v>23</v>
      </c>
      <c r="AW212" s="14" t="s">
        <v>42</v>
      </c>
      <c r="AX212" s="14" t="s">
        <v>86</v>
      </c>
      <c r="AY212" s="289" t="s">
        <v>151</v>
      </c>
    </row>
    <row r="213" s="14" customFormat="1">
      <c r="B213" s="280"/>
      <c r="C213" s="281"/>
      <c r="D213" s="249" t="s">
        <v>160</v>
      </c>
      <c r="E213" s="282" t="s">
        <v>1</v>
      </c>
      <c r="F213" s="283" t="s">
        <v>289</v>
      </c>
      <c r="G213" s="281"/>
      <c r="H213" s="282" t="s">
        <v>1</v>
      </c>
      <c r="I213" s="284"/>
      <c r="J213" s="281"/>
      <c r="K213" s="281"/>
      <c r="L213" s="285"/>
      <c r="M213" s="286"/>
      <c r="N213" s="287"/>
      <c r="O213" s="287"/>
      <c r="P213" s="287"/>
      <c r="Q213" s="287"/>
      <c r="R213" s="287"/>
      <c r="S213" s="287"/>
      <c r="T213" s="288"/>
      <c r="AT213" s="289" t="s">
        <v>160</v>
      </c>
      <c r="AU213" s="289" t="s">
        <v>95</v>
      </c>
      <c r="AV213" s="14" t="s">
        <v>23</v>
      </c>
      <c r="AW213" s="14" t="s">
        <v>42</v>
      </c>
      <c r="AX213" s="14" t="s">
        <v>86</v>
      </c>
      <c r="AY213" s="289" t="s">
        <v>151</v>
      </c>
    </row>
    <row r="214" s="14" customFormat="1">
      <c r="B214" s="280"/>
      <c r="C214" s="281"/>
      <c r="D214" s="249" t="s">
        <v>160</v>
      </c>
      <c r="E214" s="282" t="s">
        <v>1</v>
      </c>
      <c r="F214" s="283" t="s">
        <v>290</v>
      </c>
      <c r="G214" s="281"/>
      <c r="H214" s="282" t="s">
        <v>1</v>
      </c>
      <c r="I214" s="284"/>
      <c r="J214" s="281"/>
      <c r="K214" s="281"/>
      <c r="L214" s="285"/>
      <c r="M214" s="286"/>
      <c r="N214" s="287"/>
      <c r="O214" s="287"/>
      <c r="P214" s="287"/>
      <c r="Q214" s="287"/>
      <c r="R214" s="287"/>
      <c r="S214" s="287"/>
      <c r="T214" s="288"/>
      <c r="AT214" s="289" t="s">
        <v>160</v>
      </c>
      <c r="AU214" s="289" t="s">
        <v>95</v>
      </c>
      <c r="AV214" s="14" t="s">
        <v>23</v>
      </c>
      <c r="AW214" s="14" t="s">
        <v>42</v>
      </c>
      <c r="AX214" s="14" t="s">
        <v>86</v>
      </c>
      <c r="AY214" s="289" t="s">
        <v>151</v>
      </c>
    </row>
    <row r="215" s="14" customFormat="1">
      <c r="B215" s="280"/>
      <c r="C215" s="281"/>
      <c r="D215" s="249" t="s">
        <v>160</v>
      </c>
      <c r="E215" s="282" t="s">
        <v>1</v>
      </c>
      <c r="F215" s="283" t="s">
        <v>291</v>
      </c>
      <c r="G215" s="281"/>
      <c r="H215" s="282" t="s">
        <v>1</v>
      </c>
      <c r="I215" s="284"/>
      <c r="J215" s="281"/>
      <c r="K215" s="281"/>
      <c r="L215" s="285"/>
      <c r="M215" s="286"/>
      <c r="N215" s="287"/>
      <c r="O215" s="287"/>
      <c r="P215" s="287"/>
      <c r="Q215" s="287"/>
      <c r="R215" s="287"/>
      <c r="S215" s="287"/>
      <c r="T215" s="288"/>
      <c r="AT215" s="289" t="s">
        <v>160</v>
      </c>
      <c r="AU215" s="289" t="s">
        <v>95</v>
      </c>
      <c r="AV215" s="14" t="s">
        <v>23</v>
      </c>
      <c r="AW215" s="14" t="s">
        <v>42</v>
      </c>
      <c r="AX215" s="14" t="s">
        <v>86</v>
      </c>
      <c r="AY215" s="289" t="s">
        <v>151</v>
      </c>
    </row>
    <row r="216" s="14" customFormat="1">
      <c r="B216" s="280"/>
      <c r="C216" s="281"/>
      <c r="D216" s="249" t="s">
        <v>160</v>
      </c>
      <c r="E216" s="282" t="s">
        <v>1</v>
      </c>
      <c r="F216" s="283" t="s">
        <v>292</v>
      </c>
      <c r="G216" s="281"/>
      <c r="H216" s="282" t="s">
        <v>1</v>
      </c>
      <c r="I216" s="284"/>
      <c r="J216" s="281"/>
      <c r="K216" s="281"/>
      <c r="L216" s="285"/>
      <c r="M216" s="286"/>
      <c r="N216" s="287"/>
      <c r="O216" s="287"/>
      <c r="P216" s="287"/>
      <c r="Q216" s="287"/>
      <c r="R216" s="287"/>
      <c r="S216" s="287"/>
      <c r="T216" s="288"/>
      <c r="AT216" s="289" t="s">
        <v>160</v>
      </c>
      <c r="AU216" s="289" t="s">
        <v>95</v>
      </c>
      <c r="AV216" s="14" t="s">
        <v>23</v>
      </c>
      <c r="AW216" s="14" t="s">
        <v>42</v>
      </c>
      <c r="AX216" s="14" t="s">
        <v>86</v>
      </c>
      <c r="AY216" s="289" t="s">
        <v>151</v>
      </c>
    </row>
    <row r="217" s="12" customFormat="1">
      <c r="B217" s="247"/>
      <c r="C217" s="248"/>
      <c r="D217" s="249" t="s">
        <v>160</v>
      </c>
      <c r="E217" s="250" t="s">
        <v>1</v>
      </c>
      <c r="F217" s="251" t="s">
        <v>293</v>
      </c>
      <c r="G217" s="248"/>
      <c r="H217" s="252">
        <v>1</v>
      </c>
      <c r="I217" s="253"/>
      <c r="J217" s="248"/>
      <c r="K217" s="248"/>
      <c r="L217" s="254"/>
      <c r="M217" s="255"/>
      <c r="N217" s="256"/>
      <c r="O217" s="256"/>
      <c r="P217" s="256"/>
      <c r="Q217" s="256"/>
      <c r="R217" s="256"/>
      <c r="S217" s="256"/>
      <c r="T217" s="257"/>
      <c r="AT217" s="258" t="s">
        <v>160</v>
      </c>
      <c r="AU217" s="258" t="s">
        <v>95</v>
      </c>
      <c r="AV217" s="12" t="s">
        <v>95</v>
      </c>
      <c r="AW217" s="12" t="s">
        <v>42</v>
      </c>
      <c r="AX217" s="12" t="s">
        <v>23</v>
      </c>
      <c r="AY217" s="258" t="s">
        <v>151</v>
      </c>
    </row>
    <row r="218" s="1" customFormat="1" ht="24" customHeight="1">
      <c r="B218" s="38"/>
      <c r="C218" s="234" t="s">
        <v>294</v>
      </c>
      <c r="D218" s="234" t="s">
        <v>154</v>
      </c>
      <c r="E218" s="235" t="s">
        <v>295</v>
      </c>
      <c r="F218" s="236" t="s">
        <v>296</v>
      </c>
      <c r="G218" s="237" t="s">
        <v>190</v>
      </c>
      <c r="H218" s="238">
        <v>5</v>
      </c>
      <c r="I218" s="239"/>
      <c r="J218" s="240">
        <f>ROUND(I218*H218,2)</f>
        <v>0</v>
      </c>
      <c r="K218" s="236" t="s">
        <v>168</v>
      </c>
      <c r="L218" s="43"/>
      <c r="M218" s="241" t="s">
        <v>1</v>
      </c>
      <c r="N218" s="242" t="s">
        <v>51</v>
      </c>
      <c r="O218" s="86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AR218" s="245" t="s">
        <v>158</v>
      </c>
      <c r="AT218" s="245" t="s">
        <v>154</v>
      </c>
      <c r="AU218" s="245" t="s">
        <v>95</v>
      </c>
      <c r="AY218" s="16" t="s">
        <v>151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23</v>
      </c>
      <c r="BK218" s="246">
        <f>ROUND(I218*H218,2)</f>
        <v>0</v>
      </c>
      <c r="BL218" s="16" t="s">
        <v>158</v>
      </c>
      <c r="BM218" s="245" t="s">
        <v>297</v>
      </c>
    </row>
    <row r="219" s="12" customFormat="1">
      <c r="B219" s="247"/>
      <c r="C219" s="248"/>
      <c r="D219" s="249" t="s">
        <v>160</v>
      </c>
      <c r="E219" s="250" t="s">
        <v>298</v>
      </c>
      <c r="F219" s="251" t="s">
        <v>299</v>
      </c>
      <c r="G219" s="248"/>
      <c r="H219" s="252">
        <v>5</v>
      </c>
      <c r="I219" s="253"/>
      <c r="J219" s="248"/>
      <c r="K219" s="248"/>
      <c r="L219" s="254"/>
      <c r="M219" s="255"/>
      <c r="N219" s="256"/>
      <c r="O219" s="256"/>
      <c r="P219" s="256"/>
      <c r="Q219" s="256"/>
      <c r="R219" s="256"/>
      <c r="S219" s="256"/>
      <c r="T219" s="257"/>
      <c r="AT219" s="258" t="s">
        <v>160</v>
      </c>
      <c r="AU219" s="258" t="s">
        <v>95</v>
      </c>
      <c r="AV219" s="12" t="s">
        <v>95</v>
      </c>
      <c r="AW219" s="12" t="s">
        <v>42</v>
      </c>
      <c r="AX219" s="12" t="s">
        <v>23</v>
      </c>
      <c r="AY219" s="258" t="s">
        <v>151</v>
      </c>
    </row>
    <row r="220" s="1" customFormat="1" ht="24" customHeight="1">
      <c r="B220" s="38"/>
      <c r="C220" s="234" t="s">
        <v>7</v>
      </c>
      <c r="D220" s="234" t="s">
        <v>154</v>
      </c>
      <c r="E220" s="235" t="s">
        <v>300</v>
      </c>
      <c r="F220" s="236" t="s">
        <v>301</v>
      </c>
      <c r="G220" s="237" t="s">
        <v>190</v>
      </c>
      <c r="H220" s="238">
        <v>5</v>
      </c>
      <c r="I220" s="239"/>
      <c r="J220" s="240">
        <f>ROUND(I220*H220,2)</f>
        <v>0</v>
      </c>
      <c r="K220" s="236" t="s">
        <v>1</v>
      </c>
      <c r="L220" s="43"/>
      <c r="M220" s="241" t="s">
        <v>1</v>
      </c>
      <c r="N220" s="242" t="s">
        <v>51</v>
      </c>
      <c r="O220" s="86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AR220" s="245" t="s">
        <v>158</v>
      </c>
      <c r="AT220" s="245" t="s">
        <v>154</v>
      </c>
      <c r="AU220" s="245" t="s">
        <v>95</v>
      </c>
      <c r="AY220" s="16" t="s">
        <v>151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6" t="s">
        <v>23</v>
      </c>
      <c r="BK220" s="246">
        <f>ROUND(I220*H220,2)</f>
        <v>0</v>
      </c>
      <c r="BL220" s="16" t="s">
        <v>158</v>
      </c>
      <c r="BM220" s="245" t="s">
        <v>302</v>
      </c>
    </row>
    <row r="221" s="12" customFormat="1">
      <c r="B221" s="247"/>
      <c r="C221" s="248"/>
      <c r="D221" s="249" t="s">
        <v>160</v>
      </c>
      <c r="E221" s="250" t="s">
        <v>1</v>
      </c>
      <c r="F221" s="251" t="s">
        <v>303</v>
      </c>
      <c r="G221" s="248"/>
      <c r="H221" s="252">
        <v>5</v>
      </c>
      <c r="I221" s="253"/>
      <c r="J221" s="248"/>
      <c r="K221" s="248"/>
      <c r="L221" s="254"/>
      <c r="M221" s="255"/>
      <c r="N221" s="256"/>
      <c r="O221" s="256"/>
      <c r="P221" s="256"/>
      <c r="Q221" s="256"/>
      <c r="R221" s="256"/>
      <c r="S221" s="256"/>
      <c r="T221" s="257"/>
      <c r="AT221" s="258" t="s">
        <v>160</v>
      </c>
      <c r="AU221" s="258" t="s">
        <v>95</v>
      </c>
      <c r="AV221" s="12" t="s">
        <v>95</v>
      </c>
      <c r="AW221" s="12" t="s">
        <v>42</v>
      </c>
      <c r="AX221" s="12" t="s">
        <v>23</v>
      </c>
      <c r="AY221" s="258" t="s">
        <v>151</v>
      </c>
    </row>
    <row r="222" s="1" customFormat="1" ht="16.5" customHeight="1">
      <c r="B222" s="38"/>
      <c r="C222" s="234" t="s">
        <v>304</v>
      </c>
      <c r="D222" s="234" t="s">
        <v>154</v>
      </c>
      <c r="E222" s="235" t="s">
        <v>305</v>
      </c>
      <c r="F222" s="236" t="s">
        <v>306</v>
      </c>
      <c r="G222" s="237" t="s">
        <v>216</v>
      </c>
      <c r="H222" s="238">
        <v>1</v>
      </c>
      <c r="I222" s="239"/>
      <c r="J222" s="240">
        <f>ROUND(I222*H222,2)</f>
        <v>0</v>
      </c>
      <c r="K222" s="236" t="s">
        <v>1</v>
      </c>
      <c r="L222" s="43"/>
      <c r="M222" s="241" t="s">
        <v>1</v>
      </c>
      <c r="N222" s="242" t="s">
        <v>51</v>
      </c>
      <c r="O222" s="86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AR222" s="245" t="s">
        <v>158</v>
      </c>
      <c r="AT222" s="245" t="s">
        <v>154</v>
      </c>
      <c r="AU222" s="245" t="s">
        <v>95</v>
      </c>
      <c r="AY222" s="16" t="s">
        <v>151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6" t="s">
        <v>23</v>
      </c>
      <c r="BK222" s="246">
        <f>ROUND(I222*H222,2)</f>
        <v>0</v>
      </c>
      <c r="BL222" s="16" t="s">
        <v>158</v>
      </c>
      <c r="BM222" s="245" t="s">
        <v>307</v>
      </c>
    </row>
    <row r="223" s="12" customFormat="1">
      <c r="B223" s="247"/>
      <c r="C223" s="248"/>
      <c r="D223" s="249" t="s">
        <v>160</v>
      </c>
      <c r="E223" s="250" t="s">
        <v>1</v>
      </c>
      <c r="F223" s="251" t="s">
        <v>308</v>
      </c>
      <c r="G223" s="248"/>
      <c r="H223" s="252">
        <v>1</v>
      </c>
      <c r="I223" s="253"/>
      <c r="J223" s="248"/>
      <c r="K223" s="248"/>
      <c r="L223" s="254"/>
      <c r="M223" s="255"/>
      <c r="N223" s="256"/>
      <c r="O223" s="256"/>
      <c r="P223" s="256"/>
      <c r="Q223" s="256"/>
      <c r="R223" s="256"/>
      <c r="S223" s="256"/>
      <c r="T223" s="257"/>
      <c r="AT223" s="258" t="s">
        <v>160</v>
      </c>
      <c r="AU223" s="258" t="s">
        <v>95</v>
      </c>
      <c r="AV223" s="12" t="s">
        <v>95</v>
      </c>
      <c r="AW223" s="12" t="s">
        <v>42</v>
      </c>
      <c r="AX223" s="12" t="s">
        <v>86</v>
      </c>
      <c r="AY223" s="258" t="s">
        <v>151</v>
      </c>
    </row>
    <row r="224" s="14" customFormat="1">
      <c r="B224" s="280"/>
      <c r="C224" s="281"/>
      <c r="D224" s="249" t="s">
        <v>160</v>
      </c>
      <c r="E224" s="282" t="s">
        <v>1</v>
      </c>
      <c r="F224" s="283" t="s">
        <v>309</v>
      </c>
      <c r="G224" s="281"/>
      <c r="H224" s="282" t="s">
        <v>1</v>
      </c>
      <c r="I224" s="284"/>
      <c r="J224" s="281"/>
      <c r="K224" s="281"/>
      <c r="L224" s="285"/>
      <c r="M224" s="286"/>
      <c r="N224" s="287"/>
      <c r="O224" s="287"/>
      <c r="P224" s="287"/>
      <c r="Q224" s="287"/>
      <c r="R224" s="287"/>
      <c r="S224" s="287"/>
      <c r="T224" s="288"/>
      <c r="AT224" s="289" t="s">
        <v>160</v>
      </c>
      <c r="AU224" s="289" t="s">
        <v>95</v>
      </c>
      <c r="AV224" s="14" t="s">
        <v>23</v>
      </c>
      <c r="AW224" s="14" t="s">
        <v>42</v>
      </c>
      <c r="AX224" s="14" t="s">
        <v>86</v>
      </c>
      <c r="AY224" s="289" t="s">
        <v>151</v>
      </c>
    </row>
    <row r="225" s="14" customFormat="1">
      <c r="B225" s="280"/>
      <c r="C225" s="281"/>
      <c r="D225" s="249" t="s">
        <v>160</v>
      </c>
      <c r="E225" s="282" t="s">
        <v>1</v>
      </c>
      <c r="F225" s="283" t="s">
        <v>310</v>
      </c>
      <c r="G225" s="281"/>
      <c r="H225" s="282" t="s">
        <v>1</v>
      </c>
      <c r="I225" s="284"/>
      <c r="J225" s="281"/>
      <c r="K225" s="281"/>
      <c r="L225" s="285"/>
      <c r="M225" s="286"/>
      <c r="N225" s="287"/>
      <c r="O225" s="287"/>
      <c r="P225" s="287"/>
      <c r="Q225" s="287"/>
      <c r="R225" s="287"/>
      <c r="S225" s="287"/>
      <c r="T225" s="288"/>
      <c r="AT225" s="289" t="s">
        <v>160</v>
      </c>
      <c r="AU225" s="289" t="s">
        <v>95</v>
      </c>
      <c r="AV225" s="14" t="s">
        <v>23</v>
      </c>
      <c r="AW225" s="14" t="s">
        <v>42</v>
      </c>
      <c r="AX225" s="14" t="s">
        <v>86</v>
      </c>
      <c r="AY225" s="289" t="s">
        <v>151</v>
      </c>
    </row>
    <row r="226" s="14" customFormat="1">
      <c r="B226" s="280"/>
      <c r="C226" s="281"/>
      <c r="D226" s="249" t="s">
        <v>160</v>
      </c>
      <c r="E226" s="282" t="s">
        <v>1</v>
      </c>
      <c r="F226" s="283" t="s">
        <v>311</v>
      </c>
      <c r="G226" s="281"/>
      <c r="H226" s="282" t="s">
        <v>1</v>
      </c>
      <c r="I226" s="284"/>
      <c r="J226" s="281"/>
      <c r="K226" s="281"/>
      <c r="L226" s="285"/>
      <c r="M226" s="286"/>
      <c r="N226" s="287"/>
      <c r="O226" s="287"/>
      <c r="P226" s="287"/>
      <c r="Q226" s="287"/>
      <c r="R226" s="287"/>
      <c r="S226" s="287"/>
      <c r="T226" s="288"/>
      <c r="AT226" s="289" t="s">
        <v>160</v>
      </c>
      <c r="AU226" s="289" t="s">
        <v>95</v>
      </c>
      <c r="AV226" s="14" t="s">
        <v>23</v>
      </c>
      <c r="AW226" s="14" t="s">
        <v>42</v>
      </c>
      <c r="AX226" s="14" t="s">
        <v>86</v>
      </c>
      <c r="AY226" s="289" t="s">
        <v>151</v>
      </c>
    </row>
    <row r="227" s="14" customFormat="1">
      <c r="B227" s="280"/>
      <c r="C227" s="281"/>
      <c r="D227" s="249" t="s">
        <v>160</v>
      </c>
      <c r="E227" s="282" t="s">
        <v>1</v>
      </c>
      <c r="F227" s="283" t="s">
        <v>312</v>
      </c>
      <c r="G227" s="281"/>
      <c r="H227" s="282" t="s">
        <v>1</v>
      </c>
      <c r="I227" s="284"/>
      <c r="J227" s="281"/>
      <c r="K227" s="281"/>
      <c r="L227" s="285"/>
      <c r="M227" s="286"/>
      <c r="N227" s="287"/>
      <c r="O227" s="287"/>
      <c r="P227" s="287"/>
      <c r="Q227" s="287"/>
      <c r="R227" s="287"/>
      <c r="S227" s="287"/>
      <c r="T227" s="288"/>
      <c r="AT227" s="289" t="s">
        <v>160</v>
      </c>
      <c r="AU227" s="289" t="s">
        <v>95</v>
      </c>
      <c r="AV227" s="14" t="s">
        <v>23</v>
      </c>
      <c r="AW227" s="14" t="s">
        <v>42</v>
      </c>
      <c r="AX227" s="14" t="s">
        <v>86</v>
      </c>
      <c r="AY227" s="289" t="s">
        <v>151</v>
      </c>
    </row>
    <row r="228" s="14" customFormat="1">
      <c r="B228" s="280"/>
      <c r="C228" s="281"/>
      <c r="D228" s="249" t="s">
        <v>160</v>
      </c>
      <c r="E228" s="282" t="s">
        <v>1</v>
      </c>
      <c r="F228" s="283" t="s">
        <v>313</v>
      </c>
      <c r="G228" s="281"/>
      <c r="H228" s="282" t="s">
        <v>1</v>
      </c>
      <c r="I228" s="284"/>
      <c r="J228" s="281"/>
      <c r="K228" s="281"/>
      <c r="L228" s="285"/>
      <c r="M228" s="286"/>
      <c r="N228" s="287"/>
      <c r="O228" s="287"/>
      <c r="P228" s="287"/>
      <c r="Q228" s="287"/>
      <c r="R228" s="287"/>
      <c r="S228" s="287"/>
      <c r="T228" s="288"/>
      <c r="AT228" s="289" t="s">
        <v>160</v>
      </c>
      <c r="AU228" s="289" t="s">
        <v>95</v>
      </c>
      <c r="AV228" s="14" t="s">
        <v>23</v>
      </c>
      <c r="AW228" s="14" t="s">
        <v>42</v>
      </c>
      <c r="AX228" s="14" t="s">
        <v>86</v>
      </c>
      <c r="AY228" s="289" t="s">
        <v>151</v>
      </c>
    </row>
    <row r="229" s="12" customFormat="1">
      <c r="B229" s="247"/>
      <c r="C229" s="248"/>
      <c r="D229" s="249" t="s">
        <v>160</v>
      </c>
      <c r="E229" s="250" t="s">
        <v>1</v>
      </c>
      <c r="F229" s="251" t="s">
        <v>314</v>
      </c>
      <c r="G229" s="248"/>
      <c r="H229" s="252">
        <v>1</v>
      </c>
      <c r="I229" s="253"/>
      <c r="J229" s="248"/>
      <c r="K229" s="248"/>
      <c r="L229" s="254"/>
      <c r="M229" s="255"/>
      <c r="N229" s="256"/>
      <c r="O229" s="256"/>
      <c r="P229" s="256"/>
      <c r="Q229" s="256"/>
      <c r="R229" s="256"/>
      <c r="S229" s="256"/>
      <c r="T229" s="257"/>
      <c r="AT229" s="258" t="s">
        <v>160</v>
      </c>
      <c r="AU229" s="258" t="s">
        <v>95</v>
      </c>
      <c r="AV229" s="12" t="s">
        <v>95</v>
      </c>
      <c r="AW229" s="12" t="s">
        <v>42</v>
      </c>
      <c r="AX229" s="12" t="s">
        <v>23</v>
      </c>
      <c r="AY229" s="258" t="s">
        <v>151</v>
      </c>
    </row>
    <row r="230" s="1" customFormat="1" ht="16.5" customHeight="1">
      <c r="B230" s="38"/>
      <c r="C230" s="234" t="s">
        <v>315</v>
      </c>
      <c r="D230" s="234" t="s">
        <v>154</v>
      </c>
      <c r="E230" s="235" t="s">
        <v>316</v>
      </c>
      <c r="F230" s="236" t="s">
        <v>317</v>
      </c>
      <c r="G230" s="237" t="s">
        <v>216</v>
      </c>
      <c r="H230" s="238">
        <v>1</v>
      </c>
      <c r="I230" s="239"/>
      <c r="J230" s="240">
        <f>ROUND(I230*H230,2)</f>
        <v>0</v>
      </c>
      <c r="K230" s="236" t="s">
        <v>1</v>
      </c>
      <c r="L230" s="43"/>
      <c r="M230" s="241" t="s">
        <v>1</v>
      </c>
      <c r="N230" s="242" t="s">
        <v>51</v>
      </c>
      <c r="O230" s="86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AR230" s="245" t="s">
        <v>158</v>
      </c>
      <c r="AT230" s="245" t="s">
        <v>154</v>
      </c>
      <c r="AU230" s="245" t="s">
        <v>95</v>
      </c>
      <c r="AY230" s="16" t="s">
        <v>151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6" t="s">
        <v>23</v>
      </c>
      <c r="BK230" s="246">
        <f>ROUND(I230*H230,2)</f>
        <v>0</v>
      </c>
      <c r="BL230" s="16" t="s">
        <v>158</v>
      </c>
      <c r="BM230" s="245" t="s">
        <v>318</v>
      </c>
    </row>
    <row r="231" s="12" customFormat="1">
      <c r="B231" s="247"/>
      <c r="C231" s="248"/>
      <c r="D231" s="249" t="s">
        <v>160</v>
      </c>
      <c r="E231" s="250" t="s">
        <v>1</v>
      </c>
      <c r="F231" s="251" t="s">
        <v>319</v>
      </c>
      <c r="G231" s="248"/>
      <c r="H231" s="252">
        <v>1</v>
      </c>
      <c r="I231" s="253"/>
      <c r="J231" s="248"/>
      <c r="K231" s="248"/>
      <c r="L231" s="254"/>
      <c r="M231" s="255"/>
      <c r="N231" s="256"/>
      <c r="O231" s="256"/>
      <c r="P231" s="256"/>
      <c r="Q231" s="256"/>
      <c r="R231" s="256"/>
      <c r="S231" s="256"/>
      <c r="T231" s="257"/>
      <c r="AT231" s="258" t="s">
        <v>160</v>
      </c>
      <c r="AU231" s="258" t="s">
        <v>95</v>
      </c>
      <c r="AV231" s="12" t="s">
        <v>95</v>
      </c>
      <c r="AW231" s="12" t="s">
        <v>42</v>
      </c>
      <c r="AX231" s="12" t="s">
        <v>86</v>
      </c>
      <c r="AY231" s="258" t="s">
        <v>151</v>
      </c>
    </row>
    <row r="232" s="12" customFormat="1">
      <c r="B232" s="247"/>
      <c r="C232" s="248"/>
      <c r="D232" s="249" t="s">
        <v>160</v>
      </c>
      <c r="E232" s="250" t="s">
        <v>1</v>
      </c>
      <c r="F232" s="251" t="s">
        <v>320</v>
      </c>
      <c r="G232" s="248"/>
      <c r="H232" s="252">
        <v>1</v>
      </c>
      <c r="I232" s="253"/>
      <c r="J232" s="248"/>
      <c r="K232" s="248"/>
      <c r="L232" s="254"/>
      <c r="M232" s="255"/>
      <c r="N232" s="256"/>
      <c r="O232" s="256"/>
      <c r="P232" s="256"/>
      <c r="Q232" s="256"/>
      <c r="R232" s="256"/>
      <c r="S232" s="256"/>
      <c r="T232" s="257"/>
      <c r="AT232" s="258" t="s">
        <v>160</v>
      </c>
      <c r="AU232" s="258" t="s">
        <v>95</v>
      </c>
      <c r="AV232" s="12" t="s">
        <v>95</v>
      </c>
      <c r="AW232" s="12" t="s">
        <v>42</v>
      </c>
      <c r="AX232" s="12" t="s">
        <v>23</v>
      </c>
      <c r="AY232" s="258" t="s">
        <v>151</v>
      </c>
    </row>
    <row r="233" s="11" customFormat="1" ht="25.92" customHeight="1">
      <c r="B233" s="218"/>
      <c r="C233" s="219"/>
      <c r="D233" s="220" t="s">
        <v>85</v>
      </c>
      <c r="E233" s="221" t="s">
        <v>128</v>
      </c>
      <c r="F233" s="221" t="s">
        <v>321</v>
      </c>
      <c r="G233" s="219"/>
      <c r="H233" s="219"/>
      <c r="I233" s="222"/>
      <c r="J233" s="223">
        <f>BK233</f>
        <v>0</v>
      </c>
      <c r="K233" s="219"/>
      <c r="L233" s="224"/>
      <c r="M233" s="225"/>
      <c r="N233" s="226"/>
      <c r="O233" s="226"/>
      <c r="P233" s="227">
        <f>SUM(P234:P247)</f>
        <v>0</v>
      </c>
      <c r="Q233" s="226"/>
      <c r="R233" s="227">
        <f>SUM(R234:R247)</f>
        <v>0</v>
      </c>
      <c r="S233" s="226"/>
      <c r="T233" s="228">
        <f>SUM(T234:T247)</f>
        <v>0</v>
      </c>
      <c r="AR233" s="229" t="s">
        <v>179</v>
      </c>
      <c r="AT233" s="230" t="s">
        <v>85</v>
      </c>
      <c r="AU233" s="230" t="s">
        <v>86</v>
      </c>
      <c r="AY233" s="229" t="s">
        <v>151</v>
      </c>
      <c r="BK233" s="231">
        <f>SUM(BK234:BK247)</f>
        <v>0</v>
      </c>
    </row>
    <row r="234" s="1" customFormat="1" ht="24" customHeight="1">
      <c r="B234" s="38"/>
      <c r="C234" s="234" t="s">
        <v>322</v>
      </c>
      <c r="D234" s="234" t="s">
        <v>154</v>
      </c>
      <c r="E234" s="235" t="s">
        <v>323</v>
      </c>
      <c r="F234" s="236" t="s">
        <v>324</v>
      </c>
      <c r="G234" s="237" t="s">
        <v>325</v>
      </c>
      <c r="H234" s="238">
        <v>1</v>
      </c>
      <c r="I234" s="239"/>
      <c r="J234" s="240">
        <f>ROUND(I234*H234,2)</f>
        <v>0</v>
      </c>
      <c r="K234" s="236" t="s">
        <v>239</v>
      </c>
      <c r="L234" s="43"/>
      <c r="M234" s="241" t="s">
        <v>1</v>
      </c>
      <c r="N234" s="242" t="s">
        <v>51</v>
      </c>
      <c r="O234" s="86"/>
      <c r="P234" s="243">
        <f>O234*H234</f>
        <v>0</v>
      </c>
      <c r="Q234" s="243">
        <v>0</v>
      </c>
      <c r="R234" s="243">
        <f>Q234*H234</f>
        <v>0</v>
      </c>
      <c r="S234" s="243">
        <v>0</v>
      </c>
      <c r="T234" s="244">
        <f>S234*H234</f>
        <v>0</v>
      </c>
      <c r="AR234" s="245" t="s">
        <v>158</v>
      </c>
      <c r="AT234" s="245" t="s">
        <v>154</v>
      </c>
      <c r="AU234" s="245" t="s">
        <v>23</v>
      </c>
      <c r="AY234" s="16" t="s">
        <v>151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6" t="s">
        <v>23</v>
      </c>
      <c r="BK234" s="246">
        <f>ROUND(I234*H234,2)</f>
        <v>0</v>
      </c>
      <c r="BL234" s="16" t="s">
        <v>158</v>
      </c>
      <c r="BM234" s="245" t="s">
        <v>326</v>
      </c>
    </row>
    <row r="235" s="14" customFormat="1">
      <c r="B235" s="280"/>
      <c r="C235" s="281"/>
      <c r="D235" s="249" t="s">
        <v>160</v>
      </c>
      <c r="E235" s="282" t="s">
        <v>1</v>
      </c>
      <c r="F235" s="283" t="s">
        <v>327</v>
      </c>
      <c r="G235" s="281"/>
      <c r="H235" s="282" t="s">
        <v>1</v>
      </c>
      <c r="I235" s="284"/>
      <c r="J235" s="281"/>
      <c r="K235" s="281"/>
      <c r="L235" s="285"/>
      <c r="M235" s="286"/>
      <c r="N235" s="287"/>
      <c r="O235" s="287"/>
      <c r="P235" s="287"/>
      <c r="Q235" s="287"/>
      <c r="R235" s="287"/>
      <c r="S235" s="287"/>
      <c r="T235" s="288"/>
      <c r="AT235" s="289" t="s">
        <v>160</v>
      </c>
      <c r="AU235" s="289" t="s">
        <v>23</v>
      </c>
      <c r="AV235" s="14" t="s">
        <v>23</v>
      </c>
      <c r="AW235" s="14" t="s">
        <v>42</v>
      </c>
      <c r="AX235" s="14" t="s">
        <v>86</v>
      </c>
      <c r="AY235" s="289" t="s">
        <v>151</v>
      </c>
    </row>
    <row r="236" s="12" customFormat="1">
      <c r="B236" s="247"/>
      <c r="C236" s="248"/>
      <c r="D236" s="249" t="s">
        <v>160</v>
      </c>
      <c r="E236" s="250" t="s">
        <v>1</v>
      </c>
      <c r="F236" s="251" t="s">
        <v>23</v>
      </c>
      <c r="G236" s="248"/>
      <c r="H236" s="252">
        <v>1</v>
      </c>
      <c r="I236" s="253"/>
      <c r="J236" s="248"/>
      <c r="K236" s="248"/>
      <c r="L236" s="254"/>
      <c r="M236" s="255"/>
      <c r="N236" s="256"/>
      <c r="O236" s="256"/>
      <c r="P236" s="256"/>
      <c r="Q236" s="256"/>
      <c r="R236" s="256"/>
      <c r="S236" s="256"/>
      <c r="T236" s="257"/>
      <c r="AT236" s="258" t="s">
        <v>160</v>
      </c>
      <c r="AU236" s="258" t="s">
        <v>23</v>
      </c>
      <c r="AV236" s="12" t="s">
        <v>95</v>
      </c>
      <c r="AW236" s="12" t="s">
        <v>42</v>
      </c>
      <c r="AX236" s="12" t="s">
        <v>86</v>
      </c>
      <c r="AY236" s="258" t="s">
        <v>151</v>
      </c>
    </row>
    <row r="237" s="1" customFormat="1" ht="60" customHeight="1">
      <c r="B237" s="38"/>
      <c r="C237" s="234" t="s">
        <v>328</v>
      </c>
      <c r="D237" s="234" t="s">
        <v>154</v>
      </c>
      <c r="E237" s="235" t="s">
        <v>329</v>
      </c>
      <c r="F237" s="236" t="s">
        <v>330</v>
      </c>
      <c r="G237" s="237" t="s">
        <v>221</v>
      </c>
      <c r="H237" s="238">
        <v>1</v>
      </c>
      <c r="I237" s="239"/>
      <c r="J237" s="240">
        <f>ROUND(I237*H237,2)</f>
        <v>0</v>
      </c>
      <c r="K237" s="236" t="s">
        <v>1</v>
      </c>
      <c r="L237" s="43"/>
      <c r="M237" s="241" t="s">
        <v>1</v>
      </c>
      <c r="N237" s="242" t="s">
        <v>51</v>
      </c>
      <c r="O237" s="86"/>
      <c r="P237" s="243">
        <f>O237*H237</f>
        <v>0</v>
      </c>
      <c r="Q237" s="243">
        <v>0</v>
      </c>
      <c r="R237" s="243">
        <f>Q237*H237</f>
        <v>0</v>
      </c>
      <c r="S237" s="243">
        <v>0</v>
      </c>
      <c r="T237" s="244">
        <f>S237*H237</f>
        <v>0</v>
      </c>
      <c r="AR237" s="245" t="s">
        <v>331</v>
      </c>
      <c r="AT237" s="245" t="s">
        <v>154</v>
      </c>
      <c r="AU237" s="245" t="s">
        <v>23</v>
      </c>
      <c r="AY237" s="16" t="s">
        <v>151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6" t="s">
        <v>23</v>
      </c>
      <c r="BK237" s="246">
        <f>ROUND(I237*H237,2)</f>
        <v>0</v>
      </c>
      <c r="BL237" s="16" t="s">
        <v>331</v>
      </c>
      <c r="BM237" s="245" t="s">
        <v>332</v>
      </c>
    </row>
    <row r="238" s="1" customFormat="1" ht="48" customHeight="1">
      <c r="B238" s="38"/>
      <c r="C238" s="234" t="s">
        <v>333</v>
      </c>
      <c r="D238" s="234" t="s">
        <v>154</v>
      </c>
      <c r="E238" s="235" t="s">
        <v>334</v>
      </c>
      <c r="F238" s="236" t="s">
        <v>335</v>
      </c>
      <c r="G238" s="237" t="s">
        <v>221</v>
      </c>
      <c r="H238" s="238">
        <v>1</v>
      </c>
      <c r="I238" s="239"/>
      <c r="J238" s="240">
        <f>ROUND(I238*H238,2)</f>
        <v>0</v>
      </c>
      <c r="K238" s="236" t="s">
        <v>239</v>
      </c>
      <c r="L238" s="43"/>
      <c r="M238" s="241" t="s">
        <v>1</v>
      </c>
      <c r="N238" s="242" t="s">
        <v>51</v>
      </c>
      <c r="O238" s="86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AR238" s="245" t="s">
        <v>331</v>
      </c>
      <c r="AT238" s="245" t="s">
        <v>154</v>
      </c>
      <c r="AU238" s="245" t="s">
        <v>23</v>
      </c>
      <c r="AY238" s="16" t="s">
        <v>151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6" t="s">
        <v>23</v>
      </c>
      <c r="BK238" s="246">
        <f>ROUND(I238*H238,2)</f>
        <v>0</v>
      </c>
      <c r="BL238" s="16" t="s">
        <v>331</v>
      </c>
      <c r="BM238" s="245" t="s">
        <v>336</v>
      </c>
    </row>
    <row r="239" s="1" customFormat="1" ht="24" customHeight="1">
      <c r="B239" s="38"/>
      <c r="C239" s="234" t="s">
        <v>337</v>
      </c>
      <c r="D239" s="234" t="s">
        <v>154</v>
      </c>
      <c r="E239" s="235" t="s">
        <v>338</v>
      </c>
      <c r="F239" s="236" t="s">
        <v>339</v>
      </c>
      <c r="G239" s="237" t="s">
        <v>340</v>
      </c>
      <c r="H239" s="238">
        <v>1</v>
      </c>
      <c r="I239" s="239"/>
      <c r="J239" s="240">
        <f>ROUND(I239*H239,2)</f>
        <v>0</v>
      </c>
      <c r="K239" s="236" t="s">
        <v>1</v>
      </c>
      <c r="L239" s="43"/>
      <c r="M239" s="241" t="s">
        <v>1</v>
      </c>
      <c r="N239" s="242" t="s">
        <v>51</v>
      </c>
      <c r="O239" s="86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AR239" s="245" t="s">
        <v>331</v>
      </c>
      <c r="AT239" s="245" t="s">
        <v>154</v>
      </c>
      <c r="AU239" s="245" t="s">
        <v>23</v>
      </c>
      <c r="AY239" s="16" t="s">
        <v>151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6" t="s">
        <v>23</v>
      </c>
      <c r="BK239" s="246">
        <f>ROUND(I239*H239,2)</f>
        <v>0</v>
      </c>
      <c r="BL239" s="16" t="s">
        <v>331</v>
      </c>
      <c r="BM239" s="245" t="s">
        <v>341</v>
      </c>
    </row>
    <row r="240" s="1" customFormat="1" ht="24" customHeight="1">
      <c r="B240" s="38"/>
      <c r="C240" s="234" t="s">
        <v>342</v>
      </c>
      <c r="D240" s="234" t="s">
        <v>154</v>
      </c>
      <c r="E240" s="235" t="s">
        <v>343</v>
      </c>
      <c r="F240" s="236" t="s">
        <v>344</v>
      </c>
      <c r="G240" s="237" t="s">
        <v>221</v>
      </c>
      <c r="H240" s="238">
        <v>1</v>
      </c>
      <c r="I240" s="239"/>
      <c r="J240" s="240">
        <f>ROUND(I240*H240,2)</f>
        <v>0</v>
      </c>
      <c r="K240" s="236" t="s">
        <v>1</v>
      </c>
      <c r="L240" s="43"/>
      <c r="M240" s="241" t="s">
        <v>1</v>
      </c>
      <c r="N240" s="242" t="s">
        <v>51</v>
      </c>
      <c r="O240" s="86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AR240" s="245" t="s">
        <v>331</v>
      </c>
      <c r="AT240" s="245" t="s">
        <v>154</v>
      </c>
      <c r="AU240" s="245" t="s">
        <v>23</v>
      </c>
      <c r="AY240" s="16" t="s">
        <v>151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6" t="s">
        <v>23</v>
      </c>
      <c r="BK240" s="246">
        <f>ROUND(I240*H240,2)</f>
        <v>0</v>
      </c>
      <c r="BL240" s="16" t="s">
        <v>331</v>
      </c>
      <c r="BM240" s="245" t="s">
        <v>345</v>
      </c>
    </row>
    <row r="241" s="1" customFormat="1" ht="24" customHeight="1">
      <c r="B241" s="38"/>
      <c r="C241" s="234" t="s">
        <v>346</v>
      </c>
      <c r="D241" s="234" t="s">
        <v>154</v>
      </c>
      <c r="E241" s="235" t="s">
        <v>347</v>
      </c>
      <c r="F241" s="236" t="s">
        <v>348</v>
      </c>
      <c r="G241" s="237" t="s">
        <v>221</v>
      </c>
      <c r="H241" s="238">
        <v>1</v>
      </c>
      <c r="I241" s="239"/>
      <c r="J241" s="240">
        <f>ROUND(I241*H241,2)</f>
        <v>0</v>
      </c>
      <c r="K241" s="236" t="s">
        <v>239</v>
      </c>
      <c r="L241" s="43"/>
      <c r="M241" s="241" t="s">
        <v>1</v>
      </c>
      <c r="N241" s="242" t="s">
        <v>51</v>
      </c>
      <c r="O241" s="86"/>
      <c r="P241" s="243">
        <f>O241*H241</f>
        <v>0</v>
      </c>
      <c r="Q241" s="243">
        <v>0</v>
      </c>
      <c r="R241" s="243">
        <f>Q241*H241</f>
        <v>0</v>
      </c>
      <c r="S241" s="243">
        <v>0</v>
      </c>
      <c r="T241" s="244">
        <f>S241*H241</f>
        <v>0</v>
      </c>
      <c r="AR241" s="245" t="s">
        <v>331</v>
      </c>
      <c r="AT241" s="245" t="s">
        <v>154</v>
      </c>
      <c r="AU241" s="245" t="s">
        <v>23</v>
      </c>
      <c r="AY241" s="16" t="s">
        <v>151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16" t="s">
        <v>23</v>
      </c>
      <c r="BK241" s="246">
        <f>ROUND(I241*H241,2)</f>
        <v>0</v>
      </c>
      <c r="BL241" s="16" t="s">
        <v>331</v>
      </c>
      <c r="BM241" s="245" t="s">
        <v>349</v>
      </c>
    </row>
    <row r="242" s="1" customFormat="1" ht="24" customHeight="1">
      <c r="B242" s="38"/>
      <c r="C242" s="234" t="s">
        <v>350</v>
      </c>
      <c r="D242" s="234" t="s">
        <v>154</v>
      </c>
      <c r="E242" s="235" t="s">
        <v>171</v>
      </c>
      <c r="F242" s="236" t="s">
        <v>172</v>
      </c>
      <c r="G242" s="237" t="s">
        <v>157</v>
      </c>
      <c r="H242" s="238">
        <v>3.528</v>
      </c>
      <c r="I242" s="239"/>
      <c r="J242" s="240">
        <f>ROUND(I242*H242,2)</f>
        <v>0</v>
      </c>
      <c r="K242" s="236" t="s">
        <v>1</v>
      </c>
      <c r="L242" s="43"/>
      <c r="M242" s="241" t="s">
        <v>1</v>
      </c>
      <c r="N242" s="242" t="s">
        <v>51</v>
      </c>
      <c r="O242" s="86"/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AR242" s="245" t="s">
        <v>331</v>
      </c>
      <c r="AT242" s="245" t="s">
        <v>154</v>
      </c>
      <c r="AU242" s="245" t="s">
        <v>23</v>
      </c>
      <c r="AY242" s="16" t="s">
        <v>151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6" t="s">
        <v>23</v>
      </c>
      <c r="BK242" s="246">
        <f>ROUND(I242*H242,2)</f>
        <v>0</v>
      </c>
      <c r="BL242" s="16" t="s">
        <v>331</v>
      </c>
      <c r="BM242" s="245" t="s">
        <v>351</v>
      </c>
    </row>
    <row r="243" s="12" customFormat="1">
      <c r="B243" s="247"/>
      <c r="C243" s="248"/>
      <c r="D243" s="249" t="s">
        <v>160</v>
      </c>
      <c r="E243" s="250" t="s">
        <v>1</v>
      </c>
      <c r="F243" s="251" t="s">
        <v>96</v>
      </c>
      <c r="G243" s="248"/>
      <c r="H243" s="252">
        <v>0.071999999999999995</v>
      </c>
      <c r="I243" s="253"/>
      <c r="J243" s="248"/>
      <c r="K243" s="248"/>
      <c r="L243" s="254"/>
      <c r="M243" s="255"/>
      <c r="N243" s="256"/>
      <c r="O243" s="256"/>
      <c r="P243" s="256"/>
      <c r="Q243" s="256"/>
      <c r="R243" s="256"/>
      <c r="S243" s="256"/>
      <c r="T243" s="257"/>
      <c r="AT243" s="258" t="s">
        <v>160</v>
      </c>
      <c r="AU243" s="258" t="s">
        <v>23</v>
      </c>
      <c r="AV243" s="12" t="s">
        <v>95</v>
      </c>
      <c r="AW243" s="12" t="s">
        <v>42</v>
      </c>
      <c r="AX243" s="12" t="s">
        <v>86</v>
      </c>
      <c r="AY243" s="258" t="s">
        <v>151</v>
      </c>
    </row>
    <row r="244" s="12" customFormat="1">
      <c r="B244" s="247"/>
      <c r="C244" s="248"/>
      <c r="D244" s="249" t="s">
        <v>160</v>
      </c>
      <c r="E244" s="250" t="s">
        <v>1</v>
      </c>
      <c r="F244" s="251" t="s">
        <v>100</v>
      </c>
      <c r="G244" s="248"/>
      <c r="H244" s="252">
        <v>0.28799999999999998</v>
      </c>
      <c r="I244" s="253"/>
      <c r="J244" s="248"/>
      <c r="K244" s="248"/>
      <c r="L244" s="254"/>
      <c r="M244" s="255"/>
      <c r="N244" s="256"/>
      <c r="O244" s="256"/>
      <c r="P244" s="256"/>
      <c r="Q244" s="256"/>
      <c r="R244" s="256"/>
      <c r="S244" s="256"/>
      <c r="T244" s="257"/>
      <c r="AT244" s="258" t="s">
        <v>160</v>
      </c>
      <c r="AU244" s="258" t="s">
        <v>23</v>
      </c>
      <c r="AV244" s="12" t="s">
        <v>95</v>
      </c>
      <c r="AW244" s="12" t="s">
        <v>42</v>
      </c>
      <c r="AX244" s="12" t="s">
        <v>86</v>
      </c>
      <c r="AY244" s="258" t="s">
        <v>151</v>
      </c>
    </row>
    <row r="245" s="12" customFormat="1">
      <c r="B245" s="247"/>
      <c r="C245" s="248"/>
      <c r="D245" s="249" t="s">
        <v>160</v>
      </c>
      <c r="E245" s="250" t="s">
        <v>1</v>
      </c>
      <c r="F245" s="251" t="s">
        <v>104</v>
      </c>
      <c r="G245" s="248"/>
      <c r="H245" s="252">
        <v>3.1680000000000001</v>
      </c>
      <c r="I245" s="253"/>
      <c r="J245" s="248"/>
      <c r="K245" s="248"/>
      <c r="L245" s="254"/>
      <c r="M245" s="255"/>
      <c r="N245" s="256"/>
      <c r="O245" s="256"/>
      <c r="P245" s="256"/>
      <c r="Q245" s="256"/>
      <c r="R245" s="256"/>
      <c r="S245" s="256"/>
      <c r="T245" s="257"/>
      <c r="AT245" s="258" t="s">
        <v>160</v>
      </c>
      <c r="AU245" s="258" t="s">
        <v>23</v>
      </c>
      <c r="AV245" s="12" t="s">
        <v>95</v>
      </c>
      <c r="AW245" s="12" t="s">
        <v>42</v>
      </c>
      <c r="AX245" s="12" t="s">
        <v>86</v>
      </c>
      <c r="AY245" s="258" t="s">
        <v>151</v>
      </c>
    </row>
    <row r="246" s="1" customFormat="1" ht="16.5" customHeight="1">
      <c r="B246" s="38"/>
      <c r="C246" s="234" t="s">
        <v>352</v>
      </c>
      <c r="D246" s="234" t="s">
        <v>154</v>
      </c>
      <c r="E246" s="235" t="s">
        <v>353</v>
      </c>
      <c r="F246" s="236" t="s">
        <v>354</v>
      </c>
      <c r="G246" s="237" t="s">
        <v>245</v>
      </c>
      <c r="H246" s="238">
        <v>6.7030000000000003</v>
      </c>
      <c r="I246" s="239"/>
      <c r="J246" s="240">
        <f>ROUND(I246*H246,2)</f>
        <v>0</v>
      </c>
      <c r="K246" s="236" t="s">
        <v>1</v>
      </c>
      <c r="L246" s="43"/>
      <c r="M246" s="241" t="s">
        <v>1</v>
      </c>
      <c r="N246" s="242" t="s">
        <v>51</v>
      </c>
      <c r="O246" s="86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AR246" s="245" t="s">
        <v>331</v>
      </c>
      <c r="AT246" s="245" t="s">
        <v>154</v>
      </c>
      <c r="AU246" s="245" t="s">
        <v>23</v>
      </c>
      <c r="AY246" s="16" t="s">
        <v>151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6" t="s">
        <v>23</v>
      </c>
      <c r="BK246" s="246">
        <f>ROUND(I246*H246,2)</f>
        <v>0</v>
      </c>
      <c r="BL246" s="16" t="s">
        <v>331</v>
      </c>
      <c r="BM246" s="245" t="s">
        <v>355</v>
      </c>
    </row>
    <row r="247" s="12" customFormat="1">
      <c r="B247" s="247"/>
      <c r="C247" s="248"/>
      <c r="D247" s="249" t="s">
        <v>160</v>
      </c>
      <c r="E247" s="250" t="s">
        <v>1</v>
      </c>
      <c r="F247" s="251" t="s">
        <v>356</v>
      </c>
      <c r="G247" s="248"/>
      <c r="H247" s="252">
        <v>6.7030000000000003</v>
      </c>
      <c r="I247" s="253"/>
      <c r="J247" s="248"/>
      <c r="K247" s="248"/>
      <c r="L247" s="254"/>
      <c r="M247" s="290"/>
      <c r="N247" s="291"/>
      <c r="O247" s="291"/>
      <c r="P247" s="291"/>
      <c r="Q247" s="291"/>
      <c r="R247" s="291"/>
      <c r="S247" s="291"/>
      <c r="T247" s="292"/>
      <c r="AT247" s="258" t="s">
        <v>160</v>
      </c>
      <c r="AU247" s="258" t="s">
        <v>23</v>
      </c>
      <c r="AV247" s="12" t="s">
        <v>95</v>
      </c>
      <c r="AW247" s="12" t="s">
        <v>42</v>
      </c>
      <c r="AX247" s="12" t="s">
        <v>23</v>
      </c>
      <c r="AY247" s="258" t="s">
        <v>151</v>
      </c>
    </row>
    <row r="248" s="1" customFormat="1" ht="6.96" customHeight="1">
      <c r="B248" s="61"/>
      <c r="C248" s="62"/>
      <c r="D248" s="62"/>
      <c r="E248" s="62"/>
      <c r="F248" s="62"/>
      <c r="G248" s="62"/>
      <c r="H248" s="62"/>
      <c r="I248" s="172"/>
      <c r="J248" s="62"/>
      <c r="K248" s="62"/>
      <c r="L248" s="43"/>
    </row>
  </sheetData>
  <sheetProtection sheet="1" autoFilter="0" formatColumns="0" formatRows="0" objects="1" scenarios="1" spinCount="100000" saltValue="1OqilkknoI9yppJVrIKvqy2geehOClO8ZFEqi17NV6MBXfnHYUXTfV8y3TF+G8Vy1dEDGe2bPGzKshnJfNbG3g==" hashValue="IEiiRfat/diqn5i+zBqzpEf4wzurgc8Eb3ToHkOfFsVU6dGG6uQ144rNgJKe/+dfxuwqxqUNwiZnxrxwCYcr4A==" algorithmName="SHA-512" password="CC35"/>
  <autoFilter ref="C129:K247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Urban Marek</dc:creator>
  <cp:lastModifiedBy>Urban Marek</cp:lastModifiedBy>
  <dcterms:created xsi:type="dcterms:W3CDTF">2019-04-24T07:29:49Z</dcterms:created>
  <dcterms:modified xsi:type="dcterms:W3CDTF">2019-04-24T07:29:51Z</dcterms:modified>
</cp:coreProperties>
</file>